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codeName="EstaPasta_de_trabalho"/>
  <mc:AlternateContent xmlns:mc="http://schemas.openxmlformats.org/markup-compatibility/2006">
    <mc:Choice Requires="x15">
      <x15ac:absPath xmlns:x15ac="http://schemas.microsoft.com/office/spreadsheetml/2010/11/ac" url="L:\RECENTES\DITEC\01. ORÇAMENTO\05. ACOMPANHAMENTO\17 - Ata de registro de preço PEVs - versão 02\Orçamento\"/>
    </mc:Choice>
  </mc:AlternateContent>
  <xr:revisionPtr revIDLastSave="0" documentId="13_ncr:1_{1E262DF4-4AD9-48ED-9C0A-EFBE5665B828}" xr6:coauthVersionLast="47" xr6:coauthVersionMax="47" xr10:uidLastSave="{00000000-0000-0000-0000-000000000000}"/>
  <bookViews>
    <workbookView xWindow="-120" yWindow="-120" windowWidth="29040" windowHeight="15840" tabRatio="849" activeTab="7" xr2:uid="{00000000-000D-0000-FFFF-FFFF00000000}"/>
  </bookViews>
  <sheets>
    <sheet name="A- RESUMO" sheetId="11" r:id="rId1"/>
    <sheet name="B.1- ORÇAMENTO" sheetId="9" r:id="rId2"/>
    <sheet name="B- ORÇ SOB DEMANDA" sheetId="10" r:id="rId3"/>
    <sheet name="C - FÍSICO FINANCEIRO" sheetId="5" r:id="rId4"/>
    <sheet name="D - DESEMBOLSO" sheetId="6" r:id="rId5"/>
    <sheet name="E - BDI" sheetId="7" r:id="rId6"/>
    <sheet name="F1-VIGIA NOTURNO" sheetId="13" r:id="rId7"/>
    <sheet name="F-COMPOSIÇÕES " sheetId="8" r:id="rId8"/>
    <sheet name="G- mapa de preços" sheetId="12" r:id="rId9"/>
    <sheet name="SINTETICO 03-2025" sheetId="3" r:id="rId10"/>
    <sheet name="INSUMOS 03-2025" sheetId="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OUT98" hidden="1">{#N/A,#N/A,TRUE,"Serviços"}</definedName>
    <definedName name="__123Graph_A" hidden="1">[4]A!$B$4:$E$4</definedName>
    <definedName name="__123Graph_AGraph1" hidden="1">[4]A!$B$4:$B$8</definedName>
    <definedName name="__123Graph_AGraph10" hidden="1">[5]aux!$I$24:$M$24</definedName>
    <definedName name="__123Graph_AGraph11" hidden="1">[5]aux!$I$26:$M$26</definedName>
    <definedName name="__123Graph_AGraph12" hidden="1">[5]aux!$I$28:$M$28</definedName>
    <definedName name="__123Graph_AGraph2" hidden="1">[4]A!$C$4:$C$8</definedName>
    <definedName name="__123Graph_AGraph3" hidden="1">[4]A!$D$4:$D$8</definedName>
    <definedName name="__123Graph_AGraph4" hidden="1">[4]A!$B$4:$B$9</definedName>
    <definedName name="__123Graph_AGraph5" hidden="1">[4]A!$B$4:$B$9</definedName>
    <definedName name="__123Graph_AGraph6" hidden="1">[4]A!$E$4:$E$8</definedName>
    <definedName name="__123Graph_AGraph7" hidden="1">[4]A!$B$4:$E$4</definedName>
    <definedName name="__123Graph_AGraph8" hidden="1">[4]A!$B$4:$E$4</definedName>
    <definedName name="__123Graph_AGraph9" hidden="1">[5]aux!$I$22:$M$22</definedName>
    <definedName name="__123Graph_B" hidden="1">[4]A!$B$5:$E$5</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[4]A!$B$5:$E$5</definedName>
    <definedName name="__123Graph_BGraph8" hidden="1">[4]A!$B$5:$E$5</definedName>
    <definedName name="__123Graph_BGraph9" hidden="1">[5]aux!$B$22:$F$22</definedName>
    <definedName name="__123Graph_C" hidden="1">[4]A!$B$6:$E$6</definedName>
    <definedName name="__123Graph_CGraph7" hidden="1">[4]A!$B$6:$E$6</definedName>
    <definedName name="__123Graph_CGraph8" hidden="1">[4]A!$B$6:$E$6</definedName>
    <definedName name="__123Graph_D" hidden="1">[4]A!$B$7:$E$7</definedName>
    <definedName name="__123Graph_DGraph7" hidden="1">[4]A!$B$7:$E$7</definedName>
    <definedName name="__123Graph_DGraph8" hidden="1">[4]A!$B$7:$E$7</definedName>
    <definedName name="__123Graph_E" hidden="1">[4]A!$B$8:$E$8</definedName>
    <definedName name="__123Graph_EGraph7" hidden="1">[4]A!$B$8:$E$8</definedName>
    <definedName name="__123Graph_EGraph8" hidden="1">[4]A!$B$8:$E$8</definedName>
    <definedName name="__123Graph_X" hidden="1">[4]A!$B$3:$E$3</definedName>
    <definedName name="__123Graph_XGraph1" hidden="1">[4]A!$A$4:$A$8</definedName>
    <definedName name="__123Graph_XGraph10" hidden="1">[5]aux!$B$25:$F$25</definedName>
    <definedName name="__123Graph_XGraph11" hidden="1">[5]aux!$B$27:$F$27</definedName>
    <definedName name="__123Graph_XGraph12" hidden="1">[5]aux!$B$29:$F$29</definedName>
    <definedName name="__123Graph_XGraph2" hidden="1">[4]A!$A$4:$A$8</definedName>
    <definedName name="__123Graph_XGraph3" hidden="1">[4]A!$A$4:$A$8</definedName>
    <definedName name="__123Graph_XGraph4" hidden="1">[4]A!$A$4:$A$9</definedName>
    <definedName name="__123Graph_XGraph5" hidden="1">[4]A!$A$4:$A$9</definedName>
    <definedName name="__123Graph_XGraph6" hidden="1">[4]A!$A$4:$A$8</definedName>
    <definedName name="__123Graph_XGraph7" hidden="1">[4]A!$B$3:$E$3</definedName>
    <definedName name="__123Graph_XGraph8" hidden="1">[4]A!$B$3:$E$3</definedName>
    <definedName name="__123Graph_XGraph9" hidden="1">[5]aux!$B$23:$F$23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'[6]Rev int TP ímpar'!$A$1:$B$65536,'[6]Rev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IntlFixup" hidden="1">TRUE</definedName>
    <definedName name="__OUT98" hidden="1">{#N/A,#N/A,TRUE,"Serviços"}</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'[7]rev int TP ímpar'!$A$1:$B$65535,'[7]rev int TP ímpar'!$A$1:$IV$6</definedName>
    <definedName name="_10Excel_BuiltIn_Print_Titles_17_1">'[8]rev int TP'!$A$1:$B$65536,'[8]rev int TP'!$A$1:$IV$6</definedName>
    <definedName name="_10Excel_BuiltIn_Print_Titles_18_1">#REF!,#REF!</definedName>
    <definedName name="_11Excel_BuiltIn_Print_Titles_18_1">#REF!,#REF!</definedName>
    <definedName name="_12Excel_BuiltIn_Print_Titles_17_1">'[7]rev int TP par'!$A$1:$B$65535,'[7]rev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'[7]rev int pav 21_'!$A$1:$B$65535,'[7]rev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'[7]rev int TP ímpar'!$A$1:$B$65535,'[7]rev int TP ímpar'!$A$1:$IV$6</definedName>
    <definedName name="_20Excel_BuiltIn_Print_Titles_17_1">'[7]rev int TP par'!$A$1:$B$65535,'[7]rev int TP par'!$A$1:$IV$6</definedName>
    <definedName name="_22Excel_BuiltIn_Print_Titles_19_1">'[7]rev int pav 22_'!$A$1:$B$65535,'[7]rev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'[7]rev int pav 23_'!$A$1:$B$65530,'[7]rev int pav 23_'!$A$1:$IV$6</definedName>
    <definedName name="_2Excel_BuiltIn_Print_Titles_15_1_1_1_1">#REF!</definedName>
    <definedName name="_2Excel_BuiltIn_Print_Titles_16_1">#REF!,#REF!</definedName>
    <definedName name="_2Excel_BuiltIn_Print_Titles_17_1">'[7]rev int TP par'!$A$1:$B$65535,'[7]rev int TP par'!$A$1:$IV$6</definedName>
    <definedName name="_30Excel_BuiltIn_Print_Titles_18_1">'[7]rev int pav 21_'!$A$1:$B$65535,'[7]rev int pav 21_'!$A$1:$IV$6</definedName>
    <definedName name="_3Excel_BuiltIn_Print_Titles_16_1_1_1">#REF!</definedName>
    <definedName name="_3Excel_BuiltIn_Print_Titles_18_1">'[7]rev int pav 21_'!$A$1:$B$65535,'[7]rev int pav 21_'!$A$1:$IV$6</definedName>
    <definedName name="_40Excel_BuiltIn_Print_Titles_19_1">'[7]rev int pav 22_'!$A$1:$B$65535,'[7]rev int pav 22_'!$A$1:$IV$6</definedName>
    <definedName name="_4Excel_BuiltIn_Print_Titles_16_1">#REF!,#REF!</definedName>
    <definedName name="_4Excel_BuiltIn_Print_Titles_17_1">'[9]rev int TP'!$A$1:$B$65536,'[9]rev int TP'!$A$1:$IV$6</definedName>
    <definedName name="_4Excel_BuiltIn_Print_Titles_19_1">'[7]rev int pav 22_'!$A$1:$B$65535,'[7]rev int pav 22_'!$A$1:$IV$6</definedName>
    <definedName name="_50Excel_BuiltIn_Print_Titles_21_1_1_1">'[7]rev int pav 23_'!$A$1:$B$65530,'[7]rev int pav 23_'!$A$1:$IV$6</definedName>
    <definedName name="_5Excel_BuiltIn_Print_Titles_17_1">'[3]rev int TP'!$A$1:$B$65536,'[3]rev int TP'!$A$1:$IV$6</definedName>
    <definedName name="_5Excel_BuiltIn_Print_Titles_18_1">#REF!,#REF!</definedName>
    <definedName name="_5Excel_BuiltIn_Print_Titles_21_1_1_1">'[7]rev int pav 23_'!$A$1:$B$65530,'[7]rev int pav 23_'!$A$1:$IV$6</definedName>
    <definedName name="_6Excel_BuiltIn_Print_Titles_16_1">'[7]rev int TP ímpar'!$A$1:$B$65535,'[7]rev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[10]PAVIMENTAÇÃO!#REF!</definedName>
    <definedName name="_A_3">NA()</definedName>
    <definedName name="_API1">#REF!</definedName>
    <definedName name="_API2">#REF!</definedName>
    <definedName name="_APT1">#REF!</definedName>
    <definedName name="_APT2">#REF!</definedName>
    <definedName name="_DPA1">#REF!</definedName>
    <definedName name="_DPA2">#REF!</definedName>
    <definedName name="_EMU03">#REF!</definedName>
    <definedName name="_Fill" hidden="1">#REF!</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hidden="1">#REF!</definedName>
    <definedName name="_Table1_Out" hidden="1">#REF!</definedName>
    <definedName name="_wrn.pendencias" hidden="1">{#N/A,#N/A,FALSE,"GERAL";#N/A,#N/A,FALSE,"012-96";#N/A,#N/A,FALSE,"018-96";#N/A,#N/A,FALSE,"027-96";#N/A,#N/A,FALSE,"059-96";#N/A,#N/A,FALSE,"076-96";#N/A,#N/A,FALSE,"019-97";#N/A,#N/A,FALSE,"021-97";#N/A,#N/A,FALSE,"022-97";#N/A,#N/A,FALSE,"028-97"}</definedName>
    <definedName name="A">'[11]NBRES-92'!#REF!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IF(VALUE([12]MENU!$O$4)=2,"BM","PLE")</definedName>
    <definedName name="ACUMULADO">'[13]Vínculos (Não Mexer)'!$B$4</definedName>
    <definedName name="ADIC2">'[14]Fator K'!#REF!</definedName>
    <definedName name="ADIC2_15">'[14]Fator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[13]Planejamento!$E$83</definedName>
    <definedName name="Alvenaria">[15]INS!$B$46:$B$59</definedName>
    <definedName name="AlvRacionalizada">[15]INS!$B$62:$B$66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'[16]Adicional sobre Materiais'!#REF!</definedName>
    <definedName name="ANEXRE_15">'[16]Adicional sobre Materiais'!#REF!</definedName>
    <definedName name="anscount" hidden="1">3</definedName>
    <definedName name="APTO_TIPO">#REF!</definedName>
    <definedName name="_xlnm.Extract">[17]GUARANTÃS!#REF!</definedName>
    <definedName name="_xlnm.Print_Area" localSheetId="0">'A- RESUMO'!$B$1:$G$19</definedName>
    <definedName name="_xlnm.Print_Area" localSheetId="2">'B- ORÇ SOB DEMANDA'!$B$1:$I$63</definedName>
    <definedName name="_xlnm.Print_Area" localSheetId="1">'B.1- ORÇAMENTO'!$B$1:$G$329</definedName>
    <definedName name="_xlnm.Print_Area" localSheetId="3">'C - FÍSICO FINANCEIRO'!$B$1:$Q$30</definedName>
    <definedName name="_xlnm.Print_Area" localSheetId="4">'D - DESEMBOLSO'!$B$2:$H$25</definedName>
    <definedName name="_xlnm.Print_Area" localSheetId="5">'E - BDI'!$B$2:$F$37</definedName>
    <definedName name="_xlnm.Print_Area" localSheetId="7">'F-COMPOSIÇÕES '!$A$1:$G$164</definedName>
    <definedName name="_xlnm.Print_Area" localSheetId="8">'G- mapa de preços'!$A$1:$I$38</definedName>
    <definedName name="_xlnm.Print_Area">[18]CUSTOS!$A$1:$L$55</definedName>
    <definedName name="ÁREA_MANTA">[13]Planejamento!$E$247</definedName>
    <definedName name="ÁREA_MEIO_FIO_CAL">[13]Planejamento!$E$302</definedName>
    <definedName name="ÁREA_PROCH_PADRÕES">#REF!</definedName>
    <definedName name="ÁREA_PROCV_BAIRROS">[19]Códigos!$E$5:$O$38</definedName>
    <definedName name="ÁREA_PROCV_DADOS_MEDIÇÃO">[20]Códigos!$Q$5:$AB$32</definedName>
    <definedName name="ÁREA_PROCV_SUB_EMPREITEIRAS">[19]Códigos!$B$5:$C$38</definedName>
    <definedName name="ÁREA_REM_PLACA">[13]Planejamento!$E$149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[21]PLANILHA!#REF!</definedName>
    <definedName name="ASFGG" hidden="1">{#N/A,#N/A,TRUE,"Serviços"}</definedName>
    <definedName name="Assistente_Administrativo">#REF!</definedName>
    <definedName name="Assistente_Administrativo_15">#REF!</definedName>
    <definedName name="AUTOEVENTO" hidden="1">[12]CÁLCULO!$A$12</definedName>
    <definedName name="B">#REF!</definedName>
    <definedName name="b_15">#REF!</definedName>
    <definedName name="b1398.">#REF!</definedName>
    <definedName name="BAIRROS">'[13]Vínculos (Não Mexer)'!$I$3:$J$19</definedName>
    <definedName name="Bancada">[15]INS!$B$425:$B$428</definedName>
    <definedName name="_xlnm.Database">[17]GUARANTÃS!#REF!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[22]Planejamento!$E$13</definedName>
    <definedName name="BDI.Filtro" hidden="1">#REF!</definedName>
    <definedName name="BDI.Opcao" hidden="1">[12]DADOS!$F$18</definedName>
    <definedName name="BDI.TipoObra" hidden="1">#REF!</definedName>
    <definedName name="BDI_MATERIAL">[13]Planejamento!$E$8</definedName>
    <definedName name="bdiconst">'[16]Adicional sobre Materiais'!#REF!</definedName>
    <definedName name="bdiconst_15">'[16]Adicional sobre Materiais'!#REF!</definedName>
    <definedName name="bdiforn">#REF!</definedName>
    <definedName name="bdimo">'[23]Comp BDI'!$H$58</definedName>
    <definedName name="bdimo_15">'[23]Comp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[13]Planejamento!$E$347</definedName>
    <definedName name="BL_GRELHAS">[13]Planejamento!$E$349</definedName>
    <definedName name="BL_TAMPAS">[13]Planejamento!$E$348</definedName>
    <definedName name="BL_VIGAS">[13]Planejamento!$E$346</definedName>
    <definedName name="Bloco" hidden="1">#REF!</definedName>
    <definedName name="Bloco2" hidden="1">#REF!</definedName>
    <definedName name="BM.AFAcumulado" hidden="1">[12]BM!$R1</definedName>
    <definedName name="BM.AFAnterior" hidden="1">[12]BM!$Q1</definedName>
    <definedName name="BM.MaxMed" hidden="1">IF(RegimeExecucao="Global",1,[12]BM!$G1)</definedName>
    <definedName name="BM.MEDAcumulado" hidden="1">IF(COUNTIF([12]BM!$AB$13:$AM$13,BM.medicao)&gt;0,SUM(OFFSET([12]BM!$AB1,0,0,1,MATCH(BM.medicao,[12]BM!$AB$13:$AM$13,0))),0)</definedName>
    <definedName name="BM.MEDAnterior" hidden="1">IF(COUNTIF([12]BM!$AB$13:$AM$13,BM.medicao-1)&gt;0,SUM(OFFSET([12]BM!$AB1,0,0,1,MATCH(BM.medicao-1,[12]BM!$AB$13:$AM$13,0))),0)</definedName>
    <definedName name="BM.medicao" hidden="1">OFFSET([12]BM!$O$7,1,0)</definedName>
    <definedName name="BM.MinMed" hidden="1">IF(RegimeExecucao="Global",-1,-[12]BM!$G1)</definedName>
    <definedName name="BOLETINS">'[13]Vínculos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[12]BM!$A$3</definedName>
    <definedName name="caixas" hidden="1">{#N/A,#N/A,FALSE,"GERAL";#N/A,#N/A,FALSE,"012-96";#N/A,#N/A,FALSE,"018-96";#N/A,#N/A,FALSE,"027-96";#N/A,#N/A,FALSE,"059-96";#N/A,#N/A,FALSE,"076-96";#N/A,#N/A,FALSE,"019-97";#N/A,#N/A,FALSE,"021-97";#N/A,#N/A,FALSE,"022-97";#N/A,#N/A,FALSE,"028-97"}</definedName>
    <definedName name="CalçadasExt">[15]INS!$B$324:$B$334</definedName>
    <definedName name="CÁLCULO.NúmeroDeEventos" hidden="1">IF(AUTOEVENTO&lt;&gt;"manual",MAX([12]CÁLCULO!$M$15:$M$99),MAX(OFFSET([12]EVENTOS!$C$14:$C$21,1,0)))</definedName>
    <definedName name="CÁLCULO.NúmeroDeFrentes" hidden="1">COLUMN([12]CÁLCULO!$AA$15)-COLUMN([12]CÁLCULO!$Q$15)</definedName>
    <definedName name="CÁLCULO.TotalAdmLocal" hidden="1">IF(AUTOEVENTO="manual",SUMIF([12]CÁLCULO!$M$15:$M$99,1,[12]ORÇAMENTO!$X$15:$X$99),0)</definedName>
    <definedName name="Calhas">[15]INS!$B$157:$B$162</definedName>
    <definedName name="CANT_REDE">[22]Planejamento!#REF!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[13]Planejamento!$E$31</definedName>
    <definedName name="CARGA_HOR_ENG_SENIOR">[13]Planejamento!$E$30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[15]INS!$B$213:$B$220</definedName>
    <definedName name="CerâmicaInt">[15]INS!$B$202:$B$209</definedName>
    <definedName name="CERCA_REDE">[22]Planejamento!#REF!</definedName>
    <definedName name="ChapiscoEst">[15]INS!$B$35:$B$37</definedName>
    <definedName name="Chave" hidden="1">#REF!</definedName>
    <definedName name="Chave1" hidden="1">#REF!</definedName>
    <definedName name="CIDADE">'[13]Vínculos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[15]INS!$B$140:$B$154</definedName>
    <definedName name="Cod" hidden="1">#REF!</definedName>
    <definedName name="CÓDIGO">#REF!</definedName>
    <definedName name="COEF_SIN_HORIZONTAL">[13]Planejamento!$E$281</definedName>
    <definedName name="COEF_SIN_PLACA">[13]Planejamento!$E$283</definedName>
    <definedName name="COEF_SIN_VERTICAL">[13]Planejamento!$E$282</definedName>
    <definedName name="Coluna" hidden="1">#REF!</definedName>
    <definedName name="Comp" hidden="1">#REF!</definedName>
    <definedName name="COMP_ÁREA">[13]Planejamento!$E$121</definedName>
    <definedName name="COMP_LOGRADOUROS">[13]Planejamento!$E$14</definedName>
    <definedName name="COMP_PLACA_OBRA">[13]Planejamento!$E$82</definedName>
    <definedName name="COMP_RAMAIS_DOMICILIARES">[13]Planejamento!$E$125</definedName>
    <definedName name="COMP_REM_CERCA">[13]Planejamento!$E$146</definedName>
    <definedName name="comp2">[24]PLANILHA!#REF!</definedName>
    <definedName name="compinst.">[25]PLANILHA!#REF!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CONCATENATE([12]Banco!$B1," ",[12]Banco!$C1)</definedName>
    <definedName name="CONCRETO_AN">#REF!</definedName>
    <definedName name="CONTÍNUO_3_AN">#REF!</definedName>
    <definedName name="CONTÍNUO_3_AT">#REF!</definedName>
    <definedName name="CONTÍNUO_7_AN">#REF!</definedName>
    <definedName name="CONTÍNUO_7_AT">#REF!</definedName>
    <definedName name="Contrapiso">[15]INS!$B$274:$B$276</definedName>
    <definedName name="CONV">#REF!</definedName>
    <definedName name="CONV1">#REF!</definedName>
    <definedName name="CONV2">#REF!</definedName>
    <definedName name="Corrimão">[15]INS!$B$128:$B$135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[17]GUARANTÃS!#REF!</definedName>
    <definedName name="crogr">[26]PLANILHA!#REF!</definedName>
    <definedName name="CRONO.LinhasNecessarias" hidden="1">COUNTIF([12]QCI!$B$13:$B$24,"Manual")+COUNTIF([12]QCI!$B$13:$B$24,"SemiAuto")+COUNT(ORÇAMENTO.ListaCrono)</definedName>
    <definedName name="CRONO.MaxParc" hidden="1">[12]CRONO!$G1048576+[12]CRONO!A1</definedName>
    <definedName name="CRONO.NivelExibicao" hidden="1">[12]CRONO!$G$10</definedName>
    <definedName name="Cronogr.">'[1]CR LOTE 02'!#REF!</definedName>
    <definedName name="CRONOPLE.ValorDoEvento" hidden="1">SUMIF([12]CÁLCULO!$M$15:$M$99,[12]CRONOPLE!$B1,OFFSET([12]CÁLCULO!$AA$15:$AA$99,0,[12]CRONOPLE!A$12))</definedName>
    <definedName name="CTH" hidden="1">{#N/A,#N/A,FALSE,"GERAL";#N/A,#N/A,FALSE,"012-96";#N/A,#N/A,FALSE,"018-96";#N/A,#N/A,FALSE,"027-96";#N/A,#N/A,FALSE,"059-96";#N/A,#N/A,FALSE,"076-96";#N/A,#N/A,FALSE,"019-97";#N/A,#N/A,FALSE,"021-97";#N/A,#N/A,FALSE,"022-97";#N/A,#N/A,FALSE,"028-97"}</definedName>
    <definedName name="CTOK">'[27]CCALC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[28]BASE!#REF!</definedName>
    <definedName name="dados">#REF!</definedName>
    <definedName name="DADOS_01">[29]PISO!$J$1:$L$1302</definedName>
    <definedName name="dadsada">#REF!</definedName>
    <definedName name="DAER1" hidden="1">{#N/A,#N/A,TRUE,"Serviços"}</definedName>
    <definedName name="DATA">'[13]Vínculos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[13]Planejamento!$E$271</definedName>
    <definedName name="DESCIDA_LISA">[13]Planejamento!$E$270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[28]BASE!#REF!</definedName>
    <definedName name="df_15">[28]BASE!#REF!</definedName>
    <definedName name="DFDSF">#REF!</definedName>
    <definedName name="DFGDGD">[26]PLANILHA!#REF!</definedName>
    <definedName name="DIAMETRO">#REF!</definedName>
    <definedName name="DIAS_MANUT_GAP">[13]Planejamento!$E$343</definedName>
    <definedName name="DIST_ÁRV">[13]Planejamento!$E$300</definedName>
    <definedName name="DN_SUMIDOURO">[13]Planejamento!$E$132</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'[29]MEMÓRIA DE CÁLCULO - DRN'!$A$212:$J$222</definedName>
    <definedName name="DT">[30]!DT="S"</definedName>
    <definedName name="DT_BF">[13]Planejamento!$E$18</definedName>
    <definedName name="DT_BF_MT">[13]Planejamento!$E$168</definedName>
    <definedName name="DT_COM_AREIA">[13]Planejamento!$E$185</definedName>
    <definedName name="DT_COM_BETUMINOSO">[13]Planejamento!$E$19</definedName>
    <definedName name="DT_COM_CIMENTO">[13]Planejamento!$E$199</definedName>
    <definedName name="DT_DEFENÇA_SEMI_MALEÁVEL_DUPLA">[13]Planejamento!$E$95</definedName>
    <definedName name="DT_EMPRÉSTIMO">[13]Planejamento!$E$176</definedName>
    <definedName name="DT_GRAMA">[13]Planejamento!$E$305</definedName>
    <definedName name="DT_LOCAL_AREIA">[13]Planejamento!$E$184</definedName>
    <definedName name="DT_LOCAL_CIMENTO">[13]Planejamento!$E$198</definedName>
    <definedName name="DT_MAT_BÁSICO">[13]Planejamento!$E$330</definedName>
    <definedName name="DTM_MOBILIZAÇÃO">[13]Planejamento!$E$66</definedName>
    <definedName name="DURAÇÃO_OBRA">[22]Planejamento!#REF!</definedName>
    <definedName name="DUTOS">#REF!</definedName>
    <definedName name="EEE">'[14]Anex V Plan. Equipam.'!#REF!</definedName>
    <definedName name="EEE_15">'[14]Anex V Plan. Equipam.'!#REF!</definedName>
    <definedName name="ele">[15]INS!$C$356:$C$359</definedName>
    <definedName name="ElétricaLista">[15]INS!$B$356:$B$362</definedName>
    <definedName name="EletricaPontos">[15]INS!$B$346:$B$353</definedName>
    <definedName name="EmpAux" hidden="1">""</definedName>
    <definedName name="EMPREITEIRAS">'[13]Vínculos (Não Mexer)'!$G$3:$H$19</definedName>
    <definedName name="EMPRESAS">OFFSET(#REF!,1,0):OFFSET(#REF!,-1,0)</definedName>
    <definedName name="Enc_Sociais_MOI">'[31]dados gerais'!$F$40</definedName>
    <definedName name="Enc_Sociais_MOI_15">'[31]dados gerais'!$F$40</definedName>
    <definedName name="ENTUPIMENTO_AN">#REF!</definedName>
    <definedName name="ENTUPIMENTO_AT">#REF!</definedName>
    <definedName name="epr">[32]BASE!#REF!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[13]Planejamento!$E$325</definedName>
    <definedName name="ESP_CAM_LIMP_CALÇADA">[13]Planejamento!$E$324</definedName>
    <definedName name="ESP_CAM_SUJEIRA_ASF">[13]Planejamento!$E$370</definedName>
    <definedName name="ESP_ESCAVAÇÃO_CALÇADA">[13]Planejamento!$E$326</definedName>
    <definedName name="ESP_GRAMA">[13]Planejamento!$E$303</definedName>
    <definedName name="ESP_PLACA_REM">[13]Planejamento!$E$150</definedName>
    <definedName name="ESP_RASPAGEM_GAP">[13]Planejamento!$E$224</definedName>
    <definedName name="ESPALHAMENTO_AN">#REF!</definedName>
    <definedName name="ESPALHAMENTO_AT">#REF!</definedName>
    <definedName name="EspecialExt">[15]INS!$B$253:$B$259</definedName>
    <definedName name="EspecialInt">[15]INS!$B$245:$B$250</definedName>
    <definedName name="ETA" hidden="1">{#N/A,#N/A,FALSE,"Planilha";#N/A,#N/A,FALSE,"Resumo";#N/A,#N/A,FALSE,"Fisico";#N/A,#N/A,FALSE,"Financeiro";#N/A,#N/A,FALSE,"Financeiro"}</definedName>
    <definedName name="EVENTOS.Lista" hidden="1">[12]EVENTOS!$C$15:OFFSET([12]EVENTOS!$C$21,-1,0)</definedName>
    <definedName name="EVENTOS.ListaValidacao" hidden="1">[12]EVENTOS!$B$15:OFFSET([12]EVENTOS!$B$21,-1,0)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[17]GUARANTÃS!#REF!</definedName>
    <definedName name="Excel_BuiltIn_Database">[17]GUARANTÃS!#REF!</definedName>
    <definedName name="Excel_BuiltIn_Extract">[17]GUARANTÃS!#REF!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'[33]rev int TP'!$A$1:$B$65536,'[33]rev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[15]INS!$B$7:$B$19</definedName>
    <definedName name="FATOR_A">'[14]Fator K'!#REF!</definedName>
    <definedName name="FATOR_B">'[14]Fator K'!#REF!</definedName>
    <definedName name="FATOR_B_15">'[14]Fator K'!#REF!</definedName>
    <definedName name="FATOR_CORR_PAVIM">#REF!</definedName>
    <definedName name="Fator_Eqptos">'[31]dados gerais'!$F$42</definedName>
    <definedName name="Fator_Eqptos_15">'[31]dados gerais'!$F$42</definedName>
    <definedName name="FATURAS2002" hidden="1">{#N/A,#N/A,TRUE,"Serviços"}</definedName>
    <definedName name="FD_1">#REF!</definedName>
    <definedName name="FD_2">#REF!</definedName>
    <definedName name="fdfdf" hidden="1">#REF!</definedName>
    <definedName name="fdjfksdjkfljsdlkfsjd">[17]GUARANTÃS!#REF!</definedName>
    <definedName name="fdsgdsgsdfgsdgsd">#REF!</definedName>
    <definedName name="FERIADOS_1">#REF!</definedName>
    <definedName name="FERIADOS_2">#REF!</definedName>
    <definedName name="FERIAS24m">[34]RESUMO!$H$12:$K$24</definedName>
    <definedName name="FERIAS24m_15">[34]RESUMO!$H$12:$K$24</definedName>
    <definedName name="FERIAS36m">[34]RESUMO!$I$12:$K$24</definedName>
    <definedName name="FERIAS36m_15">[34]RESUMO!$I$12:$K$24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[13]Planejamento!$E$251</definedName>
    <definedName name="FORN_MEIO_FIO_AN">#REF!</definedName>
    <definedName name="FORN_MEIO_FIO_AT">#REF!</definedName>
    <definedName name="FORNECIMENTO_AN">#REF!</definedName>
    <definedName name="FORNECIMENTO_AT">#REF!</definedName>
    <definedName name="Forro">[15]INS!$B$262:$B$265</definedName>
    <definedName name="Fresagem01" hidden="1">{#N/A,#N/A,TRUE,"Serviços"}</definedName>
    <definedName name="FUNCAO_3_6">[35]BASE!#REF!</definedName>
    <definedName name="FUNCAO_3_6_15">[35]BASE!#REF!</definedName>
    <definedName name="FUNCAO_7_6">[35]BASE!#REF!</definedName>
    <definedName name="FUNCAO_7_6_15">[35]BASE!#REF!</definedName>
    <definedName name="FUNCAO_8_6">[35]BASE!#REF!</definedName>
    <definedName name="FUNCAO_8_6_15">[35]BASE!#REF!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[15]INS!$B$337:$B$342</definedName>
    <definedName name="gran">'[36]#REF'!$A$57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[15]INS!$B$380:$B$387</definedName>
    <definedName name="HidroPontos">[15]INS!$B$365:$B$377</definedName>
    <definedName name="Histograma_Aço" hidden="1">#REF!</definedName>
    <definedName name="HORA_BOMBA_EL">[13]Planejamento!$E$263</definedName>
    <definedName name="HORAS_EXTRAS">[13]Planejamento!$E$33</definedName>
    <definedName name="HORAS_NORMAIS">[13]Planejamento!$E$28</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[15]INS!$B$165:$B$170</definedName>
    <definedName name="Import.Apelido" hidden="1">[12]DADOS!$F$16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OFFSET([12]BM!$R$15,1,0):OFFSET([12]BM!$R$99,-1,0)</definedName>
    <definedName name="Import.CNPJ" hidden="1">[12]DADOS!$F$38</definedName>
    <definedName name="Import.Código" hidden="1">OFFSET([12]ORÇAMENTO!$Q$15,1,0):OFFSET([12]ORÇAMENTO!$Q$99,-1,0)</definedName>
    <definedName name="Import.Contrapartida" hidden="1">[12]DADOS!$F$10</definedName>
    <definedName name="Import.CPMaxPerc" hidden="1">[12]DADOS!$F$13</definedName>
    <definedName name="Import.CPMinAbsoluta" hidden="1">[12]DADOS!$F$12</definedName>
    <definedName name="Import.CPMinPerc" hidden="1">[12]DADOS!$F$11</definedName>
    <definedName name="Import.CR" hidden="1">[12]DADOS!$F$7</definedName>
    <definedName name="Import.CRONOPLE" hidden="1">OFFSET([12]CRONOPLE!$F$15,1,1):OFFSET([12]CRONOPLE!$AF$21,-1,-1)</definedName>
    <definedName name="Import.CTEF" hidden="1">[12]DADOS!$F$36</definedName>
    <definedName name="Import.CustoUnitário" hidden="1">OFFSET([12]ORÇAMENTO!$U$15,1,0):OFFSET([12]ORÇAMENTO!$U$99,-1,0)</definedName>
    <definedName name="Import.DataBase" hidden="1">OFFSET([12]DADOS!$G$19,0,-1)</definedName>
    <definedName name="Import.DataBaseLicit" hidden="1">OFFSET([12]DADOS!$G$40,0,-1)</definedName>
    <definedName name="Import.DataInicioObra" hidden="1">[12]DADOS!$F$46</definedName>
    <definedName name="Import.DescLote" hidden="1">[12]DADOS!$F$17</definedName>
    <definedName name="Import.Descrição" hidden="1">OFFSET([12]ORÇAMENTO!$R$15,1,0):OFFSET([12]ORÇAMENTO!$R$99,-1,0)</definedName>
    <definedName name="Import.Desoneracao" hidden="1">OFFSET([12]DADOS!$G$18,0,-1)</definedName>
    <definedName name="Import.empresa" hidden="1">[12]DADOS!$F$37</definedName>
    <definedName name="Import.Eventos.Nomes" hidden="1">OFFSET([12]EVENTOS!$D$15,1,0):OFFSET([12]EVENTOS!$D$21,-1,0)</definedName>
    <definedName name="Import.Fonte" hidden="1">OFFSET([12]ORÇAMENTO!$P$15,1,0):OFFSET([12]ORÇAMENTO!$P$99,-1,0)</definedName>
    <definedName name="Import.FrenteDeObra" hidden="1">[12]CÁLCULO!$Q$12:OFFSET([12]CÁLCULO!$AA$12,0,-1)</definedName>
    <definedName name="Import.Município" hidden="1">[12]DADOS!$F$6</definedName>
    <definedName name="Import.Nível" hidden="1">OFFSET([12]ORÇAMENTO!$M$15,1,0):OFFSET([12]ORÇAMENTO!$M$99,-1,0)</definedName>
    <definedName name="Import.OpcaoBDI" hidden="1">OFFSET([12]ORÇAMENTO!$V$15,1,0):OFFSET([12]ORÇAMENTO!$V$99,-1,0)</definedName>
    <definedName name="Import.ORÇAMENTO.DivRecurso" hidden="1">OFFSET([12]ORÇAMENTO!$Y$15,1,0):OFFSET([12]ORÇAMENTO!$Y$99,-1,0)</definedName>
    <definedName name="Import.PLE" hidden="1">OFFSET([12]PLE!$G$15,1,1):OFFSET([12]PLE!$AG$21,-1,-1)</definedName>
    <definedName name="Import.PLQ" hidden="1">OFFSET([12]CÁLCULO!$P$15,1,1):OFFSET([12]CÁLCULO!$AA$99,-1,-1)</definedName>
    <definedName name="Import.PLQ.MemCalc" hidden="1">OFFSET([12]CÁLCULO!$I$15,1,0):OFFSET([12]CÁLCULO!$I$99,-1,0)</definedName>
    <definedName name="Import.Proponente" hidden="1">[12]DADOS!$F$5</definedName>
    <definedName name="Import.QCI.Divisao" hidden="1">OFFSET([12]QCI!$V$13,1,0):OFFSET([12]QCI!$V$24,-1,0)</definedName>
    <definedName name="Import.QCI.ItemInv" hidden="1">OFFSET([12]QCI!$E$13,1,0):OFFSET([12]QCI!$E$24,-1,0)</definedName>
    <definedName name="Import.QCI.Qtde" hidden="1">OFFSET([12]QCI!$I$13,1,0):OFFSET([12]QCI!$I$24,-1,0)</definedName>
    <definedName name="Import.QCI.Situacao" hidden="1">OFFSET([12]QCI!$H$13,1,0):OFFSET([12]QCI!$H$24,-1,0)</definedName>
    <definedName name="Import.QCI.SubItemInv" hidden="1">OFFSET([12]QCI!$F$13,1,0):OFFSET([12]QCI!$F$24,-1,0)</definedName>
    <definedName name="Import.QCICP" hidden="1">OFFSET([12]QCI!$W$13,1,0):OFFSET([12]QCI!$W$24,-1,0)</definedName>
    <definedName name="Import.QCIDesc" hidden="1">OFFSET([12]QCI!$R$13,1,0):OFFSET([12]QCI!$R$24,-1,0)</definedName>
    <definedName name="Import.QCIInv" hidden="1">OFFSET([12]QCI!$U$13,1,0):OFFSET([12]QCI!$U$24,-1,0)</definedName>
    <definedName name="Import.QCILote" hidden="1">OFFSET([12]QCI!$T$13,1,0):OFFSET([12]QCI!$T$24,-1,0)</definedName>
    <definedName name="Import.QCIOutros" hidden="1">OFFSET([12]QCI!$X$13,1,0):OFFSET([12]QCI!$X$24,-1,0)</definedName>
    <definedName name="Import.Quantidade" hidden="1">OFFSET([12]ORÇAMENTO!$AJ$15,1,0):OFFSET([12]ORÇAMENTO!$AJ$99,-1,0)</definedName>
    <definedName name="import.recurso" hidden="1">[12]DADOS!$F$4</definedName>
    <definedName name="Import.RegimeExecução" hidden="1">OFFSET([12]DADOS!$G$39,0,-1)</definedName>
    <definedName name="Import.Repasse" hidden="1">[12]DADOS!$F$9</definedName>
    <definedName name="Import.RespFiscalização" hidden="1">[12]DADOS!$F$50:$F$53</definedName>
    <definedName name="Import.RespOrçamento" hidden="1">[12]DADOS!$F$22:$F$24</definedName>
    <definedName name="Import.SICONV" hidden="1">[12]DADOS!$F$8</definedName>
    <definedName name="Import.Unidade" hidden="1">OFFSET([12]ORÇAMENTO!$S$15,1,0):OFFSET([12]ORÇAMENTO!$S$99,-1,0)</definedName>
    <definedName name="Import.UnitarioLicitado" hidden="1">OFFSET([12]ORÇAMENTO!$AL$15,1,0):OFFSET([12]ORÇAMENTO!$AL$99,-1,0)</definedName>
    <definedName name="IMR">#REF!</definedName>
    <definedName name="IMR_15">#REF!</definedName>
    <definedName name="INDICES">OFFSET(#REF!,1,0):OFFSET(#REF!,-1,0)</definedName>
    <definedName name="insthidro">[15]INS!$C$380:$C$385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[15]INS!$B$103:$B$124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[25]PLANILHA!#REF!</definedName>
    <definedName name="KUYKU">#REF!</definedName>
    <definedName name="KUYKUYK">[24]PLANILHA!#REF!</definedName>
    <definedName name="KYUYK">#REF!</definedName>
    <definedName name="l.sociais">[26]PLANILHA!#REF!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[13]Planejamento!$E$122</definedName>
    <definedName name="LARG_CALÇADA">[13]Planejamento!$E$319</definedName>
    <definedName name="LARG_CANTEIRO">[13]Planejamento!$E$298</definedName>
    <definedName name="LARG_COMPACTAÇÃO_PASSEIO">[13]Planejamento!$E$328</definedName>
    <definedName name="LARG_LOTES">[13]Planejamento!$E$124</definedName>
    <definedName name="LARG_PASSEIO">[13]Planejamento!$E$318</definedName>
    <definedName name="LARG_REG_PASSEIO">[13]Planejamento!$E$327</definedName>
    <definedName name="LASTRO_AN">#REF!</definedName>
    <definedName name="LASTRO_AT">#REF!</definedName>
    <definedName name="LASTRO_CONC_BL">[13]Planejamento!$E$233</definedName>
    <definedName name="LIMP_DESCIDA">[13]Planejamento!$E$352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[30]Listas!$B$5:$B$38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[15]INS!$B$390:$B$408</definedName>
    <definedName name="m">#REF!</definedName>
    <definedName name="MACEQUI">'[14]Anex V Plan. Equipam.'!#REF!</definedName>
    <definedName name="MACEQUI_15">'[14]Anex V Plan. Equipam.'!#REF!</definedName>
    <definedName name="MACLIM">'[14]Anex. I Lim. Sup'!#REF!</definedName>
    <definedName name="MACLIM_15">'[14]Anex. I Lim. Sup'!#REF!</definedName>
    <definedName name="MACNIV">#REF!</definedName>
    <definedName name="Macro1">[37]Macro1!$A$1</definedName>
    <definedName name="Macro2">[37]Macro1!$B$1</definedName>
    <definedName name="MACVEQ">'[14]Anex V Plan. Equipam.'!#REF!</definedName>
    <definedName name="MACVEQ_15">'[14]Anex V Plan. Equipam.'!#REF!</definedName>
    <definedName name="MACZEQ">'[14]Anex V Plan. Equipam.'!#REF!</definedName>
    <definedName name="MACZEQ_15">'[14]Anex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[13]Planejamento!$E$329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IF(OR('[13]Vínculos (Não Mexer)'!$I$3=8,'[13]Vínculos (Não Mexer)'!$I$3=""),1,0)</definedName>
    <definedName name="MEDIÇÃO">'[13]Vínculos (Não Mexer)'!$G$23</definedName>
    <definedName name="MEDIÇÕES">'[13]Vínculos (Não Mexer)'!$E$3:$F$19</definedName>
    <definedName name="MEDIR_IRRIGAÇÃO_ÁRV">[13]Planejamento!$E$306="S"</definedName>
    <definedName name="MENU.CRONO" hidden="1">OFFSET([12]CRONO!$T$11,1,0)</definedName>
    <definedName name="MESTRE" hidden="1">{#N/A,#N/A,FALSE,"GERAL";#N/A,#N/A,FALSE,"012-96";#N/A,#N/A,FALSE,"018-96";#N/A,#N/A,FALSE,"027-96";#N/A,#N/A,FALSE,"059-96";#N/A,#N/A,FALSE,"076-96";#N/A,#N/A,FALSE,"019-97";#N/A,#N/A,FALSE,"021-97";#N/A,#N/A,FALSE,"022-97";#N/A,#N/A,FALSE,"028-97"}</definedName>
    <definedName name="Metais">[15]INS!$B$411:$B$422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[15]INS!$B$23:$B$25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'[14]Fator K'!$B$8</definedName>
    <definedName name="NOVA">#REF!</definedName>
    <definedName name="NRELATORIOS">COUNTA([12]Relatórios!$A:$A)-2</definedName>
    <definedName name="NumerEmpresa">20</definedName>
    <definedName name="NumerIndice">3</definedName>
    <definedName name="Objeto" hidden="1">[12]MENU!$J$1</definedName>
    <definedName name="OBRA">'[13]Vínculos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[12]ORÇAMENTO!$Q1</definedName>
    <definedName name="ORÇAMENTO.CustoUnitario" hidden="1">ROUND([12]ORÇAMENTO!$U1,15-13*[12]ORÇAMENTO!$AF$8)</definedName>
    <definedName name="ORÇAMENTO.Descricao" hidden="1">[12]ORÇAMENTO!$R1</definedName>
    <definedName name="ORÇAMENTO.Fonte" hidden="1">[12]ORÇAMENTO!$P1</definedName>
    <definedName name="ORÇAMENTO.ListaCrono" hidden="1">OFFSET([12]ORÇAMENTO!$AD$15,1,0):OFFSET([12]ORÇAMENTO!$AD$99,-1,0)</definedName>
    <definedName name="ORÇAMENTO.MáximoListaCrono" hidden="1">MAX(ORÇAMENTO.ListaCrono)</definedName>
    <definedName name="ORÇAMENTO.Nivel" hidden="1">[12]ORÇAMENTO!$M1</definedName>
    <definedName name="ORÇAMENTO.OpcaoBDI" hidden="1">[12]ORÇAMENTO!$V1</definedName>
    <definedName name="ORÇAMENTO.PasteFormat1" hidden="1">OFFSET([12]ORÇAMENTO!$P$15,1,0):OFFSET([12]ORÇAMENTO!$S$99,-1,0)</definedName>
    <definedName name="ORÇAMENTO.PasteFormat2" hidden="1">OFFSET([12]ORÇAMENTO!$U$15,1,0):OFFSET([12]ORÇAMENTO!$V$99,-1,0)</definedName>
    <definedName name="ORÇAMENTO.PrecoUnitarioLicitado" hidden="1">[12]ORÇAMENTO!$AL1</definedName>
    <definedName name="ORÇAMENTO.RangeQuant" hidden="1">OFFSET([12]ORÇAMENTO!$T$15,1,0):OFFSET([12]ORÇAMENTO!$T$99,-1,0)</definedName>
    <definedName name="ORÇAMENTO.SumCPMANUAL" hidden="1">SUMIF([12]ORÇAMENTO!$Z$15:$Z$99,"CP",[12]ORÇAMENTO!$AA$15:$AA$99)</definedName>
    <definedName name="ORÇAMENTO.SumINVMANUAL" hidden="1">SUMIF([12]ORÇAMENTO!$Z$15:$Z$99,"RP",[12]ORÇAMENTO!$X$15:$X$99)+SUMIF([12]ORÇAMENTO!$Z$15:$Z$99,"CP",[12]ORÇAMENTO!$X$15:$X$99)+SUMIF([12]ORÇAMENTO!$Z$15:$Z$99,"OU",[12]ORÇAMENTO!$X$15:$X$99)</definedName>
    <definedName name="ORÇAMENTO.SumOUTROSMANUAL" hidden="1">SUMIF([12]ORÇAMENTO!$Z$15:$Z$99,"OU",[12]ORÇAMENTO!$AB$15:$AB$99)</definedName>
    <definedName name="ORÇAMENTO.SumREPASSEMANUAL" hidden="1">ORÇAMENTO.SumINVMANUAL-ORÇAMENTO.SumCPMANUAL-ORÇAMENTO.SumOUTROSMANUAL</definedName>
    <definedName name="ORÇAMENTO.Unidade" hidden="1">[12]ORÇAMENTO!$S1</definedName>
    <definedName name="orçamrest" hidden="1">{#N/A,#N/A,TRUE,"Serviços"}</definedName>
    <definedName name="Ordem" hidden="1">#REF!</definedName>
    <definedName name="Origem" hidden="1">#REF!</definedName>
    <definedName name="OUTA">#REF!</definedName>
    <definedName name="OutrosPisos">[15]INS!$B$292:$B$299</definedName>
    <definedName name="Painéis">[15]INS!$B$69:$B$73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[13]Planejamento!$E$175</definedName>
    <definedName name="PERC_ATERRO_MANUAL">[13]Planejamento!$E$177</definedName>
    <definedName name="PERC_BL_ENTRADA_LATERAL">[13]Planejamento!$E$231</definedName>
    <definedName name="PERC_BL_LASTRO_CONC">[13]Planejamento!$E$232</definedName>
    <definedName name="PERC_BL_SIMPES">[13]Planejamento!$E$229</definedName>
    <definedName name="PERC_BL_TRIPLA">[13]Planejamento!$E$230</definedName>
    <definedName name="PERC_BLOKRET_REPOSTO">[13]Planejamento!$E$157</definedName>
    <definedName name="PERC_CALÇADA">[13]Planejamento!$E$317</definedName>
    <definedName name="PERC_CALÇADA_CAPINA">[13]Planejamento!$E$321</definedName>
    <definedName name="PERC_CALÇADA_CASCALHO">[13]Planejamento!$E$322</definedName>
    <definedName name="PERC_CALÇADA_ESCAVAÇÃO">[13]Planejamento!$E$323</definedName>
    <definedName name="PERC_CALÇADA_RASPAGEM">[13]Planejamento!$E$320</definedName>
    <definedName name="PERC_CALÇADA_REPOSTA">[13]Planejamento!$E$158</definedName>
    <definedName name="PERC_COLCHÃO_AREIA">[13]Planejamento!$E$182</definedName>
    <definedName name="PERC_CORTE_ÁRV">[13]Planejamento!$E$147</definedName>
    <definedName name="PERC_DRENO_POROSO">[13]Planejamento!$E$269</definedName>
    <definedName name="PERC_EMPOLAMENTO">[13]Planejamento!$E$16</definedName>
    <definedName name="PERC_EXAMES_PERIÓDICOS">[13]Planejamento!$E$57</definedName>
    <definedName name="PERC_GABIÃO_0_5">[13]Planejamento!$E$243</definedName>
    <definedName name="PERC_GABIÃO_RENO">[13]Planejamento!$E$244</definedName>
    <definedName name="PERC_GRAMA">[13]Planejamento!$E$299</definedName>
    <definedName name="PERC_JANTAS">[13]Planejamento!$E$53</definedName>
    <definedName name="PERC_LIMP_MF">[13]Planejamento!$E$351</definedName>
    <definedName name="PERC_MANUT_LEVES">[13]Planejamento!$E$65</definedName>
    <definedName name="PERC_MANUT_PESADOS">[13]Planejamento!$E$63</definedName>
    <definedName name="PERC_MF_CAL">[13]Planejamento!$E$301</definedName>
    <definedName name="PERC_PISTA_DUPLA">[13]Planejamento!$E$297</definedName>
    <definedName name="PERC_RAMAIS_DOMICILIARES">[13]Planejamento!$E$123</definedName>
    <definedName name="PERC_REDE_ÁGUA">[13]Planejamento!$E$126</definedName>
    <definedName name="PERC_REDE_ESGOTO">[13]Planejamento!$E$127</definedName>
    <definedName name="PERC_SUMIDOURO_CONSTRUÇÃO">[13]Planejamento!$E$130</definedName>
    <definedName name="PERC_SUMIDOURO_ENTUPIMENTO">[13]Planejamento!$E$129</definedName>
    <definedName name="PERC_SUMIDOURO_ESGOTAMENTO">[13]Planejamento!$E$128</definedName>
    <definedName name="PERC_TRANSP_DT_PEQUENO">[13]Planejamento!$E$169</definedName>
    <definedName name="PERC_VALETA_PROT">[13]Planejamento!$E$133</definedName>
    <definedName name="PERC_VALETA_SAÍDA">[13]Planejamento!$E$134</definedName>
    <definedName name="PERDA">#REF!</definedName>
    <definedName name="PERÍODO">'[13]Vínculos (Não Mexer)'!$G$24</definedName>
    <definedName name="PESO_ESP_AREIA">[13]Planejamento!$E$183</definedName>
    <definedName name="PESO_ESP_BRITA">[13]Planejamento!$E$17</definedName>
    <definedName name="PESO_ESP_CIMENTO">[13]Planejamento!$E$197</definedName>
    <definedName name="PESO_ESP_GRAMA">[13]Planejamento!$E$304</definedName>
    <definedName name="PESO_ESP_PMF">[13]Planejamento!$E$208</definedName>
    <definedName name="PESO_MAT_TRASNP">[13]Planejamento!$E$69</definedName>
    <definedName name="PESO_MD_EQUIP">[13]Planejamento!$E$67</definedName>
    <definedName name="PESO_METRO_LINEAR_DEFENÇA_SEMI_MALEÁVEL_DUPLA">[13]Planejamento!$E$94</definedName>
    <definedName name="PintForro">[15]INS!$B$231:$B$233</definedName>
    <definedName name="PinturaExt">[15]INS!$B$236:$B$241</definedName>
    <definedName name="PinturaInt">[15]INS!$B$223:$B$228</definedName>
    <definedName name="PISO">#REF!</definedName>
    <definedName name="PisoCerâmico">[15]INS!$B$280:$B$289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'[13]Vínculos (Não Mexer)'!$B$24</definedName>
    <definedName name="PLANOS">'[13]Vínculos (Não Mexer)'!$P$3:$Q$19</definedName>
    <definedName name="PLE.firstrow" hidden="1">[12]PLE!$15:$15</definedName>
    <definedName name="PLE.lastrow" hidden="1">[12]PLE!$21:$21</definedName>
    <definedName name="PLE.Medicao" hidden="1">[12]PLE!$J$9</definedName>
    <definedName name="PLE.ValorDoEvento" hidden="1">SUMIF([12]CÁLCULO!$M$15:$M$99,[12]PLE!$B1,OFFSET([12]CÁLCULO!$AA$15:$AA$99,0,[12]PLE!A$12))</definedName>
    <definedName name="PLENSCO">'[14]Anex VIII Encargos Soc'!#REF!</definedName>
    <definedName name="PLENSCO_15">'[14]Anex VIII Encargos Soc'!#REF!</definedName>
    <definedName name="PMF_TX_RL1C">[13]Planejamento!$E$207</definedName>
    <definedName name="PN_95_AN">#REF!</definedName>
    <definedName name="PN_95_AT">#REF!</definedName>
    <definedName name="PO.ValoresBDI" hidden="1">OFFSET([12]ORÇAMENTO!$AH$15,1,0):OFFSET([12]ORÇAMENTO!$AH$99,-1,0)</definedName>
    <definedName name="POK">'[27]CCALC  REDE REDE-01'!$F$2:$J$720</definedName>
    <definedName name="PONTALETEAMENTO_AN">#REF!</definedName>
    <definedName name="PONTALETEAMENTO_AT">#REF!</definedName>
    <definedName name="popspkasdjhlasdbhasfknb">#REF!</definedName>
    <definedName name="Portas">[15]INS!$B$77:$B$100</definedName>
    <definedName name="Posição" hidden="1">#REF!</definedName>
    <definedName name="prazo">#REF!</definedName>
    <definedName name="Prd" hidden="1">#N/A</definedName>
    <definedName name="PrdAux" hidden="1">#N/A</definedName>
    <definedName name="PREC">'[31] PREC'!$B$6:$Q$538</definedName>
    <definedName name="PREC_15">'[31] PREC'!$B$6:$Q$538</definedName>
    <definedName name="Preço">#REF!</definedName>
    <definedName name="PREÇO_REDE">[22]Planejamento!#REF!</definedName>
    <definedName name="PREFEITO">'[13]Vínculos (Não Mexer)'!$G$38</definedName>
    <definedName name="Print_Area_MI">#REF!</definedName>
    <definedName name="Print_Titles_MI">[38]DRANPX14!$1:$39,[38]DRANPX14!$A:$E</definedName>
    <definedName name="PROC_BAIRROS">[20]Listas!$O$8:$P$41</definedName>
    <definedName name="PROC_BOLETINS">'[13]Vínculos (Não Mexer)'!$B$14:$C$19</definedName>
    <definedName name="PROC_EMPREITEIRAS">[20]Listas!$R$8:$S$41</definedName>
    <definedName name="PROC_MEDIÇÕES">[20]Listas!$D$8:$M$41</definedName>
    <definedName name="PROD_1" hidden="1">{#N/A,#N/A,TRUE,"Serviços"}</definedName>
    <definedName name="PROF_SUMIDOURO">[13]Planejamento!$E$131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SUM([22]Vínculos!$H$143:$H$145)</definedName>
    <definedName name="PV_ATÉ_2_AT">SUM([22]Vínculos!$G$143:$G$145)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ROUND([12]QCI!$W1,2)</definedName>
    <definedName name="QCI.DescManual" hidden="1">[12]QCI!$R1</definedName>
    <definedName name="QCI.Divisao" hidden="1">[12]QCI!$V1</definedName>
    <definedName name="QCI.ExisteManual" hidden="1">(COUNTIF([12]QCI!$B$13:$B$24,"Manual")+COUNTIF([12]QCI!$B$13:$B$24,"SemiAuto"))&gt;0</definedName>
    <definedName name="QCI.InvManual" hidden="1">ROUND([12]QCI!$U1,2)</definedName>
    <definedName name="QCI.ItemInvestimento" hidden="1">OFFSET([12]DADOS!$J$2,1,0,COUNTA([12]DADOS!$J:$J)-1,1)</definedName>
    <definedName name="QCI.LoteManual" hidden="1">[12]QCI!$T1</definedName>
    <definedName name="QCI.MaxCPManual" hidden="1">[12]QCI!$O1-[12]QCI!$X1</definedName>
    <definedName name="QCI.MaxOUManual" hidden="1">[12]QCI!$O1-[12]QCI!$W1</definedName>
    <definedName name="QCI.OutrosManual" hidden="1">ROUND([12]QCI!$X1,2)</definedName>
    <definedName name="QCI.SubItemInvestimento" hidden="1">OFFSET([12]DADOS!$A$2,1,MATCH([12]QCI!$E1,[12]DADOS!$2:$2,0)-1,INDEX([12]DADOS!$2:$2,MATCH([12]QCI!$E1,[12]DADOS!$2:$2,0)+1))</definedName>
    <definedName name="QCI.SumCPMANUAL" hidden="1">SUMIF([12]QCI!$B$13:$B$24,"Manual",[12]QCI!$AA$13:$AA$24)</definedName>
    <definedName name="QCI.SumINVMANUAL" hidden="1">SUMIF([12]QCI!$B$13:$B$24,"Manual",[12]QCI!$O$13:$O$24)</definedName>
    <definedName name="QCI.SumOUTROSMANUAL" hidden="1">SUMIF([12]QCI!$B$13:$B$24,"Manual",[12]QCI!$AB$13:$AB$24)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[13]Planejamento!$E$52</definedName>
    <definedName name="QUANT_ALMOXARIFE">[13]Planejamento!$E$40</definedName>
    <definedName name="QUANT_APONTADORES">[13]Planejamento!$E$51</definedName>
    <definedName name="QUANT_AUX_ALMOXARIFE">[13]Planejamento!$E$41</definedName>
    <definedName name="QUANT_AUX_ENGENHARIA">[13]Planejamento!$E$35</definedName>
    <definedName name="QUANT_AUX_ESCRITÓRIO">[13]Planejamento!$E$38</definedName>
    <definedName name="QUANT_AUX_LABORATÓRIO">[13]Planejamento!$E$50</definedName>
    <definedName name="QUANT_AUX_MECÂNICOS">[13]Planejamento!$E$44</definedName>
    <definedName name="QUANT_AUX_TOPOGRAFIA">[13]Planejamento!$E$48</definedName>
    <definedName name="QUANT_BAIRROS">[13]Planejamento!$E$12</definedName>
    <definedName name="QUANT_CAFÉ">[13]Planejamento!$E$54</definedName>
    <definedName name="QUANT_CAVALENTE">[13]Planejamento!$E$88</definedName>
    <definedName name="QUANT_CERCA_PROTEÇÃO">[13]Planejamento!$E$90</definedName>
    <definedName name="QUANT_CHEFE_ESCRITÓRIO">[13]Planejamento!$E$36</definedName>
    <definedName name="QUANT_CONE">[13]Planejamento!$E$89</definedName>
    <definedName name="QUANT_DEFENÇA_SEMI_MALEÁVEL_DUPLA">[13]Planejamento!$E$93</definedName>
    <definedName name="QUANT_DIAS_ÚTEIS">[13]Planejamento!$E$55</definedName>
    <definedName name="QUANT_EL">[13]Planejamento!$E$13</definedName>
    <definedName name="QUANT_ENCARREGADOS">[13]Planejamento!$E$45</definedName>
    <definedName name="QUANT_ENGENHEIRO">[13]Planejamento!$E$34</definedName>
    <definedName name="QUANT_EQUIP_LEVES">[13]Planejamento!$E$64</definedName>
    <definedName name="QUANT_EQUIP_PESADOS">[13]Planejamento!$E$62</definedName>
    <definedName name="QUANT_EXAMES_ADMISSIONAIS">[13]Planejamento!$E$56</definedName>
    <definedName name="QUANT_FAXINEIRO">[13]Planejamento!$E$39</definedName>
    <definedName name="QUANT_FERRAGEM_EL">[13]Planejamento!$E$249</definedName>
    <definedName name="QUANT_GAMBIARRA">[13]Planejamento!$E$87</definedName>
    <definedName name="QUANT_HORAS_TEC_SEGURANÇA">[13]Planejamento!$E$29</definedName>
    <definedName name="QUANT_HORAS_VIGIAS">[13]Planejamento!$E$32</definedName>
    <definedName name="QUANT_LABORATORISTA">[13]Planejamento!$E$49</definedName>
    <definedName name="QUANT_LANTERNA">[13]Planejamento!$E$86</definedName>
    <definedName name="QUANT_LICENÇA_AMBIENTAL">[13]Planejamento!$E$108</definedName>
    <definedName name="QUANT_MANUT_BL">[13]Planejamento!$E$344</definedName>
    <definedName name="QUANT_MECÂNICOS">[13]Planejamento!$E$43</definedName>
    <definedName name="QUANT_OPERADOR_COMPUT">[13]Planejamento!$E$37</definedName>
    <definedName name="QUANT_PASSADIÇO_MADEIRA">[13]Planejamento!$E$91</definedName>
    <definedName name="QUANT_PASSADIÇO_METÁLICO">[13]Planejamento!$E$92</definedName>
    <definedName name="QUANT_PLACA_OBRA">[13]Planejamento!$E$84</definedName>
    <definedName name="QUANT_PROJ_BDCC">[13]Planejamento!$E$109</definedName>
    <definedName name="QUANT_QUADRO_AVISO">[13]Planejamento!$E$72</definedName>
    <definedName name="QUANT_SONDAGEM">[13]Planejamento!$E$110</definedName>
    <definedName name="QUANT_TAMPÕES">[13]Planejamento!$E$350</definedName>
    <definedName name="QUANT_TANQUE_CONTENÇÃO">[13]Planejamento!$E$107</definedName>
    <definedName name="QUANT_TAPUME_MÓVEL">[13]Planejamento!$E$85</definedName>
    <definedName name="QUANT_TOPOGRAFO_CHEFE">[13]Planejamento!$E$46</definedName>
    <definedName name="QUANT_TOPÓGRAFOS">[13]Planejamento!$E$47</definedName>
    <definedName name="QUANT_VALES_TRANSP_PESSOA">[13]Planejamento!$E$59</definedName>
    <definedName name="QUANT_VEÍCULOS_LEVES">[13]Planejamento!$E$26</definedName>
    <definedName name="QUANT_VEÍCULOS_UTILIT">[13]Planejamento!$E$27</definedName>
    <definedName name="QUANT_VIGIAS">[13]Planejamento!$E$42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IF(ISNUMBER([12]ORÇAMENTO!$AF1),VALUE(OFFSET(INDIRECT([0]!ORÇAMENTO.BancoRef),[12]ORÇAMENTO!$AF1-1,5,1)),0)</definedName>
    <definedName name="REFERENCIA.NaoDesonerado" hidden="1">IF(ISNUMBER([12]ORÇAMENTO!$AF1),VALUE(OFFSET(INDIRECT([0]!ORÇAMENTO.BancoRef),[12]ORÇAMENTO!$AF1-1,6,1)),0)</definedName>
    <definedName name="REFERENCIA.Unidade" hidden="1">IF(ISNUMBER([12]ORÇAMENTO!$AF1),OFFSET(INDIRECT([0]!ORÇAMENTO.BancoRef),[12]ORÇAMENTO!$AF1-1,4,1),"-")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SUM([22]Vínculos!$H$59:$H$60)</definedName>
    <definedName name="REGULARIZAÇÃO_AT">SUM([22]Vínculos!$G$59:$G$60)</definedName>
    <definedName name="REL" hidden="1">{#N/A,#N/A,TRUE,"Serviços"}</definedName>
    <definedName name="Relat" hidden="1">#REF!</definedName>
    <definedName name="RelatoriosFontes">OFFSET([12]Relatórios!$A$5,1,0,NRELATORIOS)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[15]INS!$B$196:$B$197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[15]INS!$B$187:$B$188</definedName>
    <definedName name="RevForro">[15]INS!$B$191:$B$193</definedName>
    <definedName name="RevInt">[15]INS!$B$183:$B$184</definedName>
    <definedName name="REWRWE">#REF!</definedName>
    <definedName name="RGEGRE">#REF!</definedName>
    <definedName name="rm">#REF!</definedName>
    <definedName name="Rodapé">[15]INS!$B$305:$B$311</definedName>
    <definedName name="rr" hidden="1">{#N/A,#N/A,TRUE,"Serviços"}</definedName>
    <definedName name="RRE.MaxCPAcum" hidden="1">[12]RRE!$AD$26</definedName>
    <definedName name="RRE.MaxCPAnt" hidden="1">[12]RRE!$AC$26</definedName>
    <definedName name="RRE.MaxOUAcum" hidden="1">[12]RRE!$AD$27</definedName>
    <definedName name="RRE.MaxOUAnt" hidden="1">[12]RRE!$AC$27</definedName>
    <definedName name="RRE.Numero" hidden="1">OFFSET([12]RRE!$O$7,0,1)</definedName>
    <definedName name="RRE.VIMeta" hidden="1">[12]RRE!$L1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[15]INS!$B$173:$B$178</definedName>
    <definedName name="sencount" hidden="1">1</definedName>
    <definedName name="SENHAGT" hidden="1">"PM3CAIXA"</definedName>
    <definedName name="Serralheria">[15]INS!$B$431:$B$435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[15]INS!$B$314:$B$320</definedName>
    <definedName name="SomaAgrup" hidden="1">SUMIF(OFFSET([12]ORÇAMENTO!$C1,1,0,[12]ORÇAMENTO!$D1),"S",OFFSET([12]ORÇAMENTO!A1,1,0,[12]ORÇAMENTO!$D1))</definedName>
    <definedName name="SomaAgrupBM" hidden="1">SUMIF(OFFSET([12]BM!$A1,1,0,[12]BM!$B1),"S",OFFSET([12]BM!A1,1,0,[12]BM!$B1))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'[39]MEMÓRIA DE CÁLCULO_PSG'!$A$5:$K$94</definedName>
    <definedName name="TABELA">#REF!</definedName>
    <definedName name="TABELA_SIN">#REF!</definedName>
    <definedName name="Tabela02">[40]Tabela!$F$5:$G$83</definedName>
    <definedName name="TABELA2011">#REF!</definedName>
    <definedName name="Tabelaa1">[41]Tabela!$F$5:$G$83</definedName>
    <definedName name="Tabelaa2">[41]Tabela!$B$5:$C$83</definedName>
    <definedName name="Tabica">[15]INS!$B$268:$B$270</definedName>
    <definedName name="TABMES">#REF!</definedName>
    <definedName name="TALUDE">#REF!</definedName>
    <definedName name="TAMPÃO">[27]CÁLCULO!$AO:$AO</definedName>
    <definedName name="TAXA_BIDIRECIONAL">[13]Planejamento!$E$286</definedName>
    <definedName name="TAXA_MONODIRECIONAL">[13]Planejamento!$E$284</definedName>
    <definedName name="TAXÃO_BIDIRECIONAL">[13]Planejamento!$E$287</definedName>
    <definedName name="TAXÃO_MONODIRECIONAL">[13]Planejamento!$E$285</definedName>
    <definedName name="TelaAlv">[15]INS!$B$40:$B$42</definedName>
    <definedName name="TEMPO_CORRIDO">[13]Planejamento!$E$10</definedName>
    <definedName name="TEMPO_EXECUÇÃO">[13]Planejamento!$E$11</definedName>
    <definedName name="TESTE_01">#REF!</definedName>
    <definedName name="teste1" hidden="1">{#N/A,#N/A,FALSE,"GERAL";#N/A,#N/A,FALSE,"012-96";#N/A,#N/A,FALSE,"018-96";#N/A,#N/A,FALSE,"027-96";#N/A,#N/A,FALSE,"059-96";#N/A,#N/A,FALSE,"076-96";#N/A,#N/A,FALSE,"019-97";#N/A,#N/A,FALSE,"021-97";#N/A,#N/A,FALSE,"022-97";#N/A,#N/A,FALSE,"028-97"}</definedName>
    <definedName name="TEXTE">[35]BASE!#REF!</definedName>
    <definedName name="TEXTE_15">[35]BASE!#REF!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IF(VALUE([12]MENU!$O$3)=2,"Licitado","Proposto")</definedName>
    <definedName name="TOT" hidden="1">#REF!</definedName>
    <definedName name="Total1.1">[21]PLANILHA!#REF!</definedName>
    <definedName name="Total1.10">[21]PLANILHA!#REF!</definedName>
    <definedName name="Total1.11">[21]PLANILHA!#REF!</definedName>
    <definedName name="Total1.12">[21]PLANILHA!#REF!</definedName>
    <definedName name="Total1.2">[21]PLANILHA!#REF!</definedName>
    <definedName name="Total1.3">[21]PLANILHA!#REF!</definedName>
    <definedName name="Total1.4">[21]PLANILHA!#REF!</definedName>
    <definedName name="Total1.5">[21]PLANILHA!#REF!</definedName>
    <definedName name="Total1.6">[21]PLANILHA!#REF!</definedName>
    <definedName name="Total1.7">[21]PLANILHA!#REF!</definedName>
    <definedName name="Total1.8">[21]PLANILHA!#REF!</definedName>
    <definedName name="Total1.9">[21]PLANILHA!#REF!</definedName>
    <definedName name="Total2.10">[21]PLANILHA!#REF!</definedName>
    <definedName name="Total2.11">[21]PLANILHA!#REF!</definedName>
    <definedName name="Total2.12">[21]PLANILHA!#REF!</definedName>
    <definedName name="Total2.13">[21]PLANILHA!#REF!</definedName>
    <definedName name="Total2.16">[21]PLANILHA!#REF!</definedName>
    <definedName name="Total2.17">[21]PLANILHA!#REF!</definedName>
    <definedName name="Total2.4">[21]PLANILHA!#REF!</definedName>
    <definedName name="Total2.9">[21]PLANILHA!#REF!</definedName>
    <definedName name="Total3.1">[21]PLANILHA!#REF!</definedName>
    <definedName name="Total3.2">[21]PLANILHA!#REF!</definedName>
    <definedName name="Total3.3">[21]PLANILHA!#REF!</definedName>
    <definedName name="Total3.4">[21]PLANILHA!#REF!</definedName>
    <definedName name="Totalb1.1">[21]PLANILHA!#REF!</definedName>
    <definedName name="Totalb1.2">[21]PLANILHA!#REF!</definedName>
    <definedName name="Totalb1.3">[21]PLANILHA!#REF!</definedName>
    <definedName name="Totalb1.4">[21]PLANILHA!#REF!</definedName>
    <definedName name="Totalb1.5">[21]PLANILHA!#REF!</definedName>
    <definedName name="Totalb1.6">[21]PLANILHA!#REF!</definedName>
    <definedName name="Totalb2.1">[21]PLANILHA!#REF!</definedName>
    <definedName name="Totalb2.2">[21]PLANILHA!#REF!</definedName>
    <definedName name="Totalb2.3">[21]PLANILHA!#REF!</definedName>
    <definedName name="Totalb2.4">[21]PLANILHA!#REF!</definedName>
    <definedName name="Totalb2.5">[21]PLANILHA!#REF!</definedName>
    <definedName name="Totalb2.6">[21]PLANILHA!#REF!</definedName>
    <definedName name="Totalb2.7">[21]PLANILHA!#REF!</definedName>
    <definedName name="Totalc1.1">[21]PLANILHA!#REF!</definedName>
    <definedName name="Totalc1.2">[21]PLANILHA!#REF!</definedName>
    <definedName name="Totalc2.1">[21]PLANILHA!#REF!</definedName>
    <definedName name="Totald1.0">[21]PLANILHA!#REF!</definedName>
    <definedName name="Totald2.1">[21]PLANILHA!#REF!</definedName>
    <definedName name="Totale1.0">[21]PLANILHA!#REF!</definedName>
    <definedName name="Totalgeral1">[21]PLANILHA!#REF!</definedName>
    <definedName name="Totalgeral1a12">[21]PLANILHA!#REF!</definedName>
    <definedName name="Totalgeral2">[21]PLANILHA!#REF!</definedName>
    <definedName name="Totalgeral3">[21]PLANILHA!#REF!</definedName>
    <definedName name="TotalgeralA">[21]PLANILHA!#REF!</definedName>
    <definedName name="Totalgeralb1">[21]PLANILHA!#REF!</definedName>
    <definedName name="Totalgeralb2">[21]PLANILHA!#REF!</definedName>
    <definedName name="TotalgeralC">[21]PLANILHA!#REF!</definedName>
    <definedName name="Totalgeralc1">[21]PLANILHA!#REF!</definedName>
    <definedName name="Totalgeralc2">[21]PLANILHA!#REF!</definedName>
    <definedName name="TotalgeralD">[21]PLANILHA!#REF!</definedName>
    <definedName name="Totalgerald1">[21]PLANILHA!#REF!</definedName>
    <definedName name="Totalgerald2">[21]PLANILHA!#REF!</definedName>
    <definedName name="TotalgeralE">[21]PLANILHA!#REF!</definedName>
    <definedName name="Totalgerale1">[21]PLANILHA!#REF!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[15]INS!$B$29:$B$32</definedName>
    <definedName name="Versao" hidden="1">[12]MENU!$J$2</definedName>
    <definedName name="VIAS">#REF!</definedName>
    <definedName name="VOL_CONC_CICLÓPICO">[13]Planejamento!$E$248</definedName>
    <definedName name="VOL_CONC_EL">[13]Planejamento!$E$250</definedName>
    <definedName name="VOL_DEM_ALV">[13]Planejamento!$E$145</definedName>
    <definedName name="VOL_DEM_CONC_ARMADO">[13]Planejamento!$E$144</definedName>
    <definedName name="VOL_DEM_CONC_SIMPLES">[13]Planejamento!$E$143</definedName>
    <definedName name="VOL_ENRONCAMENTO_COM">[13]Planejamento!$E$246</definedName>
    <definedName name="VOL_ENRONCAMENTO_SEM">[13]Planejamento!$E$245</definedName>
    <definedName name="VOL_GABIÃO">[13]Planejamento!$E$242</definedName>
    <definedName name="VOL_REM_ÁRV">[13]Planejamento!$E$148</definedName>
    <definedName name="vr">#REF!</definedName>
    <definedName name="VR_CONTRATO">'[13]Vínculos (Não Mexer)'!$G$39</definedName>
    <definedName name="vt">#REF!</definedName>
    <definedName name="VTOTAL1" hidden="1">ROUND([12]ORÇAMENTO!$T1*[12]ORÇAMENTO!$W1,15-13*[12]ORÇAMENTO!$AF$11)</definedName>
    <definedName name="VTOTALBM" hidden="1">IF([12]BM!$I1=0,0,CHOOSE(MATCH(RegimeExecucao,{"Global","Unitário"},0),ROUND(ROUND([12]BM!XFB1,15-13*[12]BM!$A$9)/100*[12]BM!$I1,15-13*[12]ORÇAMENTO!$AF$11),ROUND(ROUND([12]BM!XFB1,15-13*[12]BM!$A$9)*ROUND([12]BM!$H1,15-13*[12]ORÇAMENTO!$AF$10),15-13*[12]ORÇAMENTO!$AF$11)))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yy" hidden="1">{#N/A,#N/A,TRUE,"Serviços"}</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2" i="7" l="1"/>
  <c r="I58" i="10"/>
  <c r="I3" i="10"/>
  <c r="B162" i="8" l="1"/>
  <c r="B161" i="8"/>
  <c r="B160" i="8"/>
  <c r="B159" i="8"/>
  <c r="B155" i="8"/>
  <c r="B154" i="8"/>
  <c r="B153" i="8"/>
  <c r="B152" i="8"/>
  <c r="B148" i="8"/>
  <c r="B147" i="8"/>
  <c r="B146" i="8"/>
  <c r="B145" i="8"/>
  <c r="B144" i="8"/>
  <c r="B143" i="8"/>
  <c r="B139" i="8"/>
  <c r="B138" i="8"/>
  <c r="B137" i="8"/>
  <c r="B133" i="8"/>
  <c r="B132" i="8"/>
  <c r="B131" i="8"/>
  <c r="B127" i="8"/>
  <c r="B126" i="8"/>
  <c r="B125" i="8"/>
  <c r="B121" i="8"/>
  <c r="B120" i="8"/>
  <c r="B119" i="8"/>
  <c r="B115" i="8"/>
  <c r="B110" i="8"/>
  <c r="B109" i="8"/>
  <c r="B108" i="8"/>
  <c r="B107" i="8"/>
  <c r="B106" i="8"/>
  <c r="B102" i="8"/>
  <c r="B101" i="8"/>
  <c r="B100" i="8"/>
  <c r="B96" i="8"/>
  <c r="B95" i="8"/>
  <c r="B94" i="8"/>
  <c r="B93" i="8"/>
  <c r="B92" i="8"/>
  <c r="B91" i="8"/>
  <c r="B87" i="8"/>
  <c r="B86" i="8"/>
  <c r="B85" i="8"/>
  <c r="B84" i="8"/>
  <c r="B83" i="8"/>
  <c r="B82" i="8"/>
  <c r="B78" i="8"/>
  <c r="B77" i="8"/>
  <c r="B72" i="8"/>
  <c r="B71" i="8"/>
  <c r="B70" i="8"/>
  <c r="B69" i="8"/>
  <c r="B68" i="8"/>
  <c r="B67" i="8"/>
  <c r="B66" i="8"/>
  <c r="B65" i="8"/>
  <c r="B64" i="8"/>
  <c r="B63" i="8"/>
  <c r="B59" i="8"/>
  <c r="B58" i="8"/>
  <c r="B54" i="8"/>
  <c r="B53" i="8"/>
  <c r="B52" i="8"/>
  <c r="B51" i="8"/>
  <c r="B47" i="8"/>
  <c r="B46" i="8"/>
  <c r="B42" i="8"/>
  <c r="B41" i="8"/>
  <c r="B40" i="8"/>
  <c r="B36" i="8"/>
  <c r="B35" i="8"/>
  <c r="B34" i="8"/>
  <c r="B33" i="8"/>
  <c r="B32" i="8"/>
  <c r="B31" i="8"/>
  <c r="B30" i="8"/>
  <c r="B29" i="8"/>
  <c r="B25" i="8"/>
  <c r="B24" i="8"/>
  <c r="B23" i="8"/>
  <c r="B22" i="8"/>
  <c r="B21" i="8"/>
  <c r="B20" i="8"/>
  <c r="B19" i="8"/>
  <c r="B18" i="8"/>
  <c r="B14" i="8"/>
  <c r="B13" i="8"/>
  <c r="B12" i="8"/>
  <c r="B11" i="8"/>
  <c r="B10" i="8"/>
  <c r="B9" i="8"/>
  <c r="C54" i="10"/>
  <c r="C53" i="10"/>
  <c r="C51" i="10"/>
  <c r="C50" i="10"/>
  <c r="C49" i="10"/>
  <c r="C48" i="10"/>
  <c r="C47" i="10"/>
  <c r="C46" i="10"/>
  <c r="C45" i="10"/>
  <c r="C44" i="10"/>
  <c r="C43" i="10"/>
  <c r="C41" i="10"/>
  <c r="C39" i="10"/>
  <c r="C37" i="10"/>
  <c r="C36" i="10"/>
  <c r="C35" i="10"/>
  <c r="C34" i="10"/>
  <c r="C33" i="10"/>
  <c r="C32" i="10"/>
  <c r="C31" i="10"/>
  <c r="C30" i="10"/>
  <c r="C29" i="10"/>
  <c r="C27" i="10"/>
  <c r="C26" i="10"/>
  <c r="C25" i="10"/>
  <c r="C24" i="10"/>
  <c r="C23" i="10"/>
  <c r="C22" i="10"/>
  <c r="C21" i="10"/>
  <c r="C20" i="10"/>
  <c r="C18" i="10"/>
  <c r="C16" i="10"/>
  <c r="C15" i="10"/>
  <c r="C12" i="10"/>
  <c r="C321" i="9"/>
  <c r="C320" i="9"/>
  <c r="C319" i="9"/>
  <c r="C318" i="9"/>
  <c r="C312" i="9"/>
  <c r="C310" i="9"/>
  <c r="C302" i="9"/>
  <c r="C301" i="9"/>
  <c r="C300" i="9"/>
  <c r="C297" i="9"/>
  <c r="C296" i="9"/>
  <c r="C295" i="9"/>
  <c r="C292" i="9"/>
  <c r="C291" i="9"/>
  <c r="C290" i="9"/>
  <c r="C289" i="9"/>
  <c r="C288" i="9"/>
  <c r="C280" i="9"/>
  <c r="C279" i="9"/>
  <c r="C278" i="9"/>
  <c r="C277" i="9"/>
  <c r="C276" i="9"/>
  <c r="C273" i="9"/>
  <c r="C272" i="9"/>
  <c r="C271" i="9"/>
  <c r="C270" i="9"/>
  <c r="C267" i="9"/>
  <c r="C266" i="9"/>
  <c r="C265" i="9"/>
  <c r="C264" i="9"/>
  <c r="C263" i="9"/>
  <c r="C262" i="9"/>
  <c r="C261" i="9"/>
  <c r="C260" i="9"/>
  <c r="C259" i="9"/>
  <c r="C258" i="9"/>
  <c r="C256" i="9"/>
  <c r="C255" i="9"/>
  <c r="C254" i="9"/>
  <c r="C251" i="9"/>
  <c r="C245" i="9"/>
  <c r="C244" i="9"/>
  <c r="C240" i="9"/>
  <c r="C239" i="9"/>
  <c r="C238" i="9"/>
  <c r="C237" i="9"/>
  <c r="C233" i="9"/>
  <c r="C232" i="9"/>
  <c r="C231" i="9"/>
  <c r="C230" i="9"/>
  <c r="C228" i="9"/>
  <c r="C227" i="9"/>
  <c r="C226" i="9"/>
  <c r="C225" i="9"/>
  <c r="C224" i="9"/>
  <c r="C223" i="9"/>
  <c r="C221" i="9"/>
  <c r="C220" i="9"/>
  <c r="C219" i="9"/>
  <c r="C218" i="9"/>
  <c r="C217" i="9"/>
  <c r="C216" i="9"/>
  <c r="C215" i="9"/>
  <c r="C212" i="9"/>
  <c r="C211" i="9"/>
  <c r="C210" i="9"/>
  <c r="C208" i="9"/>
  <c r="C207" i="9"/>
  <c r="C206" i="9"/>
  <c r="C205" i="9"/>
  <c r="C204" i="9"/>
  <c r="C203" i="9"/>
  <c r="C202" i="9"/>
  <c r="C201" i="9"/>
  <c r="C200" i="9"/>
  <c r="C199" i="9"/>
  <c r="C198" i="9"/>
  <c r="C197" i="9"/>
  <c r="C196" i="9"/>
  <c r="C195" i="9"/>
  <c r="C194" i="9"/>
  <c r="C193" i="9"/>
  <c r="C192" i="9"/>
  <c r="C191" i="9"/>
  <c r="C190" i="9"/>
  <c r="C186" i="9"/>
  <c r="C185" i="9"/>
  <c r="C184" i="9"/>
  <c r="C183" i="9"/>
  <c r="C182" i="9"/>
  <c r="C181" i="9"/>
  <c r="C180" i="9"/>
  <c r="C179" i="9"/>
  <c r="C178" i="9"/>
  <c r="C177" i="9"/>
  <c r="C176" i="9"/>
  <c r="C175" i="9"/>
  <c r="C174" i="9"/>
  <c r="C173"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37" i="9"/>
  <c r="C136" i="9"/>
  <c r="C135" i="9"/>
  <c r="C132" i="9"/>
  <c r="C131" i="9"/>
  <c r="C130" i="9"/>
  <c r="C129" i="9"/>
  <c r="C126" i="9"/>
  <c r="C125" i="9"/>
  <c r="C124" i="9"/>
  <c r="C123" i="9"/>
  <c r="C120" i="9"/>
  <c r="C119" i="9"/>
  <c r="C118" i="9"/>
  <c r="C117" i="9"/>
  <c r="C116" i="9"/>
  <c r="C115" i="9"/>
  <c r="C114" i="9"/>
  <c r="C113" i="9"/>
  <c r="C112" i="9"/>
  <c r="C111" i="9"/>
  <c r="C110" i="9"/>
  <c r="C109" i="9"/>
  <c r="C108" i="9"/>
  <c r="C104" i="9"/>
  <c r="C103" i="9"/>
  <c r="C102" i="9"/>
  <c r="C101" i="9"/>
  <c r="C100" i="9"/>
  <c r="C99" i="9"/>
  <c r="C98" i="9"/>
  <c r="C97" i="9"/>
  <c r="C96" i="9"/>
  <c r="C95" i="9"/>
  <c r="C94" i="9"/>
  <c r="C93" i="9"/>
  <c r="C92" i="9"/>
  <c r="C90" i="9"/>
  <c r="C89" i="9"/>
  <c r="C88" i="9"/>
  <c r="C85" i="9"/>
  <c r="C79" i="9"/>
  <c r="C78" i="9"/>
  <c r="C72" i="9"/>
  <c r="C71" i="9"/>
  <c r="C70" i="9"/>
  <c r="C69" i="9"/>
  <c r="C68" i="9"/>
  <c r="C67" i="9"/>
  <c r="C66" i="9"/>
  <c r="C65" i="9"/>
  <c r="C64" i="9"/>
  <c r="C63" i="9"/>
  <c r="C62" i="9"/>
  <c r="C58" i="9"/>
  <c r="C57" i="9"/>
  <c r="C56" i="9"/>
  <c r="C55" i="9"/>
  <c r="C54" i="9"/>
  <c r="C53" i="9"/>
  <c r="C52" i="9"/>
  <c r="C51" i="9"/>
  <c r="C50" i="9"/>
  <c r="C49" i="9"/>
  <c r="C48" i="9"/>
  <c r="C47" i="9"/>
  <c r="C44" i="9"/>
  <c r="C43" i="9"/>
  <c r="C40" i="9"/>
  <c r="C37" i="9"/>
  <c r="C33" i="9"/>
  <c r="C31" i="9"/>
  <c r="C26" i="9"/>
  <c r="C25" i="9"/>
  <c r="C24" i="9"/>
  <c r="C23" i="9"/>
  <c r="C22" i="9"/>
  <c r="C21" i="9"/>
  <c r="C20" i="9"/>
  <c r="C16" i="9"/>
  <c r="C15" i="9"/>
  <c r="C14" i="9"/>
  <c r="C13" i="9"/>
  <c r="B8" i="8"/>
  <c r="D54" i="10"/>
  <c r="D53" i="10"/>
  <c r="D51" i="10"/>
  <c r="D50" i="10"/>
  <c r="D49" i="10"/>
  <c r="D48" i="10"/>
  <c r="D47" i="10"/>
  <c r="D46" i="10"/>
  <c r="D45" i="10"/>
  <c r="D44" i="10"/>
  <c r="D43" i="10"/>
  <c r="D41" i="10"/>
  <c r="D39" i="10"/>
  <c r="D37" i="10"/>
  <c r="D36" i="10"/>
  <c r="D35" i="10"/>
  <c r="D34" i="10"/>
  <c r="D33" i="10"/>
  <c r="D32" i="10"/>
  <c r="D31" i="10"/>
  <c r="D30" i="10"/>
  <c r="D29" i="10"/>
  <c r="D27" i="10"/>
  <c r="D26" i="10"/>
  <c r="D25" i="10"/>
  <c r="D24" i="10"/>
  <c r="D23" i="10"/>
  <c r="D22" i="10"/>
  <c r="D21" i="10"/>
  <c r="D20" i="10"/>
  <c r="D18" i="10"/>
  <c r="D16" i="10"/>
  <c r="D15" i="10"/>
  <c r="D12" i="10"/>
  <c r="D321" i="9"/>
  <c r="D320" i="9"/>
  <c r="D319" i="9"/>
  <c r="D318" i="9"/>
  <c r="D312" i="9"/>
  <c r="D310" i="9"/>
  <c r="D302" i="9"/>
  <c r="D301" i="9"/>
  <c r="D300" i="9"/>
  <c r="D297" i="9"/>
  <c r="D296" i="9"/>
  <c r="D295" i="9"/>
  <c r="D292" i="9"/>
  <c r="D291" i="9"/>
  <c r="D290" i="9"/>
  <c r="D289" i="9"/>
  <c r="D288" i="9"/>
  <c r="D280" i="9"/>
  <c r="D279" i="9"/>
  <c r="D278" i="9"/>
  <c r="D277" i="9"/>
  <c r="D276" i="9"/>
  <c r="D273" i="9"/>
  <c r="D272" i="9"/>
  <c r="D271" i="9"/>
  <c r="D270" i="9"/>
  <c r="D267" i="9"/>
  <c r="D266" i="9"/>
  <c r="D265" i="9"/>
  <c r="D264" i="9"/>
  <c r="D263" i="9"/>
  <c r="D262" i="9"/>
  <c r="D261" i="9"/>
  <c r="D260" i="9"/>
  <c r="D259" i="9"/>
  <c r="D258" i="9"/>
  <c r="D256" i="9"/>
  <c r="D255" i="9"/>
  <c r="D254" i="9"/>
  <c r="D251" i="9"/>
  <c r="D245" i="9"/>
  <c r="D244" i="9"/>
  <c r="D240" i="9"/>
  <c r="D239" i="9"/>
  <c r="D238" i="9"/>
  <c r="D237" i="9"/>
  <c r="D233" i="9"/>
  <c r="D232" i="9"/>
  <c r="D231" i="9"/>
  <c r="D230" i="9"/>
  <c r="D228" i="9"/>
  <c r="D227" i="9"/>
  <c r="D226" i="9"/>
  <c r="D225" i="9"/>
  <c r="D224" i="9"/>
  <c r="D223" i="9"/>
  <c r="D221" i="9"/>
  <c r="D220" i="9"/>
  <c r="D219" i="9"/>
  <c r="D218" i="9"/>
  <c r="D217" i="9"/>
  <c r="D216" i="9"/>
  <c r="D215" i="9"/>
  <c r="D212" i="9"/>
  <c r="D211" i="9"/>
  <c r="D210" i="9"/>
  <c r="D208" i="9"/>
  <c r="D207" i="9"/>
  <c r="D206" i="9"/>
  <c r="D205" i="9"/>
  <c r="D204" i="9"/>
  <c r="D203" i="9"/>
  <c r="D202" i="9"/>
  <c r="D201" i="9"/>
  <c r="D200" i="9"/>
  <c r="D199" i="9"/>
  <c r="D198" i="9"/>
  <c r="D197" i="9"/>
  <c r="D196" i="9"/>
  <c r="D195" i="9"/>
  <c r="D194" i="9"/>
  <c r="D193" i="9"/>
  <c r="D192" i="9"/>
  <c r="D191" i="9"/>
  <c r="D190" i="9"/>
  <c r="D186" i="9"/>
  <c r="D185" i="9"/>
  <c r="D184" i="9"/>
  <c r="D183" i="9"/>
  <c r="D182" i="9"/>
  <c r="D181" i="9"/>
  <c r="D180" i="9"/>
  <c r="D179" i="9"/>
  <c r="D178" i="9"/>
  <c r="D177" i="9"/>
  <c r="D176" i="9"/>
  <c r="D175" i="9"/>
  <c r="D174" i="9"/>
  <c r="D173"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37" i="9"/>
  <c r="D136" i="9"/>
  <c r="D135" i="9"/>
  <c r="D132" i="9"/>
  <c r="D131" i="9"/>
  <c r="D130" i="9"/>
  <c r="D129" i="9"/>
  <c r="D126" i="9"/>
  <c r="D125" i="9"/>
  <c r="D124" i="9"/>
  <c r="D123" i="9"/>
  <c r="D120" i="9"/>
  <c r="D119" i="9"/>
  <c r="D118" i="9"/>
  <c r="D117" i="9"/>
  <c r="D116" i="9"/>
  <c r="D115" i="9"/>
  <c r="D114" i="9"/>
  <c r="D113" i="9"/>
  <c r="D112" i="9"/>
  <c r="D111" i="9"/>
  <c r="D110" i="9"/>
  <c r="D109" i="9"/>
  <c r="D108" i="9"/>
  <c r="D104" i="9"/>
  <c r="D103" i="9"/>
  <c r="D102" i="9"/>
  <c r="D101" i="9"/>
  <c r="D100" i="9"/>
  <c r="D99" i="9"/>
  <c r="D98" i="9"/>
  <c r="D97" i="9"/>
  <c r="D96" i="9"/>
  <c r="D95" i="9"/>
  <c r="D94" i="9"/>
  <c r="D90" i="9"/>
  <c r="D89" i="9"/>
  <c r="D88" i="9"/>
  <c r="D85" i="9"/>
  <c r="D79" i="9"/>
  <c r="D78" i="9"/>
  <c r="D72" i="9"/>
  <c r="D71" i="9"/>
  <c r="D70" i="9"/>
  <c r="D69" i="9"/>
  <c r="D68" i="9"/>
  <c r="D67" i="9"/>
  <c r="D66" i="9"/>
  <c r="D65" i="9"/>
  <c r="D64" i="9"/>
  <c r="D63" i="9"/>
  <c r="D62" i="9"/>
  <c r="D58" i="9"/>
  <c r="D57" i="9"/>
  <c r="D56" i="9"/>
  <c r="D55" i="9"/>
  <c r="D54" i="9"/>
  <c r="D53" i="9"/>
  <c r="D52" i="9"/>
  <c r="D51" i="9"/>
  <c r="D50" i="9"/>
  <c r="D49" i="9"/>
  <c r="D48" i="9"/>
  <c r="D47" i="9"/>
  <c r="D44" i="9"/>
  <c r="D43" i="9"/>
  <c r="D40" i="9"/>
  <c r="D37" i="9"/>
  <c r="D33" i="9"/>
  <c r="D31" i="9"/>
  <c r="D26" i="9"/>
  <c r="D25" i="9"/>
  <c r="D24" i="9"/>
  <c r="D23" i="9"/>
  <c r="D22" i="9"/>
  <c r="D21" i="9"/>
  <c r="D20" i="9"/>
  <c r="D16" i="9"/>
  <c r="D15" i="9"/>
  <c r="D14" i="9"/>
  <c r="D13" i="9"/>
  <c r="F6" i="13"/>
  <c r="J6" i="13" s="1"/>
  <c r="F119" i="7"/>
  <c r="F125" i="6"/>
  <c r="F117" i="5"/>
  <c r="H54" i="10"/>
  <c r="H53" i="10"/>
  <c r="H51" i="10"/>
  <c r="H50" i="10"/>
  <c r="H49" i="10"/>
  <c r="H48" i="10"/>
  <c r="H47" i="10"/>
  <c r="H46" i="10"/>
  <c r="H45" i="10"/>
  <c r="H44" i="10"/>
  <c r="H43" i="10"/>
  <c r="H41" i="10"/>
  <c r="H39" i="10"/>
  <c r="H37" i="10"/>
  <c r="H36" i="10"/>
  <c r="H35" i="10"/>
  <c r="H34" i="10"/>
  <c r="H33" i="10"/>
  <c r="H32" i="10"/>
  <c r="H31" i="10"/>
  <c r="H30" i="10"/>
  <c r="H29" i="10"/>
  <c r="H27" i="10"/>
  <c r="H26" i="10"/>
  <c r="H25" i="10"/>
  <c r="H24" i="10"/>
  <c r="H23" i="10"/>
  <c r="H22" i="10"/>
  <c r="H21" i="10"/>
  <c r="H20" i="10"/>
  <c r="H18" i="10"/>
  <c r="H16" i="10"/>
  <c r="H15" i="10"/>
  <c r="H12" i="10"/>
  <c r="F321" i="9"/>
  <c r="F320" i="9"/>
  <c r="F319" i="9"/>
  <c r="F318" i="9"/>
  <c r="F312" i="9"/>
  <c r="F310" i="9"/>
  <c r="F302" i="9"/>
  <c r="F301" i="9"/>
  <c r="F300" i="9"/>
  <c r="F297" i="9"/>
  <c r="F296" i="9"/>
  <c r="F295" i="9"/>
  <c r="F292" i="9"/>
  <c r="F291" i="9"/>
  <c r="F290" i="9"/>
  <c r="F289" i="9"/>
  <c r="F288" i="9"/>
  <c r="F280" i="9"/>
  <c r="F279" i="9"/>
  <c r="F278" i="9"/>
  <c r="F277" i="9"/>
  <c r="F276" i="9"/>
  <c r="F273" i="9"/>
  <c r="F272" i="9"/>
  <c r="F271" i="9"/>
  <c r="F270" i="9"/>
  <c r="F267" i="9"/>
  <c r="F266" i="9"/>
  <c r="F265" i="9"/>
  <c r="F264" i="9"/>
  <c r="F263" i="9"/>
  <c r="F262" i="9"/>
  <c r="F261" i="9"/>
  <c r="F260" i="9"/>
  <c r="F259" i="9"/>
  <c r="F258" i="9"/>
  <c r="F256" i="9"/>
  <c r="F255" i="9"/>
  <c r="F254" i="9"/>
  <c r="F251" i="9"/>
  <c r="F245" i="9"/>
  <c r="F244" i="9"/>
  <c r="F240" i="9"/>
  <c r="F239" i="9"/>
  <c r="F238" i="9"/>
  <c r="F237" i="9"/>
  <c r="F233" i="9"/>
  <c r="F232" i="9"/>
  <c r="F231" i="9"/>
  <c r="F230" i="9"/>
  <c r="F228" i="9"/>
  <c r="F227" i="9"/>
  <c r="F226" i="9"/>
  <c r="F225" i="9"/>
  <c r="F224" i="9"/>
  <c r="F223" i="9"/>
  <c r="F221" i="9"/>
  <c r="F220" i="9"/>
  <c r="F219" i="9"/>
  <c r="F218" i="9"/>
  <c r="F217" i="9"/>
  <c r="F216" i="9"/>
  <c r="F215" i="9"/>
  <c r="F212" i="9"/>
  <c r="F211" i="9"/>
  <c r="F210" i="9"/>
  <c r="F208" i="9"/>
  <c r="F207" i="9"/>
  <c r="F206" i="9"/>
  <c r="F205" i="9"/>
  <c r="F204" i="9"/>
  <c r="F203" i="9"/>
  <c r="F202" i="9"/>
  <c r="F201" i="9"/>
  <c r="F200" i="9"/>
  <c r="F199" i="9"/>
  <c r="F198" i="9"/>
  <c r="F197" i="9"/>
  <c r="F196" i="9"/>
  <c r="F195" i="9"/>
  <c r="F194" i="9"/>
  <c r="F193" i="9"/>
  <c r="F192" i="9"/>
  <c r="F191" i="9"/>
  <c r="F190" i="9"/>
  <c r="F186" i="9"/>
  <c r="F185" i="9"/>
  <c r="F184" i="9"/>
  <c r="F183" i="9"/>
  <c r="F182" i="9"/>
  <c r="F181" i="9"/>
  <c r="F180" i="9"/>
  <c r="F179" i="9"/>
  <c r="F178" i="9"/>
  <c r="F177" i="9"/>
  <c r="F176" i="9"/>
  <c r="F175" i="9"/>
  <c r="F174" i="9"/>
  <c r="F173"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37" i="9"/>
  <c r="F136" i="9"/>
  <c r="F135" i="9"/>
  <c r="F132" i="9"/>
  <c r="F131" i="9"/>
  <c r="F130" i="9"/>
  <c r="F129" i="9"/>
  <c r="F126" i="9"/>
  <c r="F125" i="9"/>
  <c r="F124" i="9"/>
  <c r="F123" i="9"/>
  <c r="F120" i="9"/>
  <c r="F119" i="9"/>
  <c r="F118" i="9"/>
  <c r="F117" i="9"/>
  <c r="F116" i="9"/>
  <c r="F115" i="9"/>
  <c r="F114" i="9"/>
  <c r="F113" i="9"/>
  <c r="F112" i="9"/>
  <c r="F111" i="9"/>
  <c r="F110" i="9"/>
  <c r="F109" i="9"/>
  <c r="F108" i="9"/>
  <c r="F104" i="9"/>
  <c r="F103" i="9"/>
  <c r="F102" i="9"/>
  <c r="F101" i="9"/>
  <c r="F100" i="9"/>
  <c r="F99" i="9"/>
  <c r="F98" i="9"/>
  <c r="F97" i="9"/>
  <c r="F96" i="9"/>
  <c r="F95" i="9"/>
  <c r="F94" i="9"/>
  <c r="F93" i="9"/>
  <c r="F92" i="9"/>
  <c r="F90" i="9"/>
  <c r="F89" i="9"/>
  <c r="F88" i="9"/>
  <c r="F85" i="9"/>
  <c r="F79" i="9"/>
  <c r="F78" i="9"/>
  <c r="F72" i="9"/>
  <c r="F71" i="9"/>
  <c r="F70" i="9"/>
  <c r="F69" i="9"/>
  <c r="F68" i="9"/>
  <c r="F67" i="9"/>
  <c r="F66" i="9"/>
  <c r="F65" i="9"/>
  <c r="F64" i="9"/>
  <c r="F63" i="9"/>
  <c r="F62" i="9"/>
  <c r="F58" i="9"/>
  <c r="F57" i="9"/>
  <c r="F56" i="9"/>
  <c r="F55" i="9"/>
  <c r="F54" i="9"/>
  <c r="F53" i="9"/>
  <c r="F52" i="9"/>
  <c r="F51" i="9"/>
  <c r="F50" i="9"/>
  <c r="F49" i="9"/>
  <c r="F48" i="9"/>
  <c r="F47" i="9"/>
  <c r="F44" i="9"/>
  <c r="F43" i="9"/>
  <c r="F40" i="9"/>
  <c r="F37" i="9"/>
  <c r="F33" i="9"/>
  <c r="F31" i="9"/>
  <c r="F26" i="9"/>
  <c r="F25" i="9"/>
  <c r="F24" i="9"/>
  <c r="F23" i="9"/>
  <c r="F22" i="9"/>
  <c r="F21" i="9"/>
  <c r="F20" i="9"/>
  <c r="F16" i="9"/>
  <c r="F15" i="9"/>
  <c r="F14" i="9"/>
  <c r="F13" i="9"/>
  <c r="F162" i="8"/>
  <c r="F161" i="8"/>
  <c r="F160" i="8"/>
  <c r="F159" i="8"/>
  <c r="F155" i="8"/>
  <c r="F154" i="8"/>
  <c r="F153" i="8"/>
  <c r="F152" i="8"/>
  <c r="F148" i="8"/>
  <c r="F147" i="8"/>
  <c r="F146" i="8"/>
  <c r="F145" i="8"/>
  <c r="F144" i="8"/>
  <c r="F143" i="8"/>
  <c r="F139" i="8"/>
  <c r="F138" i="8"/>
  <c r="F137" i="8"/>
  <c r="F133" i="8"/>
  <c r="F132" i="8"/>
  <c r="F131" i="8"/>
  <c r="F127" i="8"/>
  <c r="F126" i="8"/>
  <c r="F125" i="8"/>
  <c r="F121" i="8"/>
  <c r="F120" i="8"/>
  <c r="F119" i="8"/>
  <c r="F115" i="8"/>
  <c r="F110" i="8"/>
  <c r="F109" i="8"/>
  <c r="F108" i="8"/>
  <c r="F107" i="8"/>
  <c r="F106" i="8"/>
  <c r="F102" i="8"/>
  <c r="F101" i="8"/>
  <c r="F100" i="8"/>
  <c r="F96" i="8"/>
  <c r="F95" i="8"/>
  <c r="F94" i="8"/>
  <c r="F93" i="8"/>
  <c r="F92" i="8"/>
  <c r="F91" i="8"/>
  <c r="F87" i="8"/>
  <c r="F86" i="8"/>
  <c r="F85" i="8"/>
  <c r="F84" i="8"/>
  <c r="F83" i="8"/>
  <c r="F82" i="8"/>
  <c r="F78" i="8"/>
  <c r="F77" i="8"/>
  <c r="F72" i="8"/>
  <c r="F71" i="8"/>
  <c r="F70" i="8"/>
  <c r="F69" i="8"/>
  <c r="F68" i="8"/>
  <c r="F67" i="8"/>
  <c r="F66" i="8"/>
  <c r="F65" i="8"/>
  <c r="F64" i="8"/>
  <c r="F63" i="8"/>
  <c r="F59" i="8"/>
  <c r="F58" i="8"/>
  <c r="F54" i="8"/>
  <c r="F53" i="8"/>
  <c r="F52" i="8"/>
  <c r="F51" i="8"/>
  <c r="F47" i="8"/>
  <c r="F46" i="8"/>
  <c r="F42" i="8"/>
  <c r="F41" i="8"/>
  <c r="F40" i="8"/>
  <c r="F36" i="8"/>
  <c r="F35" i="8"/>
  <c r="F34" i="8"/>
  <c r="F33" i="8"/>
  <c r="F32" i="8"/>
  <c r="F31" i="8"/>
  <c r="F30" i="8"/>
  <c r="F29" i="8"/>
  <c r="F25" i="8"/>
  <c r="F24" i="8"/>
  <c r="F23" i="8"/>
  <c r="F22" i="8"/>
  <c r="F21" i="8"/>
  <c r="F20" i="8"/>
  <c r="F19" i="8"/>
  <c r="F18" i="8"/>
  <c r="F14" i="8"/>
  <c r="F13" i="8"/>
  <c r="F12" i="8"/>
  <c r="F11" i="8"/>
  <c r="F10" i="8"/>
  <c r="F9" i="8"/>
  <c r="D162" i="8"/>
  <c r="D161" i="8"/>
  <c r="D160" i="8"/>
  <c r="D159" i="8"/>
  <c r="D155" i="8"/>
  <c r="D154" i="8"/>
  <c r="D153" i="8"/>
  <c r="D152" i="8"/>
  <c r="D148" i="8"/>
  <c r="D147" i="8"/>
  <c r="D146" i="8"/>
  <c r="D145" i="8"/>
  <c r="D144" i="8"/>
  <c r="D143" i="8"/>
  <c r="D139" i="8"/>
  <c r="D138" i="8"/>
  <c r="D137" i="8"/>
  <c r="D133" i="8"/>
  <c r="D132" i="8"/>
  <c r="D131" i="8"/>
  <c r="D127" i="8"/>
  <c r="D126" i="8"/>
  <c r="D125" i="8"/>
  <c r="D121" i="8"/>
  <c r="D120" i="8"/>
  <c r="D119" i="8"/>
  <c r="D115" i="8"/>
  <c r="D110" i="8"/>
  <c r="D109" i="8"/>
  <c r="D108" i="8"/>
  <c r="D107" i="8"/>
  <c r="D106" i="8"/>
  <c r="D102" i="8"/>
  <c r="D101" i="8"/>
  <c r="D100" i="8"/>
  <c r="D96" i="8"/>
  <c r="D95" i="8"/>
  <c r="D94" i="8"/>
  <c r="D93" i="8"/>
  <c r="D92" i="8"/>
  <c r="D91" i="8"/>
  <c r="D87" i="8"/>
  <c r="D86" i="8"/>
  <c r="D85" i="8"/>
  <c r="D84" i="8"/>
  <c r="D83" i="8"/>
  <c r="D82" i="8"/>
  <c r="D78" i="8"/>
  <c r="D77" i="8"/>
  <c r="D72" i="8"/>
  <c r="D71" i="8"/>
  <c r="D70" i="8"/>
  <c r="D69" i="8"/>
  <c r="D68" i="8"/>
  <c r="D67" i="8"/>
  <c r="D66" i="8"/>
  <c r="D65" i="8"/>
  <c r="D64" i="8"/>
  <c r="D63" i="8"/>
  <c r="D59" i="8"/>
  <c r="D58" i="8"/>
  <c r="D54" i="8"/>
  <c r="D53" i="8"/>
  <c r="D52" i="8"/>
  <c r="D51" i="8"/>
  <c r="D47" i="8"/>
  <c r="D46" i="8"/>
  <c r="D42" i="8"/>
  <c r="D41" i="8"/>
  <c r="D40" i="8"/>
  <c r="D36" i="8"/>
  <c r="D35" i="8"/>
  <c r="D34" i="8"/>
  <c r="D33" i="8"/>
  <c r="D32" i="8"/>
  <c r="D31" i="8"/>
  <c r="D30" i="8"/>
  <c r="D29" i="8"/>
  <c r="D25" i="8"/>
  <c r="D24" i="8"/>
  <c r="D23" i="8"/>
  <c r="D22" i="8"/>
  <c r="D21" i="8"/>
  <c r="D20" i="8"/>
  <c r="D19" i="8"/>
  <c r="D18" i="8"/>
  <c r="D14" i="8"/>
  <c r="D13" i="8"/>
  <c r="D12" i="8"/>
  <c r="D11" i="8"/>
  <c r="D10" i="8"/>
  <c r="D9" i="8"/>
  <c r="F8" i="8"/>
  <c r="C12" i="9"/>
  <c r="B12" i="9"/>
  <c r="E57" i="10"/>
  <c r="E56" i="10"/>
  <c r="D8" i="8" l="1"/>
  <c r="I6" i="13"/>
  <c r="H6" i="13"/>
  <c r="B2" i="13"/>
  <c r="G57" i="10"/>
  <c r="I57" i="10" s="1"/>
  <c r="G56" i="10"/>
  <c r="I56" i="10" s="1"/>
  <c r="G24" i="9"/>
  <c r="E25" i="9"/>
  <c r="L6" i="13" l="1"/>
  <c r="M6" i="13"/>
  <c r="K6" i="13"/>
  <c r="I37" i="12"/>
  <c r="F73" i="8" s="1"/>
  <c r="I36" i="12"/>
  <c r="I33" i="12"/>
  <c r="I34" i="12" s="1"/>
  <c r="A31" i="12"/>
  <c r="A23" i="12"/>
  <c r="I28" i="12"/>
  <c r="F187" i="9" s="1"/>
  <c r="I27" i="12"/>
  <c r="I24" i="12"/>
  <c r="I25" i="12" s="1"/>
  <c r="I16" i="12"/>
  <c r="I18" i="12" s="1"/>
  <c r="A14" i="12"/>
  <c r="I20" i="12"/>
  <c r="F114" i="8" s="1"/>
  <c r="I19" i="12"/>
  <c r="I11" i="12"/>
  <c r="F84" i="9" s="1"/>
  <c r="I10" i="12"/>
  <c r="I7" i="12"/>
  <c r="A6" i="12"/>
  <c r="N6" i="13" l="1"/>
  <c r="O6" i="13" s="1"/>
  <c r="F12" i="9" s="1"/>
  <c r="I35" i="12"/>
  <c r="I26" i="12"/>
  <c r="I17" i="12"/>
  <c r="I9" i="12"/>
  <c r="I8" i="12"/>
  <c r="H317" i="12" l="1"/>
  <c r="F2" i="12"/>
  <c r="D222" i="9"/>
  <c r="C222" i="9"/>
  <c r="B222" i="9"/>
  <c r="G162" i="8"/>
  <c r="G161" i="8"/>
  <c r="G160" i="8"/>
  <c r="G159" i="8"/>
  <c r="G158" i="8" l="1"/>
  <c r="F222" i="9" s="1"/>
  <c r="G321" i="9"/>
  <c r="G155" i="8" l="1"/>
  <c r="G154" i="8"/>
  <c r="G153" i="8"/>
  <c r="G152" i="8"/>
  <c r="G146" i="8"/>
  <c r="G147" i="8"/>
  <c r="G148" i="8"/>
  <c r="G145" i="8"/>
  <c r="G144" i="8"/>
  <c r="G143" i="8"/>
  <c r="G139" i="8"/>
  <c r="G138" i="8"/>
  <c r="G137" i="8"/>
  <c r="G133" i="8"/>
  <c r="G132" i="8"/>
  <c r="G131" i="8"/>
  <c r="G126" i="8"/>
  <c r="G127" i="8"/>
  <c r="G125" i="8"/>
  <c r="G120" i="8"/>
  <c r="G121" i="8"/>
  <c r="G119" i="8"/>
  <c r="E279" i="9"/>
  <c r="E280" i="9" s="1"/>
  <c r="G224" i="9"/>
  <c r="G190" i="9"/>
  <c r="E129" i="9"/>
  <c r="E79" i="9"/>
  <c r="G129" i="9" l="1"/>
  <c r="G280" i="9"/>
  <c r="G279" i="9"/>
  <c r="G79" i="9"/>
  <c r="G320" i="9"/>
  <c r="G318" i="9"/>
  <c r="B315" i="9"/>
  <c r="K15" i="5"/>
  <c r="J15" i="5"/>
  <c r="I15" i="5"/>
  <c r="D7" i="5"/>
  <c r="D6" i="5"/>
  <c r="D5" i="5"/>
  <c r="H13" i="5"/>
  <c r="I13" i="5" s="1"/>
  <c r="C17" i="5"/>
  <c r="C15" i="5"/>
  <c r="B35" i="9"/>
  <c r="D32" i="9"/>
  <c r="D36" i="9" s="1"/>
  <c r="C32" i="9"/>
  <c r="C36" i="9" s="1"/>
  <c r="B32" i="9"/>
  <c r="B36" i="9" s="1"/>
  <c r="F35" i="9" l="1"/>
  <c r="C35" i="9"/>
  <c r="D35" i="9"/>
  <c r="C5" i="11"/>
  <c r="G3" i="11"/>
  <c r="O2" i="5" s="1"/>
  <c r="G54" i="10" l="1"/>
  <c r="I54" i="10"/>
  <c r="E53" i="10"/>
  <c r="G53" i="10" s="1"/>
  <c r="G44" i="10"/>
  <c r="G45" i="10"/>
  <c r="G46" i="10"/>
  <c r="G47" i="10"/>
  <c r="G48" i="10"/>
  <c r="G49" i="10"/>
  <c r="G50" i="10"/>
  <c r="G51" i="10"/>
  <c r="G43" i="10"/>
  <c r="G41" i="10"/>
  <c r="I41" i="10" s="1"/>
  <c r="G36" i="10"/>
  <c r="G35" i="10"/>
  <c r="I35" i="10" s="1"/>
  <c r="G34" i="10"/>
  <c r="I34" i="10" s="1"/>
  <c r="G33" i="10"/>
  <c r="G24" i="10"/>
  <c r="G25" i="10"/>
  <c r="G26" i="10"/>
  <c r="G17" i="10"/>
  <c r="G16" i="10"/>
  <c r="G15" i="10"/>
  <c r="G13" i="10"/>
  <c r="G12" i="10"/>
  <c r="I12" i="10" s="1"/>
  <c r="I48" i="10"/>
  <c r="I45" i="10"/>
  <c r="I44" i="10"/>
  <c r="E39" i="10"/>
  <c r="G39" i="10" s="1"/>
  <c r="E37" i="10"/>
  <c r="G37" i="10" s="1"/>
  <c r="I33" i="10"/>
  <c r="E32" i="10"/>
  <c r="G32" i="10" s="1"/>
  <c r="E31" i="10"/>
  <c r="G31" i="10" s="1"/>
  <c r="E30" i="10"/>
  <c r="G30" i="10" s="1"/>
  <c r="E29" i="10"/>
  <c r="G29" i="10" s="1"/>
  <c r="E27" i="10"/>
  <c r="G27" i="10" s="1"/>
  <c r="I26" i="10"/>
  <c r="I24" i="10"/>
  <c r="E23" i="10"/>
  <c r="G23" i="10" s="1"/>
  <c r="E22" i="10"/>
  <c r="G22" i="10" s="1"/>
  <c r="E21" i="10"/>
  <c r="G21" i="10" s="1"/>
  <c r="E20" i="10"/>
  <c r="G20" i="10" s="1"/>
  <c r="E18" i="10"/>
  <c r="G18" i="10" s="1"/>
  <c r="D17" i="10"/>
  <c r="C17" i="10"/>
  <c r="B17" i="10"/>
  <c r="I16" i="10"/>
  <c r="I15" i="10"/>
  <c r="D13" i="10"/>
  <c r="C13" i="10"/>
  <c r="C5" i="10"/>
  <c r="I29" i="10" l="1"/>
  <c r="I47" i="10"/>
  <c r="I25" i="10"/>
  <c r="H3" i="6"/>
  <c r="F3" i="7"/>
  <c r="I46" i="10"/>
  <c r="I43" i="10"/>
  <c r="I50" i="10"/>
  <c r="I36" i="10"/>
  <c r="I53" i="10"/>
  <c r="I49" i="10"/>
  <c r="I51" i="10"/>
  <c r="I39" i="10"/>
  <c r="I21" i="10"/>
  <c r="I32" i="10"/>
  <c r="I18" i="10"/>
  <c r="I22" i="10"/>
  <c r="I30" i="10"/>
  <c r="I37" i="10"/>
  <c r="I20" i="10"/>
  <c r="I23" i="10"/>
  <c r="I27" i="10"/>
  <c r="I31" i="10"/>
  <c r="E35" i="9"/>
  <c r="E36" i="9" s="1"/>
  <c r="B27" i="9"/>
  <c r="B241" i="9"/>
  <c r="D241" i="9"/>
  <c r="C241" i="9"/>
  <c r="G42" i="8"/>
  <c r="G41" i="8"/>
  <c r="G40" i="8"/>
  <c r="E14" i="9"/>
  <c r="E13" i="9"/>
  <c r="E16" i="9"/>
  <c r="E15" i="9"/>
  <c r="G312" i="9"/>
  <c r="C311" i="9"/>
  <c r="B311" i="9"/>
  <c r="G310" i="9"/>
  <c r="C307" i="9"/>
  <c r="B307" i="9"/>
  <c r="B304" i="9"/>
  <c r="E303" i="9"/>
  <c r="B303" i="9"/>
  <c r="E302" i="9"/>
  <c r="G301" i="9"/>
  <c r="E300" i="9"/>
  <c r="G297" i="9"/>
  <c r="G296" i="9"/>
  <c r="E295" i="9"/>
  <c r="E292" i="9"/>
  <c r="E291" i="9"/>
  <c r="G290" i="9"/>
  <c r="E289" i="9"/>
  <c r="E288" i="9"/>
  <c r="E283" i="9"/>
  <c r="D283" i="9"/>
  <c r="C283" i="9"/>
  <c r="B283" i="9"/>
  <c r="G278" i="9"/>
  <c r="G277" i="9"/>
  <c r="E276" i="9"/>
  <c r="G273" i="9"/>
  <c r="E272" i="9"/>
  <c r="E271" i="9"/>
  <c r="G270" i="9"/>
  <c r="G267" i="9"/>
  <c r="G266" i="9"/>
  <c r="G265" i="9"/>
  <c r="G264" i="9"/>
  <c r="G263" i="9"/>
  <c r="G262" i="9"/>
  <c r="G261" i="9"/>
  <c r="G260" i="9"/>
  <c r="G259" i="9"/>
  <c r="G258" i="9"/>
  <c r="E257" i="9"/>
  <c r="E255" i="9"/>
  <c r="E256" i="9" s="1"/>
  <c r="E254" i="9"/>
  <c r="E251" i="9"/>
  <c r="D246" i="9"/>
  <c r="C246" i="9"/>
  <c r="B246" i="9"/>
  <c r="G245" i="9"/>
  <c r="G244" i="9"/>
  <c r="G240" i="9"/>
  <c r="G239" i="9"/>
  <c r="G238" i="9"/>
  <c r="E237" i="9"/>
  <c r="C236" i="9"/>
  <c r="C235" i="9"/>
  <c r="C234" i="9"/>
  <c r="B234" i="9"/>
  <c r="G233" i="9"/>
  <c r="G232" i="9"/>
  <c r="G231" i="9"/>
  <c r="G230" i="9"/>
  <c r="D229" i="9"/>
  <c r="C229" i="9"/>
  <c r="G228" i="9"/>
  <c r="G227" i="9"/>
  <c r="G226" i="9"/>
  <c r="G225" i="9"/>
  <c r="G223" i="9"/>
  <c r="E222" i="9"/>
  <c r="G221" i="9"/>
  <c r="G220" i="9"/>
  <c r="G219" i="9"/>
  <c r="G218" i="9"/>
  <c r="G217" i="9"/>
  <c r="G216" i="9"/>
  <c r="G215" i="9"/>
  <c r="G212" i="9"/>
  <c r="G211" i="9"/>
  <c r="G210" i="9"/>
  <c r="D209" i="9"/>
  <c r="C209" i="9"/>
  <c r="G208" i="9"/>
  <c r="E207" i="9"/>
  <c r="G206" i="9"/>
  <c r="G205" i="9"/>
  <c r="G204" i="9"/>
  <c r="G203" i="9"/>
  <c r="G202" i="9"/>
  <c r="G201" i="9"/>
  <c r="G200" i="9"/>
  <c r="G199" i="9"/>
  <c r="G198" i="9"/>
  <c r="G197" i="9"/>
  <c r="G196" i="9"/>
  <c r="G195" i="9"/>
  <c r="G194" i="9"/>
  <c r="G193" i="9"/>
  <c r="G192" i="9"/>
  <c r="G191" i="9"/>
  <c r="G187" i="9"/>
  <c r="G186" i="9"/>
  <c r="G185" i="9"/>
  <c r="G184" i="9"/>
  <c r="E184" i="9"/>
  <c r="G183" i="9"/>
  <c r="G182" i="9"/>
  <c r="G181" i="9"/>
  <c r="G180" i="9"/>
  <c r="G179" i="9"/>
  <c r="G178" i="9"/>
  <c r="G177" i="9"/>
  <c r="G176" i="9"/>
  <c r="G175" i="9"/>
  <c r="G174" i="9"/>
  <c r="G173" i="9"/>
  <c r="G170" i="9"/>
  <c r="G169" i="9"/>
  <c r="G168" i="9"/>
  <c r="G167" i="9"/>
  <c r="G166" i="9"/>
  <c r="E165" i="9"/>
  <c r="G164" i="9"/>
  <c r="E163" i="9"/>
  <c r="G162" i="9"/>
  <c r="G161" i="9"/>
  <c r="G160" i="9"/>
  <c r="G159" i="9"/>
  <c r="E158" i="9"/>
  <c r="G157" i="9"/>
  <c r="G156" i="9"/>
  <c r="G155" i="9"/>
  <c r="G154" i="9"/>
  <c r="G153" i="9"/>
  <c r="G152" i="9"/>
  <c r="G151" i="9"/>
  <c r="E150" i="9"/>
  <c r="G149" i="9"/>
  <c r="G148" i="9"/>
  <c r="G147" i="9"/>
  <c r="E146" i="9"/>
  <c r="E145" i="9"/>
  <c r="G144" i="9"/>
  <c r="G143" i="9"/>
  <c r="G142" i="9"/>
  <c r="G141" i="9"/>
  <c r="E137" i="9"/>
  <c r="G136" i="9"/>
  <c r="G135" i="9"/>
  <c r="E130" i="9"/>
  <c r="E131" i="9" s="1"/>
  <c r="G126" i="9"/>
  <c r="E125" i="9"/>
  <c r="E124" i="9"/>
  <c r="E123" i="9"/>
  <c r="G120" i="9"/>
  <c r="G119" i="9"/>
  <c r="G118" i="9"/>
  <c r="E117" i="9"/>
  <c r="E116" i="9"/>
  <c r="E114" i="9"/>
  <c r="E111" i="9"/>
  <c r="E112" i="9" s="1"/>
  <c r="E109" i="9"/>
  <c r="G108" i="9"/>
  <c r="G104" i="9"/>
  <c r="G103" i="9"/>
  <c r="G102" i="9"/>
  <c r="E101" i="9"/>
  <c r="G100" i="9"/>
  <c r="E99" i="9"/>
  <c r="G98" i="9"/>
  <c r="G97" i="9"/>
  <c r="G96" i="9"/>
  <c r="G95" i="9"/>
  <c r="G94" i="9"/>
  <c r="G93" i="9"/>
  <c r="G92" i="9"/>
  <c r="D92" i="9"/>
  <c r="E91" i="9"/>
  <c r="D91" i="9"/>
  <c r="C91" i="9"/>
  <c r="C257" i="9" s="1"/>
  <c r="B91" i="9"/>
  <c r="E90" i="9"/>
  <c r="E89" i="9"/>
  <c r="E88" i="9"/>
  <c r="E85" i="9"/>
  <c r="G84" i="9"/>
  <c r="G78" i="9"/>
  <c r="G80" i="9" s="1"/>
  <c r="G75" i="9"/>
  <c r="G76" i="9" s="1"/>
  <c r="E72" i="9"/>
  <c r="E71" i="9"/>
  <c r="E70" i="9"/>
  <c r="E69" i="9"/>
  <c r="G68" i="9"/>
  <c r="E67" i="9"/>
  <c r="E66" i="9"/>
  <c r="E65" i="9"/>
  <c r="E64" i="9"/>
  <c r="E63" i="9"/>
  <c r="G62" i="9"/>
  <c r="G58" i="9"/>
  <c r="E53" i="9"/>
  <c r="E52" i="9"/>
  <c r="E51" i="9"/>
  <c r="E50" i="9"/>
  <c r="E49" i="9"/>
  <c r="E48" i="9"/>
  <c r="E47" i="9"/>
  <c r="E54" i="9" s="1"/>
  <c r="E55" i="9" s="1"/>
  <c r="B42" i="9"/>
  <c r="B41" i="9"/>
  <c r="E40" i="9"/>
  <c r="E43" i="9" s="1"/>
  <c r="G23" i="9"/>
  <c r="G22" i="9"/>
  <c r="E20" i="9"/>
  <c r="G12" i="9"/>
  <c r="C5" i="9"/>
  <c r="G3" i="9"/>
  <c r="C303" i="9" l="1"/>
  <c r="F303" i="9"/>
  <c r="G303" i="9" s="1"/>
  <c r="D303" i="9"/>
  <c r="C304" i="9"/>
  <c r="F304" i="9"/>
  <c r="D304" i="9"/>
  <c r="G39" i="8"/>
  <c r="F241" i="9" s="1"/>
  <c r="G241" i="9" s="1"/>
  <c r="G16" i="9"/>
  <c r="G131" i="9"/>
  <c r="E132" i="9"/>
  <c r="G132" i="9" s="1"/>
  <c r="G112" i="9"/>
  <c r="G319" i="9"/>
  <c r="G322" i="9" s="1"/>
  <c r="H53" i="9"/>
  <c r="I53" i="9" s="1"/>
  <c r="E304" i="9"/>
  <c r="H56" i="9"/>
  <c r="I56" i="9" s="1"/>
  <c r="H54" i="9"/>
  <c r="I54" i="9" s="1"/>
  <c r="G292" i="9"/>
  <c r="E32" i="9"/>
  <c r="G255" i="9"/>
  <c r="G15" i="9"/>
  <c r="G53" i="9"/>
  <c r="G276" i="9"/>
  <c r="G281" i="9" s="1"/>
  <c r="G251" i="9"/>
  <c r="G252" i="9" s="1"/>
  <c r="G237" i="9"/>
  <c r="G71" i="9"/>
  <c r="G288" i="9"/>
  <c r="G302" i="9"/>
  <c r="G52" i="9"/>
  <c r="G124" i="9"/>
  <c r="G146" i="9"/>
  <c r="G272" i="9"/>
  <c r="G158" i="9"/>
  <c r="G165" i="9"/>
  <c r="G137" i="9"/>
  <c r="G138" i="9" s="1"/>
  <c r="G117" i="9"/>
  <c r="G99" i="9"/>
  <c r="G13" i="9"/>
  <c r="G271" i="9"/>
  <c r="G291" i="9"/>
  <c r="G85" i="9"/>
  <c r="G86" i="9" s="1"/>
  <c r="G145" i="9"/>
  <c r="G163" i="9"/>
  <c r="G65" i="9"/>
  <c r="G300" i="9"/>
  <c r="G69" i="9"/>
  <c r="G40" i="9"/>
  <c r="G25" i="9"/>
  <c r="G43" i="9"/>
  <c r="G66" i="9"/>
  <c r="E110" i="9"/>
  <c r="G110" i="9" s="1"/>
  <c r="G130" i="9"/>
  <c r="G207" i="9"/>
  <c r="G64" i="9"/>
  <c r="G14" i="9"/>
  <c r="G67" i="9"/>
  <c r="G150" i="9"/>
  <c r="G188" i="9"/>
  <c r="G295" i="9"/>
  <c r="G298" i="9" s="1"/>
  <c r="G20" i="9"/>
  <c r="G88" i="9"/>
  <c r="G114" i="9"/>
  <c r="G55" i="9"/>
  <c r="G70" i="9"/>
  <c r="G49" i="9"/>
  <c r="G111" i="9"/>
  <c r="G123" i="9"/>
  <c r="G109" i="9"/>
  <c r="G89" i="9"/>
  <c r="G222" i="9"/>
  <c r="G254" i="9"/>
  <c r="G47" i="9"/>
  <c r="G63" i="9"/>
  <c r="G90" i="9"/>
  <c r="G116" i="9"/>
  <c r="G289" i="9"/>
  <c r="G50" i="9"/>
  <c r="G256" i="9"/>
  <c r="G48" i="9"/>
  <c r="G51" i="9"/>
  <c r="G72" i="9"/>
  <c r="G101" i="9"/>
  <c r="G125" i="9"/>
  <c r="E56" i="9"/>
  <c r="G56" i="9" s="1"/>
  <c r="E57" i="9"/>
  <c r="G57" i="9" s="1"/>
  <c r="G54" i="9"/>
  <c r="E21" i="9"/>
  <c r="G21" i="9" s="1"/>
  <c r="E37" i="9"/>
  <c r="G37" i="9" s="1"/>
  <c r="G304" i="9" l="1"/>
  <c r="E33" i="9"/>
  <c r="G33" i="9" s="1"/>
  <c r="E31" i="9"/>
  <c r="G274" i="9"/>
  <c r="G305" i="9"/>
  <c r="G293" i="9"/>
  <c r="G133" i="9"/>
  <c r="G17" i="9"/>
  <c r="E113" i="9"/>
  <c r="G113" i="9" s="1"/>
  <c r="E115" i="9"/>
  <c r="G115" i="9" s="1"/>
  <c r="G171" i="9"/>
  <c r="G73" i="9"/>
  <c r="F15" i="5" s="1"/>
  <c r="K16" i="5" s="1"/>
  <c r="G59" i="9"/>
  <c r="G127" i="9"/>
  <c r="G35" i="9"/>
  <c r="G151" i="8"/>
  <c r="G31" i="9" l="1"/>
  <c r="H55" i="9"/>
  <c r="I55" i="9" s="1"/>
  <c r="F32" i="9"/>
  <c r="H17" i="10"/>
  <c r="I17" i="10" s="1"/>
  <c r="F11" i="5"/>
  <c r="G121" i="9"/>
  <c r="F36" i="9" l="1"/>
  <c r="G36" i="9" s="1"/>
  <c r="G32" i="9"/>
  <c r="G142" i="8"/>
  <c r="A142" i="8"/>
  <c r="G38" i="9" l="1"/>
  <c r="F209" i="9"/>
  <c r="G209" i="9" s="1"/>
  <c r="B209" i="9"/>
  <c r="G118" i="8" l="1"/>
  <c r="A136" i="8"/>
  <c r="A130" i="8"/>
  <c r="A118" i="8"/>
  <c r="G36" i="8"/>
  <c r="G25" i="8"/>
  <c r="B235" i="9" l="1"/>
  <c r="F229" i="9"/>
  <c r="G229" i="9" s="1"/>
  <c r="B229" i="9"/>
  <c r="B236" i="9"/>
  <c r="G136" i="8"/>
  <c r="G130" i="8"/>
  <c r="G124" i="8"/>
  <c r="F234" i="9" l="1"/>
  <c r="G234" i="9" s="1"/>
  <c r="F235" i="9"/>
  <c r="G235" i="9" s="1"/>
  <c r="F236" i="9"/>
  <c r="G236" i="9" s="1"/>
  <c r="H298" i="5"/>
  <c r="H306" i="6"/>
  <c r="H300" i="7"/>
  <c r="H308" i="8"/>
  <c r="G118" i="5"/>
  <c r="G126" i="6"/>
  <c r="G120" i="7"/>
  <c r="G108" i="5"/>
  <c r="G116" i="6"/>
  <c r="G110" i="7"/>
  <c r="E117" i="5"/>
  <c r="E125" i="6"/>
  <c r="E119" i="7"/>
  <c r="G115" i="8" l="1"/>
  <c r="G114" i="8"/>
  <c r="G113" i="8" l="1"/>
  <c r="F315" i="9" s="1"/>
  <c r="G315" i="9" s="1"/>
  <c r="G316" i="9" s="1"/>
  <c r="G73" i="8" l="1"/>
  <c r="G110" i="8" l="1"/>
  <c r="G109" i="8"/>
  <c r="G108" i="8"/>
  <c r="G107" i="8"/>
  <c r="G106" i="8"/>
  <c r="D93" i="9" l="1"/>
  <c r="G105" i="8"/>
  <c r="F91" i="9" l="1"/>
  <c r="F257" i="9" l="1"/>
  <c r="G257" i="9" s="1"/>
  <c r="G268" i="9" s="1"/>
  <c r="G91" i="9"/>
  <c r="G105" i="9" s="1"/>
  <c r="M285" i="6"/>
  <c r="K290" i="6"/>
  <c r="K289" i="6"/>
  <c r="L278" i="6" l="1"/>
  <c r="K278" i="6"/>
  <c r="M278" i="6" l="1"/>
  <c r="G19" i="8" l="1"/>
  <c r="G22" i="8"/>
  <c r="G24" i="8"/>
  <c r="E72" i="8" l="1"/>
  <c r="G102" i="8" l="1"/>
  <c r="G101" i="8"/>
  <c r="G100" i="8"/>
  <c r="G96" i="8"/>
  <c r="G95" i="8"/>
  <c r="G94" i="8"/>
  <c r="G93" i="8"/>
  <c r="G92" i="8"/>
  <c r="G91" i="8"/>
  <c r="G86" i="8"/>
  <c r="G85" i="8"/>
  <c r="G84" i="8"/>
  <c r="G83" i="8"/>
  <c r="G82" i="8"/>
  <c r="G78" i="8"/>
  <c r="G87" i="8"/>
  <c r="G77" i="8"/>
  <c r="G72" i="8"/>
  <c r="E71" i="8"/>
  <c r="G71" i="8" s="1"/>
  <c r="E70" i="8"/>
  <c r="G70" i="8" s="1"/>
  <c r="E69" i="8"/>
  <c r="G69" i="8" s="1"/>
  <c r="G68" i="8"/>
  <c r="G67" i="8"/>
  <c r="G66" i="8"/>
  <c r="G65" i="8"/>
  <c r="G64" i="8"/>
  <c r="G63" i="8"/>
  <c r="G59" i="8"/>
  <c r="G58" i="8"/>
  <c r="G54" i="8"/>
  <c r="G53" i="8"/>
  <c r="G52" i="8"/>
  <c r="G51" i="8"/>
  <c r="G47" i="8"/>
  <c r="G46" i="8"/>
  <c r="E35" i="8"/>
  <c r="G35" i="8" s="1"/>
  <c r="E34" i="8"/>
  <c r="G33" i="8"/>
  <c r="E32" i="8"/>
  <c r="G32" i="8" s="1"/>
  <c r="E31" i="8"/>
  <c r="G31" i="8" s="1"/>
  <c r="G30" i="8"/>
  <c r="E29" i="8"/>
  <c r="E44" i="9" s="1"/>
  <c r="G44" i="9" s="1"/>
  <c r="G23" i="8"/>
  <c r="E21" i="8"/>
  <c r="G21" i="8" s="1"/>
  <c r="E20" i="8"/>
  <c r="G20" i="8" s="1"/>
  <c r="B17" i="8"/>
  <c r="G14" i="8"/>
  <c r="G13" i="8"/>
  <c r="G12" i="8"/>
  <c r="G11" i="8"/>
  <c r="G10" i="8"/>
  <c r="G9" i="8"/>
  <c r="G8" i="8"/>
  <c r="B7" i="8"/>
  <c r="C27" i="9" s="1"/>
  <c r="G50" i="8" l="1"/>
  <c r="G62" i="8"/>
  <c r="G57" i="8"/>
  <c r="G45" i="8"/>
  <c r="H13" i="10" s="1"/>
  <c r="I13" i="10" s="1"/>
  <c r="I59" i="10" s="1"/>
  <c r="G99" i="8"/>
  <c r="G90" i="8"/>
  <c r="G76" i="8"/>
  <c r="G34" i="8"/>
  <c r="G7" i="8"/>
  <c r="F27" i="9" s="1"/>
  <c r="G27" i="9" s="1"/>
  <c r="G81" i="8"/>
  <c r="F307" i="9" l="1"/>
  <c r="G307" i="9" s="1"/>
  <c r="G308" i="9" s="1"/>
  <c r="F283" i="9"/>
  <c r="G283" i="9" s="1"/>
  <c r="G284" i="9" s="1"/>
  <c r="F19" i="5" s="1"/>
  <c r="G26" i="9"/>
  <c r="G28" i="9" s="1"/>
  <c r="G242" i="9"/>
  <c r="F23" i="5"/>
  <c r="F246" i="9"/>
  <c r="G246" i="9" s="1"/>
  <c r="G247" i="9" s="1"/>
  <c r="F311" i="9"/>
  <c r="G311" i="9" s="1"/>
  <c r="G313" i="9" s="1"/>
  <c r="G213" i="9"/>
  <c r="F17" i="5" l="1"/>
  <c r="F21" i="5"/>
  <c r="Q23" i="5"/>
  <c r="Q13" i="5"/>
  <c r="Q21" i="5"/>
  <c r="Q19" i="5"/>
  <c r="Q15" i="5"/>
  <c r="Q17" i="5" l="1"/>
  <c r="F2" i="8" l="1"/>
  <c r="P22" i="5" l="1"/>
  <c r="O22" i="5"/>
  <c r="Q22" i="5" l="1"/>
  <c r="P24" i="5" l="1"/>
  <c r="Q24" i="5" l="1"/>
  <c r="J20" i="5"/>
  <c r="K20" i="5" l="1"/>
  <c r="N20" i="5"/>
  <c r="M20" i="5"/>
  <c r="L20" i="5"/>
  <c r="C5" i="7"/>
  <c r="C5" i="6"/>
  <c r="Q20" i="5" l="1"/>
  <c r="C7" i="6" l="1"/>
  <c r="C8" i="6"/>
  <c r="C6" i="6"/>
  <c r="C6" i="7" s="1"/>
  <c r="F16" i="7"/>
  <c r="F11" i="7"/>
  <c r="F26" i="7" s="1"/>
  <c r="I60" i="10" l="1"/>
  <c r="I61" i="10" s="1"/>
  <c r="D13" i="11" s="1"/>
  <c r="F13" i="11" s="1"/>
  <c r="G324" i="9"/>
  <c r="J16" i="5"/>
  <c r="I16" i="5"/>
  <c r="K18" i="5"/>
  <c r="L18" i="5"/>
  <c r="M18" i="5"/>
  <c r="N18" i="5"/>
  <c r="J18" i="5"/>
  <c r="Q18" i="5" l="1"/>
  <c r="Q16" i="5"/>
  <c r="G29" i="8" l="1"/>
  <c r="G18" i="8"/>
  <c r="G28" i="8" l="1"/>
  <c r="G17" i="8"/>
  <c r="F41" i="9" l="1"/>
  <c r="G41" i="9" s="1"/>
  <c r="F42" i="9"/>
  <c r="G42" i="9" s="1"/>
  <c r="G45" i="9" l="1"/>
  <c r="F13" i="5" s="1"/>
  <c r="G323" i="9" l="1"/>
  <c r="G325" i="9" s="1"/>
  <c r="D11" i="11" s="1"/>
  <c r="F11" i="11" s="1"/>
  <c r="F15" i="11" s="1"/>
  <c r="H14" i="5"/>
  <c r="I14" i="5"/>
  <c r="G14" i="5"/>
  <c r="F25" i="5"/>
  <c r="I11" i="5" l="1"/>
  <c r="I12" i="5" s="1"/>
  <c r="F26" i="5"/>
  <c r="F27" i="5" s="1"/>
  <c r="O11" i="5"/>
  <c r="O12" i="5" s="1"/>
  <c r="P11" i="5"/>
  <c r="P12" i="5" s="1"/>
  <c r="M11" i="5"/>
  <c r="M12" i="5" s="1"/>
  <c r="J11" i="5"/>
  <c r="J12" i="5" s="1"/>
  <c r="K11" i="5"/>
  <c r="K12" i="5" s="1"/>
  <c r="L11" i="5"/>
  <c r="L12" i="5" s="1"/>
  <c r="N11" i="5"/>
  <c r="N12" i="5" s="1"/>
  <c r="G11" i="5"/>
  <c r="G12" i="5" s="1"/>
  <c r="H11" i="5"/>
  <c r="H12" i="5" s="1"/>
  <c r="Q14" i="5"/>
  <c r="M25" i="5" l="1"/>
  <c r="M26" i="5" s="1"/>
  <c r="M27" i="5" s="1"/>
  <c r="K25" i="5"/>
  <c r="K26" i="5" s="1"/>
  <c r="K27" i="5" s="1"/>
  <c r="I25" i="5"/>
  <c r="I26" i="5" s="1"/>
  <c r="I27" i="5" s="1"/>
  <c r="E14" i="6" s="1"/>
  <c r="E13" i="6" s="1"/>
  <c r="O25" i="5"/>
  <c r="O26" i="5" s="1"/>
  <c r="O27" i="5" s="1"/>
  <c r="G25" i="5"/>
  <c r="G26" i="5" s="1"/>
  <c r="G27" i="5" s="1"/>
  <c r="G28" i="5" s="1"/>
  <c r="Q11" i="5"/>
  <c r="Q12" i="5"/>
  <c r="D14" i="6" l="1"/>
  <c r="D13" i="6" s="1"/>
  <c r="H14" i="6"/>
  <c r="H13" i="6" s="1"/>
  <c r="I28" i="5"/>
  <c r="K28" i="5" s="1"/>
  <c r="M28" i="5" s="1"/>
  <c r="O28" i="5" s="1"/>
  <c r="O29" i="5" s="1"/>
  <c r="F14" i="6"/>
  <c r="F13" i="6" s="1"/>
  <c r="G14" i="6"/>
  <c r="G13" i="6" s="1"/>
  <c r="D15" i="6" l="1"/>
  <c r="E15" i="6" s="1"/>
  <c r="F15" i="6"/>
  <c r="G29" i="5"/>
  <c r="M29" i="5"/>
  <c r="I29" i="5"/>
  <c r="K29" i="5"/>
  <c r="G15" i="6"/>
  <c r="H15" i="6" s="1"/>
  <c r="H16" i="6" s="1"/>
  <c r="H17" i="6" s="1"/>
</calcChain>
</file>

<file path=xl/sharedStrings.xml><?xml version="1.0" encoding="utf-8"?>
<sst xmlns="http://schemas.openxmlformats.org/spreadsheetml/2006/main" count="44288" uniqueCount="15015">
  <si>
    <t>2.1</t>
  </si>
  <si>
    <t>BDI R$:</t>
  </si>
  <si>
    <t>SERVIÇOS COMPOSTOS - CONSTRUÇÃO EM GERAL</t>
  </si>
  <si>
    <t>3.1</t>
  </si>
  <si>
    <t>3.2</t>
  </si>
  <si>
    <t>Código</t>
  </si>
  <si>
    <t>Descrição</t>
  </si>
  <si>
    <t>Un</t>
  </si>
  <si>
    <t>Quantidade</t>
  </si>
  <si>
    <t>Preço Item</t>
  </si>
  <si>
    <t>Preço Total</t>
  </si>
  <si>
    <t>2.2</t>
  </si>
  <si>
    <t>M</t>
  </si>
  <si>
    <t>UN</t>
  </si>
  <si>
    <t>2.3</t>
  </si>
  <si>
    <t>M2</t>
  </si>
  <si>
    <t>M3</t>
  </si>
  <si>
    <t>SLU - SERVIÇO DE LIMPEZA URBANA DO DISTRITO FEDERAL</t>
  </si>
  <si>
    <t>Data-Base</t>
  </si>
  <si>
    <t>DIRETORIA TÉCNICA</t>
  </si>
  <si>
    <t>PLANILHA ORÇAMENTÁRIA</t>
  </si>
  <si>
    <t>Últ. atualização:</t>
  </si>
  <si>
    <t>Descrição:</t>
  </si>
  <si>
    <t>Endereço:</t>
  </si>
  <si>
    <t>Observações:</t>
  </si>
  <si>
    <t>1.1</t>
  </si>
  <si>
    <t>UNIDADE</t>
  </si>
  <si>
    <t>KG</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</si>
  <si>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</si>
  <si>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</si>
  <si>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</si>
  <si>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</si>
  <si>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</si>
  <si>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</si>
  <si>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</si>
  <si>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</si>
  <si>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</si>
  <si>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</si>
  <si>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</si>
  <si>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</si>
  <si>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</si>
  <si>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</si>
  <si>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</si>
  <si>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</si>
  <si>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</si>
  <si>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</si>
  <si>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</si>
  <si>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</si>
  <si>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</si>
  <si>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</si>
  <si>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</si>
  <si>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</si>
  <si>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</si>
  <si>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</si>
  <si>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</si>
  <si>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</si>
  <si>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</si>
  <si>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</si>
  <si>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</si>
  <si>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</si>
  <si>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</si>
  <si>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</si>
  <si>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</si>
  <si>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</si>
  <si>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</si>
  <si>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</si>
  <si>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</si>
  <si>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</si>
  <si>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</si>
  <si>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</si>
  <si>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</si>
  <si>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</si>
  <si>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</si>
  <si>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</si>
  <si>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</si>
  <si>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</si>
  <si>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</si>
  <si>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</si>
  <si>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</si>
  <si>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</si>
  <si>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</si>
  <si>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</si>
  <si>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</si>
  <si>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</si>
  <si>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</si>
  <si>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</si>
  <si>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</si>
  <si>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</si>
  <si>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</si>
  <si>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</si>
  <si>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</si>
  <si>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</si>
  <si>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</si>
  <si>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</si>
  <si>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</si>
  <si>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</si>
  <si>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</si>
  <si>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</si>
  <si>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</si>
  <si>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</si>
  <si>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</si>
  <si>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</si>
  <si>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</si>
  <si>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</si>
  <si>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</si>
  <si>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</si>
  <si>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</si>
  <si>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</si>
  <si>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</si>
  <si>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</si>
  <si>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</si>
  <si>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</si>
  <si>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</si>
  <si>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</si>
  <si>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</si>
  <si>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</si>
  <si>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</si>
  <si>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</si>
  <si>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</si>
  <si>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</si>
  <si>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</si>
  <si>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</si>
  <si>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</si>
  <si>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</si>
  <si>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</si>
  <si>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</si>
  <si>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</si>
  <si>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</si>
  <si>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</si>
  <si>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</si>
  <si>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</si>
  <si>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</si>
  <si>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</si>
  <si>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</si>
  <si>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</si>
  <si>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</si>
  <si>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</si>
  <si>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</si>
  <si>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</si>
  <si>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</si>
  <si>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</si>
  <si>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</si>
  <si>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</si>
  <si>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</si>
  <si>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</si>
  <si>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</si>
  <si>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</si>
  <si>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</si>
  <si>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</si>
  <si>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</si>
  <si>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</si>
  <si>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</si>
  <si>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</si>
  <si>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</si>
  <si>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</si>
  <si>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</si>
  <si>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</si>
  <si>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</si>
  <si>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</si>
  <si>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</si>
  <si>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</si>
  <si>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</si>
  <si>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</si>
  <si>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</si>
  <si>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</si>
  <si>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</si>
  <si>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</si>
  <si>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</si>
  <si>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</si>
  <si>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</si>
  <si>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</si>
  <si>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</si>
  <si>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</si>
  <si>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</si>
  <si>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</si>
  <si>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</si>
  <si>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</si>
  <si>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</si>
  <si>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</si>
  <si>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</si>
  <si>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</si>
  <si>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</si>
  <si>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</si>
  <si>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</si>
  <si>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</si>
  <si>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</si>
  <si>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</si>
  <si>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</si>
  <si>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</si>
  <si>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</si>
  <si>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</si>
  <si>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</si>
  <si>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</si>
  <si>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</si>
  <si>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</si>
  <si>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</si>
  <si>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</si>
  <si>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</si>
  <si>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</si>
  <si>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</si>
  <si>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</si>
  <si>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</si>
  <si>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</si>
  <si>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</si>
  <si>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</si>
  <si>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</si>
  <si>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</si>
  <si>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</si>
  <si>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</si>
  <si>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</si>
  <si>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</si>
  <si>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</si>
  <si>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</si>
  <si>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</si>
  <si>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</si>
  <si>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</si>
  <si>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</si>
  <si>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</si>
  <si>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</si>
  <si>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</si>
  <si>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</si>
  <si>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</si>
  <si>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</si>
  <si>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</si>
  <si>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</si>
  <si>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</si>
  <si>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</si>
  <si>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</si>
  <si>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</si>
  <si>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</si>
  <si>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</si>
  <si>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</si>
  <si>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</si>
  <si>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</si>
  <si>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</si>
  <si>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</si>
  <si>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</si>
  <si>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</si>
  <si>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</si>
  <si>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</si>
  <si>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</si>
  <si>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</si>
  <si>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</si>
  <si>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</si>
  <si>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</si>
  <si>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</si>
  <si>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</si>
  <si>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</si>
  <si>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</si>
  <si>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</si>
  <si>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</si>
  <si>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</si>
  <si>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</si>
  <si>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</si>
  <si>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</si>
  <si>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</si>
  <si>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</si>
  <si>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</si>
  <si>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</si>
  <si>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</si>
  <si>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</si>
  <si>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</si>
  <si>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</si>
  <si>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</si>
  <si>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</si>
  <si>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</si>
  <si>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</si>
  <si>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</si>
  <si>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</si>
  <si>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</si>
  <si>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</si>
  <si>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</si>
  <si>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</si>
  <si>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</si>
  <si>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</si>
  <si>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</si>
  <si>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</si>
  <si>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</si>
  <si>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</si>
  <si>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</si>
  <si>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</si>
  <si>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</si>
  <si>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</si>
  <si>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</si>
  <si>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</si>
  <si>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</si>
  <si>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</si>
  <si>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</si>
  <si>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</si>
  <si>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</si>
  <si>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</si>
  <si>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</si>
  <si>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</si>
  <si>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</si>
  <si>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</si>
  <si>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</si>
  <si>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</si>
  <si>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</si>
  <si>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</si>
  <si>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</si>
  <si>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</si>
  <si>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</si>
  <si>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</si>
  <si>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</si>
  <si>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</si>
  <si>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</si>
  <si>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</si>
  <si>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</si>
  <si>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</si>
  <si>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</si>
  <si>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</si>
  <si>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</si>
  <si>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</si>
  <si>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</si>
  <si>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</si>
  <si>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</si>
  <si>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</si>
  <si>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</si>
  <si>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</si>
  <si>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</si>
  <si>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</si>
  <si>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</si>
  <si>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</si>
  <si>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</si>
  <si>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</si>
  <si>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</si>
  <si>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</si>
  <si>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</si>
  <si>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</si>
  <si>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</si>
  <si>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</si>
  <si>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</si>
  <si>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</si>
  <si>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</si>
  <si>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</si>
  <si>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</si>
  <si>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</si>
  <si>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</si>
  <si>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</si>
  <si>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</si>
  <si>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</si>
  <si>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</si>
  <si>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</si>
  <si>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</si>
  <si>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</si>
  <si>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</si>
  <si>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</si>
  <si>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</si>
  <si>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</si>
  <si>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</si>
  <si>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</si>
  <si>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</si>
  <si>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</si>
  <si>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</si>
  <si>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</si>
  <si>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</si>
  <si>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</si>
  <si>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</si>
  <si>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</si>
  <si>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</si>
  <si>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</si>
  <si>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</si>
  <si>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</si>
  <si>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</si>
  <si>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</si>
  <si>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</si>
  <si>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</si>
  <si>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</si>
  <si>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</si>
  <si>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</si>
  <si>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</si>
  <si>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</si>
  <si>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</si>
  <si>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</si>
  <si>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</si>
  <si>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</si>
  <si>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</si>
  <si>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</si>
  <si>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</si>
  <si>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</si>
  <si>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</si>
  <si>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</si>
  <si>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</si>
  <si>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</si>
  <si>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</si>
  <si>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</si>
  <si>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</si>
  <si>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</si>
  <si>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</si>
  <si>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</si>
  <si>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</si>
  <si>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</si>
  <si>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</si>
  <si>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</si>
  <si>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</si>
  <si>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</si>
  <si>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</si>
  <si>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</si>
  <si>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</si>
  <si>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</si>
  <si>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</si>
  <si>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</si>
  <si>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</si>
  <si>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</si>
  <si>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</si>
  <si>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</si>
  <si>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</si>
  <si>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</si>
  <si>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</si>
  <si>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</si>
  <si>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</si>
  <si>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</si>
  <si>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</si>
  <si>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</si>
  <si>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</si>
  <si>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</si>
  <si>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</si>
  <si>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</si>
  <si>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</si>
  <si>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</si>
  <si>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</si>
  <si>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</si>
  <si>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</si>
  <si>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</si>
  <si>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</si>
  <si>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</si>
  <si>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</si>
  <si>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</si>
  <si>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</si>
  <si>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</si>
  <si>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</si>
  <si>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</si>
  <si>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</si>
  <si>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</si>
  <si>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</si>
  <si>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</si>
  <si>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</si>
  <si>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</si>
  <si>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</si>
  <si>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</si>
  <si>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</si>
  <si>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</si>
  <si>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</si>
  <si>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</si>
  <si>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</si>
  <si>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</si>
  <si>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</si>
  <si>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</si>
  <si>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</si>
  <si>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</si>
  <si>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</si>
  <si>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</si>
  <si>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</si>
  <si>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</si>
  <si>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</si>
  <si>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</si>
  <si>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</si>
  <si>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</si>
  <si>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</si>
  <si>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</si>
  <si>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</si>
  <si>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</si>
  <si>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</si>
  <si>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</si>
  <si>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</si>
  <si>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</si>
  <si>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</si>
  <si>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</si>
  <si>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</si>
  <si>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</si>
  <si>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</si>
  <si>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</si>
  <si>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</si>
  <si>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</si>
  <si>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</si>
  <si>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</si>
  <si>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</si>
  <si>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</si>
  <si>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</si>
  <si>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</si>
  <si>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</si>
  <si>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</si>
  <si>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</si>
  <si>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</si>
  <si>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</si>
  <si>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</si>
  <si>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</si>
  <si>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</si>
  <si>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</si>
  <si>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</si>
  <si>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</si>
  <si>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</si>
  <si>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</si>
  <si>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</si>
  <si>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</si>
  <si>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</si>
  <si>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</si>
  <si>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</si>
  <si>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</si>
  <si>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</si>
  <si>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</si>
  <si>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</si>
  <si>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</si>
  <si>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</si>
  <si>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</si>
  <si>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</si>
  <si>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</si>
  <si>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</si>
  <si>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</si>
  <si>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</si>
  <si>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</si>
  <si>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</si>
  <si>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</si>
  <si>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</si>
  <si>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</si>
  <si>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</si>
  <si>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</si>
  <si>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</si>
  <si>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</si>
  <si>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</si>
  <si>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</si>
  <si>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</si>
  <si>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</si>
  <si>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</si>
  <si>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</si>
  <si>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</si>
  <si>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</si>
  <si>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</si>
  <si>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</si>
  <si>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</si>
  <si>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</si>
  <si>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</si>
  <si>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</si>
  <si>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</si>
  <si>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</si>
  <si>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</si>
  <si>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</si>
  <si>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</si>
  <si>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</si>
  <si>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</si>
  <si>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</si>
  <si>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</si>
  <si>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</si>
  <si>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</si>
  <si>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</si>
  <si>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</si>
  <si>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</si>
  <si>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</si>
  <si>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</si>
  <si>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</si>
  <si>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</si>
  <si>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</si>
  <si>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</si>
  <si>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</si>
  <si>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</si>
  <si>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</si>
  <si>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</si>
  <si>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</si>
  <si>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</si>
  <si>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</si>
  <si>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</si>
  <si>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</si>
  <si>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</si>
  <si>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</si>
  <si>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</si>
  <si>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</si>
  <si>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</si>
  <si>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</si>
  <si>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</si>
  <si>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</si>
  <si>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</si>
  <si>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</si>
  <si>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</si>
  <si>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</si>
  <si>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</si>
  <si>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</si>
  <si>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</si>
  <si>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</si>
  <si>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</si>
  <si>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</si>
  <si>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</si>
  <si>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</si>
  <si>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</si>
  <si>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</si>
  <si>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</si>
  <si>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</si>
  <si>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</si>
  <si>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</si>
  <si>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</si>
  <si>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</si>
  <si>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</si>
  <si>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</si>
  <si>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</si>
  <si>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</si>
  <si>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</si>
  <si>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</si>
  <si>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</si>
  <si>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</si>
  <si>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</si>
  <si>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</si>
  <si>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</si>
  <si>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</si>
  <si>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</si>
  <si>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</si>
  <si>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</si>
  <si>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</si>
  <si>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</si>
  <si>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</si>
  <si>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</si>
  <si>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</si>
  <si>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</si>
  <si>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</si>
  <si>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</si>
  <si>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</si>
  <si>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</si>
  <si>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</si>
  <si>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</si>
  <si>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</si>
  <si>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</si>
  <si>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</si>
  <si>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</si>
  <si>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</si>
  <si>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</si>
  <si>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</si>
  <si>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</si>
  <si>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</si>
  <si>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</si>
  <si>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</si>
  <si>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</si>
  <si>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</si>
  <si>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</si>
  <si>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</si>
  <si>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</si>
  <si>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</si>
  <si>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</si>
  <si>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</si>
  <si>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</si>
  <si>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</si>
  <si>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</si>
  <si>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</si>
  <si>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</si>
  <si>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</si>
  <si>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</si>
  <si>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</si>
  <si>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</si>
  <si>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</si>
  <si>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</si>
  <si>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</si>
  <si>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</si>
  <si>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</si>
  <si>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</si>
  <si>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</si>
  <si>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</si>
  <si>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</si>
  <si>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</si>
  <si>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</si>
  <si>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</si>
  <si>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</si>
  <si>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</si>
  <si>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</si>
  <si>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</si>
  <si>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</si>
  <si>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</si>
  <si>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</si>
  <si>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</si>
  <si>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</si>
  <si>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</si>
  <si>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</si>
  <si>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</si>
  <si>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</si>
  <si>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</si>
  <si>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</si>
  <si>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</si>
  <si>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</si>
  <si>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</si>
  <si>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</si>
  <si>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</si>
  <si>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</si>
  <si>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</si>
  <si>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</si>
  <si>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</si>
  <si>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</si>
  <si>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</si>
  <si>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</si>
  <si>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</si>
  <si>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</si>
  <si>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</si>
  <si>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</si>
  <si>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</si>
  <si>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</si>
  <si>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</si>
  <si>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</si>
  <si>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</si>
  <si>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</si>
  <si>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</si>
  <si>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</si>
  <si>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</si>
  <si>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</si>
  <si>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</si>
  <si>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</si>
  <si>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</si>
  <si>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</si>
  <si>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</si>
  <si>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</si>
  <si>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</si>
  <si>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</si>
  <si>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</si>
  <si>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</si>
  <si>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</si>
  <si>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</si>
  <si>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</si>
  <si>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</si>
  <si>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</si>
  <si>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</si>
  <si>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</si>
  <si>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</si>
  <si>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</si>
  <si>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</si>
  <si>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</si>
  <si>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</si>
  <si>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</si>
  <si>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</si>
  <si>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</si>
  <si>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</si>
  <si>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</si>
  <si>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</si>
  <si>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</si>
  <si>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</si>
  <si>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</si>
  <si>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</si>
  <si>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</si>
  <si>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</si>
  <si>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</si>
  <si>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</si>
  <si>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</si>
  <si>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</si>
  <si>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</si>
  <si>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</si>
  <si>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</si>
  <si>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</si>
  <si>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</si>
  <si>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</si>
  <si>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</si>
  <si>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</si>
  <si>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</si>
  <si>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</si>
  <si>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</si>
  <si>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</si>
  <si>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</si>
  <si>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</si>
  <si>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</si>
  <si>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</si>
  <si>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</si>
  <si>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</si>
  <si>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</si>
  <si>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</si>
  <si>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</si>
  <si>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</si>
  <si>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</si>
  <si>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</si>
  <si>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</si>
  <si>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</si>
  <si>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</si>
  <si>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</si>
  <si>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</si>
  <si>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</si>
  <si>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</si>
  <si>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</si>
  <si>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</si>
  <si>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</si>
  <si>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</si>
  <si>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</si>
  <si>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</si>
  <si>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</si>
  <si>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</si>
  <si>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</si>
  <si>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</si>
  <si>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</si>
  <si>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</si>
  <si>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</si>
  <si>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</si>
  <si>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</si>
  <si>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</si>
  <si>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</si>
  <si>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</si>
  <si>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</si>
  <si>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</si>
  <si>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</si>
  <si>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</si>
  <si>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</si>
  <si>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</si>
  <si>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</si>
  <si>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</si>
  <si>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</si>
  <si>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</si>
  <si>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</si>
  <si>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</si>
  <si>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</si>
  <si>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</si>
  <si>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</si>
  <si>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</si>
  <si>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</si>
  <si>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</si>
  <si>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</si>
  <si>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</si>
  <si>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</si>
  <si>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</si>
  <si>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</si>
  <si>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</si>
  <si>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</si>
  <si>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</si>
  <si>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</si>
  <si>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</si>
  <si>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</si>
  <si>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</si>
  <si>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</si>
  <si>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</si>
  <si>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</si>
  <si>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</si>
  <si>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</si>
  <si>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</si>
  <si>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</si>
  <si>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GRADIL EM FERRO FIXADO EM VÃOS DE JANELAS, FORMADO POR BARRAS CHATAS DE 25X4,8 MM. AF_04/2019</t>
  </si>
  <si>
    <t>GRADIL EM ALUMÍNIO FIXADO EM VÃOS DE JANELAS, FORMADO POR TUBOS DE 3/4". AF_04/2019</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</si>
  <si>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</si>
  <si>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</si>
  <si>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</si>
  <si>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</si>
  <si>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</si>
  <si>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</si>
  <si>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LUVA DE CORRER, PVC, SOLDÁVEL, DN 25MM, INSTALADO EM RAMAL OU SUB-RAMAL DE ÁGUA - FORNECIMENTO E INSTALAÇÃO. AF_12/2014</t>
  </si>
  <si>
    <t>LUVA DE CORRER, CPVC, SOLDÁVEL, DN 22MM, INSTALADO EM RAMAL DE DISTRIBUIÇÃO DE ÁGUA   FORNECIMENTO E INSTALAÇÃO. AF_12/2014</t>
  </si>
  <si>
    <t>TXKM</t>
  </si>
  <si>
    <t>T</t>
  </si>
  <si>
    <t>M3XKM</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</si>
  <si>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</si>
  <si>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</si>
  <si>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</si>
  <si>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</si>
  <si>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</si>
  <si>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</si>
  <si>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</si>
  <si>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</si>
  <si>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</si>
  <si>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</si>
  <si>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</si>
  <si>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</si>
  <si>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</si>
  <si>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</si>
  <si>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</si>
  <si>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</si>
  <si>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</si>
  <si>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</si>
  <si>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</si>
  <si>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</si>
  <si>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</si>
  <si>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</si>
  <si>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</si>
  <si>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</si>
  <si>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</si>
  <si>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</si>
  <si>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</si>
  <si>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</si>
  <si>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</si>
  <si>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</si>
  <si>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</si>
  <si>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</si>
  <si>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</si>
  <si>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</si>
  <si>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</si>
  <si>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</si>
  <si>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</si>
  <si>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</si>
  <si>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</si>
  <si>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</si>
  <si>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</si>
  <si>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</si>
  <si>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</si>
  <si>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</si>
  <si>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</si>
  <si>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</si>
  <si>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</si>
  <si>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</si>
  <si>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</si>
  <si>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</si>
  <si>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</si>
  <si>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</si>
  <si>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</si>
  <si>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</si>
  <si>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</si>
  <si>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</si>
  <si>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</si>
  <si>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</si>
  <si>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</si>
  <si>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</si>
  <si>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</si>
  <si>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</si>
  <si>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</si>
  <si>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</si>
  <si>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</si>
  <si>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</si>
  <si>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</si>
  <si>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</si>
  <si>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</si>
  <si>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</si>
  <si>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</si>
  <si>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</si>
  <si>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</si>
  <si>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</si>
  <si>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</si>
  <si>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</si>
  <si>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</si>
  <si>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</si>
  <si>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</si>
  <si>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</si>
  <si>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</si>
  <si>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</si>
  <si>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</si>
  <si>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</si>
  <si>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</si>
  <si>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</si>
  <si>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</si>
  <si>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</si>
  <si>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</si>
  <si>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</si>
  <si>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</si>
  <si>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</si>
  <si>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</si>
  <si>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</si>
  <si>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</si>
  <si>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</si>
  <si>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</si>
  <si>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</si>
  <si>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</si>
  <si>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</si>
  <si>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</si>
  <si>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</si>
  <si>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</si>
  <si>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</si>
  <si>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</si>
  <si>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</si>
  <si>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</si>
  <si>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</si>
  <si>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</si>
  <si>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</si>
  <si>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</si>
  <si>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</si>
  <si>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</si>
  <si>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</si>
  <si>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</si>
  <si>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</si>
  <si>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</si>
  <si>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</si>
  <si>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</si>
  <si>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</si>
  <si>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</si>
  <si>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</si>
  <si>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</si>
  <si>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</si>
  <si>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</si>
  <si>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</si>
  <si>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</si>
  <si>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</si>
  <si>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</si>
  <si>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</si>
  <si>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</si>
  <si>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</si>
  <si>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</si>
  <si>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</si>
  <si>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</si>
  <si>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</si>
  <si>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</si>
  <si>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</si>
  <si>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</si>
  <si>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</si>
  <si>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</si>
  <si>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</si>
  <si>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</si>
  <si>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</si>
  <si>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</si>
  <si>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</si>
  <si>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</si>
  <si>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</si>
  <si>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</si>
  <si>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</si>
  <si>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</si>
  <si>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</si>
  <si>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</si>
  <si>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</si>
  <si>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</si>
  <si>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</si>
  <si>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</si>
  <si>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</si>
  <si>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</si>
  <si>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</si>
  <si>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</si>
  <si>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</si>
  <si>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</si>
  <si>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</si>
  <si>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</si>
  <si>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</si>
  <si>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</si>
  <si>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</si>
  <si>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</si>
  <si>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</si>
  <si>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</si>
  <si>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</si>
  <si>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</si>
  <si>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</si>
  <si>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</si>
  <si>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</si>
  <si>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</si>
  <si>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</si>
  <si>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</si>
  <si>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</si>
  <si>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</si>
  <si>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</si>
  <si>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</si>
  <si>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</si>
  <si>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</si>
  <si>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</si>
  <si>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</si>
  <si>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</si>
  <si>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</si>
  <si>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</si>
  <si>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</si>
  <si>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</si>
  <si>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</si>
  <si>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</si>
  <si>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</si>
  <si>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</si>
  <si>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</si>
  <si>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</si>
  <si>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</si>
  <si>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</si>
  <si>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</si>
  <si>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</si>
  <si>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</si>
  <si>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</si>
  <si>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</si>
  <si>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</si>
  <si>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</si>
  <si>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</si>
  <si>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</si>
  <si>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</si>
  <si>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</si>
  <si>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</si>
  <si>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</si>
  <si>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</si>
  <si>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</si>
  <si>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</si>
  <si>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</si>
  <si>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</si>
  <si>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</si>
  <si>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</si>
  <si>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</si>
  <si>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</si>
  <si>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</si>
  <si>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</si>
  <si>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</si>
  <si>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</si>
  <si>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</si>
  <si>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</si>
  <si>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</si>
  <si>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</si>
  <si>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</si>
  <si>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</si>
  <si>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</si>
  <si>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</si>
  <si>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</si>
  <si>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</si>
  <si>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</si>
  <si>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</si>
  <si>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</si>
  <si>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</si>
  <si>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</si>
  <si>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</si>
  <si>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</si>
  <si>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</si>
  <si>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</si>
  <si>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</si>
  <si>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</si>
  <si>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</si>
  <si>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</si>
  <si>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</si>
  <si>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</si>
  <si>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</si>
  <si>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</si>
  <si>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</si>
  <si>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</si>
  <si>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</si>
  <si>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</si>
  <si>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</si>
  <si>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</si>
  <si>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</si>
  <si>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</si>
  <si>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</si>
  <si>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</si>
  <si>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</si>
  <si>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</si>
  <si>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</si>
  <si>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</si>
  <si>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</si>
  <si>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</si>
  <si>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</si>
  <si>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</si>
  <si>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</si>
  <si>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</si>
  <si>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</si>
  <si>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</si>
  <si>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</si>
  <si>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</si>
  <si>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</si>
  <si>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</si>
  <si>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</si>
  <si>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</si>
  <si>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</si>
  <si>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</si>
  <si>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</si>
  <si>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</si>
  <si>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</si>
  <si>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</si>
  <si>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</si>
  <si>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</si>
  <si>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</si>
  <si>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</si>
  <si>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</si>
  <si>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</si>
  <si>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</si>
  <si>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</si>
  <si>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</si>
  <si>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</si>
  <si>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</si>
  <si>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</si>
  <si>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</si>
  <si>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</si>
  <si>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</si>
  <si>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</si>
  <si>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</si>
  <si>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</si>
  <si>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</si>
  <si>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</si>
  <si>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</si>
  <si>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</si>
  <si>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</si>
  <si>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</si>
  <si>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</si>
  <si>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</si>
  <si>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</si>
  <si>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</si>
  <si>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</si>
  <si>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</si>
  <si>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</si>
  <si>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</si>
  <si>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</si>
  <si>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</si>
  <si>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</si>
  <si>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</si>
  <si>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</si>
  <si>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</si>
  <si>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</si>
  <si>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</si>
  <si>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</si>
  <si>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</si>
  <si>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</si>
  <si>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</si>
  <si>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</si>
  <si>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</si>
  <si>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</si>
  <si>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</si>
  <si>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</si>
  <si>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</si>
  <si>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</si>
  <si>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</si>
  <si>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</si>
  <si>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</si>
  <si>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</si>
  <si>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</si>
  <si>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</si>
  <si>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</si>
  <si>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</si>
  <si>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</si>
  <si>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</si>
  <si>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</si>
  <si>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</si>
  <si>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</si>
  <si>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</si>
  <si>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</si>
  <si>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</si>
  <si>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</si>
  <si>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</si>
  <si>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</si>
  <si>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</si>
  <si>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</si>
  <si>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</si>
  <si>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</si>
  <si>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</si>
  <si>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</si>
  <si>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</si>
  <si>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</si>
  <si>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</si>
  <si>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</si>
  <si>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</si>
  <si>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</si>
  <si>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</si>
  <si>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</si>
  <si>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</si>
  <si>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</si>
  <si>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</si>
  <si>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</si>
  <si>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</si>
  <si>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</si>
  <si>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</si>
  <si>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</si>
  <si>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</si>
  <si>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</si>
  <si>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</si>
  <si>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</si>
  <si>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</si>
  <si>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</si>
  <si>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</si>
  <si>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</si>
  <si>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</si>
  <si>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</si>
  <si>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</si>
  <si>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</si>
  <si>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</si>
  <si>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</si>
  <si>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</si>
  <si>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</si>
  <si>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</si>
  <si>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</si>
  <si>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</si>
  <si>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</si>
  <si>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</si>
  <si>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</si>
  <si>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</si>
  <si>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</si>
  <si>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</si>
  <si>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</si>
  <si>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</si>
  <si>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</si>
  <si>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</si>
  <si>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</si>
  <si>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</si>
  <si>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</si>
  <si>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</si>
  <si>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</si>
  <si>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</si>
  <si>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</si>
  <si>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</si>
  <si>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</si>
  <si>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</si>
  <si>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</si>
  <si>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</si>
  <si>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</si>
  <si>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</si>
  <si>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</si>
  <si>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</si>
  <si>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</si>
  <si>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</si>
  <si>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</si>
  <si>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</si>
  <si>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</si>
  <si>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</si>
  <si>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</si>
  <si>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</si>
  <si>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</si>
  <si>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</si>
  <si>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</si>
  <si>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</si>
  <si>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</si>
  <si>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</si>
  <si>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</si>
  <si>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</si>
  <si>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</si>
  <si>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</si>
  <si>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</si>
  <si>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</si>
  <si>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</si>
  <si>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</si>
  <si>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</si>
  <si>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</si>
  <si>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</si>
  <si>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</si>
  <si>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</si>
  <si>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</si>
  <si>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</si>
  <si>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</si>
  <si>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</si>
  <si>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</si>
  <si>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</si>
  <si>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</si>
  <si>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</si>
  <si>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</si>
  <si>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</si>
  <si>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</si>
  <si>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</si>
  <si>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 xml:space="preserve">CODIGO  </t>
  </si>
  <si>
    <t>DESCRICAO DO INSUMO</t>
  </si>
  <si>
    <t xml:space="preserve">UN    </t>
  </si>
  <si>
    <t>SC25KG</t>
  </si>
  <si>
    <t>M2XMES</t>
  </si>
  <si>
    <t/>
  </si>
  <si>
    <t>COBERTURA</t>
  </si>
  <si>
    <t>PISO</t>
  </si>
  <si>
    <t>ALAMBRADO</t>
  </si>
  <si>
    <t>ORIGEM DO PRECO</t>
  </si>
  <si>
    <t>CR</t>
  </si>
  <si>
    <t>ITEM</t>
  </si>
  <si>
    <t>DISCRIMINAÇÃO DOS SERVIÇOS</t>
  </si>
  <si>
    <t>TOTAL (R$)</t>
  </si>
  <si>
    <t>MÊS</t>
  </si>
  <si>
    <t>SUBTOTAL</t>
  </si>
  <si>
    <t>TOTAL GERAL</t>
  </si>
  <si>
    <t>TOTAL ACUMULADO</t>
  </si>
  <si>
    <r>
      <t>OBJETO</t>
    </r>
    <r>
      <rPr>
        <b/>
        <sz val="14"/>
        <rFont val="Arial"/>
        <family val="2"/>
      </rPr>
      <t xml:space="preserve">: </t>
    </r>
  </si>
  <si>
    <t>ANO</t>
  </si>
  <si>
    <t>DESCRIÇÃO</t>
  </si>
  <si>
    <t>Porcentagem de faturamento</t>
  </si>
  <si>
    <t xml:space="preserve">Valor do faturamento previsto </t>
  </si>
  <si>
    <t>Total  acumulado</t>
  </si>
  <si>
    <t>Valor Total desembolso (fatura)</t>
  </si>
  <si>
    <t>Planilha de Composição de BDI</t>
  </si>
  <si>
    <t>A</t>
  </si>
  <si>
    <t>DESPESAS LEGAIS</t>
  </si>
  <si>
    <t>ISS</t>
  </si>
  <si>
    <t>PIS</t>
  </si>
  <si>
    <t>COFINS</t>
  </si>
  <si>
    <t>B</t>
  </si>
  <si>
    <t>DESPESAS INDIRETAS ADMINISTRAÇÃO CENTRAL</t>
  </si>
  <si>
    <t>ADMINISTRAÇÃO CENTRAL</t>
  </si>
  <si>
    <t>SEGUROS+GARANTIAS</t>
  </si>
  <si>
    <t>RISCOS</t>
  </si>
  <si>
    <t>DESPESAS FINANCEIRAS</t>
  </si>
  <si>
    <t>C</t>
  </si>
  <si>
    <t>LUCRO DA EMPRESA</t>
  </si>
  <si>
    <t>LUCRO</t>
  </si>
  <si>
    <t>BDI</t>
  </si>
  <si>
    <t>Formula</t>
  </si>
  <si>
    <t>SERVIÇOS PRELIMINARES</t>
  </si>
  <si>
    <t>SUBTOTAL - 1</t>
  </si>
  <si>
    <t>TOTAL - 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</si>
  <si>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</si>
  <si>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</si>
  <si>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</si>
  <si>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</si>
  <si>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</si>
  <si>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</si>
  <si>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</si>
  <si>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</si>
  <si>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</si>
  <si>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</si>
  <si>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</si>
  <si>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</si>
  <si>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</si>
  <si>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</si>
  <si>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</si>
  <si>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</si>
  <si>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</si>
  <si>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</si>
  <si>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</si>
  <si>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</si>
  <si>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</si>
  <si>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</si>
  <si>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</si>
  <si>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</si>
  <si>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</si>
  <si>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</si>
  <si>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</si>
  <si>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</si>
  <si>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</si>
  <si>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</si>
  <si>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</si>
  <si>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</si>
  <si>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</si>
  <si>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</si>
  <si>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</si>
  <si>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</si>
  <si>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</si>
  <si>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</si>
  <si>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</si>
  <si>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</si>
  <si>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</si>
  <si>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</si>
  <si>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</si>
  <si>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</si>
  <si>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</si>
  <si>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</si>
  <si>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</si>
  <si>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</si>
  <si>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</si>
  <si>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</si>
  <si>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</si>
  <si>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</si>
  <si>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</si>
  <si>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</si>
  <si>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</si>
  <si>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</si>
  <si>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</si>
  <si>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</si>
  <si>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</si>
  <si>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</si>
  <si>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</si>
  <si>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</si>
  <si>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</si>
  <si>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</si>
  <si>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</si>
  <si>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</si>
  <si>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</si>
  <si>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</si>
  <si>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</si>
  <si>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</si>
  <si>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</si>
  <si>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</si>
  <si>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</si>
  <si>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</si>
  <si>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</si>
  <si>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</si>
  <si>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</si>
  <si>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</si>
  <si>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</si>
  <si>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</si>
  <si>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</si>
  <si>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</si>
  <si>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</si>
  <si>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</si>
  <si>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</si>
  <si>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</si>
  <si>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</si>
  <si>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</si>
  <si>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</si>
  <si>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</si>
  <si>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</si>
  <si>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</si>
  <si>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</si>
  <si>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</si>
  <si>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</si>
  <si>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</si>
  <si>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</si>
  <si>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</si>
  <si>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</si>
  <si>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</si>
  <si>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</si>
  <si>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</si>
  <si>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</si>
  <si>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</si>
  <si>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</si>
  <si>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</si>
  <si>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</si>
  <si>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</si>
  <si>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</si>
  <si>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</si>
  <si>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</si>
  <si>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</si>
  <si>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</si>
  <si>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</si>
  <si>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</si>
  <si>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</si>
  <si>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</si>
  <si>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</si>
  <si>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</si>
  <si>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</si>
  <si>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</si>
  <si>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</si>
  <si>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</si>
  <si>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</si>
  <si>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</si>
  <si>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</si>
  <si>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</si>
  <si>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</si>
  <si>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</si>
  <si>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</si>
  <si>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</si>
  <si>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</si>
  <si>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</si>
  <si>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</si>
  <si>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</si>
  <si>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</si>
  <si>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</si>
  <si>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</si>
  <si>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</si>
  <si>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</si>
  <si>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</si>
  <si>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</si>
  <si>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</si>
  <si>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</si>
  <si>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</si>
  <si>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</si>
  <si>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</si>
  <si>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</si>
  <si>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</si>
  <si>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</si>
  <si>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</si>
  <si>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</si>
  <si>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</si>
  <si>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</si>
  <si>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</si>
  <si>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</si>
  <si>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</si>
  <si>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</si>
  <si>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</si>
  <si>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</si>
  <si>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</si>
  <si>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</si>
  <si>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</si>
  <si>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</si>
  <si>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</si>
  <si>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</si>
  <si>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</si>
  <si>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</si>
  <si>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</si>
  <si>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</si>
  <si>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</si>
  <si>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</si>
  <si>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</si>
  <si>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</si>
  <si>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</si>
  <si>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</si>
  <si>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</si>
  <si>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</si>
  <si>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</si>
  <si>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</si>
  <si>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</si>
  <si>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</si>
  <si>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</si>
  <si>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</si>
  <si>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</si>
  <si>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</si>
  <si>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</si>
  <si>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</si>
  <si>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</si>
  <si>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</si>
  <si>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</si>
  <si>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</si>
  <si>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</si>
  <si>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</si>
  <si>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</si>
  <si>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</si>
  <si>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</si>
  <si>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</si>
  <si>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</si>
  <si>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</si>
  <si>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</si>
  <si>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</si>
  <si>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</si>
  <si>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</si>
  <si>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</si>
  <si>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</si>
  <si>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</si>
  <si>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</si>
  <si>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</si>
  <si>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</si>
  <si>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</si>
  <si>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</si>
  <si>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</si>
  <si>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</si>
  <si>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</si>
  <si>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</si>
  <si>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</si>
  <si>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</si>
  <si>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</si>
  <si>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</si>
  <si>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UN </t>
  </si>
  <si>
    <t xml:space="preserve">MOVIMENTO DE TERRA E EXECUÇÃO PLATAFORMA DE RECEBIMENTO DOS RESÍDUOS </t>
  </si>
  <si>
    <t>ESTRUTURA</t>
  </si>
  <si>
    <t>BALIZADORES</t>
  </si>
  <si>
    <t xml:space="preserve">ADMINISTRAÇÃO </t>
  </si>
  <si>
    <t xml:space="preserve">MÃO DE OBRA LOCAL </t>
  </si>
  <si>
    <t>PRÉDIO DA ADMINISTRAÇÃO</t>
  </si>
  <si>
    <t>4.1</t>
  </si>
  <si>
    <t>4.1.1</t>
  </si>
  <si>
    <t>FUNDAÇÕES</t>
  </si>
  <si>
    <t>4.1.2</t>
  </si>
  <si>
    <t>INSTALAÇÕES HIDROSANITÁRIAS</t>
  </si>
  <si>
    <t>INSTALAÇÕES ELÉTRICAS</t>
  </si>
  <si>
    <t>5.1</t>
  </si>
  <si>
    <t>5.1.1</t>
  </si>
  <si>
    <t>4.2</t>
  </si>
  <si>
    <t>4.3</t>
  </si>
  <si>
    <t>4.4</t>
  </si>
  <si>
    <t>5.1.2</t>
  </si>
  <si>
    <t xml:space="preserve">SERVIÇOS FINAIS </t>
  </si>
  <si>
    <t>6.1</t>
  </si>
  <si>
    <t>6.2</t>
  </si>
  <si>
    <t xml:space="preserve">LIMPEZA FINAL </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</si>
  <si>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</si>
  <si>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</si>
  <si>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</si>
  <si>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</si>
  <si>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</si>
  <si>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</si>
  <si>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</si>
  <si>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</si>
  <si>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</si>
  <si>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</si>
  <si>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</si>
  <si>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</si>
  <si>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</si>
  <si>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</si>
  <si>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</si>
  <si>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</si>
  <si>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</si>
  <si>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</si>
  <si>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</si>
  <si>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</si>
  <si>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</si>
  <si>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</si>
  <si>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</si>
  <si>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</si>
  <si>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</si>
  <si>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</si>
  <si>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</si>
  <si>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</si>
  <si>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</si>
  <si>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</si>
  <si>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</si>
  <si>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</si>
  <si>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</si>
  <si>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</si>
  <si>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</si>
  <si>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</si>
  <si>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</si>
  <si>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</si>
  <si>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</si>
  <si>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</si>
  <si>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</si>
  <si>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</si>
  <si>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</si>
  <si>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</si>
  <si>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</si>
  <si>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</si>
  <si>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</si>
  <si>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</si>
  <si>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</si>
  <si>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</si>
  <si>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</si>
  <si>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</si>
  <si>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</si>
  <si>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</si>
  <si>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</si>
  <si>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</si>
  <si>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</si>
  <si>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</si>
  <si>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</si>
  <si>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</si>
  <si>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</si>
  <si>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</si>
  <si>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</si>
  <si>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</si>
  <si>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</si>
  <si>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</si>
  <si>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</si>
  <si>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</si>
  <si>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</si>
  <si>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</si>
  <si>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</si>
  <si>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</si>
  <si>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</si>
  <si>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</si>
  <si>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</si>
  <si>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</si>
  <si>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</si>
  <si>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</si>
  <si>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</si>
  <si>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</si>
  <si>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</si>
  <si>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</si>
  <si>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</si>
  <si>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</si>
  <si>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</si>
  <si>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</si>
  <si>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</si>
  <si>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</si>
  <si>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</si>
  <si>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</si>
  <si>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</si>
  <si>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</si>
  <si>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</si>
  <si>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</si>
  <si>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</si>
  <si>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</si>
  <si>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</si>
  <si>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</si>
  <si>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</si>
  <si>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</si>
  <si>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</si>
  <si>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</si>
  <si>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</si>
  <si>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</si>
  <si>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</si>
  <si>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</si>
  <si>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</si>
  <si>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DE PREÇO UNITÁRIO</t>
  </si>
  <si>
    <t>CPU 01/SLU/DF</t>
  </si>
  <si>
    <t>CÓDIGO</t>
  </si>
  <si>
    <t>CLASS</t>
  </si>
  <si>
    <t>COEF</t>
  </si>
  <si>
    <t>PREÇO(R$)</t>
  </si>
  <si>
    <t>PREÇO TOTAL (R$)</t>
  </si>
  <si>
    <t>SER.CG</t>
  </si>
  <si>
    <t>CPU 02/SLU/DF</t>
  </si>
  <si>
    <t>LIMPEZA FINAL DA OBRA</t>
  </si>
  <si>
    <t>M²</t>
  </si>
  <si>
    <t>CPU 03/SLU/DF</t>
  </si>
  <si>
    <t>CPU 04/SLU/DF</t>
  </si>
  <si>
    <t>CPU 05/SLU/DF</t>
  </si>
  <si>
    <t>UD</t>
  </si>
  <si>
    <t>CPU 06/SLU/DF</t>
  </si>
  <si>
    <t>PORTÃO METÁLICO EM TUBOS DE AÇO GALVANIZADO E TELA LOSANGULAR, ENTRADA PEDESTRES</t>
  </si>
  <si>
    <t>CPU 09/SLU/DF</t>
  </si>
  <si>
    <t>CPU 10/SLU/DF</t>
  </si>
  <si>
    <t>PREÇO (R$)</t>
  </si>
  <si>
    <t>CPU 11/SLU/DF</t>
  </si>
  <si>
    <t>PREÇO (R$),</t>
  </si>
  <si>
    <t>PLACA SINALIZAÇÃO PARA EXTINTOR</t>
  </si>
  <si>
    <t xml:space="preserve">COMPOSIÇÃO SINAPI </t>
  </si>
  <si>
    <t xml:space="preserve">MAT. - INSUMOS </t>
  </si>
  <si>
    <t>PORTÃO METÁLICO EM TUBOS DE AÇO GALVANIZADO E TELA LOSANGULAR (PF-01 P/ ENTRADA DE VEICULOS)</t>
  </si>
  <si>
    <t>PORTÃO METÁLICO EM TUBOS DE AÇO GALVANIZADO E TELA LOSANGULAR (PF-02 P/  ENTRADA DE PEDESTRES)</t>
  </si>
  <si>
    <t>PLATAFORMA DE DESCARGA DE RESÍDUOS</t>
  </si>
  <si>
    <t xml:space="preserve">FECHAMENTOS </t>
  </si>
  <si>
    <t>4.2.1</t>
  </si>
  <si>
    <t>4.2.2</t>
  </si>
  <si>
    <t xml:space="preserve">ESQUADRIAS </t>
  </si>
  <si>
    <t>4.2.3</t>
  </si>
  <si>
    <t xml:space="preserve">COBERTURA </t>
  </si>
  <si>
    <t>4.2.4</t>
  </si>
  <si>
    <t>4.3.1</t>
  </si>
  <si>
    <t>HIDRÁULICO</t>
  </si>
  <si>
    <t>4.3.2</t>
  </si>
  <si>
    <t>4.3.3</t>
  </si>
  <si>
    <t xml:space="preserve">SANITÁRIO </t>
  </si>
  <si>
    <t>4.4.1</t>
  </si>
  <si>
    <t>ACESSÓRIOS- INSTALAÇÕES ELÉTRICAS</t>
  </si>
  <si>
    <t xml:space="preserve">ESTRUTURA- BAIAS COBERTAS </t>
  </si>
  <si>
    <t>CPU 07/SLU/DF</t>
  </si>
  <si>
    <t>CPU 08/SLU/DF</t>
  </si>
  <si>
    <t>5.1.3</t>
  </si>
  <si>
    <t>5.1.4</t>
  </si>
  <si>
    <t>URBANIZAÇÃO- PÁTIO INTERNO</t>
  </si>
  <si>
    <t>3.3</t>
  </si>
  <si>
    <t xml:space="preserve">PISO PARA ALOCAÇÃO DAS CAÇAMBAS </t>
  </si>
  <si>
    <t>6.3</t>
  </si>
  <si>
    <t>6.1.1</t>
  </si>
  <si>
    <t>PAVIMENTAÇÃO</t>
  </si>
  <si>
    <t>6.1.2</t>
  </si>
  <si>
    <t xml:space="preserve">PAREDE LETREIRO DA FACHADA </t>
  </si>
  <si>
    <t xml:space="preserve">VEGETAÇÃO </t>
  </si>
  <si>
    <t xml:space="preserve">TOTEM </t>
  </si>
  <si>
    <t>SUBTOTAL - 2.1</t>
  </si>
  <si>
    <t>SUBTOTAL - 2.2</t>
  </si>
  <si>
    <t>SUBTOTAL - 2.3</t>
  </si>
  <si>
    <t>SUBTOTAL - 3.1</t>
  </si>
  <si>
    <t>SUBTOTAL - 3.2</t>
  </si>
  <si>
    <t>SUBTOTAL - 3.3</t>
  </si>
  <si>
    <t>SUBTOTAL - 4.1.1</t>
  </si>
  <si>
    <t>SUBTOTAL - 4.1.2</t>
  </si>
  <si>
    <t>SUBTOTAL - 4.2.1</t>
  </si>
  <si>
    <t>SUBTOTAL - 4.2.2</t>
  </si>
  <si>
    <t>SUBTOTAL - 4.2.3</t>
  </si>
  <si>
    <t>SUBTOTAL - 4.2.4</t>
  </si>
  <si>
    <t>SUBTOTAL - 4.3.1</t>
  </si>
  <si>
    <t>SUBTOTAL - 4.3.2</t>
  </si>
  <si>
    <t>SUBTOTAL - 4.3.3</t>
  </si>
  <si>
    <t>SUBTOTAL - 4.4</t>
  </si>
  <si>
    <t>SUBTOTAL - 4.4.1</t>
  </si>
  <si>
    <t>5.2.1</t>
  </si>
  <si>
    <t>SUBTOTAL - 2.4</t>
  </si>
  <si>
    <t>SUBTOTAL - 6.1.2</t>
  </si>
  <si>
    <t>SUBTOTAL - 6.2</t>
  </si>
  <si>
    <t>SUBTOTAL - 6.3</t>
  </si>
  <si>
    <t>TOTAL GERAL SEM BDI - R$:</t>
  </si>
  <si>
    <t>Balizador de concreto - areia e brita comerciais - fornecimento e implantação</t>
  </si>
  <si>
    <t>TOTEM METÁLICO COM POSTE DE AÇO, ESTRUTURA EM CANTONEIRA E CHAPA DE ZINCO PINTADA</t>
  </si>
  <si>
    <t>6.4</t>
  </si>
  <si>
    <t xml:space="preserve">COMBATE A INCÊNDIO </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</si>
  <si>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</si>
  <si>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</si>
  <si>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</si>
  <si>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</si>
  <si>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</si>
  <si>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USINAGEM DE BRITA GRADUADA SIMPLES. AF_03/2020</t>
  </si>
  <si>
    <t>USINAGEM DE BRITA GRADUADA TRATADA COM CIMENTO. AF_03/2020</t>
  </si>
  <si>
    <t>USINAGEM DE CONCRETO PARA COMPACTAÇÃO COM ROLO. AF_03/2020</t>
  </si>
  <si>
    <t>CPU 12/SLU/DF</t>
  </si>
  <si>
    <t>PLACA DE OBRA EM AÇO GALVANIZADO</t>
  </si>
  <si>
    <t>BAIAS</t>
  </si>
  <si>
    <t>15 DIAS</t>
  </si>
  <si>
    <t>Desembolso fatura principal para o ano de 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</si>
  <si>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</si>
  <si>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</si>
  <si>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</si>
  <si>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</si>
  <si>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</si>
  <si>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</si>
  <si>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</si>
  <si>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</si>
  <si>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</si>
  <si>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</si>
  <si>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</si>
  <si>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</si>
  <si>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</si>
  <si>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</si>
  <si>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</si>
  <si>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</si>
  <si>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</si>
  <si>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</si>
  <si>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</si>
  <si>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</si>
  <si>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</si>
  <si>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</si>
  <si>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</si>
  <si>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</si>
  <si>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</si>
  <si>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</si>
  <si>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</si>
  <si>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</si>
  <si>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</si>
  <si>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</si>
  <si>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</si>
  <si>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</si>
  <si>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</si>
  <si>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</si>
  <si>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</si>
  <si>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</si>
  <si>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</si>
  <si>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</si>
  <si>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CPU 13/SLU/DF</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</si>
  <si>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</si>
  <si>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</si>
  <si>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</si>
  <si>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</si>
  <si>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</si>
  <si>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</si>
  <si>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</si>
  <si>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</si>
  <si>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</si>
  <si>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</si>
  <si>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</si>
  <si>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</si>
  <si>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</si>
  <si>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</si>
  <si>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</si>
  <si>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</si>
  <si>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</si>
  <si>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</si>
  <si>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</si>
  <si>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</si>
  <si>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</si>
  <si>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</si>
  <si>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</si>
  <si>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</si>
  <si>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</si>
  <si>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</si>
  <si>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</si>
  <si>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</si>
  <si>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</si>
  <si>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</si>
  <si>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</si>
  <si>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</si>
  <si>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</si>
  <si>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</si>
  <si>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</si>
  <si>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</si>
  <si>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</si>
  <si>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</si>
  <si>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</si>
  <si>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</si>
  <si>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</si>
  <si>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</si>
  <si>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</si>
  <si>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</si>
  <si>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</si>
  <si>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</si>
  <si>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</si>
  <si>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</si>
  <si>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</si>
  <si>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</si>
  <si>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</si>
  <si>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</si>
  <si>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</si>
  <si>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</si>
  <si>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</si>
  <si>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</si>
  <si>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</si>
  <si>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</si>
  <si>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</si>
  <si>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</si>
  <si>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</si>
  <si>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</si>
  <si>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</si>
  <si>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</si>
  <si>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</si>
  <si>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</si>
  <si>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</si>
  <si>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</si>
  <si>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</si>
  <si>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</si>
  <si>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</si>
  <si>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</si>
  <si>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</si>
  <si>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</si>
  <si>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</si>
  <si>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</si>
  <si>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</si>
  <si>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</si>
  <si>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</si>
  <si>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</si>
  <si>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</si>
  <si>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</si>
  <si>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</si>
  <si>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</si>
  <si>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</si>
  <si>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</si>
  <si>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</si>
  <si>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</si>
  <si>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</si>
  <si>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</si>
  <si>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</si>
  <si>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</si>
  <si>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</si>
  <si>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</si>
  <si>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</si>
  <si>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</si>
  <si>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</si>
  <si>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</si>
  <si>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</si>
  <si>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</si>
  <si>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</si>
  <si>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</si>
  <si>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</si>
  <si>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</si>
  <si>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</si>
  <si>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</si>
  <si>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</si>
  <si>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</si>
  <si>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</si>
  <si>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</si>
  <si>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</si>
  <si>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</si>
  <si>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</si>
  <si>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</si>
  <si>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</si>
  <si>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</si>
  <si>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</si>
  <si>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</si>
  <si>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</si>
  <si>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</si>
  <si>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</si>
  <si>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</si>
  <si>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</si>
  <si>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</si>
  <si>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</si>
  <si>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</si>
  <si>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</si>
  <si>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</si>
  <si>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</si>
  <si>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</si>
  <si>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</si>
  <si>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</si>
  <si>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</si>
  <si>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</si>
  <si>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</si>
  <si>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</si>
  <si>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</si>
  <si>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</si>
  <si>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</si>
  <si>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</si>
  <si>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</si>
  <si>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</si>
  <si>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</si>
  <si>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</si>
  <si>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</si>
  <si>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</si>
  <si>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</si>
  <si>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</si>
  <si>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</si>
  <si>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</si>
  <si>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</si>
  <si>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</si>
  <si>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</si>
  <si>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</si>
  <si>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</si>
  <si>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</si>
  <si>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</si>
  <si>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</si>
  <si>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</si>
  <si>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</si>
  <si>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</si>
  <si>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</si>
  <si>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</si>
  <si>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</si>
  <si>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</si>
  <si>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</si>
  <si>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</si>
  <si>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</si>
  <si>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</si>
  <si>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</si>
  <si>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</si>
  <si>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</si>
  <si>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</si>
  <si>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</si>
  <si>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</si>
  <si>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</si>
  <si>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</si>
  <si>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</si>
  <si>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</si>
  <si>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</si>
  <si>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</si>
  <si>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</si>
  <si>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</si>
  <si>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</si>
  <si>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</si>
  <si>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</si>
  <si>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</si>
  <si>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</si>
  <si>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</si>
  <si>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</si>
  <si>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</si>
  <si>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</si>
  <si>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</si>
  <si>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</si>
  <si>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</si>
  <si>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</si>
  <si>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</si>
  <si>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</si>
  <si>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</si>
  <si>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</si>
  <si>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</si>
  <si>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</si>
  <si>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</si>
  <si>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</si>
  <si>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</si>
  <si>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</si>
  <si>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</si>
  <si>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</si>
  <si>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</si>
  <si>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</si>
  <si>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</si>
  <si>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</si>
  <si>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</si>
  <si>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</si>
  <si>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</si>
  <si>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</si>
  <si>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</si>
  <si>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</si>
  <si>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</si>
  <si>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</si>
  <si>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</si>
  <si>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</si>
  <si>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</si>
  <si>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</si>
  <si>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</si>
  <si>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</si>
  <si>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</si>
  <si>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</si>
  <si>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</si>
  <si>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</si>
  <si>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</si>
  <si>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</si>
  <si>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</si>
  <si>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</si>
  <si>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</si>
  <si>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</si>
  <si>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</si>
  <si>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</si>
  <si>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</si>
  <si>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</si>
  <si>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</si>
  <si>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</si>
  <si>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</si>
  <si>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</si>
  <si>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</si>
  <si>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</si>
  <si>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</si>
  <si>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</si>
  <si>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</si>
  <si>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</si>
  <si>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</si>
  <si>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</si>
  <si>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</si>
  <si>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</si>
  <si>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</si>
  <si>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</si>
  <si>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</si>
  <si>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</si>
  <si>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</si>
  <si>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</si>
  <si>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</si>
  <si>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</si>
  <si>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</si>
  <si>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</si>
  <si>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</si>
  <si>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</si>
  <si>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</si>
  <si>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</si>
  <si>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</si>
  <si>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</si>
  <si>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</si>
  <si>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</si>
  <si>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</si>
  <si>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</si>
  <si>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</si>
  <si>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</si>
  <si>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</si>
  <si>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</si>
  <si>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</si>
  <si>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</si>
  <si>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</si>
  <si>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</si>
  <si>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</si>
  <si>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</si>
  <si>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</si>
  <si>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</si>
  <si>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</si>
  <si>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</si>
  <si>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</si>
  <si>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</si>
  <si>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</si>
  <si>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</si>
  <si>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</si>
  <si>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</si>
  <si>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</si>
  <si>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</si>
  <si>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</si>
  <si>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</si>
  <si>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</si>
  <si>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</si>
  <si>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</si>
  <si>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</si>
  <si>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</si>
  <si>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</si>
  <si>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</si>
  <si>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</si>
  <si>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</si>
  <si>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</si>
  <si>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</si>
  <si>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</si>
  <si>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</si>
  <si>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</si>
  <si>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</si>
  <si>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</si>
  <si>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</si>
  <si>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</si>
  <si>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</si>
  <si>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</si>
  <si>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</si>
  <si>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</si>
  <si>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</si>
  <si>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</si>
  <si>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</si>
  <si>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</si>
  <si>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</si>
  <si>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</si>
  <si>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</si>
  <si>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</si>
  <si>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</si>
  <si>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</si>
  <si>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</si>
  <si>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</si>
  <si>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</si>
  <si>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</si>
  <si>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</si>
  <si>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</si>
  <si>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</si>
  <si>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</si>
  <si>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</si>
  <si>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</si>
  <si>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</si>
  <si>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</si>
  <si>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</si>
  <si>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</si>
  <si>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</si>
  <si>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</si>
  <si>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</si>
  <si>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</si>
  <si>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</si>
  <si>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</si>
  <si>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</si>
  <si>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</si>
  <si>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</si>
  <si>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</si>
  <si>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</si>
  <si>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</si>
  <si>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</si>
  <si>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</si>
  <si>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</si>
  <si>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</si>
  <si>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</si>
  <si>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</si>
  <si>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</si>
  <si>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</si>
  <si>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</si>
  <si>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</si>
  <si>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</si>
  <si>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</si>
  <si>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</si>
  <si>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</si>
  <si>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</si>
  <si>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</si>
  <si>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</si>
  <si>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</si>
  <si>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</si>
  <si>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</si>
  <si>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</si>
  <si>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</si>
  <si>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</si>
  <si>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</si>
  <si>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</si>
  <si>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</si>
  <si>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</si>
  <si>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</si>
  <si>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</si>
  <si>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</si>
  <si>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</si>
  <si>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</si>
  <si>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</si>
  <si>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</si>
  <si>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</si>
  <si>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</si>
  <si>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</si>
  <si>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</si>
  <si>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</si>
  <si>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</si>
  <si>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</si>
  <si>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</si>
  <si>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</si>
  <si>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</si>
  <si>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</si>
  <si>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</si>
  <si>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</si>
  <si>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</si>
  <si>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</si>
  <si>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</si>
  <si>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</si>
  <si>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</si>
  <si>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</si>
  <si>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</si>
  <si>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</si>
  <si>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</si>
  <si>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</si>
  <si>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</si>
  <si>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</si>
  <si>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</si>
  <si>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</si>
  <si>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</si>
  <si>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</si>
  <si>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</si>
  <si>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</si>
  <si>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</si>
  <si>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</si>
  <si>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</si>
  <si>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</si>
  <si>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</si>
  <si>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</si>
  <si>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</si>
  <si>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</si>
  <si>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</si>
  <si>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</si>
  <si>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</si>
  <si>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</si>
  <si>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</si>
  <si>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</si>
  <si>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</si>
  <si>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</si>
  <si>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</si>
  <si>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</si>
  <si>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</si>
  <si>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</si>
  <si>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</si>
  <si>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</si>
  <si>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</si>
  <si>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</si>
  <si>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</si>
  <si>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</si>
  <si>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</si>
  <si>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</si>
  <si>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</si>
  <si>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</si>
  <si>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</si>
  <si>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</si>
  <si>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</si>
  <si>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</si>
  <si>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</si>
  <si>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</si>
  <si>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</si>
  <si>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</si>
  <si>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</si>
  <si>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</si>
  <si>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</si>
  <si>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</si>
  <si>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</si>
  <si>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</si>
  <si>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</si>
  <si>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</si>
  <si>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</si>
  <si>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</si>
  <si>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</si>
  <si>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</si>
  <si>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</si>
  <si>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</si>
  <si>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</si>
  <si>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</si>
  <si>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</si>
  <si>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</si>
  <si>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</si>
  <si>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</si>
  <si>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</si>
  <si>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</si>
  <si>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</si>
  <si>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</si>
  <si>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</si>
  <si>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</si>
  <si>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</si>
  <si>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</si>
  <si>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</si>
  <si>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</si>
  <si>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</si>
  <si>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</si>
  <si>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</si>
  <si>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</si>
  <si>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</si>
  <si>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</si>
  <si>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</si>
  <si>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</si>
  <si>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</si>
  <si>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</si>
  <si>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</si>
  <si>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</si>
  <si>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</si>
  <si>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</si>
  <si>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</si>
  <si>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</si>
  <si>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</si>
  <si>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</si>
  <si>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</si>
  <si>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</si>
  <si>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</si>
  <si>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</si>
  <si>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</si>
  <si>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</si>
  <si>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</si>
  <si>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</si>
  <si>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</si>
  <si>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</si>
  <si>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</si>
  <si>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</si>
  <si>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</si>
  <si>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</si>
  <si>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</si>
  <si>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</si>
  <si>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</si>
  <si>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</si>
  <si>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</si>
  <si>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</si>
  <si>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</si>
  <si>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</si>
  <si>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</si>
  <si>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</si>
  <si>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</si>
  <si>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</si>
  <si>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</si>
  <si>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</si>
  <si>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</si>
  <si>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</si>
  <si>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</si>
  <si>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</si>
  <si>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</si>
  <si>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</si>
  <si>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</si>
  <si>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</si>
  <si>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</si>
  <si>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</si>
  <si>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</si>
  <si>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</si>
  <si>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</si>
  <si>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</si>
  <si>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</si>
  <si>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</si>
  <si>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</si>
  <si>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</si>
  <si>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</si>
  <si>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</si>
  <si>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</si>
  <si>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</si>
  <si>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</si>
  <si>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</si>
  <si>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</si>
  <si>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</si>
  <si>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</si>
  <si>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</si>
  <si>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</si>
  <si>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</si>
  <si>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</si>
  <si>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</si>
  <si>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</si>
  <si>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</si>
  <si>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</si>
  <si>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</si>
  <si>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</si>
  <si>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</si>
  <si>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</si>
  <si>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</si>
  <si>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</si>
  <si>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</si>
  <si>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</si>
  <si>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</si>
  <si>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</si>
  <si>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</si>
  <si>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</si>
  <si>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</si>
  <si>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</si>
  <si>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</si>
  <si>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</si>
  <si>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</si>
  <si>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</si>
  <si>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</si>
  <si>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</si>
  <si>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</si>
  <si>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</si>
  <si>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</si>
  <si>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</si>
  <si>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</si>
  <si>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</si>
  <si>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</si>
  <si>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</si>
  <si>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</si>
  <si>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</si>
  <si>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</si>
  <si>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</si>
  <si>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</si>
  <si>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</si>
  <si>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</si>
  <si>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</si>
  <si>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</si>
  <si>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</si>
  <si>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</si>
  <si>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</si>
  <si>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</si>
  <si>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</si>
  <si>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</si>
  <si>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</si>
  <si>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</si>
  <si>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</si>
  <si>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</si>
  <si>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</si>
  <si>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</si>
  <si>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</si>
  <si>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</si>
  <si>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</si>
  <si>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</si>
  <si>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</si>
  <si>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</si>
  <si>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</si>
  <si>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</si>
  <si>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</si>
  <si>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</si>
  <si>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</si>
  <si>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</si>
  <si>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</si>
  <si>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</si>
  <si>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</si>
  <si>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</si>
  <si>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</si>
  <si>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</si>
  <si>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</si>
  <si>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</si>
  <si>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</si>
  <si>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</si>
  <si>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</si>
  <si>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</si>
  <si>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</si>
  <si>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</si>
  <si>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</si>
  <si>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</si>
  <si>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</si>
  <si>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</si>
  <si>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</si>
  <si>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</si>
  <si>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</si>
  <si>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</si>
  <si>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</si>
  <si>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</si>
  <si>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</si>
  <si>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</si>
  <si>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</si>
  <si>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</si>
  <si>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</si>
  <si>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</si>
  <si>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</si>
  <si>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</si>
  <si>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</si>
  <si>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</si>
  <si>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</si>
  <si>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</si>
  <si>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</si>
  <si>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</si>
  <si>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</si>
  <si>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</si>
  <si>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</si>
  <si>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</si>
  <si>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</si>
  <si>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</si>
  <si>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</si>
  <si>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</si>
  <si>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</si>
  <si>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</si>
  <si>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</si>
  <si>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</si>
  <si>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</si>
  <si>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</si>
  <si>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</si>
  <si>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</si>
  <si>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</si>
  <si>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</si>
  <si>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</si>
  <si>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</si>
  <si>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</si>
  <si>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</si>
  <si>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</si>
  <si>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</si>
  <si>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</si>
  <si>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</si>
  <si>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</si>
  <si>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</si>
  <si>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</si>
  <si>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</si>
  <si>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</si>
  <si>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</si>
  <si>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</si>
  <si>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</si>
  <si>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</si>
  <si>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</si>
  <si>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</si>
  <si>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</si>
  <si>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</si>
  <si>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</si>
  <si>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</si>
  <si>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</si>
  <si>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</si>
  <si>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</si>
  <si>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</si>
  <si>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</si>
  <si>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</si>
  <si>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</si>
  <si>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</si>
  <si>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</si>
  <si>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</si>
  <si>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</si>
  <si>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</si>
  <si>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</si>
  <si>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</si>
  <si>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</si>
  <si>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</si>
  <si>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</si>
  <si>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</si>
  <si>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</si>
  <si>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</si>
  <si>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</si>
  <si>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</si>
  <si>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</si>
  <si>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</si>
  <si>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</si>
  <si>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</si>
  <si>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</si>
  <si>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</si>
  <si>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</si>
  <si>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</si>
  <si>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</si>
  <si>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</si>
  <si>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</si>
  <si>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</si>
  <si>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</si>
  <si>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</si>
  <si>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</si>
  <si>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</si>
  <si>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</si>
  <si>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</si>
  <si>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</si>
  <si>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</si>
  <si>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</si>
  <si>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</si>
  <si>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</si>
  <si>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</si>
  <si>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</si>
  <si>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</si>
  <si>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</si>
  <si>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</si>
  <si>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</si>
  <si>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</si>
  <si>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</si>
  <si>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</si>
  <si>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</si>
  <si>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</si>
  <si>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</si>
  <si>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</si>
  <si>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</si>
  <si>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</si>
  <si>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</si>
  <si>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</si>
  <si>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</si>
  <si>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</si>
  <si>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</si>
  <si>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</si>
  <si>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</si>
  <si>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</si>
  <si>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</si>
  <si>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</si>
  <si>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</si>
  <si>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</si>
  <si>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</si>
  <si>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</si>
  <si>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</si>
  <si>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</si>
  <si>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</si>
  <si>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</si>
  <si>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</si>
  <si>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</si>
  <si>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</si>
  <si>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</si>
  <si>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</si>
  <si>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</si>
  <si>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</si>
  <si>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</si>
  <si>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</si>
  <si>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</si>
  <si>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</si>
  <si>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</si>
  <si>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</si>
  <si>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</si>
  <si>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</si>
  <si>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</si>
  <si>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</si>
  <si>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</si>
  <si>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</si>
  <si>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</si>
  <si>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</si>
  <si>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</si>
  <si>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</si>
  <si>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</si>
  <si>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</si>
  <si>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</si>
  <si>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</si>
  <si>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</si>
  <si>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</si>
  <si>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</si>
  <si>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</si>
  <si>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</si>
  <si>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</si>
  <si>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</si>
  <si>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</si>
  <si>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</si>
  <si>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</si>
  <si>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</si>
  <si>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</si>
  <si>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</si>
  <si>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</si>
  <si>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</si>
  <si>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</si>
  <si>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</si>
  <si>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</si>
  <si>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</si>
  <si>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</si>
  <si>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</si>
  <si>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</si>
  <si>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</si>
  <si>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</si>
  <si>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</si>
  <si>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</si>
  <si>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</si>
  <si>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</si>
  <si>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</si>
  <si>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</si>
  <si>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</si>
  <si>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</si>
  <si>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</si>
  <si>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</si>
  <si>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</si>
  <si>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</si>
  <si>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</si>
  <si>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</si>
  <si>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</si>
  <si>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</si>
  <si>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</si>
  <si>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</si>
  <si>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</si>
  <si>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</si>
  <si>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</si>
  <si>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</si>
  <si>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</si>
  <si>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</si>
  <si>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</si>
  <si>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</si>
  <si>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</si>
  <si>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</si>
  <si>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</si>
  <si>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</si>
  <si>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</si>
  <si>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</si>
  <si>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</si>
  <si>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</si>
  <si>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</si>
  <si>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</si>
  <si>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</si>
  <si>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</si>
  <si>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</si>
  <si>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</si>
  <si>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</si>
  <si>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</si>
  <si>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</si>
  <si>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</si>
  <si>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</si>
  <si>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</si>
  <si>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</si>
  <si>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</si>
  <si>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</si>
  <si>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</si>
  <si>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</si>
  <si>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</si>
  <si>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</si>
  <si>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</si>
  <si>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</si>
  <si>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</si>
  <si>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</si>
  <si>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</si>
  <si>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</si>
  <si>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</si>
  <si>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</si>
  <si>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</si>
  <si>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</si>
  <si>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</si>
  <si>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</si>
  <si>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</si>
  <si>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</si>
  <si>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</si>
  <si>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</si>
  <si>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</si>
  <si>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</si>
  <si>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</si>
  <si>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</si>
  <si>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</si>
  <si>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</si>
  <si>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</si>
  <si>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</si>
  <si>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</si>
  <si>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</si>
  <si>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</si>
  <si>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</si>
  <si>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</si>
  <si>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</si>
  <si>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</si>
  <si>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</si>
  <si>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</si>
  <si>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</si>
  <si>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</si>
  <si>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</si>
  <si>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</si>
  <si>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</si>
  <si>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</si>
  <si>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</si>
  <si>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</si>
  <si>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</si>
  <si>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</si>
  <si>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</si>
  <si>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</si>
  <si>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</si>
  <si>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</si>
  <si>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</si>
  <si>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</si>
  <si>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</si>
  <si>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</si>
  <si>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</si>
  <si>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</si>
  <si>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</si>
  <si>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</si>
  <si>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</si>
  <si>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</si>
  <si>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</si>
  <si>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</si>
  <si>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</si>
  <si>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</si>
  <si>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</si>
  <si>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</si>
  <si>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CHAPIM SOBRE MUROS LINEARES, EM GRANITO OU MÁRMORE, L = 25 CM, ASSENTADO COM ARGAMASSA 1:6 COM ADITIVO. AF_11/2020</t>
  </si>
  <si>
    <t>CHAPIM (RUFO CAPA) EM AÇO GALVANIZADO, CORTE 33. AF_11/2020</t>
  </si>
  <si>
    <t xml:space="preserve">SINALIZAÇÃO- BAIAS </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</si>
  <si>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</si>
  <si>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</si>
  <si>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</si>
  <si>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</si>
  <si>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</si>
  <si>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</si>
  <si>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</si>
  <si>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</si>
  <si>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</si>
  <si>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</si>
  <si>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</si>
  <si>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</si>
  <si>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</si>
  <si>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</si>
  <si>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</si>
  <si>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</si>
  <si>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</si>
  <si>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</si>
  <si>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</si>
  <si>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</si>
  <si>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</si>
  <si>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</si>
  <si>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</si>
  <si>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</si>
  <si>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</si>
  <si>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</si>
  <si>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</si>
  <si>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</si>
  <si>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</si>
  <si>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</si>
  <si>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</si>
  <si>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</si>
  <si>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</si>
  <si>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</si>
  <si>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</si>
  <si>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</si>
  <si>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</si>
  <si>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</si>
  <si>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</si>
  <si>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</si>
  <si>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</si>
  <si>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</si>
  <si>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</si>
  <si>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</si>
  <si>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</si>
  <si>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</si>
  <si>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</si>
  <si>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</si>
  <si>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</si>
  <si>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</si>
  <si>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</si>
  <si>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</si>
  <si>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</si>
  <si>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</si>
  <si>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</si>
  <si>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</si>
  <si>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</si>
  <si>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</si>
  <si>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</si>
  <si>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</si>
  <si>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</si>
  <si>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</si>
  <si>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</si>
  <si>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</si>
  <si>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</si>
  <si>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</si>
  <si>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</si>
  <si>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</si>
  <si>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</si>
  <si>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</si>
  <si>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</si>
  <si>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</si>
  <si>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</si>
  <si>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</si>
  <si>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</si>
  <si>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</si>
  <si>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</si>
  <si>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</si>
  <si>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</si>
  <si>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</si>
  <si>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</si>
  <si>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</si>
  <si>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</si>
  <si>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</si>
  <si>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</si>
  <si>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</si>
  <si>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</si>
  <si>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</si>
  <si>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</si>
  <si>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</si>
  <si>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</si>
  <si>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</si>
  <si>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</si>
  <si>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</si>
  <si>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</si>
  <si>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</si>
  <si>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</si>
  <si>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</si>
  <si>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</si>
  <si>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</si>
  <si>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</si>
  <si>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</si>
  <si>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</si>
  <si>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</si>
  <si>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</si>
  <si>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</si>
  <si>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</si>
  <si>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</si>
  <si>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</si>
  <si>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</si>
  <si>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</si>
  <si>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</si>
  <si>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</si>
  <si>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</si>
  <si>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</si>
  <si>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</si>
  <si>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</si>
  <si>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</si>
  <si>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</si>
  <si>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</si>
  <si>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</si>
  <si>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</si>
  <si>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</si>
  <si>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</si>
  <si>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</si>
  <si>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</si>
  <si>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</si>
  <si>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</si>
  <si>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</si>
  <si>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</si>
  <si>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</si>
  <si>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</si>
  <si>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</si>
  <si>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</si>
  <si>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</si>
  <si>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</si>
  <si>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</si>
  <si>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</si>
  <si>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</si>
  <si>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</si>
  <si>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</si>
  <si>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</si>
  <si>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</si>
  <si>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</si>
  <si>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</si>
  <si>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</si>
  <si>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</si>
  <si>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</si>
  <si>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</si>
  <si>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</si>
  <si>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</si>
  <si>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</si>
  <si>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</si>
  <si>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</si>
  <si>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</si>
  <si>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</si>
  <si>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</si>
  <si>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</si>
  <si>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</si>
  <si>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</si>
  <si>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</si>
  <si>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</si>
  <si>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</si>
  <si>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</si>
  <si>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</si>
  <si>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</si>
  <si>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</si>
  <si>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</si>
  <si>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</si>
  <si>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</si>
  <si>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</si>
  <si>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 POSTE DE CONCRETO PARA ENTRADA DE ENERGIA ELÉTRICA </t>
  </si>
  <si>
    <t>LUMINARIA LED REFLETOR RETANGULAR BIVOLT, LUZ BRANCA, 50 W (FORNECIMENTO E INSTALAÇÃO)</t>
  </si>
  <si>
    <t>CAIXA DE PASSAGEM 30X30X40 COM FUNDO E TAMPA</t>
  </si>
  <si>
    <t>Painel de compras</t>
  </si>
  <si>
    <t xml:space="preserve">PEV </t>
  </si>
  <si>
    <t xml:space="preserve">PONTO DE ENTREGA VOLUNTÁRIA DE PEQUENOS VOLUMES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</si>
  <si>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</si>
  <si>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</si>
  <si>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</si>
  <si>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</si>
  <si>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</si>
  <si>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</si>
  <si>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</si>
  <si>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</si>
  <si>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</si>
  <si>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</si>
  <si>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</si>
  <si>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</si>
  <si>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</si>
  <si>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</si>
  <si>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</si>
  <si>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</si>
  <si>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</si>
  <si>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</si>
  <si>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</si>
  <si>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</si>
  <si>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</si>
  <si>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</si>
  <si>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</si>
  <si>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</si>
  <si>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</si>
  <si>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</si>
  <si>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</si>
  <si>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</si>
  <si>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</si>
  <si>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</si>
  <si>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</si>
  <si>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</si>
  <si>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</si>
  <si>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</si>
  <si>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</si>
  <si>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</si>
  <si>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</si>
  <si>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</si>
  <si>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</si>
  <si>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</si>
  <si>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</si>
  <si>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</si>
  <si>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</si>
  <si>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</si>
  <si>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</si>
  <si>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</si>
  <si>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</si>
  <si>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</si>
  <si>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</si>
  <si>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</si>
  <si>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</si>
  <si>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</si>
  <si>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</si>
  <si>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</si>
  <si>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</si>
  <si>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</si>
  <si>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</si>
  <si>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</si>
  <si>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</si>
  <si>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</si>
  <si>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</si>
  <si>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</si>
  <si>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</si>
  <si>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</si>
  <si>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</si>
  <si>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</si>
  <si>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</si>
  <si>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</si>
  <si>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</si>
  <si>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</si>
  <si>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</si>
  <si>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</si>
  <si>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</si>
  <si>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</si>
  <si>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</si>
  <si>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</si>
  <si>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</si>
  <si>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</si>
  <si>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</si>
  <si>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</si>
  <si>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</si>
  <si>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</si>
  <si>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</si>
  <si>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</si>
  <si>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</si>
  <si>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</si>
  <si>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</si>
  <si>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</si>
  <si>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</si>
  <si>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</si>
  <si>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</si>
  <si>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</si>
  <si>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</si>
  <si>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</si>
  <si>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</si>
  <si>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</si>
  <si>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</si>
  <si>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</si>
  <si>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</si>
  <si>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</si>
  <si>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</si>
  <si>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</si>
  <si>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</si>
  <si>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</si>
  <si>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</si>
  <si>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</si>
  <si>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</si>
  <si>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</si>
  <si>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</si>
  <si>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</si>
  <si>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</si>
  <si>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</si>
  <si>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</si>
  <si>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</si>
  <si>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</si>
  <si>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</si>
  <si>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</si>
  <si>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</si>
  <si>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</si>
  <si>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</si>
  <si>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</si>
  <si>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</si>
  <si>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</si>
  <si>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</si>
  <si>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</si>
  <si>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</si>
  <si>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</si>
  <si>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</si>
  <si>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</si>
  <si>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</si>
  <si>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</si>
  <si>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</si>
  <si>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</si>
  <si>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</si>
  <si>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</si>
  <si>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</si>
  <si>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</si>
  <si>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</si>
  <si>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</si>
  <si>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</si>
  <si>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</si>
  <si>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</si>
  <si>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</si>
  <si>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</si>
  <si>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</si>
  <si>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</si>
  <si>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</si>
  <si>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</si>
  <si>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</si>
  <si>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</si>
  <si>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</si>
  <si>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</si>
  <si>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</si>
  <si>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</si>
  <si>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</si>
  <si>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</si>
  <si>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</si>
  <si>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</si>
  <si>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</si>
  <si>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</si>
  <si>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</si>
  <si>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</si>
  <si>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</si>
  <si>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</si>
  <si>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</si>
  <si>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</si>
  <si>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</si>
  <si>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</si>
  <si>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</si>
  <si>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</si>
  <si>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</si>
  <si>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</si>
  <si>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</si>
  <si>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</si>
  <si>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</si>
  <si>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</si>
  <si>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</si>
  <si>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</si>
  <si>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</si>
  <si>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</si>
  <si>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</si>
  <si>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</si>
  <si>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</si>
  <si>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</si>
  <si>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</si>
  <si>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</si>
  <si>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</si>
  <si>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</si>
  <si>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</si>
  <si>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</si>
  <si>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</si>
  <si>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</si>
  <si>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</si>
  <si>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</si>
  <si>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</si>
  <si>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</si>
  <si>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</si>
  <si>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</si>
  <si>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</si>
  <si>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</si>
  <si>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</si>
  <si>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</si>
  <si>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</si>
  <si>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</si>
  <si>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</si>
  <si>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</si>
  <si>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</si>
  <si>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</si>
  <si>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</si>
  <si>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</si>
  <si>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</si>
  <si>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</si>
  <si>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</si>
  <si>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</si>
  <si>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</si>
  <si>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</si>
  <si>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</si>
  <si>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</si>
  <si>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</si>
  <si>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</si>
  <si>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</si>
  <si>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</si>
  <si>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</si>
  <si>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</si>
  <si>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</si>
  <si>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</si>
  <si>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</si>
  <si>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</si>
  <si>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</si>
  <si>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</si>
  <si>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</si>
  <si>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</si>
  <si>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</si>
  <si>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</si>
  <si>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</si>
  <si>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</si>
  <si>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</si>
  <si>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</si>
  <si>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</si>
  <si>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</si>
  <si>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</si>
  <si>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</si>
  <si>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</si>
  <si>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</si>
  <si>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</si>
  <si>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</si>
  <si>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</si>
  <si>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</si>
  <si>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</si>
  <si>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</si>
  <si>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</si>
  <si>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</si>
  <si>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</si>
  <si>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</si>
  <si>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</si>
  <si>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</si>
  <si>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</si>
  <si>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</si>
  <si>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</si>
  <si>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</si>
  <si>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</si>
  <si>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</si>
  <si>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</si>
  <si>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 xml:space="preserve">HIDRÁULICO - Equipamentos </t>
  </si>
  <si>
    <t>URBANIZAÇÃO - ÁREA EXTERNA</t>
  </si>
  <si>
    <t>SUBTOTAL - 5.1.1</t>
  </si>
  <si>
    <t>SUBTOTAL - 5.1.2</t>
  </si>
  <si>
    <t>SUBTOTAL - 5.1.3</t>
  </si>
  <si>
    <t>SUBTOTAL - 5.1.4</t>
  </si>
  <si>
    <t>SUBTOTAL - 5.2.1</t>
  </si>
  <si>
    <t>SUBTOTAL - 6.1.1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</si>
  <si>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</si>
  <si>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</si>
  <si>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</si>
  <si>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</si>
  <si>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</si>
  <si>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</si>
  <si>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</si>
  <si>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</si>
  <si>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</si>
  <si>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</si>
  <si>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</si>
  <si>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</si>
  <si>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</si>
  <si>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</si>
  <si>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</si>
  <si>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</si>
  <si>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</si>
  <si>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</si>
  <si>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</si>
  <si>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</si>
  <si>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</si>
  <si>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</si>
  <si>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</si>
  <si>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</si>
  <si>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</si>
  <si>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</si>
  <si>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</si>
  <si>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</si>
  <si>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</si>
  <si>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</si>
  <si>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</si>
  <si>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</si>
  <si>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</si>
  <si>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</si>
  <si>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</si>
  <si>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</si>
  <si>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</si>
  <si>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</si>
  <si>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</si>
  <si>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</si>
  <si>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</si>
  <si>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</si>
  <si>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</si>
  <si>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</si>
  <si>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</si>
  <si>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</si>
  <si>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</si>
  <si>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</si>
  <si>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</si>
  <si>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</si>
  <si>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</si>
  <si>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</si>
  <si>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</si>
  <si>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</si>
  <si>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</si>
  <si>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</si>
  <si>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</si>
  <si>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</si>
  <si>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</si>
  <si>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</si>
  <si>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</si>
  <si>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</si>
  <si>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</si>
  <si>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</si>
  <si>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</si>
  <si>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</si>
  <si>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</si>
  <si>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</si>
  <si>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</si>
  <si>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</si>
  <si>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</si>
  <si>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</si>
  <si>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</si>
  <si>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</si>
  <si>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</si>
  <si>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</si>
  <si>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</si>
  <si>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</si>
  <si>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</si>
  <si>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</si>
  <si>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</si>
  <si>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</si>
  <si>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</si>
  <si>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</si>
  <si>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</si>
  <si>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</si>
  <si>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</si>
  <si>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</si>
  <si>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</si>
  <si>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</si>
  <si>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</si>
  <si>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</si>
  <si>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</si>
  <si>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</si>
  <si>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</si>
  <si>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</si>
  <si>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</si>
  <si>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</si>
  <si>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</si>
  <si>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</si>
  <si>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</si>
  <si>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</si>
  <si>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</si>
  <si>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</si>
  <si>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</si>
  <si>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</si>
  <si>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</si>
  <si>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</si>
  <si>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</si>
  <si>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</si>
  <si>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</si>
  <si>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</si>
  <si>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</si>
  <si>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</si>
  <si>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</si>
  <si>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</si>
  <si>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</si>
  <si>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</si>
  <si>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</si>
  <si>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</si>
  <si>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</si>
  <si>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</si>
  <si>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</si>
  <si>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</si>
  <si>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</si>
  <si>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</si>
  <si>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</si>
  <si>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</si>
  <si>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</si>
  <si>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</si>
  <si>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</si>
  <si>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</si>
  <si>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</si>
  <si>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</si>
  <si>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</si>
  <si>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</si>
  <si>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</si>
  <si>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</si>
  <si>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</si>
  <si>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</si>
  <si>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</si>
  <si>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</si>
  <si>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</si>
  <si>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</si>
  <si>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</si>
  <si>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</si>
  <si>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</si>
  <si>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</si>
  <si>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</si>
  <si>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</si>
  <si>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</si>
  <si>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</si>
  <si>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</si>
  <si>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</si>
  <si>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</si>
  <si>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</si>
  <si>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</si>
  <si>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</si>
  <si>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</si>
  <si>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</si>
  <si>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</si>
  <si>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</si>
  <si>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</si>
  <si>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</si>
  <si>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</si>
  <si>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</si>
  <si>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</si>
  <si>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</si>
  <si>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SUBTOTAL - 8.1</t>
  </si>
  <si>
    <t>SUBTOTAL - 6.4</t>
  </si>
  <si>
    <t xml:space="preserve">BDI </t>
  </si>
  <si>
    <t>De acordo com Ordem de serviço</t>
  </si>
  <si>
    <t xml:space="preserve">Papa Entulho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</si>
  <si>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</si>
  <si>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</si>
  <si>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</si>
  <si>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</si>
  <si>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</si>
  <si>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</si>
  <si>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</si>
  <si>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</si>
  <si>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</si>
  <si>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</si>
  <si>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</si>
  <si>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</si>
  <si>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</si>
  <si>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</si>
  <si>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</si>
  <si>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</si>
  <si>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</si>
  <si>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</si>
  <si>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</si>
  <si>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</si>
  <si>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</si>
  <si>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</si>
  <si>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</si>
  <si>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</si>
  <si>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</si>
  <si>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</si>
  <si>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</si>
  <si>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</si>
  <si>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</si>
  <si>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</si>
  <si>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</si>
  <si>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</si>
  <si>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</si>
  <si>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</si>
  <si>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</si>
  <si>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</si>
  <si>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</si>
  <si>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</si>
  <si>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</si>
  <si>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</si>
  <si>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</si>
  <si>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</si>
  <si>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</si>
  <si>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</si>
  <si>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</si>
  <si>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</si>
  <si>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</si>
  <si>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</si>
  <si>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</si>
  <si>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</si>
  <si>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</si>
  <si>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</si>
  <si>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</si>
  <si>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</si>
  <si>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</si>
  <si>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</si>
  <si>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</si>
  <si>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</si>
  <si>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</si>
  <si>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</si>
  <si>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</si>
  <si>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</si>
  <si>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</si>
  <si>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</si>
  <si>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</si>
  <si>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</si>
  <si>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</si>
  <si>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</si>
  <si>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</si>
  <si>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</si>
  <si>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</si>
  <si>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</si>
  <si>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</si>
  <si>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</si>
  <si>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</si>
  <si>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</si>
  <si>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</si>
  <si>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</si>
  <si>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</si>
  <si>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</si>
  <si>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</si>
  <si>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</si>
  <si>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</si>
  <si>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</si>
  <si>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</si>
  <si>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</si>
  <si>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</si>
  <si>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</si>
  <si>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</si>
  <si>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</si>
  <si>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</si>
  <si>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</si>
  <si>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</si>
  <si>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</si>
  <si>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</si>
  <si>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</si>
  <si>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</si>
  <si>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</si>
  <si>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</si>
  <si>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</si>
  <si>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</si>
  <si>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</si>
  <si>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</si>
  <si>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</si>
  <si>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</si>
  <si>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</si>
  <si>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</si>
  <si>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</si>
  <si>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</si>
  <si>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</si>
  <si>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</si>
  <si>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</si>
  <si>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</si>
  <si>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</si>
  <si>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</si>
  <si>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</si>
  <si>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</si>
  <si>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</si>
  <si>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</si>
  <si>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</si>
  <si>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</si>
  <si>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</si>
  <si>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</si>
  <si>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</si>
  <si>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</si>
  <si>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</si>
  <si>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</si>
  <si>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</si>
  <si>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</si>
  <si>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</si>
  <si>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</si>
  <si>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</si>
  <si>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</si>
  <si>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</si>
  <si>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</si>
  <si>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</si>
  <si>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</si>
  <si>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</si>
  <si>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</si>
  <si>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</si>
  <si>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</si>
  <si>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</si>
  <si>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</si>
  <si>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</si>
  <si>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</si>
  <si>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</si>
  <si>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</si>
  <si>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</si>
  <si>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</si>
  <si>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</si>
  <si>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</si>
  <si>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</si>
  <si>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</si>
  <si>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</si>
  <si>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</si>
  <si>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</si>
  <si>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</si>
  <si>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</si>
  <si>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</si>
  <si>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</si>
  <si>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</si>
  <si>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</si>
  <si>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</si>
  <si>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</si>
  <si>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</si>
  <si>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</si>
  <si>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</si>
  <si>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</si>
  <si>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</si>
  <si>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</si>
  <si>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</si>
  <si>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</si>
  <si>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</si>
  <si>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</si>
  <si>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</si>
  <si>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</si>
  <si>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</si>
  <si>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</si>
  <si>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</si>
  <si>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</si>
  <si>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</si>
  <si>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</si>
  <si>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</si>
  <si>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</si>
  <si>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</si>
  <si>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</si>
  <si>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</si>
  <si>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</si>
  <si>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</si>
  <si>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</si>
  <si>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</si>
  <si>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</si>
  <si>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</si>
  <si>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</si>
  <si>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</si>
  <si>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</si>
  <si>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</si>
  <si>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</si>
  <si>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</si>
  <si>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</si>
  <si>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</si>
  <si>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</si>
  <si>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</si>
  <si>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</si>
  <si>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</si>
  <si>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</si>
  <si>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</si>
  <si>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</si>
  <si>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</si>
  <si>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</si>
  <si>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</si>
  <si>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</si>
  <si>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</si>
  <si>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</si>
  <si>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</si>
  <si>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</si>
  <si>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</si>
  <si>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</si>
  <si>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</si>
  <si>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</si>
  <si>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</si>
  <si>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</si>
  <si>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</si>
  <si>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</si>
  <si>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</si>
  <si>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</si>
  <si>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</si>
  <si>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</si>
  <si>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</si>
  <si>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</si>
  <si>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</si>
  <si>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</si>
  <si>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</si>
  <si>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</si>
  <si>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</si>
  <si>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</si>
  <si>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</si>
  <si>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</si>
  <si>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</si>
  <si>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</si>
  <si>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</si>
  <si>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</si>
  <si>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</si>
  <si>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</si>
  <si>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</si>
  <si>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</si>
  <si>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</si>
  <si>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</si>
  <si>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</si>
  <si>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</si>
  <si>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</si>
  <si>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</si>
  <si>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</si>
  <si>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</si>
  <si>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</si>
  <si>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</si>
  <si>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</si>
  <si>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</si>
  <si>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</si>
  <si>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</si>
  <si>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</si>
  <si>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</si>
  <si>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</si>
  <si>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</si>
  <si>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</si>
  <si>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</si>
  <si>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</si>
  <si>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</si>
  <si>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</si>
  <si>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</si>
  <si>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</si>
  <si>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</si>
  <si>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</si>
  <si>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</si>
  <si>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</si>
  <si>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</si>
  <si>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</si>
  <si>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</si>
  <si>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</si>
  <si>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</si>
  <si>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</si>
  <si>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</si>
  <si>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</si>
  <si>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</si>
  <si>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</si>
  <si>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</si>
  <si>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</si>
  <si>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</si>
  <si>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</si>
  <si>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</si>
  <si>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</si>
  <si>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</si>
  <si>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</si>
  <si>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</si>
  <si>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</si>
  <si>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</si>
  <si>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</si>
  <si>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</si>
  <si>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</si>
  <si>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</si>
  <si>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</si>
  <si>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</si>
  <si>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</si>
  <si>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</si>
  <si>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</si>
  <si>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</si>
  <si>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</si>
  <si>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</si>
  <si>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</si>
  <si>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</si>
  <si>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</si>
  <si>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</si>
  <si>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</si>
  <si>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</si>
  <si>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</si>
  <si>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</si>
  <si>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</si>
  <si>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</si>
  <si>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</si>
  <si>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</si>
  <si>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</si>
  <si>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</si>
  <si>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</si>
  <si>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</si>
  <si>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</si>
  <si>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</si>
  <si>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</si>
  <si>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</si>
  <si>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</si>
  <si>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</si>
  <si>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</si>
  <si>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</si>
  <si>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</si>
  <si>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</si>
  <si>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</si>
  <si>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</si>
  <si>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</si>
  <si>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</si>
  <si>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</si>
  <si>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</si>
  <si>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</si>
  <si>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</si>
  <si>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</si>
  <si>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</si>
  <si>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</si>
  <si>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</si>
  <si>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</si>
  <si>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</si>
  <si>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</si>
  <si>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</si>
  <si>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</si>
  <si>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</si>
  <si>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</si>
  <si>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</si>
  <si>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</si>
  <si>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</si>
  <si>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</si>
  <si>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</si>
  <si>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</si>
  <si>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</si>
  <si>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</si>
  <si>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</si>
  <si>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</si>
  <si>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</si>
  <si>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</si>
  <si>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</si>
  <si>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</si>
  <si>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</si>
  <si>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</si>
  <si>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</si>
  <si>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</si>
  <si>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</si>
  <si>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</si>
  <si>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</si>
  <si>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</si>
  <si>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</si>
  <si>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</si>
  <si>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</si>
  <si>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</si>
  <si>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</si>
  <si>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</si>
  <si>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</si>
  <si>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</si>
  <si>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</si>
  <si>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</si>
  <si>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</si>
  <si>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</si>
  <si>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</si>
  <si>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</si>
  <si>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</si>
  <si>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</si>
  <si>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</si>
  <si>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</si>
  <si>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</si>
  <si>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</si>
  <si>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</si>
  <si>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</si>
  <si>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</si>
  <si>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</si>
  <si>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</si>
  <si>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</si>
  <si>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</si>
  <si>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</si>
  <si>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</si>
  <si>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</si>
  <si>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</si>
  <si>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</si>
  <si>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</si>
  <si>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</si>
  <si>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</si>
  <si>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</si>
  <si>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</si>
  <si>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</si>
  <si>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</si>
  <si>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</si>
  <si>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</si>
  <si>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</si>
  <si>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</si>
  <si>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</si>
  <si>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</si>
  <si>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</si>
  <si>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</si>
  <si>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</si>
  <si>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</si>
  <si>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</si>
  <si>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</si>
  <si>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</si>
  <si>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</si>
  <si>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</si>
  <si>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</si>
  <si>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</si>
  <si>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</si>
  <si>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</si>
  <si>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</si>
  <si>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</si>
  <si>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</si>
  <si>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</si>
  <si>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</si>
  <si>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</si>
  <si>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</si>
  <si>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</si>
  <si>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</si>
  <si>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</si>
  <si>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</si>
  <si>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</si>
  <si>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</si>
  <si>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</si>
  <si>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</si>
  <si>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</si>
  <si>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</si>
  <si>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</si>
  <si>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</si>
  <si>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</si>
  <si>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</si>
  <si>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</si>
  <si>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</si>
  <si>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</si>
  <si>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</si>
  <si>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</si>
  <si>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</si>
  <si>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</si>
  <si>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</si>
  <si>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</si>
  <si>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</si>
  <si>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</si>
  <si>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</si>
  <si>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</si>
  <si>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</si>
  <si>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</si>
  <si>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</si>
  <si>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</si>
  <si>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</si>
  <si>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</si>
  <si>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</si>
  <si>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</si>
  <si>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</si>
  <si>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</si>
  <si>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</si>
  <si>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</si>
  <si>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</si>
  <si>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</si>
  <si>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</si>
  <si>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</si>
  <si>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</si>
  <si>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</si>
  <si>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</si>
  <si>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</si>
  <si>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</si>
  <si>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</si>
  <si>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</si>
  <si>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</si>
  <si>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</si>
  <si>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</si>
  <si>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</si>
  <si>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</si>
  <si>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</si>
  <si>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</si>
  <si>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</si>
  <si>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</si>
  <si>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</si>
  <si>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</si>
  <si>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</si>
  <si>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</si>
  <si>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</si>
  <si>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</si>
  <si>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</si>
  <si>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</si>
  <si>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</si>
  <si>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</si>
  <si>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</si>
  <si>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</si>
  <si>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</si>
  <si>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</si>
  <si>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</si>
  <si>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</si>
  <si>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</si>
  <si>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</si>
  <si>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</si>
  <si>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</si>
  <si>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</si>
  <si>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</si>
  <si>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</si>
  <si>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</si>
  <si>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</si>
  <si>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</si>
  <si>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</si>
  <si>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</si>
  <si>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</si>
  <si>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</si>
  <si>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</si>
  <si>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</si>
  <si>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</si>
  <si>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</si>
  <si>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</si>
  <si>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</si>
  <si>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</si>
  <si>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</si>
  <si>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</si>
  <si>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</si>
  <si>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</si>
  <si>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</si>
  <si>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</si>
  <si>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</si>
  <si>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</si>
  <si>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</si>
  <si>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</si>
  <si>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</si>
  <si>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</si>
  <si>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</si>
  <si>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</si>
  <si>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</si>
  <si>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</si>
  <si>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</si>
  <si>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</si>
  <si>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</si>
  <si>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</si>
  <si>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</si>
  <si>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</si>
  <si>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</si>
  <si>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</si>
  <si>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</si>
  <si>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</si>
  <si>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</si>
  <si>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</si>
  <si>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</si>
  <si>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</si>
  <si>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</si>
  <si>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</si>
  <si>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</si>
  <si>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</si>
  <si>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</si>
  <si>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</si>
  <si>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</si>
  <si>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</si>
  <si>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</si>
  <si>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</si>
  <si>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</si>
  <si>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</si>
  <si>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</si>
  <si>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</si>
  <si>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</si>
  <si>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</si>
  <si>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</si>
  <si>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</si>
  <si>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</si>
  <si>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</si>
  <si>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</si>
  <si>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</si>
  <si>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</si>
  <si>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</si>
  <si>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</si>
  <si>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</si>
  <si>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</si>
  <si>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</si>
  <si>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</si>
  <si>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</si>
  <si>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</si>
  <si>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</si>
  <si>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</si>
  <si>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</si>
  <si>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</si>
  <si>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</si>
  <si>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</si>
  <si>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</si>
  <si>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</si>
  <si>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</si>
  <si>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</si>
  <si>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</si>
  <si>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</si>
  <si>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</si>
  <si>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</si>
  <si>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</si>
  <si>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</si>
  <si>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</si>
  <si>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</si>
  <si>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</si>
  <si>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</si>
  <si>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</si>
  <si>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</si>
  <si>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</si>
  <si>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</si>
  <si>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</si>
  <si>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</si>
  <si>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</si>
  <si>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</si>
  <si>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</si>
  <si>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</si>
  <si>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</si>
  <si>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</si>
  <si>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</si>
  <si>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</si>
  <si>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</si>
  <si>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</si>
  <si>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</si>
  <si>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</si>
  <si>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</si>
  <si>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</si>
  <si>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</si>
  <si>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</si>
  <si>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</si>
  <si>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</si>
  <si>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</si>
  <si>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</si>
  <si>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</si>
  <si>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</si>
  <si>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</si>
  <si>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</si>
  <si>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</si>
  <si>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</si>
  <si>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</si>
  <si>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</si>
  <si>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</si>
  <si>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</si>
  <si>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</si>
  <si>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</si>
  <si>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</si>
  <si>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</si>
  <si>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</si>
  <si>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</si>
  <si>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</si>
  <si>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</si>
  <si>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</si>
  <si>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</si>
  <si>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</si>
  <si>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</si>
  <si>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</si>
  <si>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</si>
  <si>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</si>
  <si>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</si>
  <si>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</si>
  <si>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</si>
  <si>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</si>
  <si>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</si>
  <si>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</si>
  <si>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</si>
  <si>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</si>
  <si>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</si>
  <si>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</si>
  <si>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</si>
  <si>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</si>
  <si>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</si>
  <si>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</si>
  <si>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</si>
  <si>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</si>
  <si>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</si>
  <si>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</si>
  <si>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</si>
  <si>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</si>
  <si>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</si>
  <si>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</si>
  <si>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</si>
  <si>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</si>
  <si>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</si>
  <si>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</si>
  <si>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</si>
  <si>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</si>
  <si>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</si>
  <si>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</si>
  <si>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</si>
  <si>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</si>
  <si>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</si>
  <si>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</si>
  <si>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</si>
  <si>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</si>
  <si>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</si>
  <si>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</si>
  <si>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</si>
  <si>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</si>
  <si>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</si>
  <si>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</si>
  <si>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</si>
  <si>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</si>
  <si>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</si>
  <si>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</si>
  <si>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</si>
  <si>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</si>
  <si>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</si>
  <si>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</si>
  <si>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</si>
  <si>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</si>
  <si>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</si>
  <si>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</si>
  <si>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</si>
  <si>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</si>
  <si>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</si>
  <si>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</si>
  <si>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</si>
  <si>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</si>
  <si>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</si>
  <si>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</si>
  <si>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</si>
  <si>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</si>
  <si>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</si>
  <si>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</si>
  <si>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</si>
  <si>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</si>
  <si>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</si>
  <si>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</si>
  <si>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</si>
  <si>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</si>
  <si>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</si>
  <si>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</si>
  <si>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</si>
  <si>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</si>
  <si>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</si>
  <si>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</si>
  <si>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</si>
  <si>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</si>
  <si>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</si>
  <si>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</si>
  <si>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</si>
  <si>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</si>
  <si>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</si>
  <si>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</si>
  <si>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</si>
  <si>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</si>
  <si>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</si>
  <si>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</si>
  <si>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</si>
  <si>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</si>
  <si>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</si>
  <si>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</si>
  <si>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</si>
  <si>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</si>
  <si>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</si>
  <si>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</si>
  <si>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</si>
  <si>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</si>
  <si>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</si>
  <si>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</si>
  <si>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</si>
  <si>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</si>
  <si>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</si>
  <si>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</si>
  <si>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</si>
  <si>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</si>
  <si>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</si>
  <si>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</si>
  <si>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</si>
  <si>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</si>
  <si>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</si>
  <si>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</si>
  <si>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</si>
  <si>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</si>
  <si>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</si>
  <si>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</si>
  <si>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</si>
  <si>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</si>
  <si>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</si>
  <si>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</si>
  <si>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</si>
  <si>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</si>
  <si>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</si>
  <si>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</si>
  <si>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</si>
  <si>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</si>
  <si>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</si>
  <si>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</si>
  <si>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</si>
  <si>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</si>
  <si>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</si>
  <si>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</si>
  <si>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</si>
  <si>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</si>
  <si>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</si>
  <si>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</si>
  <si>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</si>
  <si>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</si>
  <si>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</si>
  <si>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</si>
  <si>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</si>
  <si>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</si>
  <si>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</si>
  <si>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</si>
  <si>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</si>
  <si>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</si>
  <si>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</si>
  <si>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</si>
  <si>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</si>
  <si>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</si>
  <si>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</si>
  <si>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</si>
  <si>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</si>
  <si>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</si>
  <si>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</si>
  <si>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</si>
  <si>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</si>
  <si>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</si>
  <si>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</si>
  <si>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</si>
  <si>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</si>
  <si>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</si>
  <si>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</si>
  <si>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</si>
  <si>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</si>
  <si>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</si>
  <si>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</si>
  <si>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</si>
  <si>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</si>
  <si>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</si>
  <si>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</si>
  <si>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</si>
  <si>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</si>
  <si>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</si>
  <si>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</si>
  <si>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</si>
  <si>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</si>
  <si>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</si>
  <si>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</si>
  <si>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</si>
  <si>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</si>
  <si>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</si>
  <si>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</si>
  <si>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</si>
  <si>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</si>
  <si>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</si>
  <si>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</si>
  <si>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</si>
  <si>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</si>
  <si>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</si>
  <si>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</si>
  <si>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</si>
  <si>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</si>
  <si>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</si>
  <si>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</si>
  <si>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</si>
  <si>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</si>
  <si>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</si>
  <si>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</si>
  <si>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</si>
  <si>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</si>
  <si>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</si>
  <si>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</si>
  <si>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</si>
  <si>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</si>
  <si>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</si>
  <si>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</si>
  <si>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</si>
  <si>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</si>
  <si>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</si>
  <si>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</si>
  <si>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</si>
  <si>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</si>
  <si>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</si>
  <si>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</si>
  <si>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</si>
  <si>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</si>
  <si>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</si>
  <si>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</si>
  <si>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</si>
  <si>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</si>
  <si>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</si>
  <si>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</si>
  <si>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</si>
  <si>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</si>
  <si>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</si>
  <si>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</si>
  <si>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</si>
  <si>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</si>
  <si>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</si>
  <si>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</si>
  <si>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</si>
  <si>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</si>
  <si>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</si>
  <si>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</si>
  <si>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</si>
  <si>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</si>
  <si>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</si>
  <si>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</si>
  <si>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</si>
  <si>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</si>
  <si>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</si>
  <si>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</si>
  <si>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</si>
  <si>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</si>
  <si>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</si>
  <si>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</si>
  <si>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</si>
  <si>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</si>
  <si>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</si>
  <si>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</si>
  <si>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</si>
  <si>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</si>
  <si>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</si>
  <si>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</si>
  <si>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</si>
  <si>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</si>
  <si>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</si>
  <si>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</si>
  <si>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</si>
  <si>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</si>
  <si>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</si>
  <si>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</si>
  <si>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</si>
  <si>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</si>
  <si>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</si>
  <si>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</si>
  <si>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</si>
  <si>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</si>
  <si>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</si>
  <si>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</si>
  <si>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</si>
  <si>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</si>
  <si>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</si>
  <si>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</si>
  <si>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</si>
  <si>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</si>
  <si>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</si>
  <si>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</si>
  <si>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</si>
  <si>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</si>
  <si>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</si>
  <si>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</si>
  <si>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</si>
  <si>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</si>
  <si>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</si>
  <si>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</si>
  <si>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</si>
  <si>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</si>
  <si>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</si>
  <si>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</si>
  <si>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</si>
  <si>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</si>
  <si>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</si>
  <si>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</si>
  <si>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</si>
  <si>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</si>
  <si>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</si>
  <si>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</si>
  <si>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</si>
  <si>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</si>
  <si>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</si>
  <si>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</si>
  <si>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</si>
  <si>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</si>
  <si>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</si>
  <si>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</si>
  <si>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</si>
  <si>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</si>
  <si>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</si>
  <si>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</si>
  <si>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</si>
  <si>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</si>
  <si>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</si>
  <si>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</si>
  <si>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</si>
  <si>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</si>
  <si>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</si>
  <si>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</si>
  <si>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</si>
  <si>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</si>
  <si>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</si>
  <si>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</si>
  <si>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</si>
  <si>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</si>
  <si>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</si>
  <si>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</si>
  <si>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</si>
  <si>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</si>
  <si>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</si>
  <si>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</si>
  <si>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</si>
  <si>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</si>
  <si>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</si>
  <si>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</si>
  <si>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</si>
  <si>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</si>
  <si>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</si>
  <si>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</si>
  <si>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</si>
  <si>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</si>
  <si>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</si>
  <si>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</si>
  <si>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</si>
  <si>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</si>
  <si>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</si>
  <si>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</si>
  <si>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</si>
  <si>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</si>
  <si>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</si>
  <si>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</si>
  <si>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</si>
  <si>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</si>
  <si>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</si>
  <si>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</si>
  <si>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</si>
  <si>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</si>
  <si>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</si>
  <si>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</si>
  <si>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</si>
  <si>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</si>
  <si>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</si>
  <si>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</si>
  <si>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</si>
  <si>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</si>
  <si>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</si>
  <si>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</si>
  <si>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</si>
  <si>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</si>
  <si>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</si>
  <si>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</si>
  <si>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</si>
  <si>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</si>
  <si>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</si>
  <si>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</si>
  <si>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</si>
  <si>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</si>
  <si>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</si>
  <si>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</si>
  <si>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</si>
  <si>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</si>
  <si>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</si>
  <si>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</si>
  <si>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</si>
  <si>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</si>
  <si>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</si>
  <si>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</si>
  <si>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</si>
  <si>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</si>
  <si>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</si>
  <si>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</si>
  <si>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</si>
  <si>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</si>
  <si>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</si>
  <si>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</si>
  <si>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</si>
  <si>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</si>
  <si>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</si>
  <si>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</si>
  <si>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</si>
  <si>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</si>
  <si>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</si>
  <si>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</si>
  <si>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</si>
  <si>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</si>
  <si>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</si>
  <si>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</si>
  <si>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</si>
  <si>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</si>
  <si>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</si>
  <si>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</si>
  <si>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</si>
  <si>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</si>
  <si>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</si>
  <si>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</si>
  <si>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</si>
  <si>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</si>
  <si>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</si>
  <si>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</si>
  <si>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</si>
  <si>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</si>
  <si>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</si>
  <si>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</si>
  <si>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</si>
  <si>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</si>
  <si>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</si>
  <si>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</si>
  <si>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</si>
  <si>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</si>
  <si>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</si>
  <si>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</si>
  <si>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</si>
  <si>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</si>
  <si>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</si>
  <si>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</si>
  <si>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</si>
  <si>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</si>
  <si>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</si>
  <si>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</si>
  <si>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</si>
  <si>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</si>
  <si>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</si>
  <si>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</si>
  <si>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</si>
  <si>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</si>
  <si>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</si>
  <si>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</si>
  <si>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</si>
  <si>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</si>
  <si>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</si>
  <si>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</si>
  <si>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</si>
  <si>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</si>
  <si>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</si>
  <si>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</si>
  <si>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</si>
  <si>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</si>
  <si>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</si>
  <si>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</si>
  <si>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</si>
  <si>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</si>
  <si>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</si>
  <si>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</si>
  <si>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</si>
  <si>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</si>
  <si>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</si>
  <si>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</si>
  <si>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</si>
  <si>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</si>
  <si>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</si>
  <si>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</si>
  <si>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</si>
  <si>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</si>
  <si>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</si>
  <si>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</si>
  <si>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</si>
  <si>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</si>
  <si>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</si>
  <si>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</si>
  <si>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</si>
  <si>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</si>
  <si>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</si>
  <si>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</si>
  <si>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</si>
  <si>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</si>
  <si>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</si>
  <si>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</si>
  <si>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</si>
  <si>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</si>
  <si>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</si>
  <si>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</si>
  <si>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</si>
  <si>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</si>
  <si>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</si>
  <si>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</si>
  <si>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</si>
  <si>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</si>
  <si>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</si>
  <si>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</si>
  <si>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</si>
  <si>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</si>
  <si>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</si>
  <si>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</si>
  <si>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</si>
  <si>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</si>
  <si>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</si>
  <si>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</si>
  <si>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</si>
  <si>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</si>
  <si>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</si>
  <si>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</si>
  <si>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</si>
  <si>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</si>
  <si>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</si>
  <si>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</si>
  <si>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</si>
  <si>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</si>
  <si>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</si>
  <si>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</si>
  <si>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</si>
  <si>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</si>
  <si>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</si>
  <si>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</si>
  <si>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</si>
  <si>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</si>
  <si>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</si>
  <si>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</si>
  <si>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</si>
  <si>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</si>
  <si>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</si>
  <si>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</si>
  <si>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</si>
  <si>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</si>
  <si>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</si>
  <si>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</si>
  <si>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</si>
  <si>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</si>
  <si>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</si>
  <si>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</si>
  <si>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</si>
  <si>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</si>
  <si>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</si>
  <si>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</si>
  <si>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</si>
  <si>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</si>
  <si>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</si>
  <si>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</si>
  <si>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</si>
  <si>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</si>
  <si>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</si>
  <si>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</si>
  <si>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</si>
  <si>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</si>
  <si>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</si>
  <si>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</si>
  <si>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</si>
  <si>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</si>
  <si>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</si>
  <si>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</si>
  <si>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</si>
  <si>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</si>
  <si>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</si>
  <si>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</si>
  <si>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</si>
  <si>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</si>
  <si>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</si>
  <si>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</si>
  <si>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</si>
  <si>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</si>
  <si>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</si>
  <si>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</si>
  <si>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</si>
  <si>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</si>
  <si>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</si>
  <si>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</si>
  <si>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</si>
  <si>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</si>
  <si>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</si>
  <si>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</si>
  <si>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</si>
  <si>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</si>
  <si>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</si>
  <si>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</si>
  <si>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</si>
  <si>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</si>
  <si>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</si>
  <si>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</si>
  <si>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</si>
  <si>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</si>
  <si>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</si>
  <si>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</si>
  <si>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</si>
  <si>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</si>
  <si>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</si>
  <si>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</si>
  <si>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</si>
  <si>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</si>
  <si>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</si>
  <si>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</si>
  <si>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</si>
  <si>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</si>
  <si>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</si>
  <si>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</si>
  <si>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</si>
  <si>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</si>
  <si>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</si>
  <si>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</si>
  <si>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</si>
  <si>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</si>
  <si>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</si>
  <si>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</si>
  <si>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</si>
  <si>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</si>
  <si>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</si>
  <si>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</si>
  <si>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</si>
  <si>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</si>
  <si>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</si>
  <si>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</si>
  <si>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</si>
  <si>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</si>
  <si>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</si>
  <si>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</si>
  <si>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</si>
  <si>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</si>
  <si>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</si>
  <si>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</si>
  <si>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</si>
  <si>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</si>
  <si>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</si>
  <si>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</si>
  <si>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</si>
  <si>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</si>
  <si>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</si>
  <si>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</si>
  <si>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</si>
  <si>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</si>
  <si>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</si>
  <si>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</si>
  <si>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</si>
  <si>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</si>
  <si>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</si>
  <si>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</si>
  <si>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</si>
  <si>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</si>
  <si>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</si>
  <si>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</si>
  <si>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</si>
  <si>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</si>
  <si>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</si>
  <si>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</si>
  <si>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</si>
  <si>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</si>
  <si>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</si>
  <si>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</si>
  <si>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</si>
  <si>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</si>
  <si>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</si>
  <si>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</si>
  <si>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</si>
  <si>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</si>
  <si>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</si>
  <si>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</si>
  <si>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</si>
  <si>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</si>
  <si>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</si>
  <si>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</si>
  <si>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</si>
  <si>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</si>
  <si>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</si>
  <si>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</si>
  <si>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</si>
  <si>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</si>
  <si>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</si>
  <si>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</si>
  <si>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</si>
  <si>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</si>
  <si>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</si>
  <si>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</si>
  <si>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</si>
  <si>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</si>
  <si>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</si>
  <si>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</si>
  <si>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</si>
  <si>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</si>
  <si>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</si>
  <si>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</si>
  <si>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</si>
  <si>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</si>
  <si>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</si>
  <si>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</si>
  <si>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</si>
  <si>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</si>
  <si>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</si>
  <si>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</si>
  <si>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</si>
  <si>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</si>
  <si>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</si>
  <si>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</si>
  <si>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</si>
  <si>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</si>
  <si>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</si>
  <si>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</si>
  <si>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</si>
  <si>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</si>
  <si>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</si>
  <si>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</si>
  <si>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</si>
  <si>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</si>
  <si>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</si>
  <si>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</si>
  <si>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</si>
  <si>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</si>
  <si>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</si>
  <si>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</si>
  <si>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</si>
  <si>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</si>
  <si>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</si>
  <si>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</si>
  <si>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</si>
  <si>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</si>
  <si>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</si>
  <si>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</si>
  <si>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</si>
  <si>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</si>
  <si>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</si>
  <si>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</si>
  <si>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</si>
  <si>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</si>
  <si>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</si>
  <si>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</si>
  <si>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</si>
  <si>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</si>
  <si>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</si>
  <si>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</si>
  <si>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</si>
  <si>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</si>
  <si>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</si>
  <si>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</si>
  <si>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</si>
  <si>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</si>
  <si>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</si>
  <si>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</si>
  <si>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</si>
  <si>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</si>
  <si>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</si>
  <si>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</si>
  <si>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</si>
  <si>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</si>
  <si>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</si>
  <si>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</si>
  <si>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</si>
  <si>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</si>
  <si>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</si>
  <si>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</si>
  <si>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</si>
  <si>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</si>
  <si>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</si>
  <si>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</si>
  <si>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</si>
  <si>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</si>
  <si>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</si>
  <si>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</si>
  <si>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</si>
  <si>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</si>
  <si>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</si>
  <si>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</si>
  <si>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</si>
  <si>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</si>
  <si>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</si>
  <si>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</si>
  <si>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</si>
  <si>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</si>
  <si>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</si>
  <si>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</si>
  <si>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</si>
  <si>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</si>
  <si>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</si>
  <si>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</si>
  <si>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</si>
  <si>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</si>
  <si>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</si>
  <si>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</si>
  <si>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</si>
  <si>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</si>
  <si>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</si>
  <si>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</si>
  <si>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</si>
  <si>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</si>
  <si>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</si>
  <si>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</si>
  <si>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</si>
  <si>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</si>
  <si>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</si>
  <si>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</si>
  <si>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</si>
  <si>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</si>
  <si>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</si>
  <si>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</si>
  <si>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</si>
  <si>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</si>
  <si>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</si>
  <si>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</si>
  <si>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</si>
  <si>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</si>
  <si>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</si>
  <si>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</si>
  <si>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</si>
  <si>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</si>
  <si>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</si>
  <si>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</si>
  <si>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</si>
  <si>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</si>
  <si>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</si>
  <si>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</si>
  <si>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</si>
  <si>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</si>
  <si>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</si>
  <si>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</si>
  <si>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</si>
  <si>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</si>
  <si>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</si>
  <si>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</si>
  <si>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</si>
  <si>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</si>
  <si>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</si>
  <si>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</si>
  <si>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</si>
  <si>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</si>
  <si>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</si>
  <si>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</si>
  <si>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</si>
  <si>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</si>
  <si>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</si>
  <si>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</si>
  <si>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</si>
  <si>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</si>
  <si>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</si>
  <si>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</si>
  <si>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</si>
  <si>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</si>
  <si>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</si>
  <si>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</si>
  <si>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</si>
  <si>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</si>
  <si>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</si>
  <si>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</si>
  <si>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</si>
  <si>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</si>
  <si>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</si>
  <si>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</si>
  <si>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</si>
  <si>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</si>
  <si>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</si>
  <si>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</si>
  <si>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</si>
  <si>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</si>
  <si>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</si>
  <si>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</si>
  <si>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</si>
  <si>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</si>
  <si>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</si>
  <si>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</si>
  <si>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</si>
  <si>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</si>
  <si>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</si>
  <si>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</si>
  <si>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</si>
  <si>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</si>
  <si>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</si>
  <si>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</si>
  <si>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</si>
  <si>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</si>
  <si>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</si>
  <si>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</si>
  <si>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</si>
  <si>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</si>
  <si>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</si>
  <si>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</si>
  <si>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</si>
  <si>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</si>
  <si>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</si>
  <si>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</si>
  <si>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</si>
  <si>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</si>
  <si>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</si>
  <si>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</si>
  <si>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</si>
  <si>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</si>
  <si>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</si>
  <si>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</si>
  <si>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</si>
  <si>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</si>
  <si>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</si>
  <si>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</si>
  <si>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</si>
  <si>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</si>
  <si>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</si>
  <si>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</si>
  <si>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</si>
  <si>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</si>
  <si>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</si>
  <si>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</si>
  <si>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</si>
  <si>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</si>
  <si>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</si>
  <si>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</si>
  <si>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</si>
  <si>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</si>
  <si>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</si>
  <si>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</si>
  <si>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</si>
  <si>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</si>
  <si>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</si>
  <si>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</si>
  <si>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</si>
  <si>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</si>
  <si>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</si>
  <si>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</si>
  <si>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</si>
  <si>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</si>
  <si>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</si>
  <si>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</si>
  <si>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</si>
  <si>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</si>
  <si>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</si>
  <si>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</si>
  <si>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</si>
  <si>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</si>
  <si>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</si>
  <si>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</si>
  <si>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</si>
  <si>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</si>
  <si>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</si>
  <si>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</si>
  <si>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</si>
  <si>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</si>
  <si>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</si>
  <si>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</si>
  <si>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</si>
  <si>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</si>
  <si>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</si>
  <si>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</si>
  <si>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</si>
  <si>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</si>
  <si>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</si>
  <si>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</si>
  <si>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</si>
  <si>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</si>
  <si>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</si>
  <si>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</si>
  <si>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</si>
  <si>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</si>
  <si>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</si>
  <si>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</si>
  <si>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</si>
  <si>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</si>
  <si>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</si>
  <si>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</si>
  <si>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</si>
  <si>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</si>
  <si>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</si>
  <si>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</si>
  <si>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</si>
  <si>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</si>
  <si>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</si>
  <si>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</si>
  <si>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</si>
  <si>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</si>
  <si>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</si>
  <si>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</si>
  <si>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</si>
  <si>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</si>
  <si>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</si>
  <si>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</si>
  <si>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</si>
  <si>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</si>
  <si>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</si>
  <si>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</si>
  <si>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</si>
  <si>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</si>
  <si>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</si>
  <si>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</si>
  <si>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</si>
  <si>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</si>
  <si>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</si>
  <si>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</si>
  <si>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</si>
  <si>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</si>
  <si>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</si>
  <si>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</si>
  <si>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</si>
  <si>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</si>
  <si>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</si>
  <si>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</si>
  <si>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</si>
  <si>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</si>
  <si>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</si>
  <si>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</si>
  <si>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</si>
  <si>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</si>
  <si>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</si>
  <si>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</si>
  <si>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</si>
  <si>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</si>
  <si>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</si>
  <si>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</si>
  <si>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</si>
  <si>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</si>
  <si>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</si>
  <si>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</si>
  <si>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</si>
  <si>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</si>
  <si>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</si>
  <si>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</si>
  <si>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</si>
  <si>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</si>
  <si>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</si>
  <si>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</si>
  <si>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</si>
  <si>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</si>
  <si>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</si>
  <si>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</si>
  <si>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</si>
  <si>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</si>
  <si>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</si>
  <si>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</si>
  <si>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</si>
  <si>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</si>
  <si>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</si>
  <si>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</si>
  <si>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</si>
  <si>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</si>
  <si>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</si>
  <si>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</si>
  <si>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</si>
  <si>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</si>
  <si>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</si>
  <si>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</si>
  <si>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</si>
  <si>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</si>
  <si>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</si>
  <si>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</si>
  <si>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</si>
  <si>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</si>
  <si>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</si>
  <si>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</si>
  <si>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</si>
  <si>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</si>
  <si>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</si>
  <si>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</si>
  <si>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</si>
  <si>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</si>
  <si>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</si>
  <si>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</si>
  <si>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</si>
  <si>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</si>
  <si>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</si>
  <si>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</si>
  <si>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</si>
  <si>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</si>
  <si>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</si>
  <si>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</si>
  <si>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</si>
  <si>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</si>
  <si>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</si>
  <si>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</si>
  <si>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</si>
  <si>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</si>
  <si>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</si>
  <si>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</si>
  <si>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</si>
  <si>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</si>
  <si>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</si>
  <si>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</si>
  <si>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</si>
  <si>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</si>
  <si>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</si>
  <si>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</si>
  <si>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</si>
  <si>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</si>
  <si>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</si>
  <si>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</si>
  <si>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</si>
  <si>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</si>
  <si>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</si>
  <si>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</si>
  <si>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</si>
  <si>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</si>
  <si>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</si>
  <si>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</si>
  <si>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</si>
  <si>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</si>
  <si>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</si>
  <si>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</si>
  <si>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</si>
  <si>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</si>
  <si>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</si>
  <si>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</si>
  <si>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</si>
  <si>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</si>
  <si>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</si>
  <si>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</si>
  <si>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</si>
  <si>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</si>
  <si>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</si>
  <si>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</si>
  <si>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</si>
  <si>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</si>
  <si>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</si>
  <si>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</si>
  <si>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</si>
  <si>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</si>
  <si>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</si>
  <si>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</si>
  <si>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</si>
  <si>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</si>
  <si>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</si>
  <si>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</si>
  <si>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</si>
  <si>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</si>
  <si>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</si>
  <si>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</si>
  <si>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</si>
  <si>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</si>
  <si>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</si>
  <si>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</si>
  <si>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</si>
  <si>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</si>
  <si>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</si>
  <si>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</si>
  <si>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</si>
  <si>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</si>
  <si>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</si>
  <si>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</si>
  <si>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</si>
  <si>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</si>
  <si>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</si>
  <si>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</si>
  <si>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</si>
  <si>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</si>
  <si>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</si>
  <si>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</si>
  <si>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</si>
  <si>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</si>
  <si>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</si>
  <si>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</si>
  <si>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</si>
  <si>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</si>
  <si>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</si>
  <si>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</si>
  <si>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</si>
  <si>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</si>
  <si>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</si>
  <si>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</si>
  <si>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</si>
  <si>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</si>
  <si>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</si>
  <si>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</si>
  <si>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</si>
  <si>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</si>
  <si>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</si>
  <si>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</si>
  <si>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</si>
  <si>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</si>
  <si>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</si>
  <si>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</si>
  <si>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</si>
  <si>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</si>
  <si>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</si>
  <si>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</si>
  <si>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</si>
  <si>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</si>
  <si>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</si>
  <si>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</si>
  <si>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</si>
  <si>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</si>
  <si>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</si>
  <si>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</si>
  <si>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</si>
  <si>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</si>
  <si>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</si>
  <si>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</si>
  <si>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</si>
  <si>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</si>
  <si>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</si>
  <si>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</si>
  <si>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</si>
  <si>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</si>
  <si>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</si>
  <si>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</si>
  <si>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</si>
  <si>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</si>
  <si>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</si>
  <si>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</si>
  <si>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</si>
  <si>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</si>
  <si>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</si>
  <si>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</si>
  <si>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</si>
  <si>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</si>
  <si>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</si>
  <si>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</si>
  <si>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</si>
  <si>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</si>
  <si>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</si>
  <si>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</si>
  <si>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</si>
  <si>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</si>
  <si>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</si>
  <si>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</si>
  <si>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</si>
  <si>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</si>
  <si>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</si>
  <si>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</si>
  <si>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</si>
  <si>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</si>
  <si>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</si>
  <si>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</si>
  <si>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</si>
  <si>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</si>
  <si>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</si>
  <si>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</si>
  <si>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</si>
  <si>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</si>
  <si>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</si>
  <si>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</si>
  <si>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</si>
  <si>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</si>
  <si>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</si>
  <si>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</si>
  <si>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</si>
  <si>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</si>
  <si>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</si>
  <si>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</si>
  <si>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</si>
  <si>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</si>
  <si>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</si>
  <si>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</si>
  <si>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</si>
  <si>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</si>
  <si>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</si>
  <si>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</si>
  <si>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</si>
  <si>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</si>
  <si>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</si>
  <si>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</si>
  <si>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</si>
  <si>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</si>
  <si>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</si>
  <si>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</si>
  <si>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</si>
  <si>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</si>
  <si>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</si>
  <si>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</si>
  <si>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</si>
  <si>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</si>
  <si>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</si>
  <si>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</si>
  <si>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</si>
  <si>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</si>
  <si>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</si>
  <si>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</si>
  <si>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</si>
  <si>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</si>
  <si>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</si>
  <si>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</si>
  <si>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</si>
  <si>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</si>
  <si>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</si>
  <si>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</si>
  <si>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</si>
  <si>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</si>
  <si>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</si>
  <si>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</si>
  <si>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</si>
  <si>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</si>
  <si>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</si>
  <si>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</si>
  <si>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</si>
  <si>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</si>
  <si>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</si>
  <si>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</si>
  <si>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</si>
  <si>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</si>
  <si>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</si>
  <si>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</si>
  <si>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</si>
  <si>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</si>
  <si>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</si>
  <si>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</si>
  <si>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</si>
  <si>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</si>
  <si>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</si>
  <si>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</si>
  <si>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</si>
  <si>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</si>
  <si>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</si>
  <si>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</si>
  <si>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</si>
  <si>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</si>
  <si>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</si>
  <si>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</si>
  <si>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</si>
  <si>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</si>
  <si>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</si>
  <si>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</si>
  <si>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</si>
  <si>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</si>
  <si>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</si>
  <si>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</si>
  <si>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</si>
  <si>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</si>
  <si>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</si>
  <si>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</si>
  <si>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</si>
  <si>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</si>
  <si>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</si>
  <si>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</si>
  <si>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</si>
  <si>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</si>
  <si>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</si>
  <si>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</si>
  <si>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</si>
  <si>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</si>
  <si>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</si>
  <si>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</si>
  <si>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</si>
  <si>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</si>
  <si>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</si>
  <si>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</si>
  <si>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</si>
  <si>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</si>
  <si>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</si>
  <si>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</si>
  <si>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</si>
  <si>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</si>
  <si>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</si>
  <si>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</si>
  <si>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</si>
  <si>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</si>
  <si>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</si>
  <si>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</si>
  <si>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</si>
  <si>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</si>
  <si>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</si>
  <si>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</si>
  <si>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</si>
  <si>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</si>
  <si>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</si>
  <si>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</si>
  <si>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</si>
  <si>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</si>
  <si>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</si>
  <si>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</si>
  <si>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</si>
  <si>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</si>
  <si>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</si>
  <si>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</si>
  <si>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</si>
  <si>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</si>
  <si>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</si>
  <si>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</si>
  <si>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</si>
  <si>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</si>
  <si>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</si>
  <si>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</si>
  <si>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</si>
  <si>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</si>
  <si>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</si>
  <si>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</si>
  <si>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</si>
  <si>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</si>
  <si>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</si>
  <si>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</si>
  <si>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</si>
  <si>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</si>
  <si>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</si>
  <si>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</si>
  <si>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</si>
  <si>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</si>
  <si>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</si>
  <si>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</si>
  <si>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</si>
  <si>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</si>
  <si>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</si>
  <si>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</si>
  <si>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</si>
  <si>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</si>
  <si>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</si>
  <si>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</si>
  <si>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</si>
  <si>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</si>
  <si>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</si>
  <si>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</si>
  <si>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</si>
  <si>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</si>
  <si>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</si>
  <si>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</si>
  <si>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</si>
  <si>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</si>
  <si>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</si>
  <si>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</si>
  <si>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</si>
  <si>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</si>
  <si>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</si>
  <si>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</si>
  <si>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</si>
  <si>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</si>
  <si>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</si>
  <si>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</si>
  <si>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</si>
  <si>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</si>
  <si>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</si>
  <si>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</si>
  <si>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</si>
  <si>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</si>
  <si>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</si>
  <si>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</si>
  <si>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</si>
  <si>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</si>
  <si>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</si>
  <si>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</si>
  <si>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</si>
  <si>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</si>
  <si>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</si>
  <si>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</si>
  <si>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</si>
  <si>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</si>
  <si>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</si>
  <si>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</si>
  <si>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</si>
  <si>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</si>
  <si>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</si>
  <si>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</si>
  <si>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</si>
  <si>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</si>
  <si>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</si>
  <si>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</si>
  <si>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</si>
  <si>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</si>
  <si>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</si>
  <si>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</si>
  <si>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</si>
  <si>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</si>
  <si>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</si>
  <si>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</si>
  <si>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</si>
  <si>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</si>
  <si>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</si>
  <si>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</si>
  <si>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</si>
  <si>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</si>
  <si>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</si>
  <si>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</si>
  <si>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</si>
  <si>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</si>
  <si>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</si>
  <si>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UNXMES</t>
  </si>
  <si>
    <t>ok</t>
  </si>
  <si>
    <t>BLOCOS, PILARES,VIGAS, LAJE</t>
  </si>
  <si>
    <t>CPU 16/SLU/DF</t>
  </si>
  <si>
    <t>M³</t>
  </si>
  <si>
    <t>CONCRETAGEM DE BLOCOS DE COROAMENTO E VIGAS BALDRAMES, FCK 25 MPA, COM USO DE BOMBA –  LANÇAMENTO, ADENSAMENTO E ACABAMENTO</t>
  </si>
  <si>
    <t>UM</t>
  </si>
  <si>
    <t>BEBEDOURO ÁGUA, TIPO VERTICAL ELÉTRICO COM DUAS TORNEIRAS (JATO E COPO), VOLTAGEM 220 V, MATERIAL GABINETE AÇO INOXIDÁVEL</t>
  </si>
  <si>
    <t>SONDAGENS TERRESTRES A PERCUSSAO / ROTATIVO - ENSAIO DE SPT</t>
  </si>
  <si>
    <t>m³</t>
  </si>
  <si>
    <t>BLOCOS, BALDRAMES, PILARES,VIGAS</t>
  </si>
  <si>
    <t>MURO DE ARRIMO E COBERTURA COM BRIQUETES DE CONCRETO</t>
  </si>
  <si>
    <t>PLACA DE INAUGURAÇÃO EM CHAPA DE AÇO INOXIDÁVEL ESCOVADO COM IMPRESSÃO EM BAIXO RELEVO (42x59 cm)</t>
  </si>
  <si>
    <t xml:space="preserve">CONSTRUÇÃO DE UM PONTO DE ENTREGA VOLUNTÁRIA - PEV </t>
  </si>
  <si>
    <t>ANEXO - A2</t>
  </si>
  <si>
    <t>ANEXO - A1</t>
  </si>
  <si>
    <t>REF. SINAPI - 03/2023 não desonerado</t>
  </si>
  <si>
    <t>ETAPA 01</t>
  </si>
  <si>
    <t>ETAPA 02</t>
  </si>
  <si>
    <t>ETAPA 03</t>
  </si>
  <si>
    <t>ETAPA 04</t>
  </si>
  <si>
    <t>ETAPA 05</t>
  </si>
  <si>
    <t>CPU 15/SLU/DF</t>
  </si>
  <si>
    <t>CPU 17/SLU/DF</t>
  </si>
  <si>
    <t>CPU 14/SLU/DF</t>
  </si>
  <si>
    <t>QUADRO DE DISTRIBUIÇÃO DE ENERGIA EM PVC, DE EMBUTIR, SEM BARRAMENTO, PARA 16 DISJUNTORES DIN</t>
  </si>
  <si>
    <t>DISPOSITIVO DIFERENCIAL RESIDUAL BIPOLAR, SENSIBILIDADE 30mA e CORRENTE NOMINAL 40A</t>
  </si>
  <si>
    <t>DISPOSITIVO DIFERENCIAL RESIDUAL BIPOLAR, SENSIBILIDADE 30mA e CORRENTE NOMINAL 25A</t>
  </si>
  <si>
    <t>DISPOSITIVO DIFERENCIAL RESIDUAL BIPOLAR, SENSIBILIDADE 30mA e CORRENTE NOMINAL 63A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</si>
  <si>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</si>
  <si>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</si>
  <si>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</si>
  <si>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</si>
  <si>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</si>
  <si>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</si>
  <si>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</si>
  <si>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</si>
  <si>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</si>
  <si>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</si>
  <si>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</si>
  <si>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</si>
  <si>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</si>
  <si>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</si>
  <si>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</si>
  <si>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</si>
  <si>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</si>
  <si>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</si>
  <si>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</si>
  <si>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</si>
  <si>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</si>
  <si>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</si>
  <si>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</si>
  <si>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</si>
  <si>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</si>
  <si>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</si>
  <si>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</si>
  <si>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</si>
  <si>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</si>
  <si>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</si>
  <si>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</si>
  <si>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</si>
  <si>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</si>
  <si>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</si>
  <si>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</si>
  <si>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</si>
  <si>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</si>
  <si>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</si>
  <si>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</si>
  <si>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</si>
  <si>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</si>
  <si>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</si>
  <si>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</si>
  <si>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</si>
  <si>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</si>
  <si>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</si>
  <si>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</si>
  <si>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</si>
  <si>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</si>
  <si>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</si>
  <si>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</si>
  <si>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</si>
  <si>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</si>
  <si>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</si>
  <si>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</si>
  <si>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</si>
  <si>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</si>
  <si>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</si>
  <si>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</si>
  <si>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</si>
  <si>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</si>
  <si>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</si>
  <si>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</si>
  <si>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</si>
  <si>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</si>
  <si>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</si>
  <si>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</si>
  <si>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</si>
  <si>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</si>
  <si>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</si>
  <si>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</si>
  <si>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</si>
  <si>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</si>
  <si>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</si>
  <si>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</si>
  <si>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</si>
  <si>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</si>
  <si>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</si>
  <si>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</si>
  <si>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</si>
  <si>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</si>
  <si>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</si>
  <si>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</si>
  <si>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</si>
  <si>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</si>
  <si>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</si>
  <si>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</si>
  <si>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</si>
  <si>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</si>
  <si>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</si>
  <si>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</si>
  <si>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</si>
  <si>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</si>
  <si>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</si>
  <si>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</si>
  <si>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</si>
  <si>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</si>
  <si>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</si>
  <si>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</si>
  <si>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</si>
  <si>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</si>
  <si>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</si>
  <si>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</si>
  <si>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</si>
  <si>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</si>
  <si>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</si>
  <si>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</si>
  <si>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</si>
  <si>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</si>
  <si>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</si>
  <si>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</si>
  <si>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</si>
  <si>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</si>
  <si>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</si>
  <si>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</si>
  <si>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</si>
  <si>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</si>
  <si>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</si>
  <si>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</si>
  <si>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</si>
  <si>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</si>
  <si>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</si>
  <si>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</si>
  <si>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</si>
  <si>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</si>
  <si>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</si>
  <si>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</si>
  <si>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</si>
  <si>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</si>
  <si>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</si>
  <si>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</si>
  <si>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</si>
  <si>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</si>
  <si>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</si>
  <si>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</si>
  <si>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</si>
  <si>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</si>
  <si>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</si>
  <si>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</si>
  <si>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</si>
  <si>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</si>
  <si>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</si>
  <si>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</si>
  <si>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</si>
  <si>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</si>
  <si>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</si>
  <si>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</si>
  <si>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</si>
  <si>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</si>
  <si>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</si>
  <si>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</si>
  <si>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</si>
  <si>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</si>
  <si>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</si>
  <si>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</si>
  <si>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</si>
  <si>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</si>
  <si>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</si>
  <si>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</si>
  <si>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</si>
  <si>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</si>
  <si>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</si>
  <si>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</si>
  <si>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</si>
  <si>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</si>
  <si>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</si>
  <si>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</si>
  <si>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</si>
  <si>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</si>
  <si>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ALARGAMENTO DE BASE DE TUBULÃO A CÉU ABERTO, ESCAVAÇÃO MANUAL, CONCRETO USINADO E LANÇADO COM BOMBA OU DIRETAMENTE DO CAMINHÃO (EXCLUSIVE BOMBEAMENTO). AF_05/2020</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</si>
  <si>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</si>
  <si>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</si>
  <si>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</si>
  <si>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</si>
  <si>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</si>
  <si>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</si>
  <si>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</si>
  <si>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</si>
  <si>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</si>
  <si>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</si>
  <si>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</si>
  <si>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</si>
  <si>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</si>
  <si>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</si>
  <si>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</si>
  <si>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</si>
  <si>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</si>
  <si>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</si>
  <si>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</si>
  <si>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</si>
  <si>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</si>
  <si>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</si>
  <si>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</si>
  <si>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</si>
  <si>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</si>
  <si>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</si>
  <si>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</si>
  <si>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</si>
  <si>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</si>
  <si>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</si>
  <si>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</si>
  <si>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</si>
  <si>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</si>
  <si>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</si>
  <si>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</si>
  <si>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</si>
  <si>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</si>
  <si>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</si>
  <si>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</si>
  <si>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</si>
  <si>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</si>
  <si>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</si>
  <si>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</si>
  <si>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</si>
  <si>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</si>
  <si>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</si>
  <si>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</si>
  <si>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</si>
  <si>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</si>
  <si>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</si>
  <si>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</si>
  <si>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</si>
  <si>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</si>
  <si>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</si>
  <si>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</si>
  <si>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</si>
  <si>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</si>
  <si>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</si>
  <si>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</si>
  <si>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</si>
  <si>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</si>
  <si>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</si>
  <si>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</si>
  <si>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</si>
  <si>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</si>
  <si>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</si>
  <si>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</si>
  <si>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</si>
  <si>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</si>
  <si>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</si>
  <si>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</si>
  <si>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</si>
  <si>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</si>
  <si>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</si>
  <si>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</si>
  <si>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</si>
  <si>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</si>
  <si>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</si>
  <si>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</si>
  <si>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</si>
  <si>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</si>
  <si>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</si>
  <si>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</si>
  <si>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</si>
  <si>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</si>
  <si>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</si>
  <si>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</si>
  <si>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</si>
  <si>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</si>
  <si>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</si>
  <si>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</si>
  <si>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</si>
  <si>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</si>
  <si>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</si>
  <si>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</si>
  <si>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</si>
  <si>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</si>
  <si>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</si>
  <si>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</si>
  <si>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</si>
  <si>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</si>
  <si>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</si>
  <si>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</si>
  <si>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</si>
  <si>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</si>
  <si>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</si>
  <si>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</si>
  <si>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</si>
  <si>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</si>
  <si>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</si>
  <si>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</si>
  <si>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</si>
  <si>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</si>
  <si>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</si>
  <si>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</si>
  <si>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</si>
  <si>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</si>
  <si>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</si>
  <si>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</si>
  <si>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</si>
  <si>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</si>
  <si>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</si>
  <si>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</si>
  <si>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</si>
  <si>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</si>
  <si>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</si>
  <si>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</si>
  <si>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</si>
  <si>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</si>
  <si>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</si>
  <si>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</si>
  <si>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</si>
  <si>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</si>
  <si>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</si>
  <si>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</si>
  <si>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</si>
  <si>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</si>
  <si>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</si>
  <si>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</si>
  <si>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</si>
  <si>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</si>
  <si>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</si>
  <si>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</si>
  <si>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</si>
  <si>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</si>
  <si>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</si>
  <si>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</si>
  <si>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</si>
  <si>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</si>
  <si>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</si>
  <si>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</si>
  <si>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</si>
  <si>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</si>
  <si>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</si>
  <si>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</si>
  <si>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</si>
  <si>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</si>
  <si>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</si>
  <si>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</si>
  <si>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</si>
  <si>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</si>
  <si>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</si>
  <si>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</si>
  <si>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</si>
  <si>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</si>
  <si>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</si>
  <si>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</si>
  <si>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</si>
  <si>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</si>
  <si>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</si>
  <si>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</si>
  <si>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</si>
  <si>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</si>
  <si>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</si>
  <si>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</si>
  <si>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</si>
  <si>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</si>
  <si>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</si>
  <si>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</si>
  <si>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</si>
  <si>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</si>
  <si>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</si>
  <si>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</si>
  <si>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</si>
  <si>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</si>
  <si>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</si>
  <si>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</si>
  <si>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</si>
  <si>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</si>
  <si>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</si>
  <si>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</si>
  <si>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</si>
  <si>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</si>
  <si>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</si>
  <si>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</si>
  <si>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</si>
  <si>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</si>
  <si>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</si>
  <si>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</si>
  <si>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</si>
  <si>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</si>
  <si>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</si>
  <si>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</si>
  <si>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</si>
  <si>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</si>
  <si>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</si>
  <si>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</si>
  <si>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</si>
  <si>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</si>
  <si>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</si>
  <si>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</si>
  <si>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</si>
  <si>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</si>
  <si>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</si>
  <si>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</si>
  <si>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</si>
  <si>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</si>
  <si>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</si>
  <si>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</si>
  <si>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</si>
  <si>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</si>
  <si>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</si>
  <si>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</si>
  <si>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</si>
  <si>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</si>
  <si>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</si>
  <si>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</si>
  <si>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</si>
  <si>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</si>
  <si>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</si>
  <si>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</si>
  <si>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</si>
  <si>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</si>
  <si>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</si>
  <si>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</si>
  <si>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</si>
  <si>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</si>
  <si>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</si>
  <si>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</si>
  <si>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</si>
  <si>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</si>
  <si>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</si>
  <si>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</si>
  <si>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</si>
  <si>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</si>
  <si>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</si>
  <si>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</si>
  <si>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</si>
  <si>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</si>
  <si>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</si>
  <si>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</si>
  <si>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</si>
  <si>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</si>
  <si>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</si>
  <si>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</si>
  <si>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</si>
  <si>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</si>
  <si>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</si>
  <si>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</si>
  <si>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</si>
  <si>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</si>
  <si>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</si>
  <si>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</si>
  <si>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</si>
  <si>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</si>
  <si>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</si>
  <si>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</si>
  <si>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</si>
  <si>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</si>
  <si>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</si>
  <si>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</si>
  <si>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</si>
  <si>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</si>
  <si>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</si>
  <si>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</si>
  <si>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</si>
  <si>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</si>
  <si>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</si>
  <si>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</si>
  <si>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</si>
  <si>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</si>
  <si>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</si>
  <si>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</si>
  <si>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</si>
  <si>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</si>
  <si>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</si>
  <si>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</si>
  <si>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</si>
  <si>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</si>
  <si>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</si>
  <si>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</si>
  <si>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</si>
  <si>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</si>
  <si>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</si>
  <si>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</si>
  <si>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</si>
  <si>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</si>
  <si>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</si>
  <si>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</si>
  <si>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</si>
  <si>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</si>
  <si>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</si>
  <si>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</si>
  <si>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</si>
  <si>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</si>
  <si>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</si>
  <si>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</si>
  <si>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</si>
  <si>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</si>
  <si>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</si>
  <si>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</si>
  <si>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</si>
  <si>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</si>
  <si>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</si>
  <si>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</si>
  <si>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</si>
  <si>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</si>
  <si>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</si>
  <si>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</si>
  <si>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</si>
  <si>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</si>
  <si>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</si>
  <si>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</si>
  <si>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</si>
  <si>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</si>
  <si>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</si>
  <si>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</si>
  <si>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</si>
  <si>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</si>
  <si>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</si>
  <si>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</si>
  <si>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</si>
  <si>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</si>
  <si>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</si>
  <si>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</si>
  <si>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</si>
  <si>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</si>
  <si>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</si>
  <si>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</si>
  <si>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</si>
  <si>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</si>
  <si>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</si>
  <si>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</si>
  <si>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</si>
  <si>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</si>
  <si>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</si>
  <si>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</si>
  <si>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</si>
  <si>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</si>
  <si>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</si>
  <si>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</si>
  <si>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</si>
  <si>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</si>
  <si>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</si>
  <si>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</si>
  <si>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</si>
  <si>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</si>
  <si>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</si>
  <si>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SERVIÇOS SOB DEMANDA</t>
  </si>
  <si>
    <t>RADIER  PREDIO ADMINISTRAÇÃO (H=20CM) (EM SUBSTITUIÇÃO AO SISTEMA ESTACA, BLOCOS E CINTAS)</t>
  </si>
  <si>
    <t>8.2</t>
  </si>
  <si>
    <t>RADIER  BAIAS (H=25CM) (EM SUBSTITUIÇÃO AO SISTEMA ESTACA, BLOCOS E CINTAS)</t>
  </si>
  <si>
    <t>8.3</t>
  </si>
  <si>
    <t>TAPUME (Altura 2,20m do solo)</t>
  </si>
  <si>
    <t>8.4</t>
  </si>
  <si>
    <t>TANQUE SÉPITICO DE 2138,2L (CONFORME COMPOSIÇÃO SINAPI)</t>
  </si>
  <si>
    <t>8.5</t>
  </si>
  <si>
    <t>SUMIDOURO CONFORME PROJETO DE ESGOTO CIRCULAR, EM MANILHAS CONCRETO PRÉ-MOLDADO, DIÂMETRO INTERNO = 1,00 M, ALTURA INTERNA = 2,00 M</t>
  </si>
  <si>
    <t>8.6</t>
  </si>
  <si>
    <t>PAREDES E TETO</t>
  </si>
  <si>
    <t>SUBTOTAL - 8</t>
  </si>
  <si>
    <t>8.7</t>
  </si>
  <si>
    <t xml:space="preserve">MOVIMENTO DE TERRA  </t>
  </si>
  <si>
    <t xml:space="preserve">        PRECOS DE INSUMOS - BANCO NACIONAL</t>
  </si>
  <si>
    <t>UNIDADE DE MEDIDA</t>
  </si>
  <si>
    <t>PRECO MEDIANO R$</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</si>
  <si>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</si>
  <si>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</si>
  <si>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</si>
  <si>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</si>
  <si>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</si>
  <si>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</si>
  <si>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</si>
  <si>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</si>
  <si>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</si>
  <si>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</si>
  <si>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</si>
  <si>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</si>
  <si>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</si>
  <si>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</si>
  <si>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</si>
  <si>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</si>
  <si>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</si>
  <si>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</si>
  <si>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</si>
  <si>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</si>
  <si>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</si>
  <si>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</si>
  <si>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</si>
  <si>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</si>
  <si>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</si>
  <si>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</si>
  <si>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</si>
  <si>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</si>
  <si>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</si>
  <si>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</si>
  <si>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</si>
  <si>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</si>
  <si>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</si>
  <si>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</si>
  <si>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</si>
  <si>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</si>
  <si>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</si>
  <si>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</si>
  <si>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</si>
  <si>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</si>
  <si>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</si>
  <si>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</si>
  <si>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</si>
  <si>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</si>
  <si>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</si>
  <si>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</si>
  <si>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</si>
  <si>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</si>
  <si>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</si>
  <si>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</si>
  <si>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</si>
  <si>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</si>
  <si>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</si>
  <si>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</si>
  <si>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</si>
  <si>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</si>
  <si>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</si>
  <si>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</si>
  <si>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</si>
  <si>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</si>
  <si>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</si>
  <si>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</si>
  <si>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</si>
  <si>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</si>
  <si>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</si>
  <si>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</si>
  <si>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</si>
  <si>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</si>
  <si>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</si>
  <si>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</si>
  <si>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</si>
  <si>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</si>
  <si>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</si>
  <si>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</si>
  <si>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</si>
  <si>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</si>
  <si>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</si>
  <si>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</si>
  <si>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</si>
  <si>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</si>
  <si>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</si>
  <si>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</si>
  <si>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</si>
  <si>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</si>
  <si>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</si>
  <si>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</si>
  <si>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</si>
  <si>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</si>
  <si>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</si>
  <si>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</si>
  <si>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</si>
  <si>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</si>
  <si>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</si>
  <si>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</si>
  <si>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</si>
  <si>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</si>
  <si>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</si>
  <si>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</si>
  <si>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</si>
  <si>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</si>
  <si>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</si>
  <si>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</si>
  <si>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</si>
  <si>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</si>
  <si>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</si>
  <si>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</si>
  <si>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</si>
  <si>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</si>
  <si>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</si>
  <si>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</si>
  <si>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</si>
  <si>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</si>
  <si>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</si>
  <si>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</si>
  <si>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</si>
  <si>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</si>
  <si>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</si>
  <si>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</si>
  <si>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</si>
  <si>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</si>
  <si>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</si>
  <si>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</si>
  <si>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</si>
  <si>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</si>
  <si>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</si>
  <si>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</si>
  <si>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</si>
  <si>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</si>
  <si>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</si>
  <si>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</si>
  <si>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</si>
  <si>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</si>
  <si>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</si>
  <si>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</si>
  <si>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</si>
  <si>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</si>
  <si>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</si>
  <si>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</si>
  <si>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</si>
  <si>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</si>
  <si>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</si>
  <si>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</si>
  <si>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</si>
  <si>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</si>
  <si>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</si>
  <si>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</si>
  <si>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</si>
  <si>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</si>
  <si>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</si>
  <si>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</si>
  <si>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</si>
  <si>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</si>
  <si>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</si>
  <si>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</si>
  <si>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</si>
  <si>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</si>
  <si>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</si>
  <si>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</si>
  <si>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</si>
  <si>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</si>
  <si>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</si>
  <si>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</si>
  <si>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</si>
  <si>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</si>
  <si>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</si>
  <si>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</si>
  <si>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</si>
  <si>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</si>
  <si>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</si>
  <si>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</si>
  <si>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</si>
  <si>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</si>
  <si>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</si>
  <si>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</si>
  <si>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</si>
  <si>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</si>
  <si>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</si>
  <si>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</si>
  <si>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</si>
  <si>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</si>
  <si>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</si>
  <si>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</si>
  <si>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</si>
  <si>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</si>
  <si>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</si>
  <si>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</si>
  <si>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</si>
  <si>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</si>
  <si>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</si>
  <si>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</si>
  <si>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</si>
  <si>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</si>
  <si>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</si>
  <si>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</si>
  <si>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</si>
  <si>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</si>
  <si>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</si>
  <si>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</si>
  <si>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</si>
  <si>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</si>
  <si>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</si>
  <si>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</si>
  <si>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</si>
  <si>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</si>
  <si>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</si>
  <si>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</si>
  <si>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</si>
  <si>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</si>
  <si>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</si>
  <si>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</si>
  <si>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</si>
  <si>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</si>
  <si>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</si>
  <si>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</si>
  <si>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</si>
  <si>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</si>
  <si>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</si>
  <si>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</si>
  <si>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</si>
  <si>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</si>
  <si>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</si>
  <si>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</si>
  <si>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</si>
  <si>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</si>
  <si>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</si>
  <si>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</si>
  <si>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</si>
  <si>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</si>
  <si>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</si>
  <si>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</si>
  <si>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</si>
  <si>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</si>
  <si>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</si>
  <si>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</si>
  <si>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</si>
  <si>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</si>
  <si>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</si>
  <si>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</si>
  <si>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</si>
  <si>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</si>
  <si>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</si>
  <si>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</si>
  <si>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</si>
  <si>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</si>
  <si>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</si>
  <si>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</si>
  <si>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</si>
  <si>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</si>
  <si>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</si>
  <si>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</si>
  <si>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</si>
  <si>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</si>
  <si>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</si>
  <si>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</si>
  <si>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</si>
  <si>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</si>
  <si>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</si>
  <si>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</si>
  <si>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</si>
  <si>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</si>
  <si>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</si>
  <si>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</si>
  <si>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</si>
  <si>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</si>
  <si>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</si>
  <si>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</si>
  <si>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</si>
  <si>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</si>
  <si>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</si>
  <si>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</si>
  <si>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</si>
  <si>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</si>
  <si>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</si>
  <si>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</si>
  <si>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</si>
  <si>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</si>
  <si>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</si>
  <si>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</si>
  <si>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</si>
  <si>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</si>
  <si>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</si>
  <si>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</si>
  <si>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</si>
  <si>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</si>
  <si>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</si>
  <si>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</si>
  <si>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</si>
  <si>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</si>
  <si>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</si>
  <si>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</si>
  <si>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</si>
  <si>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</si>
  <si>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</si>
  <si>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</si>
  <si>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</si>
  <si>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</si>
  <si>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</si>
  <si>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</si>
  <si>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</si>
  <si>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</si>
  <si>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</si>
  <si>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</si>
  <si>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</si>
  <si>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</si>
  <si>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</si>
  <si>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</si>
  <si>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</si>
  <si>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</si>
  <si>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</si>
  <si>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</si>
  <si>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</si>
  <si>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</si>
  <si>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</si>
  <si>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</si>
  <si>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</si>
  <si>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</si>
  <si>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</si>
  <si>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</si>
  <si>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</si>
  <si>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</si>
  <si>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</si>
  <si>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</si>
  <si>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</si>
  <si>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</si>
  <si>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</si>
  <si>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</si>
  <si>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</si>
  <si>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</si>
  <si>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</si>
  <si>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</si>
  <si>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</si>
  <si>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</si>
  <si>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</si>
  <si>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</si>
  <si>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</si>
  <si>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</si>
  <si>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</si>
  <si>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</si>
  <si>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</si>
  <si>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</si>
  <si>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</si>
  <si>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</si>
  <si>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</si>
  <si>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</si>
  <si>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</si>
  <si>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</si>
  <si>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</si>
  <si>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</si>
  <si>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</si>
  <si>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</si>
  <si>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</si>
  <si>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</si>
  <si>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</si>
  <si>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</si>
  <si>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</si>
  <si>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</si>
  <si>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</si>
  <si>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</si>
  <si>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</si>
  <si>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</si>
  <si>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</si>
  <si>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</si>
  <si>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</si>
  <si>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</si>
  <si>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</si>
  <si>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</si>
  <si>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</si>
  <si>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</si>
  <si>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</si>
  <si>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</si>
  <si>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</si>
  <si>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</si>
  <si>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</si>
  <si>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</si>
  <si>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</si>
  <si>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</si>
  <si>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</si>
  <si>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</si>
  <si>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</si>
  <si>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</si>
  <si>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</si>
  <si>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</si>
  <si>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</si>
  <si>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</si>
  <si>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</si>
  <si>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</si>
  <si>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</si>
  <si>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</si>
  <si>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</si>
  <si>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</si>
  <si>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</si>
  <si>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</si>
  <si>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</si>
  <si>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</si>
  <si>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</si>
  <si>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</si>
  <si>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</si>
  <si>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</si>
  <si>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</si>
  <si>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</si>
  <si>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</si>
  <si>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</si>
  <si>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</si>
  <si>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</si>
  <si>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</si>
  <si>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</si>
  <si>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</si>
  <si>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</si>
  <si>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</si>
  <si>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</si>
  <si>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</si>
  <si>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</si>
  <si>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</si>
  <si>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</si>
  <si>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</si>
  <si>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</si>
  <si>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</si>
  <si>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</si>
  <si>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</si>
  <si>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</si>
  <si>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</si>
  <si>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</si>
  <si>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</si>
  <si>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</si>
  <si>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</si>
  <si>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</si>
  <si>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</si>
  <si>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</si>
  <si>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</si>
  <si>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</si>
  <si>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</si>
  <si>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</si>
  <si>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</si>
  <si>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</si>
  <si>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</si>
  <si>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</si>
  <si>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</si>
  <si>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</si>
  <si>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</si>
  <si>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</si>
  <si>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</si>
  <si>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</si>
  <si>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</si>
  <si>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</si>
  <si>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</si>
  <si>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</si>
  <si>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</si>
  <si>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</si>
  <si>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</si>
  <si>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</si>
  <si>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</si>
  <si>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</si>
  <si>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</si>
  <si>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</si>
  <si>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</si>
  <si>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</si>
  <si>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</si>
  <si>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</si>
  <si>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</si>
  <si>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</si>
  <si>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</si>
  <si>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</si>
  <si>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</si>
  <si>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</si>
  <si>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</si>
  <si>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</si>
  <si>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</si>
  <si>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</si>
  <si>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</si>
  <si>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</si>
  <si>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</si>
  <si>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</si>
  <si>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</si>
  <si>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</si>
  <si>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</si>
  <si>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</si>
  <si>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</si>
  <si>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</si>
  <si>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</si>
  <si>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</si>
  <si>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</si>
  <si>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</si>
  <si>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</si>
  <si>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</si>
  <si>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</si>
  <si>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</si>
  <si>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</si>
  <si>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</si>
  <si>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</si>
  <si>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</si>
  <si>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</si>
  <si>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</si>
  <si>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</si>
  <si>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</si>
  <si>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</si>
  <si>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</si>
  <si>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</si>
  <si>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</si>
  <si>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</si>
  <si>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</si>
  <si>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</si>
  <si>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</si>
  <si>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</si>
  <si>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</si>
  <si>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</si>
  <si>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</si>
  <si>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</si>
  <si>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</si>
  <si>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</si>
  <si>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</si>
  <si>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</si>
  <si>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</si>
  <si>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</si>
  <si>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</si>
  <si>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</si>
  <si>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ARRASAMENTO MECÂNICO DE ESTACA METÁLICA, PERFIL LAMINADO TIPO  I  FAMÍLIA 250.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</si>
  <si>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</si>
  <si>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</si>
  <si>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</si>
  <si>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</si>
  <si>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</si>
  <si>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</si>
  <si>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</si>
  <si>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</si>
  <si>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</si>
  <si>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</si>
  <si>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</si>
  <si>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</si>
  <si>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</si>
  <si>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</si>
  <si>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</si>
  <si>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</si>
  <si>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</si>
  <si>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</si>
  <si>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</si>
  <si>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</si>
  <si>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</si>
  <si>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</si>
  <si>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</si>
  <si>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</si>
  <si>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</si>
  <si>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</si>
  <si>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</si>
  <si>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</si>
  <si>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</si>
  <si>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</si>
  <si>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</si>
  <si>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FÔRMA PARA ESCADA DUPLA COM 2 LANCES EM X E LAJE PLANA, EM MADEIRA SERRADA, E=25 MM. AF_11/2020</t>
  </si>
  <si>
    <t>FABRICAÇÃO DE FÔRMA PARA ESCADA DUPLA COM 2 LANCES EM X E LAJE CASCATA, EM MADEIRA SERRADA, E=25 MM. AF_11/2020</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</si>
  <si>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</si>
  <si>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</si>
  <si>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</si>
  <si>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</si>
  <si>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</si>
  <si>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</si>
  <si>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</si>
  <si>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CORTE E DOBRA DE AÇO CA-50, DIÂMETRO DE 32 MM. AF_06/2022</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</si>
  <si>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</si>
  <si>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</si>
  <si>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</si>
  <si>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</si>
  <si>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</si>
  <si>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</si>
  <si>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</si>
  <si>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</si>
  <si>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</si>
  <si>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</si>
  <si>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</si>
  <si>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</si>
  <si>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</si>
  <si>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</si>
  <si>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</si>
  <si>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</si>
  <si>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</si>
  <si>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</si>
  <si>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</si>
  <si>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</si>
  <si>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</si>
  <si>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</si>
  <si>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</si>
  <si>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</si>
  <si>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</si>
  <si>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</si>
  <si>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</si>
  <si>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</si>
  <si>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</si>
  <si>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</si>
  <si>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</si>
  <si>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</si>
  <si>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</si>
  <si>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</si>
  <si>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</si>
  <si>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</si>
  <si>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</si>
  <si>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</si>
  <si>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</si>
  <si>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</si>
  <si>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</si>
  <si>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</si>
  <si>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</si>
  <si>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</si>
  <si>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</si>
  <si>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</si>
  <si>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</si>
  <si>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</si>
  <si>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</si>
  <si>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</si>
  <si>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</si>
  <si>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</si>
  <si>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</si>
  <si>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</si>
  <si>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</si>
  <si>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</si>
  <si>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</si>
  <si>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</si>
  <si>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</si>
  <si>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</si>
  <si>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</si>
  <si>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</si>
  <si>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</si>
  <si>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</si>
  <si>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</si>
  <si>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</si>
  <si>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</si>
  <si>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</si>
  <si>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</si>
  <si>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</si>
  <si>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</si>
  <si>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</si>
  <si>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</si>
  <si>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</si>
  <si>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</si>
  <si>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</si>
  <si>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</si>
  <si>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</si>
  <si>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</si>
  <si>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</si>
  <si>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</si>
  <si>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</si>
  <si>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</si>
  <si>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</si>
  <si>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</si>
  <si>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</si>
  <si>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</si>
  <si>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</si>
  <si>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</si>
  <si>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</si>
  <si>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</si>
  <si>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</si>
  <si>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</si>
  <si>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</si>
  <si>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</si>
  <si>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</si>
  <si>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</si>
  <si>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</si>
  <si>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</si>
  <si>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</si>
  <si>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</si>
  <si>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</si>
  <si>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</si>
  <si>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</si>
  <si>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POLIMÉRICA / MEMBRANA ACRÍLICA, 4 DEMÃOS, REFORÇADA COM VÉU DE POLIÉSTER (MAV). AF_09/2023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</si>
  <si>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</si>
  <si>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</si>
  <si>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</si>
  <si>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</si>
  <si>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</si>
  <si>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</si>
  <si>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</si>
  <si>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</si>
  <si>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</si>
  <si>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</si>
  <si>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</si>
  <si>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</si>
  <si>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</si>
  <si>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</si>
  <si>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</si>
  <si>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</si>
  <si>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</si>
  <si>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</si>
  <si>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</si>
  <si>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</si>
  <si>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</si>
  <si>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</si>
  <si>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</si>
  <si>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</si>
  <si>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</si>
  <si>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</si>
  <si>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</si>
  <si>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</si>
  <si>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</si>
  <si>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</si>
  <si>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</si>
  <si>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</si>
  <si>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</si>
  <si>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</si>
  <si>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</si>
  <si>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</si>
  <si>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</si>
  <si>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</si>
  <si>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</si>
  <si>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</si>
  <si>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</si>
  <si>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</si>
  <si>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</si>
  <si>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</si>
  <si>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</si>
  <si>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</si>
  <si>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</si>
  <si>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</si>
  <si>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</si>
  <si>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</si>
  <si>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</si>
  <si>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</si>
  <si>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</si>
  <si>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</si>
  <si>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</si>
  <si>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</si>
  <si>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</si>
  <si>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</si>
  <si>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</si>
  <si>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</si>
  <si>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</si>
  <si>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</si>
  <si>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</si>
  <si>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</si>
  <si>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</si>
  <si>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</si>
  <si>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</si>
  <si>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</si>
  <si>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</si>
  <si>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</si>
  <si>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</si>
  <si>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</si>
  <si>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</si>
  <si>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</si>
  <si>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</si>
  <si>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</si>
  <si>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</si>
  <si>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</si>
  <si>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</si>
  <si>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</si>
  <si>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</si>
  <si>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</si>
  <si>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</si>
  <si>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</si>
  <si>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</si>
  <si>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</si>
  <si>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</si>
  <si>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</si>
  <si>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</si>
  <si>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</si>
  <si>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</si>
  <si>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</si>
  <si>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</si>
  <si>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</si>
  <si>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</si>
  <si>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</si>
  <si>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</si>
  <si>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</si>
  <si>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</si>
  <si>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</si>
  <si>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</si>
  <si>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</si>
  <si>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</si>
  <si>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</si>
  <si>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</si>
  <si>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</si>
  <si>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</si>
  <si>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</si>
  <si>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</si>
  <si>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</si>
  <si>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</si>
  <si>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</si>
  <si>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</si>
  <si>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</si>
  <si>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</si>
  <si>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</si>
  <si>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</si>
  <si>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</si>
  <si>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</si>
  <si>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</si>
  <si>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</si>
  <si>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</si>
  <si>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</si>
  <si>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</si>
  <si>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</si>
  <si>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</si>
  <si>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</si>
  <si>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</si>
  <si>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</si>
  <si>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</si>
  <si>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</si>
  <si>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</si>
  <si>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</si>
  <si>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</si>
  <si>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</si>
  <si>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</si>
  <si>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</si>
  <si>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</si>
  <si>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</si>
  <si>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</si>
  <si>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</si>
  <si>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</si>
  <si>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</si>
  <si>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</si>
  <si>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</si>
  <si>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</si>
  <si>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</si>
  <si>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</si>
  <si>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</si>
  <si>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</si>
  <si>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</si>
  <si>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</si>
  <si>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</si>
  <si>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</si>
  <si>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</si>
  <si>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</si>
  <si>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</si>
  <si>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</si>
  <si>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</si>
  <si>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</si>
  <si>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</si>
  <si>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</si>
  <si>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</si>
  <si>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</si>
  <si>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</si>
  <si>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</si>
  <si>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</si>
  <si>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</si>
  <si>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</si>
  <si>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</si>
  <si>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</si>
  <si>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</si>
  <si>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</si>
  <si>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</si>
  <si>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</si>
  <si>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</si>
  <si>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</si>
  <si>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</si>
  <si>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</si>
  <si>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</si>
  <si>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</si>
  <si>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</si>
  <si>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</si>
  <si>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</si>
  <si>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</si>
  <si>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</si>
  <si>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</si>
  <si>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</si>
  <si>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</si>
  <si>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</si>
  <si>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</si>
  <si>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</si>
  <si>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</si>
  <si>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</si>
  <si>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</si>
  <si>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</si>
  <si>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</si>
  <si>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</si>
  <si>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</si>
  <si>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</si>
  <si>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</si>
  <si>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</si>
  <si>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</si>
  <si>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</si>
  <si>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</si>
  <si>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</si>
  <si>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</si>
  <si>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</si>
  <si>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</si>
  <si>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</si>
  <si>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</si>
  <si>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</si>
  <si>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</si>
  <si>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</si>
  <si>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</si>
  <si>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</si>
  <si>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</si>
  <si>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</si>
  <si>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</si>
  <si>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</si>
  <si>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</si>
  <si>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</si>
  <si>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</si>
  <si>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</si>
  <si>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</si>
  <si>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</si>
  <si>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</si>
  <si>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</si>
  <si>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</si>
  <si>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</si>
  <si>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</si>
  <si>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</si>
  <si>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</si>
  <si>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</si>
  <si>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</si>
  <si>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</si>
  <si>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</si>
  <si>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</si>
  <si>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</si>
  <si>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</si>
  <si>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</si>
  <si>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</si>
  <si>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</si>
  <si>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</si>
  <si>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</si>
  <si>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</si>
  <si>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</si>
  <si>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</si>
  <si>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</si>
  <si>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</si>
  <si>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</si>
  <si>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</si>
  <si>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</si>
  <si>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</si>
  <si>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</si>
  <si>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</si>
  <si>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</si>
  <si>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</si>
  <si>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</si>
  <si>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</si>
  <si>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</si>
  <si>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</si>
  <si>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</si>
  <si>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</si>
  <si>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</si>
  <si>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</si>
  <si>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</si>
  <si>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</si>
  <si>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</si>
  <si>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</si>
  <si>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</si>
  <si>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</si>
  <si>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</si>
  <si>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</si>
  <si>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</si>
  <si>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</si>
  <si>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</si>
  <si>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</si>
  <si>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</si>
  <si>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</si>
  <si>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</si>
  <si>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</si>
  <si>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</si>
  <si>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</si>
  <si>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</si>
  <si>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</si>
  <si>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</si>
  <si>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</si>
  <si>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</si>
  <si>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</si>
  <si>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</si>
  <si>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</si>
  <si>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</si>
  <si>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</si>
  <si>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DE REDUÇÃO, CPVC, SOLDÁVEL, DN 28 X 22 MM,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</si>
  <si>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</si>
  <si>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</si>
  <si>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</si>
  <si>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</si>
  <si>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</si>
  <si>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</si>
  <si>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</si>
  <si>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</si>
  <si>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</si>
  <si>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</si>
  <si>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</si>
  <si>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</si>
  <si>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</si>
  <si>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</si>
  <si>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</si>
  <si>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</si>
  <si>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</si>
  <si>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</si>
  <si>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</si>
  <si>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</si>
  <si>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</si>
  <si>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</si>
  <si>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</si>
  <si>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</si>
  <si>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</si>
  <si>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</si>
  <si>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</si>
  <si>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</si>
  <si>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</si>
  <si>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</si>
  <si>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</si>
  <si>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</si>
  <si>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</si>
  <si>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</si>
  <si>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</si>
  <si>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</si>
  <si>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</si>
  <si>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</si>
  <si>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</si>
  <si>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</si>
  <si>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</si>
  <si>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</si>
  <si>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</si>
  <si>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</si>
  <si>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</si>
  <si>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</si>
  <si>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</si>
  <si>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</si>
  <si>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</si>
  <si>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</si>
  <si>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</si>
  <si>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</si>
  <si>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</si>
  <si>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</si>
  <si>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</si>
  <si>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</si>
  <si>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</si>
  <si>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</si>
  <si>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</si>
  <si>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</si>
  <si>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</si>
  <si>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</si>
  <si>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</si>
  <si>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</si>
  <si>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</si>
  <si>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</si>
  <si>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</si>
  <si>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</si>
  <si>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</si>
  <si>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</si>
  <si>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</si>
  <si>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</si>
  <si>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</si>
  <si>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</si>
  <si>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</si>
  <si>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</si>
  <si>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</si>
  <si>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</si>
  <si>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</si>
  <si>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</si>
  <si>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</si>
  <si>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</si>
  <si>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</si>
  <si>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</si>
  <si>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</si>
  <si>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</si>
  <si>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</si>
  <si>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</si>
  <si>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</si>
  <si>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</si>
  <si>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</si>
  <si>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</si>
  <si>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</si>
  <si>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</si>
  <si>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</si>
  <si>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</si>
  <si>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</si>
  <si>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</si>
  <si>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</si>
  <si>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</si>
  <si>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</si>
  <si>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</si>
  <si>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</si>
  <si>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</si>
  <si>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</si>
  <si>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</si>
  <si>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</si>
  <si>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</si>
  <si>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</si>
  <si>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</si>
  <si>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</si>
  <si>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</si>
  <si>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</si>
  <si>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</si>
  <si>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</si>
  <si>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</si>
  <si>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</si>
  <si>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</si>
  <si>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</si>
  <si>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</si>
  <si>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</si>
  <si>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</si>
  <si>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</si>
  <si>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</si>
  <si>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</si>
  <si>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</si>
  <si>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</si>
  <si>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</si>
  <si>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</si>
  <si>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</si>
  <si>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</si>
  <si>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</si>
  <si>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</si>
  <si>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</si>
  <si>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</si>
  <si>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</si>
  <si>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</si>
  <si>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</si>
  <si>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</si>
  <si>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</si>
  <si>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</si>
  <si>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</si>
  <si>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</si>
  <si>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</si>
  <si>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</si>
  <si>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</si>
  <si>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</si>
  <si>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</si>
  <si>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</si>
  <si>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</si>
  <si>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</si>
  <si>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</si>
  <si>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</si>
  <si>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</si>
  <si>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</si>
  <si>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</si>
  <si>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</si>
  <si>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</si>
  <si>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</si>
  <si>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</si>
  <si>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</si>
  <si>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</si>
  <si>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</si>
  <si>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</si>
  <si>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</si>
  <si>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</si>
  <si>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</si>
  <si>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</si>
  <si>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</si>
  <si>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</si>
  <si>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</si>
  <si>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</si>
  <si>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</si>
  <si>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</si>
  <si>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</si>
  <si>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</si>
  <si>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</si>
  <si>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</si>
  <si>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</si>
  <si>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</si>
  <si>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</si>
  <si>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</si>
  <si>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</si>
  <si>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</si>
  <si>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</si>
  <si>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</si>
  <si>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</si>
  <si>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</si>
  <si>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</si>
  <si>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</si>
  <si>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</si>
  <si>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</si>
  <si>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</si>
  <si>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</si>
  <si>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</si>
  <si>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</si>
  <si>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</si>
  <si>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</si>
  <si>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</si>
  <si>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</si>
  <si>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</si>
  <si>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</si>
  <si>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</si>
  <si>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</si>
  <si>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</si>
  <si>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</si>
  <si>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</si>
  <si>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</si>
  <si>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</si>
  <si>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</si>
  <si>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</si>
  <si>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</si>
  <si>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</si>
  <si>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</si>
  <si>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</si>
  <si>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</si>
  <si>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</si>
  <si>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</si>
  <si>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</si>
  <si>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</si>
  <si>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</si>
  <si>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</si>
  <si>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</si>
  <si>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</si>
  <si>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</si>
  <si>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</si>
  <si>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</si>
  <si>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</si>
  <si>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</si>
  <si>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</si>
  <si>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</si>
  <si>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</si>
  <si>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</si>
  <si>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</si>
  <si>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</si>
  <si>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</si>
  <si>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</si>
  <si>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</si>
  <si>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</si>
  <si>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</si>
  <si>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</si>
  <si>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</si>
  <si>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</si>
  <si>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</si>
  <si>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</si>
  <si>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</si>
  <si>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</si>
  <si>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</si>
  <si>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</si>
  <si>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</si>
  <si>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</si>
  <si>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</si>
  <si>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</si>
  <si>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</si>
  <si>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</si>
  <si>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</si>
  <si>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</si>
  <si>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</si>
  <si>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</si>
  <si>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</si>
  <si>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</si>
  <si>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</si>
  <si>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</si>
  <si>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</si>
  <si>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</si>
  <si>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</si>
  <si>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</si>
  <si>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</si>
  <si>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</si>
  <si>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</si>
  <si>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</si>
  <si>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</si>
  <si>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</si>
  <si>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</si>
  <si>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</si>
  <si>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</si>
  <si>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</si>
  <si>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</si>
  <si>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</si>
  <si>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</si>
  <si>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</si>
  <si>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</si>
  <si>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</si>
  <si>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</si>
  <si>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</si>
  <si>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</si>
  <si>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</si>
  <si>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</si>
  <si>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</si>
  <si>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</si>
  <si>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</si>
  <si>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</si>
  <si>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</si>
  <si>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</si>
  <si>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</si>
  <si>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</si>
  <si>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</si>
  <si>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</si>
  <si>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</si>
  <si>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</si>
  <si>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</si>
  <si>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</si>
  <si>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</si>
  <si>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</si>
  <si>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</si>
  <si>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</si>
  <si>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</si>
  <si>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</si>
  <si>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</si>
  <si>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</si>
  <si>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</si>
  <si>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</si>
  <si>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</si>
  <si>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</si>
  <si>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</si>
  <si>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</si>
  <si>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</si>
  <si>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</si>
  <si>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</si>
  <si>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</si>
  <si>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</si>
  <si>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</si>
  <si>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</si>
  <si>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</si>
  <si>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</si>
  <si>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</si>
  <si>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</si>
  <si>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</si>
  <si>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</si>
  <si>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</si>
  <si>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</si>
  <si>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</si>
  <si>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</si>
  <si>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</si>
  <si>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</si>
  <si>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</si>
  <si>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</si>
  <si>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</si>
  <si>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</si>
  <si>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</si>
  <si>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</si>
  <si>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</si>
  <si>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</si>
  <si>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</si>
  <si>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</si>
  <si>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</si>
  <si>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</si>
  <si>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</si>
  <si>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</si>
  <si>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</si>
  <si>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</si>
  <si>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</si>
  <si>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</si>
  <si>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</si>
  <si>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</si>
  <si>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</si>
  <si>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</si>
  <si>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</si>
  <si>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</si>
  <si>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</si>
  <si>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</si>
  <si>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</si>
  <si>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</si>
  <si>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</si>
  <si>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</si>
  <si>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</si>
  <si>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</si>
  <si>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</si>
  <si>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</si>
  <si>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</si>
  <si>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</si>
  <si>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</si>
  <si>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</si>
  <si>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</si>
  <si>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</si>
  <si>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</si>
  <si>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</si>
  <si>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</si>
  <si>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</si>
  <si>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</si>
  <si>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</si>
  <si>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</si>
  <si>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</si>
  <si>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</si>
  <si>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</si>
  <si>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</si>
  <si>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</si>
  <si>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</si>
  <si>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</si>
  <si>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</si>
  <si>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</si>
  <si>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</si>
  <si>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</si>
  <si>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</si>
  <si>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</si>
  <si>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</si>
  <si>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</si>
  <si>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</si>
  <si>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</si>
  <si>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</si>
  <si>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</si>
  <si>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</si>
  <si>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</si>
  <si>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</si>
  <si>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</si>
  <si>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</si>
  <si>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</si>
  <si>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</si>
  <si>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</si>
  <si>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</si>
  <si>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</si>
  <si>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</si>
  <si>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</si>
  <si>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</si>
  <si>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</si>
  <si>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</si>
  <si>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</si>
  <si>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</si>
  <si>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</si>
  <si>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</si>
  <si>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</si>
  <si>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</si>
  <si>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</si>
  <si>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</si>
  <si>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</si>
  <si>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</si>
  <si>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</si>
  <si>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</si>
  <si>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</si>
  <si>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</si>
  <si>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</si>
  <si>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</si>
  <si>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</si>
  <si>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</si>
  <si>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</si>
  <si>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</si>
  <si>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</si>
  <si>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</si>
  <si>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</si>
  <si>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</si>
  <si>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</si>
  <si>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</si>
  <si>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</si>
  <si>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</si>
  <si>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</si>
  <si>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</si>
  <si>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</si>
  <si>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</si>
  <si>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</si>
  <si>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</si>
  <si>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</si>
  <si>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</si>
  <si>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</si>
  <si>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</si>
  <si>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</si>
  <si>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</si>
  <si>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</si>
  <si>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</si>
  <si>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</si>
  <si>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</si>
  <si>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</si>
  <si>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</si>
  <si>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</si>
  <si>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</si>
  <si>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</si>
  <si>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</si>
  <si>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</si>
  <si>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</si>
  <si>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</si>
  <si>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</si>
  <si>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</si>
  <si>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</si>
  <si>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</si>
  <si>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</si>
  <si>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</si>
  <si>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</si>
  <si>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</si>
  <si>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</si>
  <si>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</si>
  <si>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</si>
  <si>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</si>
  <si>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</si>
  <si>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</si>
  <si>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</si>
  <si>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</si>
  <si>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</si>
  <si>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</si>
  <si>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</si>
  <si>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</si>
  <si>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</si>
  <si>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</si>
  <si>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</si>
  <si>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</si>
  <si>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</si>
  <si>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</si>
  <si>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</si>
  <si>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</si>
  <si>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</si>
  <si>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</si>
  <si>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</si>
  <si>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</si>
  <si>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</si>
  <si>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</si>
  <si>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</si>
  <si>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</si>
  <si>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</si>
  <si>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</si>
  <si>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</si>
  <si>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</si>
  <si>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</si>
  <si>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</si>
  <si>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</si>
  <si>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</si>
  <si>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</si>
  <si>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</si>
  <si>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</si>
  <si>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</si>
  <si>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</si>
  <si>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</si>
  <si>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</si>
  <si>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</si>
  <si>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</si>
  <si>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</si>
  <si>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</si>
  <si>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</si>
  <si>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</si>
  <si>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</si>
  <si>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</si>
  <si>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</si>
  <si>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</si>
  <si>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</si>
  <si>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</si>
  <si>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</si>
  <si>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</si>
  <si>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</si>
  <si>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</si>
  <si>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</si>
  <si>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</si>
  <si>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</si>
  <si>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</si>
  <si>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</si>
  <si>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</si>
  <si>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</si>
  <si>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</si>
  <si>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</si>
  <si>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</si>
  <si>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</si>
  <si>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</si>
  <si>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</si>
  <si>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</si>
  <si>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</si>
  <si>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</si>
  <si>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</si>
  <si>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</si>
  <si>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</si>
  <si>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</si>
  <si>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</si>
  <si>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</si>
  <si>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</si>
  <si>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</si>
  <si>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</si>
  <si>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</si>
  <si>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</si>
  <si>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</si>
  <si>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</si>
  <si>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</si>
  <si>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</si>
  <si>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</si>
  <si>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</si>
  <si>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</si>
  <si>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</si>
  <si>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</si>
  <si>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</si>
  <si>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</si>
  <si>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</si>
  <si>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</si>
  <si>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</si>
  <si>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</si>
  <si>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</si>
  <si>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</si>
  <si>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</si>
  <si>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</si>
  <si>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</si>
  <si>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</si>
  <si>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</si>
  <si>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</si>
  <si>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</si>
  <si>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</si>
  <si>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</si>
  <si>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</si>
  <si>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</si>
  <si>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</si>
  <si>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</si>
  <si>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</si>
  <si>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</si>
  <si>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</si>
  <si>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</si>
  <si>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</si>
  <si>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</si>
  <si>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</si>
  <si>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</si>
  <si>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</si>
  <si>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</si>
  <si>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</si>
  <si>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</si>
  <si>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</si>
  <si>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</si>
  <si>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</si>
  <si>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</si>
  <si>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</si>
  <si>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</si>
  <si>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</si>
  <si>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</si>
  <si>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</si>
  <si>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</si>
  <si>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</si>
  <si>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</si>
  <si>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</si>
  <si>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</si>
  <si>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CPU 18/SLU/DF</t>
  </si>
  <si>
    <t>COMPOSIÇÃO PARAMÉTRICA DE LIGAÇÃO PREDIAL DE ESGOTO, REDE DN 150 MM, COLETOR PREDIAL DN 100 MM, L = 4,0 M, LARGURA DA VALA = 0,65 M; COM SELIM E CURVA 90 GRAUS; ESCAVAÇÃO MECANIZADA, PREPARO DE FUNDO DE VALA E REATERRO COMPACTADO. AF_06/2022</t>
  </si>
  <si>
    <t>Atualização da Composição  104130</t>
  </si>
  <si>
    <t>Transporte Conteiner</t>
  </si>
  <si>
    <t>FONTE</t>
  </si>
  <si>
    <t>ARGILA, ARGILA VERMELHA OU ARGILA ARENOSA (RETIRADA NA JAZIDA, SEM TRANSPORTE), COM CARGA E DESCARGA</t>
  </si>
  <si>
    <t>m3</t>
  </si>
  <si>
    <t>CPU 19/SLU/DF</t>
  </si>
  <si>
    <t>PLACA DE INAUGURAÇÃO EM CHAPA DE AÇO INOXIDÁVEL ESCOVADO COM IMPRESSÃO EM ALTO RELEVO (57x40 cm)</t>
  </si>
  <si>
    <t>PLACA DE INAUGURAÇÃO DE OBRA</t>
  </si>
  <si>
    <t>OBS: Adesivo Cotado = R$ 42,54 (painel de preço). Dimensão:  (2,97x1,14)</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</si>
  <si>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</si>
  <si>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</si>
  <si>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</si>
  <si>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</si>
  <si>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</si>
  <si>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</si>
  <si>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</si>
  <si>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</si>
  <si>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</si>
  <si>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</si>
  <si>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</si>
  <si>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</si>
  <si>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</si>
  <si>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</si>
  <si>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</si>
  <si>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</si>
  <si>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</si>
  <si>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</si>
  <si>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</si>
  <si>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</si>
  <si>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</si>
  <si>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</si>
  <si>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</si>
  <si>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</si>
  <si>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</si>
  <si>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</si>
  <si>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</si>
  <si>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</si>
  <si>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</si>
  <si>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</si>
  <si>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</si>
  <si>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</si>
  <si>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</si>
  <si>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</si>
  <si>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</si>
  <si>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</si>
  <si>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</si>
  <si>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</si>
  <si>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</si>
  <si>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</si>
  <si>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</si>
  <si>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</si>
  <si>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</si>
  <si>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</si>
  <si>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</si>
  <si>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</si>
  <si>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</si>
  <si>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</si>
  <si>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</si>
  <si>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</si>
  <si>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</si>
  <si>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</si>
  <si>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</si>
  <si>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</si>
  <si>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</si>
  <si>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</si>
  <si>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</si>
  <si>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</si>
  <si>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</si>
  <si>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</si>
  <si>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</si>
  <si>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</si>
  <si>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</si>
  <si>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</si>
  <si>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</si>
  <si>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</si>
  <si>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</si>
  <si>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</si>
  <si>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</si>
  <si>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</si>
  <si>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</si>
  <si>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</si>
  <si>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</si>
  <si>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</si>
  <si>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</si>
  <si>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</si>
  <si>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</si>
  <si>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</si>
  <si>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</si>
  <si>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</si>
  <si>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</si>
  <si>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</si>
  <si>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</si>
  <si>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</si>
  <si>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</si>
  <si>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</si>
  <si>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</si>
  <si>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</si>
  <si>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</si>
  <si>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</si>
  <si>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6.6</t>
  </si>
  <si>
    <t>SUBTOTAL - 6.6</t>
  </si>
  <si>
    <t>CPU 04'/SLU/DF</t>
  </si>
  <si>
    <t xml:space="preserve"> POSTE DE AÇO PARA ENTRADA DE ENERGIA ELÉTRICA </t>
  </si>
  <si>
    <t>2.2.2</t>
  </si>
  <si>
    <t>2.2.1</t>
  </si>
  <si>
    <t>CAMADA DE REGULARIZAÇÃO DO TERRENO</t>
  </si>
  <si>
    <t>30 CM</t>
  </si>
  <si>
    <t>EXECUÇÃO DE PLATAFORMA DE RECEBIMENTO DOS RESÍDUOS</t>
  </si>
  <si>
    <t>FORNECIMENTO E INSTALAÇÃO DE TRANSFORMADOR</t>
  </si>
  <si>
    <t xml:space="preserve">Quantidade prevista para 1 unidade </t>
  </si>
  <si>
    <t xml:space="preserve">Quantidades estimadas com serviços sob demanda </t>
  </si>
  <si>
    <t>Quantidade total estimada</t>
  </si>
  <si>
    <t>8.8</t>
  </si>
  <si>
    <t xml:space="preserve">Planilha Resumo </t>
  </si>
  <si>
    <t>Valor Total (R$)</t>
  </si>
  <si>
    <t>Custo unitário  com BDI (R$)</t>
  </si>
  <si>
    <t>1-Valor total para construção do PEV</t>
  </si>
  <si>
    <t>3-Custo global para Contrução de PEVs (1+2)</t>
  </si>
  <si>
    <t xml:space="preserve">Ponto de Entrega Voluntária (PEV) : Papa Entulho </t>
  </si>
  <si>
    <t>1º - PRIMEIRA MEDIÇÃO</t>
  </si>
  <si>
    <t>2º - SEGUNDA MEDIÇÃO</t>
  </si>
  <si>
    <t>3º - TERCEIRA MEDIÇÃO</t>
  </si>
  <si>
    <t>4º - QUARTA MEDIÇÃO</t>
  </si>
  <si>
    <t>5º - QUINTA MEDIÇÃO</t>
  </si>
  <si>
    <t>CPU 20/SLU/DF</t>
  </si>
  <si>
    <t>CAIXA DE AREIA 40X40X40CM EM ALVENARIA - FORNECIMENTO E EXECUÇÃO</t>
  </si>
  <si>
    <t>SUBTOTAL - 7</t>
  </si>
  <si>
    <t>8.1</t>
  </si>
  <si>
    <t>CRONOGRAMA DE DESEMBOLSO - 2025</t>
  </si>
  <si>
    <t>ANEXO - A3</t>
  </si>
  <si>
    <t>ANEXO - A4</t>
  </si>
  <si>
    <t>ANEXO A5</t>
  </si>
  <si>
    <t xml:space="preserve">2-Valor total estimado para serviços sob demanda </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</si>
  <si>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</si>
  <si>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</si>
  <si>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</si>
  <si>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</si>
  <si>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</si>
  <si>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</si>
  <si>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</si>
  <si>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</si>
  <si>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</si>
  <si>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</si>
  <si>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</si>
  <si>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</si>
  <si>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</si>
  <si>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</si>
  <si>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</si>
  <si>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</si>
  <si>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</si>
  <si>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</si>
  <si>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</si>
  <si>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</si>
  <si>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</si>
  <si>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</si>
  <si>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</si>
  <si>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</si>
  <si>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</si>
  <si>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</si>
  <si>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</si>
  <si>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</si>
  <si>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</si>
  <si>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</si>
  <si>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</si>
  <si>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</si>
  <si>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</si>
  <si>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</si>
  <si>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</si>
  <si>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</si>
  <si>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</si>
  <si>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</si>
  <si>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</si>
  <si>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</si>
  <si>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</si>
  <si>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</si>
  <si>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</si>
  <si>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</si>
  <si>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</si>
  <si>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</si>
  <si>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</si>
  <si>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REF. SINAPI - 12/2024 não desonerado</t>
  </si>
  <si>
    <t>Percentual de andamento esperado</t>
  </si>
  <si>
    <t>adicionado</t>
  </si>
  <si>
    <t>ponderação de 50%</t>
  </si>
  <si>
    <t>transporte de entulho até a o pev mais próximo</t>
  </si>
  <si>
    <t xml:space="preserve">pintura dos perfis de requadro </t>
  </si>
  <si>
    <t>CPU 21/SLU/DF</t>
  </si>
  <si>
    <t xml:space="preserve"> CABO MULTIPOLAR DE COBRE, FLEXÍVEL, CLASSE 4 OU 5, ISOLAÇÃO EM HEPR, COBERTURA EM PVC-ST2, ANTICHAMAS BWF -B 0,6-1,0 KV-FORNECIMENTO E INSTALAÇÃO.</t>
  </si>
  <si>
    <t>m</t>
  </si>
  <si>
    <t xml:space="preserve">Produto </t>
  </si>
  <si>
    <t>data da cotação</t>
  </si>
  <si>
    <t>Fonte</t>
  </si>
  <si>
    <t>CNPJ</t>
  </si>
  <si>
    <t xml:space="preserve">unidade </t>
  </si>
  <si>
    <t>Quantidade total</t>
  </si>
  <si>
    <t>Valor Unitário</t>
  </si>
  <si>
    <t>Valor corrigido s/ BDI</t>
  </si>
  <si>
    <t>un.</t>
  </si>
  <si>
    <t>Painel de Preços</t>
  </si>
  <si>
    <t xml:space="preserve">MEDIANA </t>
  </si>
  <si>
    <t>MEDIANA + 50%</t>
  </si>
  <si>
    <t>MEDIANA - 50%</t>
  </si>
  <si>
    <t>MÉDIA CORRIGIDA</t>
  </si>
  <si>
    <t>MEDIANA CORRIGIDA</t>
  </si>
  <si>
    <t>Sondaem SPT</t>
  </si>
  <si>
    <t>MAPA DE PREÇO</t>
  </si>
  <si>
    <t>Placa de inauguração em inox</t>
  </si>
  <si>
    <t>Mapa de Preço- DF</t>
  </si>
  <si>
    <t xml:space="preserve">Filtro vertical </t>
  </si>
  <si>
    <t xml:space="preserve">ADESIVO EM VINIL COM IMPRESSÃO DIGITAL COLORIDA </t>
  </si>
  <si>
    <t>Adesivo em vinil</t>
  </si>
  <si>
    <t>m²</t>
  </si>
  <si>
    <t>Mapa de preço</t>
  </si>
  <si>
    <t xml:space="preserve">Mapa de preço </t>
  </si>
  <si>
    <t>CPU 22/SLU/DF</t>
  </si>
  <si>
    <t>8.9</t>
  </si>
  <si>
    <t>GRUPO GERADOR</t>
  </si>
  <si>
    <t>SICRO 01/2025- E9521</t>
  </si>
  <si>
    <t>GRUPO GERADOR - 3,2 KVA - CHP</t>
  </si>
  <si>
    <t>SICRO 01/2025- E9522</t>
  </si>
  <si>
    <t>GRUPO GERADOR - 3,2 KVA - CHI</t>
  </si>
  <si>
    <t>SICRO 01/2025- 5213368</t>
  </si>
  <si>
    <t>ENCARGOS
HORISTA</t>
  </si>
  <si>
    <t>ENCARGOS
MENSALISTA</t>
  </si>
  <si>
    <t>Cód.</t>
  </si>
  <si>
    <t>Composição Referência 
(SINAPI)</t>
  </si>
  <si>
    <t>Descrição de Referência 
(SINAPI)</t>
  </si>
  <si>
    <t>Descrição do Posto de Trabalho
(SLU)</t>
  </si>
  <si>
    <t>Vencimentos</t>
  </si>
  <si>
    <t>[1]
Salário
(horista com encargos complementares)</t>
  </si>
  <si>
    <t>[2]
Código
SINAPI composição</t>
  </si>
  <si>
    <t>[4]
Salário base horista (sem encargos sociais de horista )</t>
  </si>
  <si>
    <t>[5]
Adicional Noturno horista
(hora)
=[(3)X20%]</t>
  </si>
  <si>
    <t>[8]
Salário diurno horista (com encargos sociais de mensalista)</t>
  </si>
  <si>
    <t>[8]
Salário noturno horista (com encargos sociais de mensalista)</t>
  </si>
  <si>
    <t>[17]
Custo Total Mensal</t>
  </si>
  <si>
    <t xml:space="preserve">[3]
Jornada de trabalho diurna </t>
  </si>
  <si>
    <t xml:space="preserve">[4]
Jornada de trabalho- hora  noturna
</t>
  </si>
  <si>
    <t>Considerando a jornada de 19 as 07, sendo de 19 as 22 horas diurnas</t>
  </si>
  <si>
    <t xml:space="preserve">[6]
Diferença Horas noturnas (Coeficiente de redução de horas noturnas = 60/52,5)  </t>
  </si>
  <si>
    <t>VIGIA DIURNO COM ENCARGOS COMPLEMENTARES (100289)</t>
  </si>
  <si>
    <t>POSTO DE TRABALHO DE VIGIA NOTURNO HORISTA COM ENCARGOS COMPLEMENTARES MENSALISTAS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</si>
  <si>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</si>
  <si>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</si>
  <si>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</si>
  <si>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</si>
  <si>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</si>
  <si>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</si>
  <si>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</si>
  <si>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</si>
  <si>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</si>
  <si>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</si>
  <si>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</si>
  <si>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</si>
  <si>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</si>
  <si>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</si>
  <si>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</si>
  <si>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</si>
  <si>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</si>
  <si>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</si>
  <si>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</si>
  <si>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</si>
  <si>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</si>
  <si>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</si>
  <si>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</si>
  <si>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</si>
  <si>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</si>
  <si>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</si>
  <si>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</si>
  <si>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</si>
  <si>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</si>
  <si>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</si>
  <si>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</si>
  <si>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</si>
  <si>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</si>
  <si>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</si>
  <si>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</si>
  <si>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</si>
  <si>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</si>
  <si>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</si>
  <si>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</si>
  <si>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</si>
  <si>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</si>
  <si>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</si>
  <si>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</si>
  <si>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</si>
  <si>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</si>
  <si>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</si>
  <si>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</si>
  <si>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</si>
  <si>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</si>
  <si>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</si>
  <si>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</si>
  <si>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</si>
  <si>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</si>
  <si>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</si>
  <si>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</si>
  <si>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</si>
  <si>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</si>
  <si>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</si>
  <si>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</si>
  <si>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</si>
  <si>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</si>
  <si>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</si>
  <si>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</si>
  <si>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</si>
  <si>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</si>
  <si>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</si>
  <si>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</si>
  <si>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</si>
  <si>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</si>
  <si>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</si>
  <si>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</si>
  <si>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</si>
  <si>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</si>
  <si>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</si>
  <si>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</si>
  <si>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</si>
  <si>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</si>
  <si>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</si>
  <si>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</si>
  <si>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</si>
  <si>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</si>
  <si>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</si>
  <si>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</si>
  <si>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</si>
  <si>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</si>
  <si>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</si>
  <si>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</si>
  <si>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</si>
  <si>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</si>
  <si>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</si>
  <si>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</si>
  <si>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</si>
  <si>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</si>
  <si>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</si>
  <si>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</si>
  <si>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</si>
  <si>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</si>
  <si>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</si>
  <si>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</si>
  <si>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</si>
  <si>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</si>
  <si>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</si>
  <si>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</si>
  <si>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</si>
  <si>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</si>
  <si>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</si>
  <si>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</si>
  <si>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</si>
  <si>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</si>
  <si>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</si>
  <si>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</si>
  <si>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</si>
  <si>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</si>
  <si>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</si>
  <si>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</si>
  <si>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</si>
  <si>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</si>
  <si>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</si>
  <si>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</si>
  <si>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</si>
  <si>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</si>
  <si>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</si>
  <si>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</si>
  <si>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</si>
  <si>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</si>
  <si>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</si>
  <si>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</si>
  <si>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</si>
  <si>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</si>
  <si>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</si>
  <si>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</si>
  <si>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</si>
  <si>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</si>
  <si>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</si>
  <si>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</si>
  <si>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</si>
  <si>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</si>
  <si>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</si>
  <si>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</si>
  <si>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</si>
  <si>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</si>
  <si>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</si>
  <si>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</si>
  <si>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</si>
  <si>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</si>
  <si>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</si>
  <si>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</si>
  <si>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</si>
  <si>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</si>
  <si>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</si>
  <si>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</si>
  <si>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</si>
  <si>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</si>
  <si>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</si>
  <si>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</si>
  <si>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</si>
  <si>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</si>
  <si>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</si>
  <si>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</si>
  <si>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</si>
  <si>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</si>
  <si>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</si>
  <si>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</si>
  <si>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</si>
  <si>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</si>
  <si>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</si>
  <si>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</si>
  <si>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</si>
  <si>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</si>
  <si>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</si>
  <si>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</si>
  <si>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</si>
  <si>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</si>
  <si>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</si>
  <si>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</si>
  <si>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</si>
  <si>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</si>
  <si>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</si>
  <si>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</si>
  <si>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</si>
  <si>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</si>
  <si>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</si>
  <si>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</si>
  <si>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</si>
  <si>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</si>
  <si>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</si>
  <si>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</si>
  <si>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</si>
  <si>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</si>
  <si>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</si>
  <si>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</si>
  <si>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</si>
  <si>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</si>
  <si>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</si>
  <si>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</si>
  <si>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</si>
  <si>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</si>
  <si>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</si>
  <si>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</si>
  <si>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</si>
  <si>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</si>
  <si>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</si>
  <si>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</si>
  <si>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</si>
  <si>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</si>
  <si>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</si>
  <si>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</si>
  <si>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</si>
  <si>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</si>
  <si>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</si>
  <si>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</si>
  <si>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</si>
  <si>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</si>
  <si>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</si>
  <si>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</si>
  <si>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</si>
  <si>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</si>
  <si>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</si>
  <si>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</si>
  <si>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</si>
  <si>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</si>
  <si>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</si>
  <si>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</si>
  <si>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</si>
  <si>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</si>
  <si>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</si>
  <si>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</si>
  <si>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</si>
  <si>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</si>
  <si>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</si>
  <si>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</si>
  <si>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</si>
  <si>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</si>
  <si>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</si>
  <si>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</si>
  <si>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</si>
  <si>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</si>
  <si>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</si>
  <si>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</si>
  <si>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</si>
  <si>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</si>
  <si>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</si>
  <si>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</si>
  <si>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</si>
  <si>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</si>
  <si>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</si>
  <si>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</si>
  <si>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</si>
  <si>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</si>
  <si>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</si>
  <si>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</si>
  <si>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</si>
  <si>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</si>
  <si>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</si>
  <si>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</si>
  <si>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</si>
  <si>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</si>
  <si>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</si>
  <si>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</si>
  <si>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</si>
  <si>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</si>
  <si>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</si>
  <si>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</si>
  <si>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</si>
  <si>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</si>
  <si>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</si>
  <si>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</si>
  <si>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</si>
  <si>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</si>
  <si>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</si>
  <si>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</si>
  <si>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</si>
  <si>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</si>
  <si>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</si>
  <si>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</si>
  <si>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</si>
  <si>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</si>
  <si>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</si>
  <si>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</si>
  <si>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</si>
  <si>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</si>
  <si>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</si>
  <si>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</si>
  <si>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</si>
  <si>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</si>
  <si>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</si>
  <si>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</si>
  <si>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</si>
  <si>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</si>
  <si>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</si>
  <si>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</si>
  <si>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</si>
  <si>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</si>
  <si>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</si>
  <si>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</si>
  <si>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</si>
  <si>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</si>
  <si>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</si>
  <si>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</si>
  <si>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</si>
  <si>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</si>
  <si>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</si>
  <si>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</si>
  <si>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</si>
  <si>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</si>
  <si>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</si>
  <si>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</si>
  <si>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</si>
  <si>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</si>
  <si>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</si>
  <si>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</si>
  <si>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</si>
  <si>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</si>
  <si>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</si>
  <si>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</si>
  <si>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</si>
  <si>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</si>
  <si>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</si>
  <si>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</si>
  <si>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</si>
  <si>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</si>
  <si>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</si>
  <si>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</si>
  <si>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</si>
  <si>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</si>
  <si>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</si>
  <si>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</si>
  <si>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</si>
  <si>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</si>
  <si>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</si>
  <si>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</si>
  <si>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</si>
  <si>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</si>
  <si>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</si>
  <si>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</si>
  <si>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</si>
  <si>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</si>
  <si>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</si>
  <si>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</si>
  <si>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</si>
  <si>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</si>
  <si>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</si>
  <si>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</si>
  <si>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</si>
  <si>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</si>
  <si>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</si>
  <si>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</si>
  <si>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</si>
  <si>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</si>
  <si>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</si>
  <si>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</si>
  <si>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</si>
  <si>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</si>
  <si>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</si>
  <si>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</si>
  <si>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</si>
  <si>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</si>
  <si>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</si>
  <si>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</si>
  <si>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</si>
  <si>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</si>
  <si>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</si>
  <si>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</si>
  <si>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</si>
  <si>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</si>
  <si>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</si>
  <si>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</si>
  <si>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</si>
  <si>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</si>
  <si>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</si>
  <si>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</si>
  <si>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</si>
  <si>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</si>
  <si>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</si>
  <si>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</si>
  <si>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</si>
  <si>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</si>
  <si>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</si>
  <si>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</si>
  <si>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</si>
  <si>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</si>
  <si>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</si>
  <si>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</si>
  <si>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</si>
  <si>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</si>
  <si>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</si>
  <si>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</si>
  <si>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</si>
  <si>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</si>
  <si>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</si>
  <si>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</si>
  <si>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</si>
  <si>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</si>
  <si>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</si>
  <si>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</si>
  <si>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</si>
  <si>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</si>
  <si>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</si>
  <si>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</si>
  <si>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</si>
  <si>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</si>
  <si>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</si>
  <si>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</si>
  <si>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</si>
  <si>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</si>
  <si>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</si>
  <si>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</si>
  <si>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</si>
  <si>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</si>
  <si>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</si>
  <si>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</si>
  <si>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</si>
  <si>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</si>
  <si>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</si>
  <si>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</si>
  <si>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</si>
  <si>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</si>
  <si>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</si>
  <si>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</si>
  <si>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</si>
  <si>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</si>
  <si>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</si>
  <si>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</si>
  <si>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</si>
  <si>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</si>
  <si>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</si>
  <si>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</si>
  <si>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</si>
  <si>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</si>
  <si>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</si>
  <si>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</si>
  <si>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</si>
  <si>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</si>
  <si>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</si>
  <si>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</si>
  <si>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</si>
  <si>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</si>
  <si>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</si>
  <si>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</si>
  <si>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</si>
  <si>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</si>
  <si>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</si>
  <si>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</si>
  <si>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</si>
  <si>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</si>
  <si>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</si>
  <si>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</si>
  <si>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</si>
  <si>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</si>
  <si>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</si>
  <si>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</si>
  <si>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</si>
  <si>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</si>
  <si>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</si>
  <si>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</si>
  <si>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</si>
  <si>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</si>
  <si>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</si>
  <si>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</si>
  <si>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</si>
  <si>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</si>
  <si>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</si>
  <si>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</si>
  <si>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</si>
  <si>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</si>
  <si>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</si>
  <si>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</si>
  <si>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</si>
  <si>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</si>
  <si>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</si>
  <si>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</si>
  <si>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</si>
  <si>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</si>
  <si>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</si>
  <si>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</si>
  <si>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</si>
  <si>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</si>
  <si>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</si>
  <si>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</si>
  <si>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</si>
  <si>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</si>
  <si>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</si>
  <si>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</si>
  <si>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</si>
  <si>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</si>
  <si>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</si>
  <si>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</si>
  <si>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</si>
  <si>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</si>
  <si>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</si>
  <si>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</si>
  <si>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</si>
  <si>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</si>
  <si>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</si>
  <si>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</si>
  <si>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</si>
  <si>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</si>
  <si>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</si>
  <si>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</si>
  <si>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</si>
  <si>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</si>
  <si>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</si>
  <si>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</si>
  <si>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</si>
  <si>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</si>
  <si>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</si>
  <si>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</si>
  <si>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</si>
  <si>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</si>
  <si>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</si>
  <si>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</si>
  <si>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</si>
  <si>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</si>
  <si>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</si>
  <si>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</si>
  <si>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</si>
  <si>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</si>
  <si>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</si>
  <si>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</si>
  <si>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</si>
  <si>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</si>
  <si>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</si>
  <si>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</si>
  <si>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</si>
  <si>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</si>
  <si>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</si>
  <si>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</si>
  <si>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</si>
  <si>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</si>
  <si>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</si>
  <si>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</si>
  <si>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</si>
  <si>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</si>
  <si>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</si>
  <si>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</si>
  <si>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</si>
  <si>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</si>
  <si>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</si>
  <si>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</si>
  <si>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</si>
  <si>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</si>
  <si>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</si>
  <si>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</si>
  <si>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</si>
  <si>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</si>
  <si>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</si>
  <si>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</si>
  <si>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</si>
  <si>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</si>
  <si>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</si>
  <si>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</si>
  <si>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</si>
  <si>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</si>
  <si>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</si>
  <si>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</si>
  <si>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</si>
  <si>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</si>
  <si>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</si>
  <si>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</si>
  <si>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</si>
  <si>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</si>
  <si>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</si>
  <si>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</si>
  <si>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</si>
  <si>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</si>
  <si>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</si>
  <si>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</si>
  <si>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</si>
  <si>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</si>
  <si>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</si>
  <si>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</si>
  <si>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</si>
  <si>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</si>
  <si>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</si>
  <si>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</si>
  <si>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</si>
  <si>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</si>
  <si>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</si>
  <si>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</si>
  <si>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</si>
  <si>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</si>
  <si>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</si>
  <si>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</si>
  <si>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</si>
  <si>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</si>
  <si>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</si>
  <si>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</si>
  <si>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</si>
  <si>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</si>
  <si>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</si>
  <si>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</si>
  <si>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</si>
  <si>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</si>
  <si>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</si>
  <si>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</si>
  <si>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</si>
  <si>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</si>
  <si>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</si>
  <si>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</si>
  <si>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</si>
  <si>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</si>
  <si>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</si>
  <si>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</si>
  <si>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</si>
  <si>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</si>
  <si>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</si>
  <si>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</si>
  <si>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</si>
  <si>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</si>
  <si>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</si>
  <si>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</si>
  <si>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</si>
  <si>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</si>
  <si>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</si>
  <si>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</si>
  <si>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</si>
  <si>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</si>
  <si>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</si>
  <si>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</si>
  <si>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</si>
  <si>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</si>
  <si>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</si>
  <si>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</si>
  <si>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</si>
  <si>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</si>
  <si>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</si>
  <si>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</si>
  <si>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</si>
  <si>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</si>
  <si>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</si>
  <si>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</si>
  <si>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</si>
  <si>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</si>
  <si>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</si>
  <si>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</si>
  <si>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</si>
  <si>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</si>
  <si>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</si>
  <si>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</si>
  <si>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</si>
  <si>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</si>
  <si>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</si>
  <si>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</si>
  <si>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</si>
  <si>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</si>
  <si>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</si>
  <si>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</si>
  <si>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</si>
  <si>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</si>
  <si>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</si>
  <si>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</si>
  <si>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</si>
  <si>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</si>
  <si>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</si>
  <si>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</si>
  <si>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</si>
  <si>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</si>
  <si>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</si>
  <si>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</si>
  <si>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</si>
  <si>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</si>
  <si>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</si>
  <si>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</si>
  <si>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</si>
  <si>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</si>
  <si>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</si>
  <si>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</si>
  <si>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</si>
  <si>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</si>
  <si>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</si>
  <si>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</si>
  <si>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</si>
  <si>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</si>
  <si>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</si>
  <si>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</si>
  <si>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</si>
  <si>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</si>
  <si>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</si>
  <si>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</si>
  <si>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</si>
  <si>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</si>
  <si>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</si>
  <si>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</si>
  <si>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</si>
  <si>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</si>
  <si>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</si>
  <si>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</si>
  <si>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</si>
  <si>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</si>
  <si>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</si>
  <si>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</si>
  <si>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</si>
  <si>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</si>
  <si>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</si>
  <si>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</si>
  <si>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</si>
  <si>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</si>
  <si>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</si>
  <si>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</si>
  <si>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</si>
  <si>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</si>
  <si>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</si>
  <si>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</si>
  <si>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</si>
  <si>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</si>
  <si>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</si>
  <si>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</si>
  <si>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</si>
  <si>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</si>
  <si>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</si>
  <si>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</si>
  <si>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</si>
  <si>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</si>
  <si>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</si>
  <si>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</si>
  <si>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</si>
  <si>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</si>
  <si>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</si>
  <si>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</si>
  <si>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</si>
  <si>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</si>
  <si>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</si>
  <si>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</si>
  <si>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</si>
  <si>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</si>
  <si>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</si>
  <si>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</si>
  <si>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</si>
  <si>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</si>
  <si>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</si>
  <si>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</si>
  <si>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</si>
  <si>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</si>
  <si>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</si>
  <si>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</si>
  <si>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</si>
  <si>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</si>
  <si>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</si>
  <si>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</si>
  <si>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</si>
  <si>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</si>
  <si>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</si>
  <si>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</si>
  <si>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</si>
  <si>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</si>
  <si>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</si>
  <si>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</si>
  <si>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</si>
  <si>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</si>
  <si>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</si>
  <si>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</si>
  <si>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</si>
  <si>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</si>
  <si>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</si>
  <si>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</si>
  <si>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</si>
  <si>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</si>
  <si>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</si>
  <si>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</si>
  <si>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</si>
  <si>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</si>
  <si>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</si>
  <si>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</si>
  <si>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</si>
  <si>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</si>
  <si>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</si>
  <si>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</si>
  <si>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</si>
  <si>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</si>
  <si>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</si>
  <si>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</si>
  <si>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</si>
  <si>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</si>
  <si>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</si>
  <si>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</si>
  <si>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</si>
  <si>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</si>
  <si>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</si>
  <si>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</si>
  <si>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</si>
  <si>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</si>
  <si>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</si>
  <si>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</si>
  <si>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</si>
  <si>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</si>
  <si>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</si>
  <si>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</si>
  <si>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</si>
  <si>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</si>
  <si>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</si>
  <si>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</si>
  <si>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</si>
  <si>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</si>
  <si>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</si>
  <si>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</si>
  <si>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</si>
  <si>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</si>
  <si>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</si>
  <si>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</si>
  <si>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</si>
  <si>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</si>
  <si>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</si>
  <si>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</si>
  <si>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</si>
  <si>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</si>
  <si>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</si>
  <si>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</si>
  <si>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</si>
  <si>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</si>
  <si>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</si>
  <si>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</si>
  <si>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</si>
  <si>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</si>
  <si>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</si>
  <si>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</si>
  <si>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</si>
  <si>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</si>
  <si>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</si>
  <si>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</si>
  <si>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</si>
  <si>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</si>
  <si>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</si>
  <si>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</si>
  <si>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</si>
  <si>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</si>
  <si>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</si>
  <si>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</si>
  <si>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</si>
  <si>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</si>
  <si>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</si>
  <si>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</si>
  <si>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</si>
  <si>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</si>
  <si>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</si>
  <si>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</si>
  <si>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</si>
  <si>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</si>
  <si>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</si>
  <si>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</si>
  <si>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</si>
  <si>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</si>
  <si>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</si>
  <si>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</si>
  <si>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</si>
  <si>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</si>
  <si>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</si>
  <si>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</si>
  <si>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</si>
  <si>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</si>
  <si>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</si>
  <si>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</si>
  <si>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</si>
  <si>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</si>
  <si>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</si>
  <si>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</si>
  <si>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</si>
  <si>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</si>
  <si>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</si>
  <si>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</si>
  <si>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</si>
  <si>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</si>
  <si>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</si>
  <si>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</si>
  <si>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</si>
  <si>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</si>
  <si>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</si>
  <si>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</si>
  <si>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</si>
  <si>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</si>
  <si>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</si>
  <si>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</si>
  <si>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</si>
  <si>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</si>
  <si>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</si>
  <si>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</si>
  <si>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</si>
  <si>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</si>
  <si>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</si>
  <si>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</si>
  <si>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</si>
  <si>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</si>
  <si>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</si>
  <si>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</si>
  <si>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</si>
  <si>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</si>
  <si>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</si>
  <si>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</si>
  <si>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</si>
  <si>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</si>
  <si>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</si>
  <si>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</si>
  <si>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</si>
  <si>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</si>
  <si>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</si>
  <si>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</si>
  <si>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</si>
  <si>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</si>
  <si>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</si>
  <si>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</si>
  <si>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</si>
  <si>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</si>
  <si>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</si>
  <si>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</si>
  <si>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</si>
  <si>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</si>
  <si>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</si>
  <si>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</si>
  <si>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</si>
  <si>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</si>
  <si>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</si>
  <si>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</si>
  <si>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</si>
  <si>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</si>
  <si>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</si>
  <si>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</si>
  <si>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</si>
  <si>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</si>
  <si>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</si>
  <si>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</si>
  <si>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</si>
  <si>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</si>
  <si>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</si>
  <si>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</si>
  <si>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</si>
  <si>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</si>
  <si>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</si>
  <si>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</si>
  <si>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</si>
  <si>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</si>
  <si>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</si>
  <si>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</si>
  <si>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</si>
  <si>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</si>
  <si>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</si>
  <si>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</si>
  <si>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</si>
  <si>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</si>
  <si>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</si>
  <si>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</si>
  <si>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</si>
  <si>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</si>
  <si>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</si>
  <si>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</si>
  <si>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</si>
  <si>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</si>
  <si>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</si>
  <si>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</si>
  <si>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</si>
  <si>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</si>
  <si>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</si>
  <si>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</si>
  <si>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</si>
  <si>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</si>
  <si>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</si>
  <si>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</si>
  <si>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</si>
  <si>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</si>
  <si>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</si>
  <si>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</si>
  <si>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</si>
  <si>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</si>
  <si>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</si>
  <si>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</si>
  <si>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</si>
  <si>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</si>
  <si>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</si>
  <si>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</si>
  <si>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</si>
  <si>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</si>
  <si>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</si>
  <si>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</si>
  <si>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</si>
  <si>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</si>
  <si>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</si>
  <si>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</si>
  <si>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</si>
  <si>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</si>
  <si>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</si>
  <si>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</si>
  <si>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</si>
  <si>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</si>
  <si>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</si>
  <si>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</si>
  <si>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</si>
  <si>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</si>
  <si>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</si>
  <si>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</si>
  <si>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</si>
  <si>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</si>
  <si>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</si>
  <si>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</si>
  <si>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</si>
  <si>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</si>
  <si>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</si>
  <si>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</si>
  <si>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</si>
  <si>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</si>
  <si>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</si>
  <si>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</si>
  <si>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</si>
  <si>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</si>
  <si>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</si>
  <si>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</si>
  <si>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</si>
  <si>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</si>
  <si>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</si>
  <si>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</si>
  <si>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</si>
  <si>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</si>
  <si>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</si>
  <si>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</si>
  <si>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</si>
  <si>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</si>
  <si>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</si>
  <si>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</si>
  <si>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</si>
  <si>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</si>
  <si>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</si>
  <si>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</si>
  <si>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</si>
  <si>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</si>
  <si>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</si>
  <si>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</si>
  <si>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</si>
  <si>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</si>
  <si>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</si>
  <si>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</si>
  <si>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</si>
  <si>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</si>
  <si>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</si>
  <si>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</si>
  <si>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</si>
  <si>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</si>
  <si>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</si>
  <si>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</si>
  <si>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</si>
  <si>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</si>
  <si>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</si>
  <si>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</si>
  <si>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</si>
  <si>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</si>
  <si>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</si>
  <si>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</si>
  <si>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</si>
  <si>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</si>
  <si>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</si>
  <si>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</si>
  <si>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</si>
  <si>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</si>
  <si>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</si>
  <si>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</si>
  <si>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</si>
  <si>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</si>
  <si>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</si>
  <si>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</si>
  <si>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</si>
  <si>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</si>
  <si>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</si>
  <si>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</si>
  <si>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</si>
  <si>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</si>
  <si>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</si>
  <si>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</si>
  <si>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</si>
  <si>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</si>
  <si>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</si>
  <si>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</si>
  <si>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</si>
  <si>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</si>
  <si>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</si>
  <si>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</si>
  <si>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</si>
  <si>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</si>
  <si>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</si>
  <si>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</si>
  <si>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</si>
  <si>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</si>
  <si>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</si>
  <si>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</si>
  <si>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</si>
  <si>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</si>
  <si>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</si>
  <si>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</si>
  <si>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</si>
  <si>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</si>
  <si>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</si>
  <si>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</si>
  <si>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</si>
  <si>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</si>
  <si>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</si>
  <si>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</si>
  <si>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</si>
  <si>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</si>
  <si>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</si>
  <si>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</si>
  <si>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</si>
  <si>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</si>
  <si>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</si>
  <si>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</si>
  <si>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</si>
  <si>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</si>
  <si>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</si>
  <si>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</si>
  <si>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</si>
  <si>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</si>
  <si>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</si>
  <si>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</si>
  <si>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</si>
  <si>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</si>
  <si>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</si>
  <si>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</si>
  <si>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</si>
  <si>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</si>
  <si>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</si>
  <si>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</si>
  <si>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</si>
  <si>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</si>
  <si>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</si>
  <si>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</si>
  <si>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</si>
  <si>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</si>
  <si>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</si>
  <si>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</si>
  <si>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</si>
  <si>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</si>
  <si>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</si>
  <si>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</si>
  <si>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</si>
  <si>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</si>
  <si>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</si>
  <si>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</si>
  <si>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</si>
  <si>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</si>
  <si>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</si>
  <si>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</si>
  <si>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</si>
  <si>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</si>
  <si>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</si>
  <si>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</si>
  <si>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</si>
  <si>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</si>
  <si>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</si>
  <si>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</si>
  <si>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</si>
  <si>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</si>
  <si>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</si>
  <si>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</si>
  <si>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</si>
  <si>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</si>
  <si>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</si>
  <si>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</si>
  <si>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</si>
  <si>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</si>
  <si>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</si>
  <si>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</si>
  <si>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</si>
  <si>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</si>
  <si>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</si>
  <si>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</si>
  <si>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</si>
  <si>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</si>
  <si>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</si>
  <si>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</si>
  <si>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</si>
  <si>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</si>
  <si>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</si>
  <si>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</si>
  <si>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</si>
  <si>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</si>
  <si>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</si>
  <si>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</si>
  <si>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</si>
  <si>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</si>
  <si>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</si>
  <si>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</si>
  <si>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</si>
  <si>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</si>
  <si>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</si>
  <si>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</si>
  <si>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</si>
  <si>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</si>
  <si>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</si>
  <si>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</si>
  <si>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</si>
  <si>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</si>
  <si>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</si>
  <si>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</si>
  <si>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</si>
  <si>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</si>
  <si>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</si>
  <si>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</si>
  <si>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</si>
  <si>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</si>
  <si>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</si>
  <si>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</si>
  <si>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</si>
  <si>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</si>
  <si>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</si>
  <si>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</si>
  <si>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</si>
  <si>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</si>
  <si>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</si>
  <si>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</si>
  <si>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</si>
  <si>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</si>
  <si>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</si>
  <si>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</si>
  <si>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</si>
  <si>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</si>
  <si>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</si>
  <si>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</si>
  <si>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</si>
  <si>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</si>
  <si>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</si>
  <si>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</si>
  <si>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</si>
  <si>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</si>
  <si>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</si>
  <si>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</si>
  <si>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</si>
  <si>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</si>
  <si>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</si>
  <si>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</si>
  <si>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</si>
  <si>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</si>
  <si>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</si>
  <si>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</si>
  <si>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</si>
  <si>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</si>
  <si>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</si>
  <si>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</si>
  <si>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</si>
  <si>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</si>
  <si>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</si>
  <si>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</si>
  <si>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</si>
  <si>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</si>
  <si>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</si>
  <si>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</si>
  <si>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</si>
  <si>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</si>
  <si>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</si>
  <si>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</si>
  <si>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</si>
  <si>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</si>
  <si>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</si>
  <si>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</si>
  <si>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</si>
  <si>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</si>
  <si>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</si>
  <si>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</si>
  <si>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</si>
  <si>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</si>
  <si>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</si>
  <si>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</si>
  <si>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</si>
  <si>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</si>
  <si>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</si>
  <si>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</si>
  <si>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</si>
  <si>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</si>
  <si>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</si>
  <si>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</si>
  <si>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</si>
  <si>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</si>
  <si>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</si>
  <si>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</si>
  <si>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</si>
  <si>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</si>
  <si>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</si>
  <si>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</si>
  <si>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</si>
  <si>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</si>
  <si>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</si>
  <si>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</si>
  <si>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</si>
  <si>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</si>
  <si>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</si>
  <si>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</si>
  <si>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</si>
  <si>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</si>
  <si>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</si>
  <si>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</si>
  <si>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</si>
  <si>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</si>
  <si>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</si>
  <si>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</si>
  <si>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</si>
  <si>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</si>
  <si>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</si>
  <si>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</si>
  <si>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</si>
  <si>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</si>
  <si>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</si>
  <si>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</si>
  <si>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</si>
  <si>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</si>
  <si>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</si>
  <si>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</si>
  <si>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</si>
  <si>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</si>
  <si>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</si>
  <si>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</si>
  <si>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</si>
  <si>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</si>
  <si>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</si>
  <si>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</si>
  <si>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</si>
  <si>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</si>
  <si>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</si>
  <si>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</si>
  <si>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</si>
  <si>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</si>
  <si>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</si>
  <si>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</si>
  <si>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</si>
  <si>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</si>
  <si>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</si>
  <si>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</si>
  <si>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</si>
  <si>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</si>
  <si>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</si>
  <si>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</si>
  <si>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</si>
  <si>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</si>
  <si>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</si>
  <si>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</si>
  <si>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</si>
  <si>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</si>
  <si>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</si>
  <si>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</si>
  <si>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</si>
  <si>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</si>
  <si>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</si>
  <si>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</si>
  <si>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</si>
  <si>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</si>
  <si>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</si>
  <si>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</si>
  <si>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</si>
  <si>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</si>
  <si>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</si>
  <si>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</si>
  <si>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</si>
  <si>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</si>
  <si>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</si>
  <si>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</si>
  <si>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</si>
  <si>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</si>
  <si>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</si>
  <si>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</si>
  <si>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</si>
  <si>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</si>
  <si>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</si>
  <si>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</si>
  <si>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</si>
  <si>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</si>
  <si>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</si>
  <si>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</si>
  <si>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</si>
  <si>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</si>
  <si>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</si>
  <si>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</si>
  <si>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</si>
  <si>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</si>
  <si>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</si>
  <si>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</si>
  <si>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</si>
  <si>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</si>
  <si>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</si>
  <si>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</si>
  <si>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</si>
  <si>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</si>
  <si>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</si>
  <si>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</si>
  <si>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</si>
  <si>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</si>
  <si>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</si>
  <si>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</si>
  <si>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</si>
  <si>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</si>
  <si>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</si>
  <si>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</si>
  <si>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</si>
  <si>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</si>
  <si>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</si>
  <si>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</si>
  <si>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</si>
  <si>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</si>
  <si>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</si>
  <si>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</si>
  <si>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</si>
  <si>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</si>
  <si>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</si>
  <si>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</si>
  <si>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</si>
  <si>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</si>
  <si>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</si>
  <si>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</si>
  <si>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</si>
  <si>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</si>
  <si>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</si>
  <si>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</si>
  <si>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</si>
  <si>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</si>
  <si>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</si>
  <si>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</si>
  <si>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</si>
  <si>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</si>
  <si>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</si>
  <si>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</si>
  <si>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</si>
  <si>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</si>
  <si>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</si>
  <si>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</si>
  <si>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</si>
  <si>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</si>
  <si>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</si>
  <si>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</si>
  <si>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</si>
  <si>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</si>
  <si>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</si>
  <si>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</si>
  <si>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</si>
  <si>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</si>
  <si>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</si>
  <si>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</si>
  <si>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</si>
  <si>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</si>
  <si>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</si>
  <si>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</si>
  <si>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</si>
  <si>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</si>
  <si>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</si>
  <si>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</si>
  <si>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</si>
  <si>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</si>
  <si>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</si>
  <si>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</si>
  <si>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</si>
  <si>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</si>
  <si>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</si>
  <si>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</si>
  <si>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</si>
  <si>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</si>
  <si>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</si>
  <si>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</si>
  <si>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</si>
  <si>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</si>
  <si>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</si>
  <si>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</si>
  <si>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</si>
  <si>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</si>
  <si>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</si>
  <si>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</si>
  <si>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</si>
  <si>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</si>
  <si>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</si>
  <si>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</si>
  <si>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</si>
  <si>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</si>
  <si>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</si>
  <si>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</si>
  <si>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</si>
  <si>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</si>
  <si>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</si>
  <si>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</si>
  <si>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</si>
  <si>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</si>
  <si>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</si>
  <si>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</si>
  <si>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</si>
  <si>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</si>
  <si>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</si>
  <si>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</si>
  <si>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</si>
  <si>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</si>
  <si>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</si>
  <si>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</si>
  <si>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</si>
  <si>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</si>
  <si>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</si>
  <si>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</si>
  <si>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</si>
  <si>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</si>
  <si>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</si>
  <si>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</si>
  <si>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</si>
  <si>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</si>
  <si>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</si>
  <si>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</si>
  <si>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</si>
  <si>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</si>
  <si>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</si>
  <si>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</si>
  <si>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</si>
  <si>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</si>
  <si>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</si>
  <si>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</si>
  <si>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</si>
  <si>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</si>
  <si>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</si>
  <si>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</si>
  <si>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</si>
  <si>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</si>
  <si>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</si>
  <si>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</si>
  <si>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</si>
  <si>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</si>
  <si>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</si>
  <si>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</si>
  <si>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</si>
  <si>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</si>
  <si>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</si>
  <si>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</si>
  <si>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</si>
  <si>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</si>
  <si>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</si>
  <si>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</si>
  <si>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</si>
  <si>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</si>
  <si>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</si>
  <si>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</si>
  <si>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</si>
  <si>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</si>
  <si>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</si>
  <si>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</si>
  <si>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</si>
  <si>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</si>
  <si>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</si>
  <si>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</si>
  <si>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</si>
  <si>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</si>
  <si>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</si>
  <si>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</si>
  <si>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</si>
  <si>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</si>
  <si>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</si>
  <si>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</si>
  <si>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</si>
  <si>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</si>
  <si>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</si>
  <si>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</si>
  <si>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</si>
  <si>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</si>
  <si>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</si>
  <si>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</si>
  <si>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</si>
  <si>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</si>
  <si>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</si>
  <si>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</si>
  <si>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</si>
  <si>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</si>
  <si>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</si>
  <si>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</si>
  <si>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</si>
  <si>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</si>
  <si>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</si>
  <si>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</si>
  <si>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</si>
  <si>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</si>
  <si>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</si>
  <si>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</si>
  <si>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</si>
  <si>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</si>
  <si>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</si>
  <si>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</si>
  <si>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</si>
  <si>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</si>
  <si>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</si>
  <si>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</si>
  <si>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</si>
  <si>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</si>
  <si>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</si>
  <si>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</si>
  <si>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</si>
  <si>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</si>
  <si>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</si>
  <si>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</si>
  <si>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</si>
  <si>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</si>
  <si>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</si>
  <si>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</si>
  <si>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</si>
  <si>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</si>
  <si>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</si>
  <si>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</si>
  <si>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</si>
  <si>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</si>
  <si>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</si>
  <si>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</si>
  <si>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</si>
  <si>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</si>
  <si>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</si>
  <si>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</si>
  <si>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</si>
  <si>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</si>
  <si>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</si>
  <si>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</si>
  <si>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</si>
  <si>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</si>
  <si>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</si>
  <si>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</si>
  <si>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</si>
  <si>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</si>
  <si>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</si>
  <si>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</si>
  <si>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</si>
  <si>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</si>
  <si>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</si>
  <si>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</si>
  <si>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</si>
  <si>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</si>
  <si>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</si>
  <si>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</si>
  <si>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</si>
  <si>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</si>
  <si>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</si>
  <si>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</si>
  <si>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</si>
  <si>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</si>
  <si>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</si>
  <si>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</si>
  <si>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</si>
  <si>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</si>
  <si>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</si>
  <si>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</si>
  <si>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</si>
  <si>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</si>
  <si>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</si>
  <si>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</si>
  <si>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</si>
  <si>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</si>
  <si>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</si>
  <si>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</si>
  <si>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</si>
  <si>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</si>
  <si>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</si>
  <si>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</si>
  <si>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</si>
  <si>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</si>
  <si>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</si>
  <si>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</si>
  <si>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</si>
  <si>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</si>
  <si>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</si>
  <si>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</si>
  <si>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</si>
  <si>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</si>
  <si>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</si>
  <si>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</si>
  <si>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</si>
  <si>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</si>
  <si>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</si>
  <si>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</si>
  <si>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</si>
  <si>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</si>
  <si>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</si>
  <si>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</si>
  <si>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</si>
  <si>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</si>
  <si>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</si>
  <si>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</si>
  <si>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</si>
  <si>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</si>
  <si>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</si>
  <si>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</si>
  <si>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</si>
  <si>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</si>
  <si>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</si>
  <si>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</si>
  <si>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</si>
  <si>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</si>
  <si>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</si>
  <si>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</si>
  <si>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</si>
  <si>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</si>
  <si>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</si>
  <si>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</si>
  <si>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</si>
  <si>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</si>
  <si>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</si>
  <si>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</si>
  <si>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</si>
  <si>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</si>
  <si>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</si>
  <si>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</si>
  <si>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</si>
  <si>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</si>
  <si>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</si>
  <si>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</si>
  <si>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</si>
  <si>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</si>
  <si>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</si>
  <si>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</si>
  <si>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</si>
  <si>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</si>
  <si>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</si>
  <si>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</si>
  <si>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</si>
  <si>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</si>
  <si>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</si>
  <si>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</si>
  <si>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</si>
  <si>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</si>
  <si>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</si>
  <si>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</si>
  <si>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</si>
  <si>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</si>
  <si>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</si>
  <si>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</si>
  <si>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</si>
  <si>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</si>
  <si>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</si>
  <si>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</si>
  <si>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</si>
  <si>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</si>
  <si>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</si>
  <si>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</si>
  <si>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</si>
  <si>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</si>
  <si>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</si>
  <si>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</si>
  <si>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</si>
  <si>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</si>
  <si>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</si>
  <si>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</si>
  <si>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</si>
  <si>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</si>
  <si>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</si>
  <si>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</si>
  <si>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</si>
  <si>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</si>
  <si>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</si>
  <si>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</si>
  <si>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</si>
  <si>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</si>
  <si>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</si>
  <si>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</si>
  <si>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</si>
  <si>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</si>
  <si>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</si>
  <si>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</si>
  <si>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</si>
  <si>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</si>
  <si>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</si>
  <si>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</si>
  <si>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</si>
  <si>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</si>
  <si>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</si>
  <si>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</si>
  <si>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</si>
  <si>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</si>
  <si>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</si>
  <si>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</si>
  <si>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</si>
  <si>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</si>
  <si>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</si>
  <si>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</si>
  <si>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</si>
  <si>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</si>
  <si>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</si>
  <si>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</si>
  <si>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</si>
  <si>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</si>
  <si>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</si>
  <si>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</si>
  <si>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</si>
  <si>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</si>
  <si>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</si>
  <si>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</si>
  <si>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</si>
  <si>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</si>
  <si>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</si>
  <si>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</si>
  <si>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</si>
  <si>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</si>
  <si>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</si>
  <si>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</si>
  <si>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</si>
  <si>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</si>
  <si>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</si>
  <si>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</si>
  <si>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</si>
  <si>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</si>
  <si>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</si>
  <si>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</si>
  <si>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</si>
  <si>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</si>
  <si>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</si>
  <si>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</si>
  <si>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</si>
  <si>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</si>
  <si>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</si>
  <si>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</si>
  <si>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</si>
  <si>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</si>
  <si>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</si>
  <si>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</si>
  <si>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</si>
  <si>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</si>
  <si>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</si>
  <si>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</si>
  <si>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</si>
  <si>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</si>
  <si>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</si>
  <si>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</si>
  <si>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</si>
  <si>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</si>
  <si>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</si>
  <si>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</si>
  <si>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</si>
  <si>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</si>
  <si>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</si>
  <si>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</si>
  <si>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</si>
  <si>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</si>
  <si>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</si>
  <si>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</si>
  <si>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</si>
  <si>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</si>
  <si>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</si>
  <si>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</si>
  <si>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</si>
  <si>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</si>
  <si>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</si>
  <si>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</si>
  <si>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</si>
  <si>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</si>
  <si>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</si>
  <si>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</si>
  <si>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</si>
  <si>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</si>
  <si>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</si>
  <si>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</si>
  <si>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</si>
  <si>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</si>
  <si>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</si>
  <si>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</si>
  <si>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</si>
  <si>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</si>
  <si>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</si>
  <si>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</si>
  <si>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</si>
  <si>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</si>
  <si>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</si>
  <si>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</si>
  <si>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</si>
  <si>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</si>
  <si>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</si>
  <si>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</si>
  <si>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</si>
  <si>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</si>
  <si>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</si>
  <si>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</si>
  <si>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</si>
  <si>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</si>
  <si>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</si>
  <si>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</si>
  <si>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</si>
  <si>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</si>
  <si>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</si>
  <si>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</si>
  <si>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</si>
  <si>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</si>
  <si>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</si>
  <si>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</si>
  <si>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</si>
  <si>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</si>
  <si>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</si>
  <si>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</si>
  <si>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</si>
  <si>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</si>
  <si>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</si>
  <si>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</si>
  <si>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</si>
  <si>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</si>
  <si>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</si>
  <si>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</si>
  <si>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</si>
  <si>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</si>
  <si>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</si>
  <si>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</si>
  <si>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</si>
  <si>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</si>
  <si>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</si>
  <si>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</si>
  <si>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</si>
  <si>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</si>
  <si>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</si>
  <si>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</si>
  <si>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</si>
  <si>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</si>
  <si>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</si>
  <si>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</si>
  <si>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</si>
  <si>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</si>
  <si>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</si>
  <si>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</si>
  <si>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</si>
  <si>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</si>
  <si>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</si>
  <si>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</si>
  <si>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</si>
  <si>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</si>
  <si>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</si>
  <si>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</si>
  <si>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</si>
  <si>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</si>
  <si>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</si>
  <si>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</si>
  <si>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</si>
  <si>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</si>
  <si>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</si>
  <si>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</si>
  <si>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</si>
  <si>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</si>
  <si>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</si>
  <si>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</si>
  <si>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</si>
  <si>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</si>
  <si>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</si>
  <si>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</si>
  <si>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</si>
  <si>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</si>
  <si>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</si>
  <si>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</si>
  <si>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</si>
  <si>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</si>
  <si>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</si>
  <si>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</si>
  <si>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</si>
  <si>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</si>
  <si>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</si>
  <si>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</si>
  <si>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</si>
  <si>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</si>
  <si>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</si>
  <si>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</si>
  <si>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</si>
  <si>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</si>
  <si>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</si>
  <si>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</si>
  <si>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</si>
  <si>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</si>
  <si>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</si>
  <si>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</si>
  <si>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</si>
  <si>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</si>
  <si>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</si>
  <si>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</si>
  <si>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</si>
  <si>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</si>
  <si>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</si>
  <si>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</si>
  <si>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</si>
  <si>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</si>
  <si>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</si>
  <si>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</si>
  <si>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</si>
  <si>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</si>
  <si>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</si>
  <si>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</si>
  <si>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</si>
  <si>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</si>
  <si>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</si>
  <si>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</si>
  <si>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</si>
  <si>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</si>
  <si>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</si>
  <si>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</si>
  <si>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</si>
  <si>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</si>
  <si>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</si>
  <si>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</si>
  <si>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</si>
  <si>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</si>
  <si>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</si>
  <si>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</si>
  <si>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</si>
  <si>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</si>
  <si>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</si>
  <si>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</si>
  <si>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</si>
  <si>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</si>
  <si>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</si>
  <si>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</si>
  <si>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</si>
  <si>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</si>
  <si>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</si>
  <si>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</si>
  <si>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</si>
  <si>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</si>
  <si>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</si>
  <si>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</si>
  <si>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</si>
  <si>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</si>
  <si>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</si>
  <si>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</si>
  <si>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</si>
  <si>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</si>
  <si>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</si>
  <si>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</si>
  <si>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</si>
  <si>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</si>
  <si>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</si>
  <si>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</si>
  <si>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</si>
  <si>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</si>
  <si>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</si>
  <si>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</si>
  <si>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</si>
  <si>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</si>
  <si>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</si>
  <si>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</si>
  <si>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</si>
  <si>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</si>
  <si>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</si>
  <si>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</si>
  <si>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</si>
  <si>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</si>
  <si>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</si>
  <si>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</si>
  <si>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</si>
  <si>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</si>
  <si>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</si>
  <si>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</si>
  <si>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</si>
  <si>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</si>
  <si>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</si>
  <si>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</si>
  <si>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</si>
  <si>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</si>
  <si>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</si>
  <si>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</si>
  <si>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</si>
  <si>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</si>
  <si>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</si>
  <si>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</si>
  <si>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</si>
  <si>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</si>
  <si>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</si>
  <si>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</si>
  <si>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</si>
  <si>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</si>
  <si>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</si>
  <si>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</si>
  <si>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</si>
  <si>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</si>
  <si>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</si>
  <si>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</si>
  <si>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</si>
  <si>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</si>
  <si>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</si>
  <si>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</si>
  <si>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</si>
  <si>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</si>
  <si>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</si>
  <si>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</si>
  <si>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</si>
  <si>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</si>
  <si>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</si>
  <si>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</si>
  <si>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</si>
  <si>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</si>
  <si>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</si>
  <si>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</si>
  <si>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</si>
  <si>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</si>
  <si>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</si>
  <si>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</si>
  <si>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</si>
  <si>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</si>
  <si>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</si>
  <si>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</si>
  <si>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</si>
  <si>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</si>
  <si>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</si>
  <si>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</si>
  <si>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</si>
  <si>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</si>
  <si>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</si>
  <si>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</si>
  <si>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</si>
  <si>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</si>
  <si>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</si>
  <si>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</si>
  <si>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</si>
  <si>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</si>
  <si>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</si>
  <si>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</si>
  <si>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</si>
  <si>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</si>
  <si>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</si>
  <si>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</si>
  <si>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</si>
  <si>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</si>
  <si>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</si>
  <si>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</si>
  <si>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</si>
  <si>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</si>
  <si>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</si>
  <si>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</si>
  <si>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</si>
  <si>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</si>
  <si>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</si>
  <si>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</si>
  <si>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</si>
  <si>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</si>
  <si>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</si>
  <si>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</si>
  <si>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</si>
  <si>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</si>
  <si>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</si>
  <si>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</si>
  <si>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</si>
  <si>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</si>
  <si>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</si>
  <si>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</si>
  <si>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</si>
  <si>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</si>
  <si>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</si>
  <si>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</si>
  <si>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</si>
  <si>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</si>
  <si>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</si>
  <si>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</si>
  <si>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</si>
  <si>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</si>
  <si>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</si>
  <si>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</si>
  <si>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</si>
  <si>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</si>
  <si>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</si>
  <si>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</si>
  <si>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</si>
  <si>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</si>
  <si>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</si>
  <si>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</si>
  <si>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</si>
  <si>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</si>
  <si>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</si>
  <si>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</si>
  <si>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</si>
  <si>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</si>
  <si>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</si>
  <si>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</si>
  <si>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</si>
  <si>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</si>
  <si>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</si>
  <si>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</si>
  <si>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</si>
  <si>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</si>
  <si>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</si>
  <si>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</si>
  <si>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</si>
  <si>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</si>
  <si>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</si>
  <si>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</si>
  <si>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</si>
  <si>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</si>
  <si>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</si>
  <si>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</si>
  <si>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</si>
  <si>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</si>
  <si>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</si>
  <si>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</si>
  <si>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</si>
  <si>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</si>
  <si>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</si>
  <si>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</si>
  <si>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</si>
  <si>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</si>
  <si>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</si>
  <si>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</si>
  <si>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</si>
  <si>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</si>
  <si>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</si>
  <si>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</si>
  <si>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</si>
  <si>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</si>
  <si>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</si>
  <si>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</si>
  <si>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</si>
  <si>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</si>
  <si>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</si>
  <si>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</si>
  <si>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</si>
  <si>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</si>
  <si>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</si>
  <si>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</si>
  <si>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</si>
  <si>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</si>
  <si>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</si>
  <si>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</si>
  <si>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</si>
  <si>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</si>
  <si>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</si>
  <si>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</si>
  <si>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</si>
  <si>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</si>
  <si>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</si>
  <si>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</si>
  <si>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</si>
  <si>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</si>
  <si>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</si>
  <si>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</si>
  <si>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</si>
  <si>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</si>
  <si>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</si>
  <si>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</si>
  <si>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</si>
  <si>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</si>
  <si>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</si>
  <si>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</si>
  <si>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</si>
  <si>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</si>
  <si>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</si>
  <si>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</si>
  <si>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</si>
  <si>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</si>
  <si>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</si>
  <si>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</si>
  <si>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</si>
  <si>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</si>
  <si>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</si>
  <si>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</si>
  <si>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</si>
  <si>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</si>
  <si>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</si>
  <si>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</si>
  <si>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</si>
  <si>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</si>
  <si>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</si>
  <si>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</si>
  <si>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</si>
  <si>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</si>
  <si>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</si>
  <si>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</si>
  <si>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</si>
  <si>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</si>
  <si>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</si>
  <si>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</si>
  <si>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</si>
  <si>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</si>
  <si>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</si>
  <si>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</si>
  <si>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</si>
  <si>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</si>
  <si>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</si>
  <si>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</si>
  <si>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</si>
  <si>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</si>
  <si>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</si>
  <si>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</si>
  <si>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</si>
  <si>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</si>
  <si>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</si>
  <si>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</si>
  <si>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</si>
  <si>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</si>
  <si>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</si>
  <si>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</si>
  <si>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</si>
  <si>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</si>
  <si>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</si>
  <si>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</si>
  <si>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</si>
  <si>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</si>
  <si>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</si>
  <si>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</si>
  <si>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</si>
  <si>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</si>
  <si>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</si>
  <si>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</si>
  <si>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</si>
  <si>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</si>
  <si>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</si>
  <si>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</si>
  <si>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</si>
  <si>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</si>
  <si>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</si>
  <si>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</si>
  <si>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</si>
  <si>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</si>
  <si>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</si>
  <si>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</si>
  <si>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</si>
  <si>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</si>
  <si>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</si>
  <si>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</si>
  <si>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</si>
  <si>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</si>
  <si>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</si>
  <si>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</si>
  <si>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</si>
  <si>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</si>
  <si>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</si>
  <si>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</si>
  <si>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</si>
  <si>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</si>
  <si>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</si>
  <si>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</si>
  <si>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</si>
  <si>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</si>
  <si>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</si>
  <si>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</si>
  <si>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</si>
  <si>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</si>
  <si>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</si>
  <si>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</si>
  <si>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</si>
  <si>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</si>
  <si>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</si>
  <si>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</si>
  <si>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</si>
  <si>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</si>
  <si>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</si>
  <si>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</si>
  <si>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</si>
  <si>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</si>
  <si>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</si>
  <si>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</si>
  <si>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</si>
  <si>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</si>
  <si>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</si>
  <si>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</si>
  <si>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</si>
  <si>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</si>
  <si>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</si>
  <si>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</si>
  <si>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</si>
  <si>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</si>
  <si>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</si>
  <si>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</si>
  <si>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</si>
  <si>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</si>
  <si>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</si>
  <si>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</si>
  <si>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</si>
  <si>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</si>
  <si>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</si>
  <si>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</si>
  <si>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</si>
  <si>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</si>
  <si>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</si>
  <si>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</si>
  <si>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</si>
  <si>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</si>
  <si>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</si>
  <si>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</si>
  <si>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</si>
  <si>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</si>
  <si>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</si>
  <si>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</si>
  <si>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</si>
  <si>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</si>
  <si>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</si>
  <si>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</si>
  <si>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</si>
  <si>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</si>
  <si>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</si>
  <si>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</si>
  <si>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</si>
  <si>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</si>
  <si>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</si>
  <si>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</si>
  <si>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</si>
  <si>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</si>
  <si>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</si>
  <si>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</si>
  <si>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</si>
  <si>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</si>
  <si>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</si>
  <si>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</si>
  <si>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</si>
  <si>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</si>
  <si>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</si>
  <si>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</si>
  <si>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</si>
  <si>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</si>
  <si>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</si>
  <si>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</si>
  <si>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</si>
  <si>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</si>
  <si>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</si>
  <si>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</si>
  <si>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</si>
  <si>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</si>
  <si>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</si>
  <si>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</si>
  <si>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</si>
  <si>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</si>
  <si>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</si>
  <si>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</si>
  <si>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</si>
  <si>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</si>
  <si>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</si>
  <si>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</si>
  <si>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</si>
  <si>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</si>
  <si>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</si>
  <si>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</si>
  <si>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</si>
  <si>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</si>
  <si>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</si>
  <si>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</si>
  <si>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</si>
  <si>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</si>
  <si>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</si>
  <si>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</si>
  <si>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</si>
  <si>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</si>
  <si>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</si>
  <si>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</si>
  <si>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</si>
  <si>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</si>
  <si>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</si>
  <si>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</si>
  <si>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</si>
  <si>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</si>
  <si>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</si>
  <si>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</si>
  <si>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</si>
  <si>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</si>
  <si>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</si>
  <si>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</si>
  <si>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</si>
  <si>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</si>
  <si>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</si>
  <si>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</si>
  <si>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</si>
  <si>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</si>
  <si>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</si>
  <si>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</si>
  <si>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</si>
  <si>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</si>
  <si>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</si>
  <si>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</si>
  <si>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</si>
  <si>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</si>
  <si>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</si>
  <si>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</si>
  <si>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</si>
  <si>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</si>
  <si>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</si>
  <si>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</si>
  <si>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</si>
  <si>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</si>
  <si>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</si>
  <si>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</si>
  <si>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</si>
  <si>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</si>
  <si>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</si>
  <si>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</si>
  <si>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</si>
  <si>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</si>
  <si>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</si>
  <si>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</si>
  <si>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</si>
  <si>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</si>
  <si>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</si>
  <si>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</si>
  <si>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</si>
  <si>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</si>
  <si>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</si>
  <si>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</si>
  <si>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</si>
  <si>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</si>
  <si>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</si>
  <si>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</si>
  <si>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</si>
  <si>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</si>
  <si>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</si>
  <si>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</si>
  <si>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</si>
  <si>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</si>
  <si>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</si>
  <si>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</si>
  <si>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</si>
  <si>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</si>
  <si>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</si>
  <si>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</si>
  <si>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</si>
  <si>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</si>
  <si>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</si>
  <si>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</si>
  <si>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</si>
  <si>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</si>
  <si>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</si>
  <si>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</si>
  <si>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</si>
  <si>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</si>
  <si>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</si>
  <si>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</si>
  <si>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</si>
  <si>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</si>
  <si>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</si>
  <si>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</si>
  <si>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</si>
  <si>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</si>
  <si>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</si>
  <si>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</si>
  <si>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</si>
  <si>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</si>
  <si>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</si>
  <si>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</si>
  <si>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</si>
  <si>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</si>
  <si>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</si>
  <si>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</si>
  <si>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</si>
  <si>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</si>
  <si>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</si>
  <si>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</si>
  <si>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</si>
  <si>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</si>
  <si>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</si>
  <si>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</si>
  <si>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</si>
  <si>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</si>
  <si>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</si>
  <si>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</si>
  <si>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</si>
  <si>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</si>
  <si>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</si>
  <si>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</si>
  <si>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</si>
  <si>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</si>
  <si>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</si>
  <si>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</si>
  <si>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</si>
  <si>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</si>
  <si>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</si>
  <si>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</si>
  <si>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</si>
  <si>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</si>
  <si>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</si>
  <si>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</si>
  <si>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</si>
  <si>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</si>
  <si>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</si>
  <si>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</si>
  <si>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</si>
  <si>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</si>
  <si>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</si>
  <si>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</si>
  <si>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</si>
  <si>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</si>
  <si>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</si>
  <si>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</si>
  <si>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</si>
  <si>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</si>
  <si>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</si>
  <si>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</si>
  <si>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</si>
  <si>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</si>
  <si>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</si>
  <si>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</si>
  <si>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</si>
  <si>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</si>
  <si>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</si>
  <si>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</si>
  <si>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</si>
  <si>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</si>
  <si>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</si>
  <si>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</si>
  <si>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</si>
  <si>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</si>
  <si>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</si>
  <si>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</si>
  <si>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</si>
  <si>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</si>
  <si>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</si>
  <si>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</si>
  <si>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</si>
  <si>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</si>
  <si>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</si>
  <si>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</si>
  <si>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</si>
  <si>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</si>
  <si>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</si>
  <si>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</si>
  <si>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</si>
  <si>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</si>
  <si>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</si>
  <si>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</si>
  <si>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</si>
  <si>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</si>
  <si>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</si>
  <si>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</si>
  <si>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</si>
  <si>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</si>
  <si>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</si>
  <si>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</si>
  <si>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</si>
  <si>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</si>
  <si>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</si>
  <si>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</si>
  <si>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</si>
  <si>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</si>
  <si>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</si>
  <si>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</si>
  <si>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</si>
  <si>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</si>
  <si>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</si>
  <si>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</si>
  <si>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</si>
  <si>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</si>
  <si>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</si>
  <si>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</si>
  <si>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</si>
  <si>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</si>
  <si>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</si>
  <si>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</si>
  <si>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</si>
  <si>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</si>
  <si>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</si>
  <si>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</si>
  <si>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</si>
  <si>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</si>
  <si>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</si>
  <si>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</si>
  <si>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</si>
  <si>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</si>
  <si>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</si>
  <si>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</si>
  <si>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</si>
  <si>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</si>
  <si>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</si>
  <si>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</si>
  <si>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</si>
  <si>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</si>
  <si>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</si>
  <si>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</si>
  <si>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</si>
  <si>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</si>
  <si>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</si>
  <si>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</si>
  <si>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</si>
  <si>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</si>
  <si>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</si>
  <si>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</si>
  <si>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</si>
  <si>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</si>
  <si>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</si>
  <si>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</si>
  <si>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</si>
  <si>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</si>
  <si>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</si>
  <si>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</si>
  <si>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</si>
  <si>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</si>
  <si>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</si>
  <si>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</si>
  <si>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</si>
  <si>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</si>
  <si>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</si>
  <si>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</si>
  <si>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</si>
  <si>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</si>
  <si>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</si>
  <si>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</si>
  <si>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</si>
  <si>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</si>
  <si>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</si>
  <si>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</si>
  <si>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</si>
  <si>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</si>
  <si>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</si>
  <si>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</si>
  <si>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</si>
  <si>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</si>
  <si>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</si>
  <si>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</si>
  <si>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</si>
  <si>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</si>
  <si>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</si>
  <si>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</si>
  <si>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</si>
  <si>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</si>
  <si>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</si>
  <si>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</si>
  <si>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</si>
  <si>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</si>
  <si>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</si>
  <si>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</si>
  <si>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</si>
  <si>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</si>
  <si>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</si>
  <si>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</si>
  <si>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</si>
  <si>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</si>
  <si>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</si>
  <si>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</si>
  <si>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</si>
  <si>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</si>
  <si>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</si>
  <si>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</si>
  <si>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</si>
  <si>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</si>
  <si>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</si>
  <si>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</si>
  <si>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</si>
  <si>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</si>
  <si>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</si>
  <si>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</si>
  <si>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</si>
  <si>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</si>
  <si>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</si>
  <si>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</si>
  <si>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</si>
  <si>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</si>
  <si>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</si>
  <si>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</si>
  <si>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</si>
  <si>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</si>
  <si>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</si>
  <si>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</si>
  <si>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</si>
  <si>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</si>
  <si>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</si>
  <si>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</si>
  <si>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</si>
  <si>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</si>
  <si>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</si>
  <si>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</si>
  <si>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</si>
  <si>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</si>
  <si>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</si>
  <si>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</si>
  <si>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</si>
  <si>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</si>
  <si>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</si>
  <si>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</si>
  <si>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</si>
  <si>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</si>
  <si>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</si>
  <si>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</si>
  <si>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</si>
  <si>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</si>
  <si>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</si>
  <si>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</si>
  <si>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</si>
  <si>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</si>
  <si>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</si>
  <si>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</si>
  <si>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</si>
  <si>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</si>
  <si>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</si>
  <si>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</si>
  <si>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</si>
  <si>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</si>
  <si>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</si>
  <si>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</si>
  <si>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</si>
  <si>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</si>
  <si>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</si>
  <si>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</si>
  <si>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</si>
  <si>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</si>
  <si>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</si>
  <si>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</si>
  <si>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</si>
  <si>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</si>
  <si>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</si>
  <si>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</si>
  <si>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</si>
  <si>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</si>
  <si>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</si>
  <si>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</si>
  <si>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</si>
  <si>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</si>
  <si>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</si>
  <si>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</si>
  <si>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</si>
  <si>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</si>
  <si>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</si>
  <si>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</si>
  <si>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</si>
  <si>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</si>
  <si>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</si>
  <si>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</si>
  <si>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</si>
  <si>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</si>
  <si>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</si>
  <si>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</si>
  <si>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</si>
  <si>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</si>
  <si>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</si>
  <si>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</si>
  <si>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</si>
  <si>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</si>
  <si>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</si>
  <si>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</si>
  <si>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</si>
  <si>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</si>
  <si>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</si>
  <si>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</si>
  <si>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</si>
  <si>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</si>
  <si>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</si>
  <si>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</si>
  <si>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</si>
  <si>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</si>
  <si>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</si>
  <si>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</si>
  <si>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</si>
  <si>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</si>
  <si>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</si>
  <si>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</si>
  <si>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</si>
  <si>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</si>
  <si>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</si>
  <si>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</si>
  <si>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</si>
  <si>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</si>
  <si>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</si>
  <si>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</si>
  <si>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</si>
  <si>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</si>
  <si>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</si>
  <si>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</si>
  <si>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</si>
  <si>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</si>
  <si>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</si>
  <si>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</si>
  <si>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</si>
  <si>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</si>
  <si>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</si>
  <si>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</si>
  <si>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</si>
  <si>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</si>
  <si>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</si>
  <si>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</si>
  <si>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</si>
  <si>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</si>
  <si>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</si>
  <si>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</si>
  <si>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</si>
  <si>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</si>
  <si>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</si>
  <si>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</si>
  <si>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</si>
  <si>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</si>
  <si>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</si>
  <si>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</si>
  <si>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</si>
  <si>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</si>
  <si>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</si>
  <si>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</si>
  <si>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</si>
  <si>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</si>
  <si>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</si>
  <si>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</si>
  <si>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</si>
  <si>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</si>
  <si>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</si>
  <si>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</si>
  <si>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</si>
  <si>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</si>
  <si>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</si>
  <si>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</si>
  <si>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</si>
  <si>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</si>
  <si>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</si>
  <si>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</si>
  <si>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</si>
  <si>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</si>
  <si>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</si>
  <si>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</si>
  <si>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</si>
  <si>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</si>
  <si>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</si>
  <si>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</si>
  <si>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</si>
  <si>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</si>
  <si>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</si>
  <si>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</si>
  <si>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</si>
  <si>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</si>
  <si>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</si>
  <si>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</si>
  <si>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</si>
  <si>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</si>
  <si>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</si>
  <si>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</si>
  <si>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</si>
  <si>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</si>
  <si>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</si>
  <si>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</si>
  <si>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</si>
  <si>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</si>
  <si>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</si>
  <si>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</si>
  <si>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</si>
  <si>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</si>
  <si>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</si>
  <si>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</si>
  <si>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</si>
  <si>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</si>
  <si>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</si>
  <si>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</si>
  <si>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</si>
  <si>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</si>
  <si>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</si>
  <si>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</si>
  <si>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</si>
  <si>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</si>
  <si>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</si>
  <si>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</si>
  <si>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</si>
  <si>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</si>
  <si>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</si>
  <si>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</si>
  <si>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</si>
  <si>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</si>
  <si>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</si>
  <si>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</si>
  <si>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</si>
  <si>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</si>
  <si>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</si>
  <si>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</si>
  <si>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</si>
  <si>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</si>
  <si>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</si>
  <si>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</si>
  <si>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</si>
  <si>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</si>
  <si>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</si>
  <si>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</si>
  <si>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</si>
  <si>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</si>
  <si>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</si>
  <si>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</si>
  <si>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</si>
  <si>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</si>
  <si>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</si>
  <si>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</si>
  <si>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</si>
  <si>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</si>
  <si>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</si>
  <si>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</si>
  <si>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</si>
  <si>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</si>
  <si>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</si>
  <si>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</si>
  <si>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</si>
  <si>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</si>
  <si>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</si>
  <si>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</si>
  <si>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</si>
  <si>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</si>
  <si>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</si>
  <si>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</si>
  <si>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</si>
  <si>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</si>
  <si>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</si>
  <si>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</si>
  <si>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</si>
  <si>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</si>
  <si>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</si>
  <si>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</si>
  <si>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</si>
  <si>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</si>
  <si>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</si>
  <si>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</si>
  <si>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</si>
  <si>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</si>
  <si>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</si>
  <si>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</si>
  <si>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</si>
  <si>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</si>
  <si>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</si>
  <si>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</si>
  <si>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</si>
  <si>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</si>
  <si>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</si>
  <si>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</si>
  <si>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</si>
  <si>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</si>
  <si>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</si>
  <si>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</si>
  <si>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</si>
  <si>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</si>
  <si>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</si>
  <si>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</si>
  <si>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</si>
  <si>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</si>
  <si>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</si>
  <si>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</si>
  <si>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</si>
  <si>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</si>
  <si>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</si>
  <si>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</si>
  <si>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</si>
  <si>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</si>
  <si>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</si>
  <si>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</si>
  <si>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</si>
  <si>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</si>
  <si>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</si>
  <si>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</si>
  <si>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</si>
  <si>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</si>
  <si>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</si>
  <si>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</si>
  <si>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</si>
  <si>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</si>
  <si>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</si>
  <si>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</si>
  <si>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</si>
  <si>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</si>
  <si>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</si>
  <si>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</si>
  <si>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</si>
  <si>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</si>
  <si>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</si>
  <si>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</si>
  <si>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</si>
  <si>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</si>
  <si>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</si>
  <si>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</si>
  <si>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</si>
  <si>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</si>
  <si>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</si>
  <si>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</si>
  <si>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</si>
  <si>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</si>
  <si>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</si>
  <si>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</si>
  <si>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</si>
  <si>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</si>
  <si>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</si>
  <si>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</si>
  <si>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</si>
  <si>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</si>
  <si>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</si>
  <si>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</si>
  <si>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</si>
  <si>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</si>
  <si>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</si>
  <si>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</si>
  <si>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</si>
  <si>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</si>
  <si>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</si>
  <si>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</si>
  <si>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</si>
  <si>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</si>
  <si>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</si>
  <si>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</si>
  <si>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</si>
  <si>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</si>
  <si>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</si>
  <si>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</si>
  <si>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</si>
  <si>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</si>
  <si>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</si>
  <si>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</si>
  <si>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</si>
  <si>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</si>
  <si>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</si>
  <si>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</si>
  <si>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</si>
  <si>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</si>
  <si>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</si>
  <si>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</si>
  <si>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</si>
  <si>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</si>
  <si>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</si>
  <si>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</si>
  <si>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</si>
  <si>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</si>
  <si>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</si>
  <si>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</si>
  <si>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</si>
  <si>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</si>
  <si>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</si>
  <si>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</si>
  <si>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</si>
  <si>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</si>
  <si>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</si>
  <si>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</si>
  <si>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</si>
  <si>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</si>
  <si>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</si>
  <si>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</si>
  <si>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</si>
  <si>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</si>
  <si>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</si>
  <si>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</si>
  <si>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</si>
  <si>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</si>
  <si>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</si>
  <si>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</si>
  <si>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</si>
  <si>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</si>
  <si>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</si>
  <si>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</si>
  <si>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</si>
  <si>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</si>
  <si>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</si>
  <si>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</si>
  <si>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</si>
  <si>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</si>
  <si>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</si>
  <si>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</si>
  <si>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</si>
  <si>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</si>
  <si>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</si>
  <si>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</si>
  <si>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</si>
  <si>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</si>
  <si>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</si>
  <si>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</si>
  <si>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</si>
  <si>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</si>
  <si>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</si>
  <si>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</si>
  <si>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</si>
  <si>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</si>
  <si>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</si>
  <si>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</si>
  <si>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</si>
  <si>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</si>
  <si>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</si>
  <si>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</si>
  <si>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</si>
  <si>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</si>
  <si>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</si>
  <si>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</si>
  <si>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</si>
  <si>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</si>
  <si>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</si>
  <si>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</si>
  <si>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</si>
  <si>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</si>
  <si>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</si>
  <si>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</si>
  <si>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</si>
  <si>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</si>
  <si>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</si>
  <si>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</si>
  <si>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</si>
  <si>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</si>
  <si>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</si>
  <si>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</si>
  <si>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</si>
  <si>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</si>
  <si>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</si>
  <si>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</si>
  <si>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</si>
  <si>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</si>
  <si>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</si>
  <si>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</si>
  <si>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</si>
  <si>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</si>
  <si>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</si>
  <si>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</si>
  <si>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</si>
  <si>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</si>
  <si>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</si>
  <si>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</si>
  <si>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</si>
  <si>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</si>
  <si>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</si>
  <si>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</si>
  <si>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</si>
  <si>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</si>
  <si>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</si>
  <si>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</si>
  <si>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</si>
  <si>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</si>
  <si>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</si>
  <si>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</si>
  <si>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</si>
  <si>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</si>
  <si>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</si>
  <si>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</si>
  <si>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</si>
  <si>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</si>
  <si>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</si>
  <si>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</si>
  <si>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</si>
  <si>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</si>
  <si>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</si>
  <si>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</si>
  <si>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</si>
  <si>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</si>
  <si>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</si>
  <si>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</si>
  <si>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</si>
  <si>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</si>
  <si>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</si>
  <si>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</si>
  <si>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</si>
  <si>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</si>
  <si>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</si>
  <si>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</si>
  <si>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</si>
  <si>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</si>
  <si>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</si>
  <si>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</si>
  <si>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</si>
  <si>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</si>
  <si>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</si>
  <si>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</si>
  <si>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</si>
  <si>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</si>
  <si>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</si>
  <si>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</si>
  <si>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</si>
  <si>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</si>
  <si>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</si>
  <si>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</si>
  <si>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</si>
  <si>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</si>
  <si>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</si>
  <si>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</si>
  <si>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</si>
  <si>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</si>
  <si>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</si>
  <si>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</si>
  <si>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</si>
  <si>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</si>
  <si>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</si>
  <si>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</si>
  <si>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</si>
  <si>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</si>
  <si>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</si>
  <si>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</si>
  <si>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</si>
  <si>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</si>
  <si>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</si>
  <si>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</si>
  <si>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</si>
  <si>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</si>
  <si>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</si>
  <si>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</si>
  <si>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</si>
  <si>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</si>
  <si>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</si>
  <si>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</si>
  <si>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</si>
  <si>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</si>
  <si>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</si>
  <si>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</si>
  <si>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</si>
  <si>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</si>
  <si>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</si>
  <si>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</si>
  <si>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</si>
  <si>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</si>
  <si>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</si>
  <si>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</si>
  <si>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</si>
  <si>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</si>
  <si>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</si>
  <si>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</si>
  <si>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</si>
  <si>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</si>
  <si>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</si>
  <si>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</si>
  <si>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</si>
  <si>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</si>
  <si>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</si>
  <si>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</si>
  <si>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</si>
  <si>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</si>
  <si>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</si>
  <si>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</si>
  <si>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</si>
  <si>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</si>
  <si>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</si>
  <si>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</si>
  <si>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</si>
  <si>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</si>
  <si>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</si>
  <si>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</si>
  <si>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</si>
  <si>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</si>
  <si>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</si>
  <si>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</si>
  <si>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</si>
  <si>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</si>
  <si>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</si>
  <si>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</si>
  <si>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</si>
  <si>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</si>
  <si>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</si>
  <si>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</si>
  <si>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</si>
  <si>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</si>
  <si>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</si>
  <si>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</si>
  <si>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</si>
  <si>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</si>
  <si>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</si>
  <si>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</si>
  <si>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</si>
  <si>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</si>
  <si>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</si>
  <si>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</si>
  <si>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</si>
  <si>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</si>
  <si>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</si>
  <si>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</si>
  <si>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</si>
  <si>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</si>
  <si>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</si>
  <si>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</si>
  <si>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</si>
  <si>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</si>
  <si>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</si>
  <si>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</si>
  <si>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</si>
  <si>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</si>
  <si>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</si>
  <si>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</si>
  <si>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</si>
  <si>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</si>
  <si>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</si>
  <si>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</si>
  <si>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</si>
  <si>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</si>
  <si>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</si>
  <si>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</si>
  <si>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</si>
  <si>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</si>
  <si>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</si>
  <si>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</si>
  <si>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</si>
  <si>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</si>
  <si>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</si>
  <si>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</si>
  <si>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</si>
  <si>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</si>
  <si>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</si>
  <si>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</si>
  <si>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</si>
  <si>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</si>
  <si>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</si>
  <si>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</si>
  <si>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</si>
  <si>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</si>
  <si>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</si>
  <si>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</si>
  <si>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</si>
  <si>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</si>
  <si>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</si>
  <si>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</si>
  <si>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</si>
  <si>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</si>
  <si>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</si>
  <si>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</si>
  <si>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</si>
  <si>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</si>
  <si>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</si>
  <si>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</si>
  <si>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</si>
  <si>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</si>
  <si>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</si>
  <si>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</si>
  <si>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</si>
  <si>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</si>
  <si>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</si>
  <si>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</si>
  <si>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</si>
  <si>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</si>
  <si>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</si>
  <si>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</si>
  <si>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</si>
  <si>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</si>
  <si>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</si>
  <si>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</si>
  <si>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</si>
  <si>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</si>
  <si>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</si>
  <si>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</si>
  <si>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</si>
  <si>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</si>
  <si>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</si>
  <si>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</si>
  <si>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</si>
  <si>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</si>
  <si>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</si>
  <si>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</si>
  <si>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</si>
  <si>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</si>
  <si>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</si>
  <si>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</si>
  <si>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</si>
  <si>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</si>
  <si>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</si>
  <si>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</si>
  <si>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</si>
  <si>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</si>
  <si>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</si>
  <si>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</si>
  <si>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</si>
  <si>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</si>
  <si>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</si>
  <si>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</si>
  <si>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</si>
  <si>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</si>
  <si>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</si>
  <si>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</si>
  <si>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</si>
  <si>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</si>
  <si>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</si>
  <si>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</si>
  <si>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</si>
  <si>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</si>
  <si>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</si>
  <si>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</si>
  <si>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</si>
  <si>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</si>
  <si>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</si>
  <si>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</si>
  <si>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</si>
  <si>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</si>
  <si>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</si>
  <si>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</si>
  <si>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</si>
  <si>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</si>
  <si>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</si>
  <si>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</si>
  <si>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</si>
  <si>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</si>
  <si>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</si>
  <si>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</si>
  <si>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</si>
  <si>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</si>
  <si>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</si>
  <si>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</si>
  <si>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</si>
  <si>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</si>
  <si>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</si>
  <si>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</si>
  <si>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</si>
  <si>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</si>
  <si>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</si>
  <si>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</si>
  <si>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</si>
  <si>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</si>
  <si>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</si>
  <si>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</si>
  <si>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</si>
  <si>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</si>
  <si>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</si>
  <si>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</si>
  <si>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</si>
  <si>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</si>
  <si>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</si>
  <si>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</si>
  <si>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</si>
  <si>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</si>
  <si>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</si>
  <si>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</si>
  <si>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</si>
  <si>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</si>
  <si>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</si>
  <si>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</si>
  <si>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</si>
  <si>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</si>
  <si>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</si>
  <si>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</si>
  <si>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</si>
  <si>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</si>
  <si>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</si>
  <si>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</si>
  <si>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</si>
  <si>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</si>
  <si>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</si>
  <si>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</si>
  <si>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</si>
  <si>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</si>
  <si>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</si>
  <si>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</si>
  <si>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</si>
  <si>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</si>
  <si>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</si>
  <si>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</si>
  <si>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</si>
  <si>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</si>
  <si>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</si>
  <si>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</si>
  <si>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</si>
  <si>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</si>
  <si>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</si>
  <si>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</si>
  <si>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</si>
  <si>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</si>
  <si>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</si>
  <si>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</si>
  <si>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</si>
  <si>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</si>
  <si>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</si>
  <si>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</si>
  <si>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</si>
  <si>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</si>
  <si>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</si>
  <si>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</si>
  <si>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</si>
  <si>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</si>
  <si>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</si>
  <si>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</si>
  <si>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</si>
  <si>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</si>
  <si>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</si>
  <si>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</si>
  <si>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</si>
  <si>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</si>
  <si>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</si>
  <si>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</si>
  <si>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</si>
  <si>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</si>
  <si>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</si>
  <si>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</si>
  <si>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</si>
  <si>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</si>
  <si>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</si>
  <si>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</si>
  <si>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</si>
  <si>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</si>
  <si>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</si>
  <si>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</si>
  <si>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</si>
  <si>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</si>
  <si>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</si>
  <si>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</si>
  <si>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</si>
  <si>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</si>
  <si>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</si>
  <si>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</si>
  <si>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</si>
  <si>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</si>
  <si>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</si>
  <si>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</si>
  <si>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</si>
  <si>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</si>
  <si>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</si>
  <si>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</si>
  <si>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</si>
  <si>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</si>
  <si>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</si>
  <si>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</si>
  <si>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</si>
  <si>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</si>
  <si>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</si>
  <si>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</si>
  <si>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</si>
  <si>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</si>
  <si>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</si>
  <si>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</si>
  <si>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</si>
  <si>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</si>
  <si>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</si>
  <si>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</si>
  <si>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</si>
  <si>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</si>
  <si>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</si>
  <si>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</si>
  <si>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</si>
  <si>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</si>
  <si>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</si>
  <si>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</si>
  <si>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</si>
  <si>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</si>
  <si>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</si>
  <si>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</si>
  <si>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</si>
  <si>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</si>
  <si>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</si>
  <si>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</si>
  <si>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</si>
  <si>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</si>
  <si>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</si>
  <si>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</si>
  <si>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</si>
  <si>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</si>
  <si>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</si>
  <si>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</si>
  <si>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</si>
  <si>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</si>
  <si>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</si>
  <si>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</si>
  <si>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</si>
  <si>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</si>
  <si>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</si>
  <si>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</si>
  <si>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</si>
  <si>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</si>
  <si>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</si>
  <si>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</si>
  <si>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</si>
  <si>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</si>
  <si>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</si>
  <si>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</si>
  <si>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</si>
  <si>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</si>
  <si>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</si>
  <si>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</si>
  <si>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</si>
  <si>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</si>
  <si>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</si>
  <si>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</si>
  <si>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</si>
  <si>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</si>
  <si>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</si>
  <si>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</si>
  <si>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</si>
  <si>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</si>
  <si>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</si>
  <si>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</si>
  <si>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</si>
  <si>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</si>
  <si>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</si>
  <si>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</si>
  <si>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</si>
  <si>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</si>
  <si>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</si>
  <si>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</si>
  <si>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</si>
  <si>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</si>
  <si>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</si>
  <si>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</si>
  <si>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</si>
  <si>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</si>
  <si>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</si>
  <si>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</si>
  <si>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</si>
  <si>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</si>
  <si>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</si>
  <si>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</si>
  <si>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</si>
  <si>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</si>
  <si>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</si>
  <si>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</si>
  <si>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</si>
  <si>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</si>
  <si>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</si>
  <si>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</si>
  <si>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</si>
  <si>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</si>
  <si>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</si>
  <si>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</si>
  <si>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</si>
  <si>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</si>
  <si>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</si>
  <si>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</si>
  <si>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</si>
  <si>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</si>
  <si>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</si>
  <si>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</si>
  <si>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</si>
  <si>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</si>
  <si>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</si>
  <si>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</si>
  <si>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</si>
  <si>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</si>
  <si>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</si>
  <si>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</si>
  <si>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</si>
  <si>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</si>
  <si>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</si>
  <si>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</si>
  <si>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</si>
  <si>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</si>
  <si>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</si>
  <si>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</si>
  <si>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</si>
  <si>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</si>
  <si>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</si>
  <si>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</si>
  <si>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</si>
  <si>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</si>
  <si>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</si>
  <si>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</si>
  <si>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</si>
  <si>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</si>
  <si>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</si>
  <si>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</si>
  <si>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</si>
  <si>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</si>
  <si>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</si>
  <si>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</si>
  <si>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</si>
  <si>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</si>
  <si>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</si>
  <si>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</si>
  <si>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</si>
  <si>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</si>
  <si>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</si>
  <si>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</si>
  <si>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</si>
  <si>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</si>
  <si>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</si>
  <si>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</si>
  <si>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</si>
  <si>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</si>
  <si>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</si>
  <si>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</si>
  <si>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</si>
  <si>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</si>
  <si>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</si>
  <si>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</si>
  <si>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</si>
  <si>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</si>
  <si>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</si>
  <si>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</si>
  <si>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</si>
  <si>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</si>
  <si>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</si>
  <si>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</si>
  <si>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</si>
  <si>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</si>
  <si>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</si>
  <si>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</si>
  <si>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</si>
  <si>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</si>
  <si>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</si>
  <si>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</si>
  <si>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</si>
  <si>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</si>
  <si>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</si>
  <si>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</si>
  <si>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</si>
  <si>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</si>
  <si>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</si>
  <si>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</si>
  <si>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</si>
  <si>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</si>
  <si>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</si>
  <si>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</si>
  <si>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</si>
  <si>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</si>
  <si>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</si>
  <si>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</si>
  <si>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</si>
  <si>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</si>
  <si>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</si>
  <si>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</si>
  <si>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</si>
  <si>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</si>
  <si>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</si>
  <si>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</si>
  <si>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</si>
  <si>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</si>
  <si>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</si>
  <si>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</si>
  <si>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</si>
  <si>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</si>
  <si>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</si>
  <si>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</si>
  <si>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</si>
  <si>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</si>
  <si>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</si>
  <si>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</si>
  <si>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</si>
  <si>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</si>
  <si>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</si>
  <si>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</si>
  <si>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</si>
  <si>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</si>
  <si>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</si>
  <si>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</si>
  <si>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</si>
  <si>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</si>
  <si>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</si>
  <si>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</si>
  <si>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</si>
  <si>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</si>
  <si>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</si>
  <si>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</si>
  <si>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</si>
  <si>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</si>
  <si>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</si>
  <si>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</si>
  <si>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</si>
  <si>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</si>
  <si>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</si>
  <si>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</si>
  <si>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</si>
  <si>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</si>
  <si>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</si>
  <si>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</si>
  <si>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</si>
  <si>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</si>
  <si>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</si>
  <si>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</si>
  <si>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</si>
  <si>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</si>
  <si>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</si>
  <si>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</si>
  <si>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</si>
  <si>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</si>
  <si>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</si>
  <si>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</si>
  <si>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</si>
  <si>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</si>
  <si>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</si>
  <si>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</si>
  <si>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</si>
  <si>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</si>
  <si>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</si>
  <si>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</si>
  <si>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</si>
  <si>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</si>
  <si>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</si>
  <si>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</si>
  <si>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</si>
  <si>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</si>
  <si>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</si>
  <si>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</si>
  <si>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</si>
  <si>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</si>
  <si>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</si>
  <si>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</si>
  <si>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</si>
  <si>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</si>
  <si>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</si>
  <si>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</si>
  <si>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</si>
  <si>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</si>
  <si>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</si>
  <si>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</si>
  <si>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</si>
  <si>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</si>
  <si>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</si>
  <si>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</si>
  <si>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</si>
  <si>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</si>
  <si>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</si>
  <si>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</si>
  <si>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</si>
  <si>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</si>
  <si>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</si>
  <si>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</si>
  <si>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</si>
  <si>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</si>
  <si>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</si>
  <si>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</si>
  <si>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</si>
  <si>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</si>
  <si>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</si>
  <si>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</si>
  <si>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</si>
  <si>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</si>
  <si>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</si>
  <si>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</si>
  <si>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</si>
  <si>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</si>
  <si>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</si>
  <si>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</si>
  <si>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</si>
  <si>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</si>
  <si>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</si>
  <si>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</si>
  <si>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</si>
  <si>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</si>
  <si>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</si>
  <si>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</si>
  <si>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</si>
  <si>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</si>
  <si>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</si>
  <si>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</si>
  <si>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</si>
  <si>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</si>
  <si>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</si>
  <si>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</si>
  <si>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</si>
  <si>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</si>
  <si>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</si>
  <si>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</si>
  <si>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</si>
  <si>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</si>
  <si>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</si>
  <si>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</si>
  <si>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</si>
  <si>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</si>
  <si>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</si>
  <si>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</si>
  <si>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</si>
  <si>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</si>
  <si>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</si>
  <si>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</si>
  <si>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</si>
  <si>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</si>
  <si>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</si>
  <si>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</si>
  <si>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</si>
  <si>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</si>
  <si>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</si>
  <si>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</si>
  <si>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</si>
  <si>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</si>
  <si>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</si>
  <si>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</si>
  <si>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</si>
  <si>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</si>
  <si>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</si>
  <si>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</si>
  <si>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</si>
  <si>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</si>
  <si>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</si>
  <si>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</si>
  <si>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</si>
  <si>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</si>
  <si>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</si>
  <si>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</si>
  <si>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</si>
  <si>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</si>
  <si>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</si>
  <si>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</si>
  <si>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</si>
  <si>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</si>
  <si>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</si>
  <si>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</si>
  <si>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</si>
  <si>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</si>
  <si>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</si>
  <si>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</si>
  <si>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</si>
  <si>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</si>
  <si>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</si>
  <si>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</si>
  <si>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</si>
  <si>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</si>
  <si>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</si>
  <si>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</si>
  <si>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</si>
  <si>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</si>
  <si>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</si>
  <si>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</si>
  <si>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</si>
  <si>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</si>
  <si>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</si>
  <si>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</si>
  <si>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</si>
  <si>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</si>
  <si>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</si>
  <si>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</si>
  <si>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</si>
  <si>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</si>
  <si>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</si>
  <si>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</si>
  <si>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</si>
  <si>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</si>
  <si>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</si>
  <si>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</si>
  <si>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</si>
  <si>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</si>
  <si>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</si>
  <si>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</si>
  <si>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</si>
  <si>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</si>
  <si>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</si>
  <si>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</si>
  <si>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</si>
  <si>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</si>
  <si>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</si>
  <si>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</si>
  <si>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</si>
  <si>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</si>
  <si>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</si>
  <si>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</si>
  <si>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</si>
  <si>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</si>
  <si>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</si>
  <si>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</si>
  <si>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</si>
  <si>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</si>
  <si>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</si>
  <si>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</si>
  <si>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</si>
  <si>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</si>
  <si>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</si>
  <si>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</si>
  <si>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</si>
  <si>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</si>
  <si>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</si>
  <si>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</si>
  <si>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</si>
  <si>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</si>
  <si>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</si>
  <si>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</si>
  <si>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</si>
  <si>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</si>
  <si>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</si>
  <si>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</si>
  <si>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</si>
  <si>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</si>
  <si>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</si>
  <si>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</si>
  <si>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</si>
  <si>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</si>
  <si>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</si>
  <si>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</si>
  <si>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</si>
  <si>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</si>
  <si>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</si>
  <si>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</si>
  <si>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</si>
  <si>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</si>
  <si>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</si>
  <si>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</si>
  <si>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</si>
  <si>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</si>
  <si>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</si>
  <si>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</si>
  <si>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</si>
  <si>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</si>
  <si>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</si>
  <si>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</si>
  <si>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</si>
  <si>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</si>
  <si>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</si>
  <si>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</si>
  <si>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</si>
  <si>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</si>
  <si>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</si>
  <si>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</si>
  <si>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</si>
  <si>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</si>
  <si>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</si>
  <si>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</si>
  <si>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</si>
  <si>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</si>
  <si>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</si>
  <si>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</si>
  <si>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</si>
  <si>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</si>
  <si>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</si>
  <si>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</si>
  <si>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</si>
  <si>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</si>
  <si>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</si>
  <si>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</si>
  <si>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</si>
  <si>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</si>
  <si>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</si>
  <si>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</si>
  <si>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</si>
  <si>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</si>
  <si>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</si>
  <si>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</si>
  <si>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</si>
  <si>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</si>
  <si>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</si>
  <si>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</si>
  <si>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</si>
  <si>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</si>
  <si>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</si>
  <si>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</si>
  <si>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</si>
  <si>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</si>
  <si>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</si>
  <si>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</si>
  <si>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</si>
  <si>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</si>
  <si>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</si>
  <si>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</si>
  <si>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</si>
  <si>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</si>
  <si>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</si>
  <si>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</si>
  <si>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</si>
  <si>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</si>
  <si>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</si>
  <si>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</si>
  <si>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</si>
  <si>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</si>
  <si>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</si>
  <si>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</si>
  <si>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</si>
  <si>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</si>
  <si>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</si>
  <si>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</si>
  <si>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</si>
  <si>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</si>
  <si>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</si>
  <si>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</si>
  <si>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</si>
  <si>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</si>
  <si>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</si>
  <si>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</si>
  <si>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</si>
  <si>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</si>
  <si>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</si>
  <si>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</si>
  <si>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</si>
  <si>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</si>
  <si>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</si>
  <si>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</si>
  <si>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</si>
  <si>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</si>
  <si>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</si>
  <si>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</si>
  <si>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</si>
  <si>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</si>
  <si>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</si>
  <si>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</si>
  <si>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</si>
  <si>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</si>
  <si>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</si>
  <si>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</si>
  <si>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</si>
  <si>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</si>
  <si>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</si>
  <si>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</si>
  <si>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</si>
  <si>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</si>
  <si>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</si>
  <si>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</si>
  <si>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</si>
  <si>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</si>
  <si>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</si>
  <si>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</si>
  <si>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</si>
  <si>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</si>
  <si>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</si>
  <si>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</si>
  <si>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</si>
  <si>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</si>
  <si>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</si>
  <si>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</si>
  <si>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</si>
  <si>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</si>
  <si>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</si>
  <si>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</si>
  <si>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</si>
  <si>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</si>
  <si>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</si>
  <si>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</si>
  <si>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</si>
  <si>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</si>
  <si>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</si>
  <si>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</si>
  <si>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</si>
  <si>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</si>
  <si>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</si>
  <si>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</si>
  <si>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</si>
  <si>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</si>
  <si>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</si>
  <si>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</si>
  <si>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</si>
  <si>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</si>
  <si>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</si>
  <si>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</si>
  <si>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</si>
  <si>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</si>
  <si>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</si>
  <si>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</si>
  <si>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</si>
  <si>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</si>
  <si>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</si>
  <si>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</si>
  <si>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</si>
  <si>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</si>
  <si>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</si>
  <si>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</si>
  <si>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</si>
  <si>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</si>
  <si>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</si>
  <si>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</si>
  <si>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</si>
  <si>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</si>
  <si>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</si>
  <si>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</si>
  <si>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</si>
  <si>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</si>
  <si>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</si>
  <si>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</si>
  <si>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</si>
  <si>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</si>
  <si>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</si>
  <si>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</si>
  <si>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</si>
  <si>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</si>
  <si>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</si>
  <si>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</si>
  <si>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</si>
  <si>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</si>
  <si>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</si>
  <si>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</si>
  <si>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</si>
  <si>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</si>
  <si>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</si>
  <si>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</si>
  <si>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</si>
  <si>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</si>
  <si>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</si>
  <si>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</si>
  <si>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</si>
  <si>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</si>
  <si>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</si>
  <si>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</si>
  <si>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</si>
  <si>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</si>
  <si>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</si>
  <si>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</si>
  <si>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</si>
  <si>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</si>
  <si>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</si>
  <si>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</si>
  <si>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</si>
  <si>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</si>
  <si>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</si>
  <si>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</si>
  <si>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</si>
  <si>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</si>
  <si>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</si>
  <si>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</si>
  <si>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</si>
  <si>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</si>
  <si>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</si>
  <si>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</si>
  <si>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</si>
  <si>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</si>
  <si>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</si>
  <si>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</si>
  <si>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</si>
  <si>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</si>
  <si>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</si>
  <si>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</si>
  <si>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</si>
  <si>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</si>
  <si>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</si>
  <si>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</si>
  <si>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</si>
  <si>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</si>
  <si>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</si>
  <si>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</si>
  <si>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</si>
  <si>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</si>
  <si>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</si>
  <si>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</si>
  <si>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</si>
  <si>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</si>
  <si>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</si>
  <si>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</si>
  <si>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</si>
  <si>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</si>
  <si>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</si>
  <si>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</si>
  <si>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</si>
  <si>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</si>
  <si>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</si>
  <si>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</si>
  <si>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</si>
  <si>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</si>
  <si>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</si>
  <si>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</si>
  <si>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</si>
  <si>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</si>
  <si>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</si>
  <si>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</si>
  <si>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</si>
  <si>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</si>
  <si>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</si>
  <si>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</si>
  <si>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</si>
  <si>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</si>
  <si>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</si>
  <si>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</si>
  <si>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</si>
  <si>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</si>
  <si>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</si>
  <si>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</si>
  <si>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</si>
  <si>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</si>
  <si>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</si>
  <si>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</si>
  <si>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</si>
  <si>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</si>
  <si>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</si>
  <si>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</si>
  <si>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</si>
  <si>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</si>
  <si>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</si>
  <si>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</si>
  <si>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</si>
  <si>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</si>
  <si>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</si>
  <si>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</si>
  <si>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</si>
  <si>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</si>
  <si>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</si>
  <si>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</si>
  <si>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</si>
  <si>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</si>
  <si>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</si>
  <si>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</si>
  <si>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</si>
  <si>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</si>
  <si>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</si>
  <si>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</si>
  <si>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</si>
  <si>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</si>
  <si>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</si>
  <si>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</si>
  <si>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</si>
  <si>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</si>
  <si>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</si>
  <si>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</si>
  <si>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</si>
  <si>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</si>
  <si>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</si>
  <si>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</si>
  <si>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</si>
  <si>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</si>
  <si>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</si>
  <si>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</si>
  <si>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</si>
  <si>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</si>
  <si>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</si>
  <si>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</si>
  <si>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</si>
  <si>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</si>
  <si>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</si>
  <si>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</si>
  <si>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</si>
  <si>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</si>
  <si>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</si>
  <si>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</si>
  <si>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</si>
  <si>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</si>
  <si>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</si>
  <si>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</si>
  <si>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</si>
  <si>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</si>
  <si>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</si>
  <si>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</si>
  <si>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</si>
  <si>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</si>
  <si>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</si>
  <si>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</si>
  <si>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</si>
  <si>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</si>
  <si>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</si>
  <si>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</si>
  <si>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</si>
  <si>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</si>
  <si>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</si>
  <si>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</si>
  <si>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</si>
  <si>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</si>
  <si>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</si>
  <si>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</si>
  <si>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</si>
  <si>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</si>
  <si>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</si>
  <si>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</si>
  <si>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</si>
  <si>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</si>
  <si>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</si>
  <si>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</si>
  <si>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</si>
  <si>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</si>
  <si>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</si>
  <si>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</si>
  <si>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</si>
  <si>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</si>
  <si>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</si>
  <si>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</si>
  <si>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</si>
  <si>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</si>
  <si>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</si>
  <si>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</si>
  <si>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</si>
  <si>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</si>
  <si>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</si>
  <si>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</si>
  <si>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</si>
  <si>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</si>
  <si>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</si>
  <si>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</si>
  <si>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</si>
  <si>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</si>
  <si>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</si>
  <si>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</si>
  <si>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</si>
  <si>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</si>
  <si>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</si>
  <si>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</si>
  <si>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</si>
  <si>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</si>
  <si>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</si>
  <si>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</si>
  <si>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</si>
  <si>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</si>
  <si>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</si>
  <si>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</si>
  <si>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</si>
  <si>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</si>
  <si>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</si>
  <si>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</si>
  <si>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</si>
  <si>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</si>
  <si>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</si>
  <si>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</si>
  <si>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</si>
  <si>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</si>
  <si>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</si>
  <si>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</si>
  <si>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</si>
  <si>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</si>
  <si>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</si>
  <si>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</si>
  <si>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</si>
  <si>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</si>
  <si>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</si>
  <si>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</si>
  <si>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</si>
  <si>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</si>
  <si>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</si>
  <si>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</si>
  <si>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</si>
  <si>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</si>
  <si>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</si>
  <si>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</si>
  <si>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</si>
  <si>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</si>
  <si>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</si>
  <si>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</si>
  <si>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</si>
  <si>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</si>
  <si>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</si>
  <si>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</si>
  <si>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</si>
  <si>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</si>
  <si>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</si>
  <si>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</si>
  <si>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</si>
  <si>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</si>
  <si>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</si>
  <si>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</si>
  <si>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</si>
  <si>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</si>
  <si>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</si>
  <si>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</si>
  <si>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</si>
  <si>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</si>
  <si>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</si>
  <si>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</si>
  <si>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</si>
  <si>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</si>
  <si>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</si>
  <si>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</si>
  <si>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</si>
  <si>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</si>
  <si>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</si>
  <si>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</si>
  <si>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</si>
  <si>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</si>
  <si>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</si>
  <si>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</si>
  <si>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</si>
  <si>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</si>
  <si>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</si>
  <si>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</si>
  <si>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</si>
  <si>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</si>
  <si>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</si>
  <si>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</si>
  <si>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</si>
  <si>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</si>
  <si>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</si>
  <si>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</si>
  <si>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</si>
  <si>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</si>
  <si>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</si>
  <si>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</si>
  <si>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</si>
  <si>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</si>
  <si>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</si>
  <si>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</si>
  <si>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</si>
  <si>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</si>
  <si>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</si>
  <si>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</si>
  <si>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</si>
  <si>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</si>
  <si>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</si>
  <si>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</si>
  <si>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</si>
  <si>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</si>
  <si>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</si>
  <si>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</si>
  <si>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</si>
  <si>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</si>
  <si>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</si>
  <si>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</si>
  <si>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</si>
  <si>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</si>
  <si>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</si>
  <si>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</si>
  <si>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</si>
  <si>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</si>
  <si>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</si>
  <si>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</si>
  <si>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</si>
  <si>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</si>
  <si>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</si>
  <si>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</si>
  <si>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</si>
  <si>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</si>
  <si>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</si>
  <si>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</si>
  <si>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</si>
  <si>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</si>
  <si>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</si>
  <si>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</si>
  <si>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</si>
  <si>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</si>
  <si>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</si>
  <si>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</si>
  <si>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</si>
  <si>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</si>
  <si>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</si>
  <si>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</si>
  <si>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</si>
  <si>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</si>
  <si>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</si>
  <si>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</si>
  <si>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</si>
  <si>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</si>
  <si>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</si>
  <si>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</si>
  <si>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</si>
  <si>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</si>
  <si>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</si>
  <si>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</si>
  <si>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</si>
  <si>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</si>
  <si>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</si>
  <si>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</si>
  <si>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</si>
  <si>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</si>
  <si>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</si>
  <si>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</si>
  <si>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</si>
  <si>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</si>
  <si>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</si>
  <si>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</si>
  <si>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</si>
  <si>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</si>
  <si>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</si>
  <si>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</si>
  <si>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</si>
  <si>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</si>
  <si>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</si>
  <si>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</si>
  <si>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</si>
  <si>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</si>
  <si>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</si>
  <si>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</si>
  <si>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</si>
  <si>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</si>
  <si>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</si>
  <si>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</si>
  <si>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</si>
  <si>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</si>
  <si>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</si>
  <si>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</si>
  <si>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</si>
  <si>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</si>
  <si>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</si>
  <si>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</si>
  <si>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</si>
  <si>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</si>
  <si>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</si>
  <si>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</si>
  <si>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</si>
  <si>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</si>
  <si>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</si>
  <si>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</si>
  <si>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</si>
  <si>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</si>
  <si>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</si>
  <si>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</si>
  <si>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</si>
  <si>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</si>
  <si>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</si>
  <si>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</si>
  <si>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</si>
  <si>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</si>
  <si>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</si>
  <si>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</si>
  <si>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</si>
  <si>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</si>
  <si>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</si>
  <si>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</si>
  <si>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</si>
  <si>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</si>
  <si>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</si>
  <si>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</si>
  <si>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</si>
  <si>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</si>
  <si>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</si>
  <si>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</si>
  <si>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</si>
  <si>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</si>
  <si>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</si>
  <si>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</si>
  <si>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</si>
  <si>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</si>
  <si>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</si>
  <si>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</si>
  <si>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</si>
  <si>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</si>
  <si>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</si>
  <si>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</si>
  <si>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</si>
  <si>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</si>
  <si>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</si>
  <si>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</si>
  <si>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</si>
  <si>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</si>
  <si>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</si>
  <si>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</si>
  <si>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</si>
  <si>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</si>
  <si>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</si>
  <si>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</si>
  <si>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</si>
  <si>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</si>
  <si>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</si>
  <si>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</si>
  <si>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</si>
  <si>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</si>
  <si>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</si>
  <si>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</si>
  <si>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</si>
  <si>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</si>
  <si>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</si>
  <si>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</si>
  <si>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</si>
  <si>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</si>
  <si>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</si>
  <si>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</si>
  <si>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</si>
  <si>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</si>
  <si>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</si>
  <si>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</si>
  <si>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</si>
  <si>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</si>
  <si>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</si>
  <si>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</si>
  <si>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</si>
  <si>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</si>
  <si>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</si>
  <si>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</si>
  <si>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</si>
  <si>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</si>
  <si>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</si>
  <si>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</si>
  <si>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</si>
  <si>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</si>
  <si>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</si>
  <si>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</si>
  <si>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</si>
  <si>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</si>
  <si>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</si>
  <si>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</si>
  <si>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</si>
  <si>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</si>
  <si>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</si>
  <si>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</si>
  <si>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</si>
  <si>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</si>
  <si>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</si>
  <si>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</si>
  <si>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</si>
  <si>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</si>
  <si>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</si>
  <si>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</si>
  <si>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</si>
  <si>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</si>
  <si>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</si>
  <si>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</si>
  <si>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</si>
  <si>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</si>
  <si>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</si>
  <si>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</si>
  <si>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</si>
  <si>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</si>
  <si>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</si>
  <si>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</si>
  <si>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</si>
  <si>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</si>
  <si>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</si>
  <si>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</si>
  <si>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</si>
  <si>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</si>
  <si>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</si>
  <si>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</si>
  <si>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</si>
  <si>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</si>
  <si>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</si>
  <si>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</si>
  <si>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</si>
  <si>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</si>
  <si>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</si>
  <si>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</si>
  <si>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</si>
  <si>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</si>
  <si>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</si>
  <si>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</si>
  <si>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</si>
  <si>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</si>
  <si>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</si>
  <si>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</si>
  <si>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</si>
  <si>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</si>
  <si>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</si>
  <si>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</si>
  <si>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</si>
  <si>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</si>
  <si>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</si>
  <si>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</si>
  <si>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</si>
  <si>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</si>
  <si>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</si>
  <si>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</si>
  <si>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</si>
  <si>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</si>
  <si>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</si>
  <si>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</si>
  <si>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</si>
  <si>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</si>
  <si>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</si>
  <si>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</si>
  <si>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</si>
  <si>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</si>
  <si>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</si>
  <si>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</si>
  <si>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</si>
  <si>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</si>
  <si>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</si>
  <si>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</si>
  <si>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</si>
  <si>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</si>
  <si>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</si>
  <si>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</si>
  <si>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</si>
  <si>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</si>
  <si>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</si>
  <si>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</si>
  <si>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</si>
  <si>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</si>
  <si>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</si>
  <si>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</si>
  <si>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</si>
  <si>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</si>
  <si>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</si>
  <si>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</si>
  <si>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</si>
  <si>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</si>
  <si>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</si>
  <si>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</si>
  <si>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</si>
  <si>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</si>
  <si>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</si>
  <si>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</si>
  <si>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</si>
  <si>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</si>
  <si>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</si>
  <si>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</si>
  <si>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</si>
  <si>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</si>
  <si>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</si>
  <si>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</si>
  <si>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</si>
  <si>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</si>
  <si>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</si>
  <si>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</si>
  <si>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</si>
  <si>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</si>
  <si>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</si>
  <si>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</si>
  <si>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</si>
  <si>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</si>
  <si>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</si>
  <si>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</si>
  <si>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</si>
  <si>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</si>
  <si>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</si>
  <si>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</si>
  <si>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</si>
  <si>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</si>
  <si>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</si>
  <si>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</si>
  <si>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</si>
  <si>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</si>
  <si>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</si>
  <si>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</si>
  <si>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</si>
  <si>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</si>
  <si>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</si>
  <si>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</si>
  <si>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</si>
  <si>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</si>
  <si>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</si>
  <si>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</si>
  <si>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</si>
  <si>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</si>
  <si>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</si>
  <si>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</si>
  <si>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</si>
  <si>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</si>
  <si>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</si>
  <si>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</si>
  <si>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</si>
  <si>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</si>
  <si>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</si>
  <si>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</si>
  <si>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</si>
  <si>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</si>
  <si>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</si>
  <si>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</si>
  <si>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</si>
  <si>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</si>
  <si>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</si>
  <si>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</si>
  <si>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</si>
  <si>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</si>
  <si>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</si>
  <si>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</si>
  <si>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</si>
  <si>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</si>
  <si>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</si>
  <si>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</si>
  <si>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</si>
  <si>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</si>
  <si>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</si>
  <si>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</si>
  <si>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</si>
  <si>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</si>
  <si>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</si>
  <si>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</si>
  <si>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</si>
  <si>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</si>
  <si>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</si>
  <si>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Mês de Referência:</t>
  </si>
  <si>
    <t>03/2025</t>
  </si>
  <si>
    <t>ENCARGOS SOCIAIS (%) HORISTA 110,11  MENSALISTA  70,19</t>
  </si>
  <si>
    <t>SINAPI - Sistema Nacional de Pesquisa de Custos e Índices da Construção Civil</t>
  </si>
  <si>
    <t>RELATÓRIO DE CUSTOS DE COMPOSIÇÕES - ENCARGOS SOCIAIS SEM DESONERAÇÃO</t>
  </si>
  <si>
    <t>Encargos sociais sobre a mão de obra:</t>
  </si>
  <si>
    <t>Data de emissão:</t>
  </si>
  <si>
    <t>11/04/2025</t>
  </si>
  <si>
    <t>(SEM DESONERAÇÃO)</t>
  </si>
  <si>
    <t>DF</t>
  </si>
  <si>
    <t>Localidade</t>
  </si>
  <si>
    <t>BRASILIA</t>
  </si>
  <si>
    <t>Observação:</t>
  </si>
  <si>
    <t>%AS (porcentagem Atribuído São Paulo) corresponde a porcentagem do custo total da</t>
  </si>
  <si>
    <t>Horista</t>
  </si>
  <si>
    <t>composição que foi obtida utilizando preços de insumos de São Paulo por indisponibilidade</t>
  </si>
  <si>
    <t>Mensalista</t>
  </si>
  <si>
    <t>dos preços de insumos necessários à composição no estado em questão. Custo zerado (hífen)</t>
  </si>
  <si>
    <t>indica que pelo menos um dos itens da composição não tem custo/preço.</t>
  </si>
  <si>
    <t>Grupo</t>
  </si>
  <si>
    <t>Código da
Composição</t>
  </si>
  <si>
    <t>Unidade</t>
  </si>
  <si>
    <t>Custo (R$)</t>
  </si>
  <si>
    <t>%AS</t>
  </si>
  <si>
    <t>Acessibilidade</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</si>
  <si>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</si>
  <si>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</si>
  <si>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</si>
  <si>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</si>
  <si>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</si>
  <si>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</si>
  <si>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</si>
  <si>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</si>
  <si>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</si>
  <si>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</si>
  <si>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t>
  </si>
  <si>
    <t>Alvenarias Diversas</t>
  </si>
  <si>
    <t>ALVENARIA DE VEDAÇÃO DE BLOCO DE SOLO-CIMENTO (TIJOLO ECOLÓGICO) DE 7X15X30CM  (ESPESSURA 15CM). AF_05/2020</t>
  </si>
  <si>
    <t>Argamassas</t>
  </si>
  <si>
    <t>ARGAMASSA TRAÇO 1:0,5:4,5  (EM VOLUME DE CIMENTO, CAL E AREIA MÉDIA ÚMIDA), PREPARO MECÂNICO COM BETONEIRA 250 L.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</si>
  <si>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</si>
  <si>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</si>
  <si>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</si>
  <si>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</si>
  <si>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MÉDIA ÚMIDA),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</si>
  <si>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</si>
  <si>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</si>
  <si>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</si>
  <si>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</si>
  <si>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</si>
  <si>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</si>
  <si>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</si>
  <si>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</si>
  <si>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</si>
  <si>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</si>
  <si>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</si>
  <si>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</si>
  <si>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</si>
  <si>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</si>
  <si>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</si>
  <si>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Armação de Estacas</t>
  </si>
  <si>
    <t>Armação para Estruturas de Concreto Armado</t>
  </si>
  <si>
    <t>Arrasamento de Estacas</t>
  </si>
  <si>
    <t>Asfalto</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</si>
  <si>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</si>
  <si>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</si>
  <si>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Tubos de Esgoto em PVC e PEAD</t>
  </si>
  <si>
    <t>Assentamento de Tubos de PVC e Metálicos em Redes de Água</t>
  </si>
  <si>
    <t>Assentamento de tubos de esgoto ou drenagem pluvial em concreto</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</si>
  <si>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</si>
  <si>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</si>
  <si>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</si>
  <si>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</si>
  <si>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</si>
  <si>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</si>
  <si>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</si>
  <si>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</si>
  <si>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Aterro e Reaterro de Valas</t>
  </si>
  <si>
    <t>Aterros, Bases, Sub bases e Imprimações</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</si>
  <si>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</si>
  <si>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</si>
  <si>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</si>
  <si>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</si>
  <si>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</si>
  <si>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</si>
  <si>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</si>
  <si>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</si>
  <si>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</si>
  <si>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</si>
  <si>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</si>
  <si>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</si>
  <si>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</si>
  <si>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</si>
  <si>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</si>
  <si>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</si>
  <si>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</si>
  <si>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</si>
  <si>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</si>
  <si>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</si>
  <si>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</si>
  <si>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</si>
  <si>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</si>
  <si>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</si>
  <si>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</si>
  <si>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</si>
  <si>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</si>
  <si>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</si>
  <si>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</si>
  <si>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</si>
  <si>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</si>
  <si>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</si>
  <si>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</si>
  <si>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</si>
  <si>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</si>
  <si>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</si>
  <si>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</si>
  <si>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</si>
  <si>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</si>
  <si>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</si>
  <si>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</si>
  <si>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</si>
  <si>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</si>
  <si>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</si>
  <si>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</si>
  <si>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</si>
  <si>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</si>
  <si>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</si>
  <si>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</si>
  <si>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</si>
  <si>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</si>
  <si>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</si>
  <si>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</si>
  <si>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</si>
  <si>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</si>
  <si>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</si>
  <si>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</si>
  <si>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</si>
  <si>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</si>
  <si>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</si>
  <si>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</si>
  <si>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</si>
  <si>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</si>
  <si>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</si>
  <si>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</si>
  <si>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</si>
  <si>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</si>
  <si>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</si>
  <si>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</si>
  <si>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</si>
  <si>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</si>
  <si>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</si>
  <si>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</si>
  <si>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</si>
  <si>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</si>
  <si>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</si>
  <si>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</si>
  <si>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</si>
  <si>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</si>
  <si>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</si>
  <si>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</si>
  <si>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</si>
  <si>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</si>
  <si>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</si>
  <si>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</si>
  <si>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</si>
  <si>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</si>
  <si>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</si>
  <si>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Bocas para Bueiros</t>
  </si>
  <si>
    <t>Bombas Hidráulicas - Centrífugas, Horizontais e Submersíveis</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</si>
  <si>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</si>
  <si>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</si>
  <si>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</si>
  <si>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</si>
  <si>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</si>
  <si>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</si>
  <si>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</si>
  <si>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</si>
  <si>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</si>
  <si>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</si>
  <si>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</si>
  <si>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</si>
  <si>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Brises</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</si>
  <si>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</si>
  <si>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</si>
  <si>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</si>
  <si>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</si>
  <si>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Caixas Enterradas</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</si>
  <si>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</si>
  <si>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</si>
  <si>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</si>
  <si>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Caixas de Água para Edificações</t>
  </si>
  <si>
    <t>Canaletas, Grelhas e Caixas com Grelha para Drenagem</t>
  </si>
  <si>
    <t>CANALETA DE CONCRETO POLIMÉRICO COM GRELHA, LARGURA DE 13 CM - FORNECIMENTO E INSTALAÇÃO. AF_08/2021</t>
  </si>
  <si>
    <t>Cercas, Protetores e Alambrados</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</si>
  <si>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</si>
  <si>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</si>
  <si>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</si>
  <si>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t>
  </si>
  <si>
    <t>Concretagem para Estruturas de Concreto Armado</t>
  </si>
  <si>
    <t>Concreto Projetado</t>
  </si>
  <si>
    <t>REVESTIMENTO VEGETAL PARA SOLO GRAMPEADO VERDE, ATRAVÉS DE HIDROSSEMEADURA. AF_07/2024</t>
  </si>
  <si>
    <t>Concreto Protendido</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</si>
  <si>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</si>
  <si>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</si>
  <si>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</si>
  <si>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</si>
  <si>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</si>
  <si>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</si>
  <si>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</si>
  <si>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</si>
  <si>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</si>
  <si>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</si>
  <si>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</si>
  <si>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</si>
  <si>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</si>
  <si>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</si>
  <si>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</si>
  <si>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</si>
  <si>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</si>
  <si>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</si>
  <si>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</si>
  <si>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</si>
  <si>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</si>
  <si>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</si>
  <si>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</si>
  <si>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</si>
  <si>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</si>
  <si>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</si>
  <si>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</si>
  <si>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</si>
  <si>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</si>
  <si>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</si>
  <si>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</si>
  <si>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</si>
  <si>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</si>
  <si>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</si>
  <si>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</si>
  <si>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</si>
  <si>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</si>
  <si>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</si>
  <si>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</si>
  <si>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</si>
  <si>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</si>
  <si>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</si>
  <si>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</si>
  <si>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</si>
  <si>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</si>
  <si>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</si>
  <si>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</si>
  <si>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t>
  </si>
  <si>
    <t>Custos Horários Produtivo e Improdutivo dos Equipamentos</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</si>
  <si>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</si>
  <si>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</si>
  <si>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</si>
  <si>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</si>
  <si>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</si>
  <si>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</si>
  <si>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</si>
  <si>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</si>
  <si>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</si>
  <si>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</si>
  <si>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</si>
  <si>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</si>
  <si>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</si>
  <si>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</si>
  <si>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</si>
  <si>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</si>
  <si>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</si>
  <si>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</si>
  <si>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</si>
  <si>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</si>
  <si>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</si>
  <si>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</si>
  <si>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</si>
  <si>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</si>
  <si>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</si>
  <si>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</si>
  <si>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</si>
  <si>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</si>
  <si>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</si>
  <si>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</si>
  <si>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</si>
  <si>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</si>
  <si>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</si>
  <si>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</si>
  <si>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</si>
  <si>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</si>
  <si>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</si>
  <si>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</si>
  <si>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</si>
  <si>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</si>
  <si>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</si>
  <si>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</si>
  <si>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</si>
  <si>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</si>
  <si>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</si>
  <si>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</si>
  <si>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</si>
  <si>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</si>
  <si>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</si>
  <si>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</si>
  <si>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</si>
  <si>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</si>
  <si>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</si>
  <si>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</si>
  <si>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</si>
  <si>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</si>
  <si>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</si>
  <si>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</si>
  <si>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</si>
  <si>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</si>
  <si>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</si>
  <si>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</si>
  <si>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</si>
  <si>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</si>
  <si>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</si>
  <si>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</si>
  <si>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</si>
  <si>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</si>
  <si>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</si>
  <si>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</si>
  <si>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</si>
  <si>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</si>
  <si>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</si>
  <si>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</si>
  <si>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</si>
  <si>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</si>
  <si>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</si>
  <si>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</si>
  <si>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</si>
  <si>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</si>
  <si>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</si>
  <si>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</si>
  <si>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</si>
  <si>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</si>
  <si>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</si>
  <si>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</si>
  <si>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</si>
  <si>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</si>
  <si>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</si>
  <si>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</si>
  <si>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</si>
  <si>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</si>
  <si>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Demolições e Remoções</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</si>
  <si>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</si>
  <si>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</si>
  <si>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Depreciação, Juros, Impostos e Seguros, Manutenção e Materiais na Operação dos Equipamentos</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</si>
  <si>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</si>
  <si>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</si>
  <si>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</si>
  <si>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</si>
  <si>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</si>
  <si>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</si>
  <si>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</si>
  <si>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</si>
  <si>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</si>
  <si>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</si>
  <si>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</si>
  <si>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</si>
  <si>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</si>
  <si>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</si>
  <si>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</si>
  <si>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</si>
  <si>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</si>
  <si>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</si>
  <si>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</si>
  <si>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</si>
  <si>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</si>
  <si>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</si>
  <si>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</si>
  <si>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</si>
  <si>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</si>
  <si>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</si>
  <si>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</si>
  <si>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</si>
  <si>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</si>
  <si>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</si>
  <si>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</si>
  <si>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</si>
  <si>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</si>
  <si>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</si>
  <si>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</si>
  <si>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</si>
  <si>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</si>
  <si>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</si>
  <si>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</si>
  <si>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</si>
  <si>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</si>
  <si>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</si>
  <si>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</si>
  <si>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</si>
  <si>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</si>
  <si>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</si>
  <si>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</si>
  <si>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</si>
  <si>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</si>
  <si>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</si>
  <si>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</si>
  <si>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</si>
  <si>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</si>
  <si>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</si>
  <si>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</si>
  <si>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</si>
  <si>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</si>
  <si>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</si>
  <si>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</si>
  <si>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</si>
  <si>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</si>
  <si>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</si>
  <si>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</si>
  <si>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</si>
  <si>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</si>
  <si>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</si>
  <si>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</si>
  <si>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</si>
  <si>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</si>
  <si>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</si>
  <si>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</si>
  <si>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</si>
  <si>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</si>
  <si>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</si>
  <si>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</si>
  <si>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</si>
  <si>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</si>
  <si>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</si>
  <si>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</si>
  <si>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</si>
  <si>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</si>
  <si>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</si>
  <si>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</si>
  <si>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</si>
  <si>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</si>
  <si>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</si>
  <si>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</si>
  <si>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</si>
  <si>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</si>
  <si>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</si>
  <si>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</si>
  <si>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</si>
  <si>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</si>
  <si>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</si>
  <si>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</si>
  <si>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</si>
  <si>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</si>
  <si>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</si>
  <si>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</si>
  <si>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</si>
  <si>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</si>
  <si>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</si>
  <si>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</si>
  <si>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</si>
  <si>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</si>
  <si>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</si>
  <si>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</si>
  <si>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</si>
  <si>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</si>
  <si>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</si>
  <si>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</si>
  <si>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</si>
  <si>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</si>
  <si>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</si>
  <si>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</si>
  <si>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</si>
  <si>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</si>
  <si>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</si>
  <si>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</si>
  <si>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</si>
  <si>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</si>
  <si>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</si>
  <si>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</si>
  <si>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</si>
  <si>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</si>
  <si>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</si>
  <si>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</si>
  <si>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</si>
  <si>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</si>
  <si>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</si>
  <si>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</si>
  <si>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</si>
  <si>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</si>
  <si>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</si>
  <si>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</si>
  <si>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</si>
  <si>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</si>
  <si>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</si>
  <si>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</si>
  <si>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</si>
  <si>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</si>
  <si>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</si>
  <si>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Dissipadores de Energia</t>
  </si>
  <si>
    <t>Dragagem</t>
  </si>
  <si>
    <t>DRAGAGEM DE MATERIAIS DE 1A CATEGORIA E COMPOSTOS ORGÂNICOS E INORGÂNICOS COM DRAGLINE (CAÇAMBA: 0,76 M3/ 43 T). AF_03/2024</t>
  </si>
  <si>
    <t>Drenagem de ar condicionado</t>
  </si>
  <si>
    <t>CAIXA DE PASSAGEM PARA AR CONDICIONADO - FORNECIMENTO E INSTALAÇÃO. AF_08/2022</t>
  </si>
  <si>
    <t>Drenos</t>
  </si>
  <si>
    <t>DRENO EM MURO DE CONTENÇÃO, EXECUTADO NO PÉ DO MURO, COM TUBO DE PEAD CORRUGADO FLEXÍVEL PERFURADO, ENVOLVIDO COM GEOCOMPOSTO DRENANTE. AF_07/2021</t>
  </si>
  <si>
    <t>GEOCOMPOSTO DRENANTE, INSTALADO EM MURO DE CONTENÇÃO - EXCLUSIVE DRENO NO PÉ DO MURO. AF_07/2021</t>
  </si>
  <si>
    <t>LUVA DE PEAD, DN 100 MM, INSTALADA EM DRENO  - FORNECIMENTO E INSTALAÇÃO. AF_07/2021</t>
  </si>
  <si>
    <t>Dutos para ar condicionado</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</si>
  <si>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</si>
  <si>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</si>
  <si>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</si>
  <si>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</si>
  <si>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</si>
  <si>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</si>
  <si>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</si>
  <si>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</si>
  <si>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</si>
  <si>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</si>
  <si>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</si>
  <si>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</si>
  <si>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</si>
  <si>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</si>
  <si>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</si>
  <si>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</si>
  <si>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</si>
  <si>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</si>
  <si>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</si>
  <si>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</si>
  <si>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</si>
  <si>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</si>
  <si>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</si>
  <si>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</si>
  <si>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</si>
  <si>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</si>
  <si>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</si>
  <si>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</si>
  <si>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</si>
  <si>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</si>
  <si>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</si>
  <si>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</si>
  <si>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</si>
  <si>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</si>
  <si>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</si>
  <si>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</si>
  <si>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</si>
  <si>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</si>
  <si>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</si>
  <si>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</si>
  <si>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</si>
  <si>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</si>
  <si>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</si>
  <si>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</si>
  <si>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</si>
  <si>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</si>
  <si>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</si>
  <si>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</si>
  <si>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Eletrocalhas</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</si>
  <si>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</si>
  <si>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</si>
  <si>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</si>
  <si>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</si>
  <si>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</si>
  <si>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</si>
  <si>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</si>
  <si>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</si>
  <si>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</si>
  <si>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</si>
  <si>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</si>
  <si>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</si>
  <si>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</si>
  <si>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</si>
  <si>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</si>
  <si>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</si>
  <si>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</si>
  <si>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</si>
  <si>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</si>
  <si>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</si>
  <si>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</si>
  <si>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</si>
  <si>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</si>
  <si>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</si>
  <si>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</si>
  <si>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</si>
  <si>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</si>
  <si>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</si>
  <si>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</si>
  <si>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</si>
  <si>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</si>
  <si>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</si>
  <si>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</si>
  <si>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</si>
  <si>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</si>
  <si>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</si>
  <si>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</si>
  <si>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</si>
  <si>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</si>
  <si>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</si>
  <si>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</si>
  <si>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</si>
  <si>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</si>
  <si>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</si>
  <si>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</si>
  <si>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</si>
  <si>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</si>
  <si>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</si>
  <si>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</si>
  <si>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</si>
  <si>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</si>
  <si>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</si>
  <si>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</si>
  <si>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</si>
  <si>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</si>
  <si>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</si>
  <si>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</si>
  <si>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</si>
  <si>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</si>
  <si>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</si>
  <si>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</si>
  <si>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</si>
  <si>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</si>
  <si>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</si>
  <si>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</si>
  <si>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</si>
  <si>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</si>
  <si>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</si>
  <si>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</si>
  <si>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</si>
  <si>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</si>
  <si>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</si>
  <si>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</si>
  <si>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</si>
  <si>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</si>
  <si>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</si>
  <si>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</si>
  <si>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</si>
  <si>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</si>
  <si>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</si>
  <si>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</si>
  <si>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</si>
  <si>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</si>
  <si>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</si>
  <si>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</si>
  <si>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</si>
  <si>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</si>
  <si>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</si>
  <si>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</si>
  <si>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</si>
  <si>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Energia Solar para Edificações</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</si>
  <si>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</si>
  <si>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</si>
  <si>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</si>
  <si>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</si>
  <si>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</si>
  <si>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</si>
  <si>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</si>
  <si>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</si>
  <si>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</si>
  <si>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</si>
  <si>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</si>
  <si>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</si>
  <si>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</si>
  <si>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</si>
  <si>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</si>
  <si>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</si>
  <si>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</si>
  <si>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</si>
  <si>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</si>
  <si>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</si>
  <si>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</si>
  <si>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</si>
  <si>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</si>
  <si>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</si>
  <si>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</si>
  <si>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</si>
  <si>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</si>
  <si>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</si>
  <si>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Equipamentos de Proteção Coletiva</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</si>
  <si>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</si>
  <si>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</si>
  <si>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</si>
  <si>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</si>
  <si>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</si>
  <si>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</si>
  <si>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</si>
  <si>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</si>
  <si>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</si>
  <si>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</si>
  <si>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</si>
  <si>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</si>
  <si>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</si>
  <si>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</si>
  <si>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</si>
  <si>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</si>
  <si>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</si>
  <si>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</si>
  <si>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</si>
  <si>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</si>
  <si>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</si>
  <si>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</si>
  <si>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</si>
  <si>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</si>
  <si>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</si>
  <si>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</si>
  <si>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</si>
  <si>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</si>
  <si>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</si>
  <si>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</si>
  <si>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</si>
  <si>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</si>
  <si>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</si>
  <si>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</si>
  <si>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</si>
  <si>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</si>
  <si>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</si>
  <si>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</si>
  <si>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</si>
  <si>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</si>
  <si>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</si>
  <si>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</si>
  <si>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</si>
  <si>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</si>
  <si>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</si>
  <si>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</si>
  <si>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</si>
  <si>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</si>
  <si>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</si>
  <si>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</si>
  <si>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</si>
  <si>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</si>
  <si>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</si>
  <si>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</si>
  <si>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</si>
  <si>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</si>
  <si>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</si>
  <si>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</si>
  <si>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</si>
  <si>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</si>
  <si>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</si>
  <si>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</si>
  <si>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</si>
  <si>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</si>
  <si>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</si>
  <si>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</si>
  <si>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Escavação Horizontal</t>
  </si>
  <si>
    <t>Escavação Vertical a Céu Aberto</t>
  </si>
  <si>
    <t>Escavação de Valas</t>
  </si>
  <si>
    <t>Escavação em Material de 3ª Categoria</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</si>
  <si>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</si>
  <si>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</si>
  <si>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</si>
  <si>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</si>
  <si>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</si>
  <si>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</si>
  <si>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</si>
  <si>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</si>
  <si>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</si>
  <si>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</si>
  <si>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</si>
  <si>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</si>
  <si>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e Preparo de Fundo de Valas</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</si>
  <si>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</si>
  <si>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</si>
  <si>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</si>
  <si>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</si>
  <si>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</si>
  <si>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</si>
  <si>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</si>
  <si>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</si>
  <si>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</si>
  <si>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</si>
  <si>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</si>
  <si>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</si>
  <si>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</si>
  <si>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</si>
  <si>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</si>
  <si>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Esgotamento de Vala e Rebaixamento do Lençol Freático</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</si>
  <si>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</si>
  <si>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</si>
  <si>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</si>
  <si>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</si>
  <si>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</si>
  <si>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</si>
  <si>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</si>
  <si>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</si>
  <si>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Esquadrias - Janelas</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</si>
  <si>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</si>
  <si>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</si>
  <si>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</si>
  <si>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</si>
  <si>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</si>
  <si>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</si>
  <si>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</si>
  <si>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</si>
  <si>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</si>
  <si>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</si>
  <si>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</si>
  <si>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</si>
  <si>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</si>
  <si>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</si>
  <si>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</si>
  <si>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</si>
  <si>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</si>
  <si>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</si>
  <si>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</si>
  <si>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</si>
  <si>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</si>
  <si>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</si>
  <si>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</si>
  <si>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</si>
  <si>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</si>
  <si>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</si>
  <si>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</si>
  <si>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Esquadrias - Portas</t>
  </si>
  <si>
    <t>BATENTE DE AÇO GALVANIZADO, COM PERFIL PRÉ-FABRICADO, FIXADO COM ARGAMASSA, COM SOLDA, GRAPAS E FUROS PARA FERRAGENS INCLUSOS. AF_12/2019</t>
  </si>
  <si>
    <t>Estacas Broca, Strauss e Escavada com Fluido Estabilizante</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</si>
  <si>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</si>
  <si>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</si>
  <si>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</si>
  <si>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</si>
  <si>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</si>
  <si>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</si>
  <si>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</si>
  <si>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</si>
  <si>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</si>
  <si>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</si>
  <si>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</si>
  <si>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</si>
  <si>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</si>
  <si>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</si>
  <si>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</si>
  <si>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</si>
  <si>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</si>
  <si>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</si>
  <si>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</si>
  <si>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FUNDAÇÃO, UTILIZANDO PERFIL LAMINADO HP310X125 (EXCLUSIVE MOBILIZAÇÃO E DESMOBILIZAÇÃO). AF_01/2020</t>
  </si>
  <si>
    <t>Estacas Pré-Moldadas</t>
  </si>
  <si>
    <t>Estacas Raiz</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</si>
  <si>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</si>
  <si>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</si>
  <si>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</si>
  <si>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</si>
  <si>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</si>
  <si>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</si>
  <si>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</si>
  <si>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</si>
  <si>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</si>
  <si>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</si>
  <si>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</si>
  <si>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</si>
  <si>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</si>
  <si>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</si>
  <si>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</si>
  <si>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Estruturas Pré-Fabricadas e Pré-Moldadas</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</si>
  <si>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</si>
  <si>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</si>
  <si>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</si>
  <si>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</si>
  <si>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</si>
  <si>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</si>
  <si>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</si>
  <si>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</si>
  <si>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</si>
  <si>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</si>
  <si>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</si>
  <si>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</si>
  <si>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</si>
  <si>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</si>
  <si>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</si>
  <si>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</si>
  <si>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</si>
  <si>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</si>
  <si>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</si>
  <si>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</si>
  <si>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</si>
  <si>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</si>
  <si>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</si>
  <si>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Estruturas de Contenção - Perfis Pranchados, Cortinas e Muros de Arrimo</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</si>
  <si>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</si>
  <si>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</si>
  <si>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</si>
  <si>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</si>
  <si>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</si>
  <si>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</si>
  <si>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</si>
  <si>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</si>
  <si>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</si>
  <si>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</si>
  <si>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</si>
  <si>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Estruturas de Madeira</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</si>
  <si>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</si>
  <si>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</si>
  <si>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</si>
  <si>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</si>
  <si>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</si>
  <si>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</si>
  <si>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</si>
  <si>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</si>
  <si>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</si>
  <si>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</si>
  <si>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</si>
  <si>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</si>
  <si>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</si>
  <si>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</si>
  <si>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</si>
  <si>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</si>
  <si>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</si>
  <si>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</si>
  <si>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</si>
  <si>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</si>
  <si>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</si>
  <si>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</si>
  <si>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</si>
  <si>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</si>
  <si>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</si>
  <si>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</si>
  <si>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</si>
  <si>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</si>
  <si>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t>
  </si>
  <si>
    <t>Execução de Tirantes</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</si>
  <si>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</si>
  <si>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</si>
  <si>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</si>
  <si>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</si>
  <si>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</si>
  <si>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</si>
  <si>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</si>
  <si>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</si>
  <si>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</si>
  <si>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</si>
  <si>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</si>
  <si>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</si>
  <si>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</si>
  <si>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</si>
  <si>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</si>
  <si>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</si>
  <si>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</si>
  <si>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</si>
  <si>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</si>
  <si>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</si>
  <si>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</si>
  <si>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</si>
  <si>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</si>
  <si>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</si>
  <si>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Fachadas com Placas Cerâmicas e Granito - Insertadas</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</si>
  <si>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</si>
  <si>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</si>
  <si>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</si>
  <si>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</si>
  <si>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</si>
  <si>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</si>
  <si>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Forros</t>
  </si>
  <si>
    <t>FORRO EM FIBRA MINERAL, PARA AMBIENTES COMERCIAIS, INCLUSIVE ESTRUTURA DE FIXAÇÃO. AF_08/2023</t>
  </si>
  <si>
    <t>FORRO METÁLICO, PARA AMBIENTES COMERCIAIS, INCLUSIVE ESTRUTURA DE FIXAÇÃO. AF_08/2023</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</si>
  <si>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</si>
  <si>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</si>
  <si>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</si>
  <si>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</si>
  <si>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</si>
  <si>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</si>
  <si>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</si>
  <si>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</si>
  <si>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</si>
  <si>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</si>
  <si>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</si>
  <si>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</si>
  <si>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</si>
  <si>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</si>
  <si>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</si>
  <si>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</si>
  <si>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Curvas para Paredes de Reservatórios de Concreto</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</si>
  <si>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</si>
  <si>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</si>
  <si>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</si>
  <si>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</si>
  <si>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Fôrmas para Estruturas de Concreto Armado</t>
  </si>
  <si>
    <t>Fôrmas para Pilares Circulares</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</si>
  <si>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</si>
  <si>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</si>
  <si>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</si>
  <si>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</si>
  <si>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</si>
  <si>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</si>
  <si>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Gabiões - Execução de Muro e Proteção Superficial</t>
  </si>
  <si>
    <t>Galerias com Aduelas de Concreto</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</si>
  <si>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</si>
  <si>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</si>
  <si>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</si>
  <si>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</si>
  <si>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</si>
  <si>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</si>
  <si>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</si>
  <si>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</si>
  <si>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</si>
  <si>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</si>
  <si>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</si>
  <si>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</si>
  <si>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</si>
  <si>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</si>
  <si>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</si>
  <si>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</si>
  <si>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</si>
  <si>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</si>
  <si>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</si>
  <si>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</si>
  <si>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Gesso</t>
  </si>
  <si>
    <t>Graute e Armação</t>
  </si>
  <si>
    <t>Guarda-Corpo, Corrimão e Grade para Esquadrias</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</si>
  <si>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</si>
  <si>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</si>
  <si>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</si>
  <si>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</si>
  <si>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</si>
  <si>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</si>
  <si>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</si>
  <si>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</si>
  <si>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</si>
  <si>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</si>
  <si>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</si>
  <si>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</si>
  <si>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</si>
  <si>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</si>
  <si>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</si>
  <si>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</si>
  <si>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</si>
  <si>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</si>
  <si>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</si>
  <si>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Guias e sarjetas</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</si>
  <si>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</si>
  <si>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</si>
  <si>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Iluminação Predial e Monitoramento</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</si>
  <si>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</si>
  <si>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</si>
  <si>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</si>
  <si>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</si>
  <si>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</si>
  <si>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</si>
  <si>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</si>
  <si>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</si>
  <si>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</si>
  <si>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</si>
  <si>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</si>
  <si>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</si>
  <si>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</si>
  <si>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</si>
  <si>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</si>
  <si>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</si>
  <si>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</si>
  <si>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</si>
  <si>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</si>
  <si>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</si>
  <si>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</si>
  <si>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</si>
  <si>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</si>
  <si>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</si>
  <si>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</si>
  <si>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</si>
  <si>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</si>
  <si>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</si>
  <si>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</si>
  <si>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</si>
  <si>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</si>
  <si>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</si>
  <si>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</si>
  <si>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Proteção Mecânica e Tratamento de Junta</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</si>
  <si>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</si>
  <si>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</si>
  <si>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</si>
  <si>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</si>
  <si>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</si>
  <si>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Instalações Elétricas - Eletrodutos Embutidos, Cabos, Caixas, Tomadas e Interruptores</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</si>
  <si>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</si>
  <si>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</si>
  <si>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</si>
  <si>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</si>
  <si>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</si>
  <si>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</si>
  <si>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</si>
  <si>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</si>
  <si>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</si>
  <si>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</si>
  <si>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</si>
  <si>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</si>
  <si>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</si>
  <si>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</si>
  <si>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</si>
  <si>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</si>
  <si>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</si>
  <si>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</si>
  <si>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Instalações Elétricas - Eletrodutos, Conexões e Conduletes Aparentes</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</si>
  <si>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</si>
  <si>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</si>
  <si>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</si>
  <si>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</si>
  <si>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</si>
  <si>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</si>
  <si>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</si>
  <si>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</si>
  <si>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</si>
  <si>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</si>
  <si>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</si>
  <si>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</si>
  <si>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</si>
  <si>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</si>
  <si>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</si>
  <si>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</si>
  <si>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</si>
  <si>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</si>
  <si>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</si>
  <si>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</si>
  <si>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</si>
  <si>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</si>
  <si>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</si>
  <si>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</si>
  <si>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</si>
  <si>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</si>
  <si>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</si>
  <si>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</si>
  <si>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</si>
  <si>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</si>
  <si>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</si>
  <si>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</si>
  <si>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</si>
  <si>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</si>
  <si>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</si>
  <si>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</si>
  <si>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</si>
  <si>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</si>
  <si>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</si>
  <si>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</si>
  <si>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Instalações Elétricas - Quadros, Cabos, Disjuntores, Contatores e Barramentos Blindados</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</si>
  <si>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</si>
  <si>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</si>
  <si>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</si>
  <si>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</si>
  <si>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</si>
  <si>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</si>
  <si>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</si>
  <si>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</si>
  <si>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</si>
  <si>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</si>
  <si>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</si>
  <si>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</si>
  <si>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</si>
  <si>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</si>
  <si>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</si>
  <si>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</si>
  <si>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</si>
  <si>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</si>
  <si>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</si>
  <si>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</si>
  <si>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</si>
  <si>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</si>
  <si>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</si>
  <si>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</si>
  <si>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</si>
  <si>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</si>
  <si>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</si>
  <si>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</si>
  <si>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</si>
  <si>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</si>
  <si>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</si>
  <si>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</si>
  <si>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</si>
  <si>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</si>
  <si>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</si>
  <si>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</si>
  <si>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</si>
  <si>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</si>
  <si>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</si>
  <si>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</si>
  <si>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</si>
  <si>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</si>
  <si>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</si>
  <si>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Instalações Elétricas - Rede de Distribuição</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</si>
  <si>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</si>
  <si>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</si>
  <si>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</si>
  <si>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Instalações Hidráulicas - Reservação e Bombas de Recalque</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</si>
  <si>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</si>
  <si>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</si>
  <si>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</si>
  <si>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</si>
  <si>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</si>
  <si>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</si>
  <si>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</si>
  <si>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</si>
  <si>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</si>
  <si>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</si>
  <si>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</si>
  <si>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</si>
  <si>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</si>
  <si>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</si>
  <si>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</si>
  <si>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</si>
  <si>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</si>
  <si>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</si>
  <si>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</si>
  <si>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</si>
  <si>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Instalações Hidráulicas em PEX</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</si>
  <si>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</si>
  <si>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</si>
  <si>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</si>
  <si>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</si>
  <si>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</si>
  <si>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</si>
  <si>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</si>
  <si>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</si>
  <si>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</si>
  <si>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</si>
  <si>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</si>
  <si>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</si>
  <si>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</si>
  <si>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</si>
  <si>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</si>
  <si>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</si>
  <si>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</si>
  <si>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</si>
  <si>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</si>
  <si>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</si>
  <si>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</si>
  <si>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</si>
  <si>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</si>
  <si>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</si>
  <si>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</si>
  <si>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</si>
  <si>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</si>
  <si>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</si>
  <si>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</si>
  <si>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</si>
  <si>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</si>
  <si>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</si>
  <si>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</si>
  <si>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</si>
  <si>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</si>
  <si>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</si>
  <si>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</si>
  <si>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</si>
  <si>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</si>
  <si>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</si>
  <si>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</si>
  <si>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</si>
  <si>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</si>
  <si>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</si>
  <si>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</si>
  <si>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</si>
  <si>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</si>
  <si>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</si>
  <si>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</si>
  <si>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</si>
  <si>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</si>
  <si>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</si>
  <si>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</si>
  <si>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</si>
  <si>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</si>
  <si>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</si>
  <si>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Instalações Hidráulicas em PPR</t>
  </si>
  <si>
    <t>Instalações Prediais de Esgoto - Caixas e Ralos</t>
  </si>
  <si>
    <t>RALO LINEAR, EM PVC COM GRELHA INOX, JUNTA SOLDÁVEL, FORNECIDO E INSTALADO EM RAMAL DE DESCARGA OU EM RAMAL DE ESGOTO SANITÁRIO. AF_08/2022</t>
  </si>
  <si>
    <t>Instalações Prediais de Esgoto - Tubos e Conexões</t>
  </si>
  <si>
    <t>Instalações Prediais de Água Fria em PVC</t>
  </si>
  <si>
    <t>Instalações Prediais de Água Quente em CPVC</t>
  </si>
  <si>
    <t>Instalações Prediais de Águas Pluviais - Tubos, Conexões, Caixas e Ralos</t>
  </si>
  <si>
    <t>Instalações de Divisórias Diversas</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</si>
  <si>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</si>
  <si>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</si>
  <si>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</si>
  <si>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</si>
  <si>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</si>
  <si>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</si>
  <si>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</si>
  <si>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</si>
  <si>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</si>
  <si>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</si>
  <si>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</si>
  <si>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</si>
  <si>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</si>
  <si>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</si>
  <si>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</si>
  <si>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</si>
  <si>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</si>
  <si>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</si>
  <si>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</si>
  <si>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</si>
  <si>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Instalações de Gás e Incêndio em Aço e Ferro Galvanizado</t>
  </si>
  <si>
    <t>Instalações de Gás em PEX Multicamadas</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</si>
  <si>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</si>
  <si>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</si>
  <si>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</si>
  <si>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</si>
  <si>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</si>
  <si>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</si>
  <si>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</si>
  <si>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</si>
  <si>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</si>
  <si>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</si>
  <si>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</si>
  <si>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</si>
  <si>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</si>
  <si>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</si>
  <si>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</si>
  <si>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</si>
  <si>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</si>
  <si>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</si>
  <si>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</si>
  <si>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</si>
  <si>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</si>
  <si>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</si>
  <si>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</si>
  <si>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</si>
  <si>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</si>
  <si>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</si>
  <si>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</si>
  <si>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</si>
  <si>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</si>
  <si>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</si>
  <si>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</si>
  <si>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</si>
  <si>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</si>
  <si>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</si>
  <si>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</si>
  <si>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</si>
  <si>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</si>
  <si>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</si>
  <si>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</si>
  <si>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</si>
  <si>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</si>
  <si>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</si>
  <si>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Instalações de ar condicionado</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</si>
  <si>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</si>
  <si>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</si>
  <si>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</si>
  <si>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</si>
  <si>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</si>
  <si>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</si>
  <si>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</si>
  <si>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</si>
  <si>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</si>
  <si>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</si>
  <si>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</si>
  <si>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</si>
  <si>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</si>
  <si>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</si>
  <si>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Instalações em Cobre</t>
  </si>
  <si>
    <t>Instalações para Canteiros de Obras</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</si>
  <si>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</si>
  <si>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</si>
  <si>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</si>
  <si>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</si>
  <si>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</si>
  <si>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</si>
  <si>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</si>
  <si>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</si>
  <si>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</si>
  <si>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</si>
  <si>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</si>
  <si>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</si>
  <si>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</si>
  <si>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</si>
  <si>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</si>
  <si>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Lajes Pré-Moldadas</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</si>
  <si>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</si>
  <si>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</si>
  <si>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</si>
  <si>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</si>
  <si>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</si>
  <si>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</si>
  <si>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</si>
  <si>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</si>
  <si>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</si>
  <si>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</si>
  <si>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</si>
  <si>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</si>
  <si>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</si>
  <si>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</si>
  <si>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</si>
  <si>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</si>
  <si>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</si>
  <si>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</si>
  <si>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</si>
  <si>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</si>
  <si>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</si>
  <si>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</si>
  <si>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</si>
  <si>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</si>
  <si>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</si>
  <si>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</si>
  <si>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</si>
  <si>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</si>
  <si>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</si>
  <si>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Obra</t>
  </si>
  <si>
    <t>LIMPEZA DE PISO UTILIZANDO DETERGENTE NEUTRO E ESCOVAÇÃO . AF_04/2019</t>
  </si>
  <si>
    <t>Livro SINAPI: Cálculos e Parâmetros</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</si>
  <si>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</si>
  <si>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</si>
  <si>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</si>
  <si>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</si>
  <si>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de Obras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</si>
  <si>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</si>
  <si>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</si>
  <si>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</si>
  <si>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</si>
  <si>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Louças e Metais</t>
  </si>
  <si>
    <t>ASSENTO SANITÁRIO PARA PCD - FORNECIMENTO E INSTALACAO.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</si>
  <si>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</si>
  <si>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</si>
  <si>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</si>
  <si>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</si>
  <si>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</si>
  <si>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</si>
  <si>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</si>
  <si>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</si>
  <si>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</si>
  <si>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</si>
  <si>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</si>
  <si>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</si>
  <si>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</si>
  <si>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</si>
  <si>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</si>
  <si>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</si>
  <si>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</si>
  <si>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</si>
  <si>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</si>
  <si>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</si>
  <si>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</si>
  <si>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</si>
  <si>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</si>
  <si>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</si>
  <si>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</si>
  <si>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</si>
  <si>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</si>
  <si>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</si>
  <si>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</si>
  <si>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Massa Única Interna</t>
  </si>
  <si>
    <t>Mobiliário Urbano</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</si>
  <si>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</si>
  <si>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</si>
  <si>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</si>
  <si>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</si>
  <si>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</si>
  <si>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</si>
  <si>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</si>
  <si>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</si>
  <si>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</si>
  <si>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</si>
  <si>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</si>
  <si>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</si>
  <si>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</si>
  <si>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</si>
  <si>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</si>
  <si>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</si>
  <si>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</si>
  <si>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</si>
  <si>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Monocapa</t>
  </si>
  <si>
    <t>Montagem de gruas e cremalheiras</t>
  </si>
  <si>
    <t>MONTAGEM E DESMONTAGEM DE GRUA ASCENSIONAL, UTILIZAÇÃO DE GUINDASTE AUTOPROPELIDO 90T. AF_03/2024</t>
  </si>
  <si>
    <t>MONTAGEM E DESMONTAGEM DE GRUA ASCENSIONAL, UTILIZAÇÃO DE GUINDASTE DERRICK. AF_03/2024</t>
  </si>
  <si>
    <t>Paisagismo - Plantio</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</si>
  <si>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</si>
  <si>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</si>
  <si>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</si>
  <si>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</si>
  <si>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</si>
  <si>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</si>
  <si>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</si>
  <si>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</si>
  <si>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</si>
  <si>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Paredes de Concreto - Armação</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</si>
  <si>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</si>
  <si>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</si>
  <si>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</si>
  <si>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</si>
  <si>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Paredes de Concreto - Concretagem</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</si>
  <si>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</si>
  <si>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</si>
  <si>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</si>
  <si>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</si>
  <si>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Paredes de Concreto - Estucamento</t>
  </si>
  <si>
    <t>Paredes de Concreto - Fôrmas</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</si>
  <si>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</si>
  <si>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</si>
  <si>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</si>
  <si>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</si>
  <si>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</si>
  <si>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</si>
  <si>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</si>
  <si>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</si>
  <si>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</si>
  <si>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</si>
  <si>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Paredes em Drywall</t>
  </si>
  <si>
    <t>INSTALAÇÃO DE ISOLAMENTO COM LÃ DE PET EM PAREDE DRYWALL. AF_07/2023</t>
  </si>
  <si>
    <t>INSTALAÇÃO DE ISOLAMENTO COM LÃ DE VIDRO EM PAREDE DRYWALL. AF_07/2023</t>
  </si>
  <si>
    <t>Parquinhos e Equipamentos de Ginástica ao Ar Livre</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</si>
  <si>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</si>
  <si>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</si>
  <si>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</si>
  <si>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</si>
  <si>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</si>
  <si>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</si>
  <si>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</si>
  <si>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</si>
  <si>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</si>
  <si>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</si>
  <si>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</si>
  <si>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</si>
  <si>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</si>
  <si>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</si>
  <si>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</si>
  <si>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</si>
  <si>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</si>
  <si>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</si>
  <si>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Passeios de Concreto</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</si>
  <si>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</si>
  <si>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</si>
  <si>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</si>
  <si>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</si>
  <si>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</si>
  <si>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</si>
  <si>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</si>
  <si>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</si>
  <si>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</si>
  <si>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</si>
  <si>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Pavimentações Diversas - Paralelepípedos e Pedras Poliédricas</t>
  </si>
  <si>
    <t>EXECUÇÃO DE PAVIMENTO EM PARALELEPÍPEDOS, REJUNTAMENTO COM PEDRISCO E EMULSÃO ASFÁLTICA. AF_05/2020</t>
  </si>
  <si>
    <t>EXECUÇÃO DE PAVIMENTO EM PEDRAS POLIÉDRICAS, REJUNTAMENTO COM PEDRISCO E EMULSÃO ASFÁLTICA. AF_05/2020</t>
  </si>
  <si>
    <t>Pavimento Intertravado</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</si>
  <si>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</si>
  <si>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</si>
  <si>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</si>
  <si>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</si>
  <si>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</si>
  <si>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</si>
  <si>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</si>
  <si>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</si>
  <si>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</si>
  <si>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</si>
  <si>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</si>
  <si>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</si>
  <si>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</si>
  <si>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Pavimento Rígido de Concreto</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</si>
  <si>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</si>
  <si>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</si>
  <si>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</si>
  <si>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</si>
  <si>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</si>
  <si>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Peitoris e Chapins</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</si>
  <si>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</si>
  <si>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</si>
  <si>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</si>
  <si>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</si>
  <si>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</si>
  <si>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</si>
  <si>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</si>
  <si>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Pele de Vidro em Fachadas</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</si>
  <si>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</si>
  <si>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</si>
  <si>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</si>
  <si>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</si>
  <si>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</si>
  <si>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Peneiramento e Ensacamento de Areia em Obra</t>
  </si>
  <si>
    <t>Perfuração Horizontal Direcional - HDD</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</si>
  <si>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</si>
  <si>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</si>
  <si>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</si>
  <si>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</si>
  <si>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</si>
  <si>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</si>
  <si>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</si>
  <si>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</si>
  <si>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</si>
  <si>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</si>
  <si>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</si>
  <si>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</si>
  <si>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</si>
  <si>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</si>
  <si>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</si>
  <si>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</si>
  <si>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</si>
  <si>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</si>
  <si>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</si>
  <si>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</si>
  <si>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</si>
  <si>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</si>
  <si>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</si>
  <si>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</si>
  <si>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</si>
  <si>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</si>
  <si>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</si>
  <si>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</si>
  <si>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</si>
  <si>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</si>
  <si>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</si>
  <si>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</si>
  <si>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</si>
  <si>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</si>
  <si>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</si>
  <si>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</si>
  <si>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</si>
  <si>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</si>
  <si>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</si>
  <si>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</si>
  <si>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</si>
  <si>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</si>
  <si>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</si>
  <si>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</si>
  <si>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</si>
  <si>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</si>
  <si>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</si>
  <si>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</si>
  <si>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</si>
  <si>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</si>
  <si>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</si>
  <si>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</si>
  <si>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</si>
  <si>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</si>
  <si>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</si>
  <si>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</si>
  <si>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</si>
  <si>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</si>
  <si>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</si>
  <si>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</si>
  <si>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</si>
  <si>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</si>
  <si>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</si>
  <si>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</si>
  <si>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</si>
  <si>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</si>
  <si>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Pintura Externa</t>
  </si>
  <si>
    <t>Pintura Interna</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</si>
  <si>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</si>
  <si>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</si>
  <si>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</si>
  <si>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</si>
  <si>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</si>
  <si>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</si>
  <si>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</si>
  <si>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</si>
  <si>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em Madeira</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</si>
  <si>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</si>
  <si>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</si>
  <si>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</si>
  <si>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</si>
  <si>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</si>
  <si>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</si>
  <si>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</si>
  <si>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</si>
  <si>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</si>
  <si>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</si>
  <si>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</si>
  <si>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</si>
  <si>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</si>
  <si>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em Superfícies Metálicas</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</si>
  <si>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</si>
  <si>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</si>
  <si>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</si>
  <si>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</si>
  <si>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</si>
  <si>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</si>
  <si>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para Pisos e para Sinalização Horizontal e Vertical</t>
  </si>
  <si>
    <t>PINTURA DE DEMARCAÇÃO DE VAGA COM TINTA ACRÍLICA, E = 10 CM, APLICAÇÃO MECÂNICA COM DEMARCADORA A TRAÇÃO MANUAL. AF_05/2021</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</si>
  <si>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</si>
  <si>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</si>
  <si>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</si>
  <si>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</si>
  <si>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</si>
  <si>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</si>
  <si>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</si>
  <si>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</si>
  <si>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</si>
  <si>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</si>
  <si>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</si>
  <si>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</si>
  <si>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Pisos</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</si>
  <si>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</si>
  <si>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</si>
  <si>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</si>
  <si>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</si>
  <si>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</si>
  <si>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</si>
  <si>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</si>
  <si>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</si>
  <si>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</si>
  <si>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</si>
  <si>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</si>
  <si>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</si>
  <si>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</si>
  <si>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</si>
  <si>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</si>
  <si>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</si>
  <si>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</si>
  <si>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</si>
  <si>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</si>
  <si>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</si>
  <si>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</si>
  <si>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</si>
  <si>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</si>
  <si>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</si>
  <si>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</si>
  <si>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</si>
  <si>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</si>
  <si>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</si>
  <si>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</si>
  <si>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</si>
  <si>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</si>
  <si>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</si>
  <si>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</si>
  <si>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</si>
  <si>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</si>
  <si>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</si>
  <si>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</si>
  <si>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</si>
  <si>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</si>
  <si>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</si>
  <si>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</si>
  <si>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</si>
  <si>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</si>
  <si>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</si>
  <si>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</si>
  <si>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</si>
  <si>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</si>
  <si>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</si>
  <si>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</si>
  <si>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</si>
  <si>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</si>
  <si>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</si>
  <si>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</si>
  <si>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</si>
  <si>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</si>
  <si>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</si>
  <si>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</si>
  <si>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</si>
  <si>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</si>
  <si>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</si>
  <si>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</si>
  <si>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</si>
  <si>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</si>
  <si>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</si>
  <si>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</si>
  <si>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</si>
  <si>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</si>
  <si>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</si>
  <si>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</si>
  <si>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</si>
  <si>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</si>
  <si>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</si>
  <si>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</si>
  <si>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</si>
  <si>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</si>
  <si>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</si>
  <si>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</si>
  <si>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</si>
  <si>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</si>
  <si>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</si>
  <si>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</si>
  <si>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</si>
  <si>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</si>
  <si>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</si>
  <si>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</si>
  <si>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</si>
  <si>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</si>
  <si>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</si>
  <si>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</si>
  <si>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</si>
  <si>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</si>
  <si>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</si>
  <si>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Produção de Concretos e Argamassas Utilizando Agregado Reciclado</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</si>
  <si>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</si>
  <si>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</si>
  <si>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</si>
  <si>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</si>
  <si>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</si>
  <si>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</si>
  <si>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</si>
  <si>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</si>
  <si>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</si>
  <si>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</si>
  <si>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</si>
  <si>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</si>
  <si>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Quadras e seus Equipamentos</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</si>
  <si>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</si>
  <si>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</si>
  <si>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</si>
  <si>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</si>
  <si>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</si>
  <si>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</si>
  <si>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</si>
  <si>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</si>
  <si>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</si>
  <si>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</si>
  <si>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</si>
  <si>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</si>
  <si>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</si>
  <si>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</si>
  <si>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</si>
  <si>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</si>
  <si>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</si>
  <si>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Radier, Piso de Concreto e Laje sobre Solo</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</si>
  <si>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</si>
  <si>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</si>
  <si>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</si>
  <si>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</si>
  <si>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</si>
  <si>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</si>
  <si>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</si>
  <si>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</si>
  <si>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</si>
  <si>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</si>
  <si>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</si>
  <si>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</si>
  <si>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</si>
  <si>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</si>
  <si>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</si>
  <si>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</si>
  <si>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</si>
  <si>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</si>
  <si>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</si>
  <si>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</si>
  <si>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</si>
  <si>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</si>
  <si>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</si>
  <si>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Rasgos e Fixações</t>
  </si>
  <si>
    <t>FIXAÇÃO DE DUTOS FLEXÍVEIS CIRCULARES,  DIÂMETRO 109 MM OU 4", COM ABRAÇADEIRA METÁLICA FLEXÍVEL FIXADA DIRETAMENTE NA LAJE. AF_09/2023</t>
  </si>
  <si>
    <t>Recomposição de Pavimentos</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</si>
  <si>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</si>
  <si>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</si>
  <si>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</si>
  <si>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</si>
  <si>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</si>
  <si>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</si>
  <si>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</si>
  <si>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</si>
  <si>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</si>
  <si>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</si>
  <si>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</si>
  <si>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</si>
  <si>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</si>
  <si>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Redes Enterradas de Distribuição Elétrica</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</si>
  <si>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</si>
  <si>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</si>
  <si>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</si>
  <si>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</si>
  <si>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</si>
  <si>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Redes de Lógica, Telefonia e Imagem</t>
  </si>
  <si>
    <t>Redes de Água e Esgoto em PEAD Liso (Tubos e Conexões)</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</si>
  <si>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</si>
  <si>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</si>
  <si>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</si>
  <si>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</si>
  <si>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</si>
  <si>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</si>
  <si>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</si>
  <si>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</si>
  <si>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</si>
  <si>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</si>
  <si>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</si>
  <si>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</si>
  <si>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</si>
  <si>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</si>
  <si>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</si>
  <si>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</si>
  <si>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</si>
  <si>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</si>
  <si>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</si>
  <si>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</si>
  <si>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</si>
  <si>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</si>
  <si>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</si>
  <si>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</si>
  <si>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</si>
  <si>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</si>
  <si>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</si>
  <si>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</si>
  <si>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</si>
  <si>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</si>
  <si>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</si>
  <si>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</si>
  <si>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</si>
  <si>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</si>
  <si>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</si>
  <si>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</si>
  <si>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</si>
  <si>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</si>
  <si>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</si>
  <si>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</si>
  <si>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</si>
  <si>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</si>
  <si>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</si>
  <si>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</si>
  <si>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</si>
  <si>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</si>
  <si>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</si>
  <si>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</si>
  <si>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</si>
  <si>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</si>
  <si>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</si>
  <si>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</si>
  <si>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</si>
  <si>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</si>
  <si>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</si>
  <si>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</si>
  <si>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Revestimentos Cerâmicos Externos</t>
  </si>
  <si>
    <t>Revestimentos Cerâmicos Internos</t>
  </si>
  <si>
    <t>Sinalização Horizontal Viária</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</si>
  <si>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</si>
  <si>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</si>
  <si>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</si>
  <si>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</si>
  <si>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</si>
  <si>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</si>
  <si>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</si>
  <si>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</si>
  <si>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</si>
  <si>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</si>
  <si>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</si>
  <si>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</si>
  <si>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</si>
  <si>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</si>
  <si>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</si>
  <si>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</si>
  <si>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</si>
  <si>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</si>
  <si>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</si>
  <si>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</si>
  <si>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</si>
  <si>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</si>
  <si>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</si>
  <si>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</si>
  <si>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</si>
  <si>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Sinalização Vertical Viária</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</si>
  <si>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</si>
  <si>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</si>
  <si>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</si>
  <si>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</si>
  <si>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</si>
  <si>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</si>
  <si>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</si>
  <si>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</si>
  <si>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</si>
  <si>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</si>
  <si>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</si>
  <si>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</si>
  <si>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</si>
  <si>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</si>
  <si>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</si>
  <si>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</si>
  <si>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</si>
  <si>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</si>
  <si>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</si>
  <si>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</si>
  <si>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</si>
  <si>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</si>
  <si>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</si>
  <si>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</si>
  <si>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</si>
  <si>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</si>
  <si>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</si>
  <si>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</si>
  <si>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</si>
  <si>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</si>
  <si>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</si>
  <si>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</si>
  <si>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</si>
  <si>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</si>
  <si>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</si>
  <si>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</si>
  <si>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</si>
  <si>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</si>
  <si>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</si>
  <si>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</si>
  <si>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Sistema de Proteção contra Descargas Atmosféricas - SPDA</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</si>
  <si>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</si>
  <si>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</si>
  <si>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</si>
  <si>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</si>
  <si>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</si>
  <si>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</si>
  <si>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</si>
  <si>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</si>
  <si>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</si>
  <si>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</si>
  <si>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</si>
  <si>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</si>
  <si>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</si>
  <si>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Sistemas Hospitalares - Pontos de Consumo</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</si>
  <si>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</si>
  <si>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</si>
  <si>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</si>
  <si>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</si>
  <si>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</si>
  <si>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Sistemas de Medição</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</si>
  <si>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</si>
  <si>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</si>
  <si>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</si>
  <si>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</si>
  <si>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</si>
  <si>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Solda de Topo em Elementos de Aço</t>
  </si>
  <si>
    <t>Supressão Vegetal</t>
  </si>
  <si>
    <t>Telhamento para Cobertura</t>
  </si>
  <si>
    <t>CUMEEIRA NORMAL PARA TELHA TRAPEZOIDAL DE AÇO, E = 0,5 MM, INCLUSO ACESSÓRIOS DE FIXAÇÃO E IÇAMENTO. AF_07/2019</t>
  </si>
  <si>
    <t>ISOLAMENTO TERMOACÚSTICO COM LÃ MINERAL NA SUBCOBERTURA, INCLUSO TRANSPORTE VERTICAL. AF_07/2019</t>
  </si>
  <si>
    <t>Transformadores</t>
  </si>
  <si>
    <t>Transporte Fluvial - Carga e Descarga</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</si>
  <si>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</si>
  <si>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</si>
  <si>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</si>
  <si>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</si>
  <si>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</si>
  <si>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</si>
  <si>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</si>
  <si>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</si>
  <si>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</si>
  <si>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</si>
  <si>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</si>
  <si>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</si>
  <si>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</si>
  <si>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</si>
  <si>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</si>
  <si>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</si>
  <si>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</si>
  <si>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</si>
  <si>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</si>
  <si>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</si>
  <si>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</si>
  <si>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</si>
  <si>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</si>
  <si>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</si>
  <si>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</si>
  <si>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</si>
  <si>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</si>
  <si>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</si>
  <si>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</si>
  <si>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</si>
  <si>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</si>
  <si>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</si>
  <si>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</si>
  <si>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</si>
  <si>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</si>
  <si>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</si>
  <si>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</si>
  <si>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</si>
  <si>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</si>
  <si>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</si>
  <si>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</si>
  <si>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</si>
  <si>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</si>
  <si>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</si>
  <si>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</si>
  <si>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</si>
  <si>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</si>
  <si>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</si>
  <si>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</si>
  <si>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</si>
  <si>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</si>
  <si>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</si>
  <si>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</si>
  <si>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</si>
  <si>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</si>
  <si>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</si>
  <si>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</si>
  <si>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</si>
  <si>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</si>
  <si>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</si>
  <si>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</si>
  <si>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</si>
  <si>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</si>
  <si>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</si>
  <si>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</si>
  <si>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</si>
  <si>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</si>
  <si>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</si>
  <si>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</si>
  <si>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</si>
  <si>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</si>
  <si>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</si>
  <si>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</si>
  <si>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</si>
  <si>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</si>
  <si>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</si>
  <si>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</si>
  <si>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</si>
  <si>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</si>
  <si>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</si>
  <si>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</si>
  <si>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</si>
  <si>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</si>
  <si>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</si>
  <si>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</si>
  <si>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</si>
  <si>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</si>
  <si>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</si>
  <si>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</si>
  <si>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</si>
  <si>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</si>
  <si>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</si>
  <si>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</si>
  <si>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</si>
  <si>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</si>
  <si>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</si>
  <si>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</si>
  <si>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</si>
  <si>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</si>
  <si>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</si>
  <si>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 Momento de Transporte</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</si>
  <si>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</si>
  <si>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</si>
  <si>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</si>
  <si>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</si>
  <si>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</si>
  <si>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</si>
  <si>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</si>
  <si>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</si>
  <si>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de Materiais dentro do Canteiro de Obras</t>
  </si>
  <si>
    <t>Transporte, Carga e Descarga de Materiais</t>
  </si>
  <si>
    <t>Tratamentos Superficiais</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</si>
  <si>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</si>
  <si>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</si>
  <si>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</si>
  <si>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</si>
  <si>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</si>
  <si>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</si>
  <si>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</si>
  <si>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</si>
  <si>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</si>
  <si>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</si>
  <si>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</si>
  <si>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</si>
  <si>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</si>
  <si>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</si>
  <si>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</si>
  <si>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</si>
  <si>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</si>
  <si>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</si>
  <si>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</si>
  <si>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</si>
  <si>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</si>
  <si>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</si>
  <si>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</si>
  <si>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</si>
  <si>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</si>
  <si>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</si>
  <si>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</si>
  <si>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</si>
  <si>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</si>
  <si>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</si>
  <si>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</si>
  <si>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</si>
  <si>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</si>
  <si>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</si>
  <si>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</si>
  <si>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</si>
  <si>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</si>
  <si>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</si>
  <si>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Vergas, contravergas e fixação de alvenaria</t>
  </si>
  <si>
    <t>Vidros e Espelhos</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</si>
  <si>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</si>
  <si>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</si>
  <si>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</si>
  <si>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</si>
  <si>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</si>
  <si>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</si>
  <si>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</si>
  <si>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</si>
  <si>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</si>
  <si>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</si>
  <si>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</si>
  <si>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</si>
  <si>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</si>
  <si>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Válvulas e Registros para Sistemas Prediais</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</si>
  <si>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</si>
  <si>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</si>
  <si>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</si>
  <si>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</si>
  <si>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</si>
  <si>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</si>
  <si>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</si>
  <si>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</si>
  <si>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</si>
  <si>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</si>
  <si>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</si>
  <si>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</si>
  <si>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</si>
  <si>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</si>
  <si>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</si>
  <si>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Válvulas para Redes de Saneamento</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</si>
  <si>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</si>
  <si>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</si>
  <si>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</si>
  <si>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</si>
  <si>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</si>
  <si>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</si>
  <si>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</si>
  <si>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</si>
  <si>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</si>
  <si>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</si>
  <si>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</si>
  <si>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</si>
  <si>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</si>
  <si>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</si>
  <si>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</si>
  <si>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</si>
  <si>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</si>
  <si>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</si>
  <si>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</si>
  <si>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</si>
  <si>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</si>
  <si>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</si>
  <si>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</si>
  <si>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</si>
  <si>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</si>
  <si>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</si>
  <si>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</si>
  <si>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</si>
  <si>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</si>
  <si>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</si>
  <si>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</si>
  <si>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</si>
  <si>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</si>
  <si>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</si>
  <si>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</si>
  <si>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</si>
  <si>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</si>
  <si>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</si>
  <si>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</si>
  <si>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</si>
  <si>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</si>
  <si>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</si>
  <si>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</si>
  <si>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</si>
  <si>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</si>
  <si>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</si>
  <si>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</si>
  <si>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</si>
  <si>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</si>
  <si>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</si>
  <si>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</si>
  <si>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</si>
  <si>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</si>
  <si>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</si>
  <si>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</si>
  <si>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</si>
  <si>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</si>
  <si>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</si>
  <si>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</si>
  <si>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</si>
  <si>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LOCALIDADE: 4495 - BRASILIA; Preços ausentes apropriados da base de SP</t>
  </si>
  <si>
    <t>* preço apropriado da base de São Paulo</t>
  </si>
  <si>
    <t>*preço apropriado da base de são Paulo</t>
  </si>
  <si>
    <t>REF. SINAPI - 03/2025 não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</si>
</sst>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0\ ;\(\$#,##0\)"/>
    <numFmt numFmtId="167" formatCode="_-* #,##0.00\ [$€]_-;\-* #,##0.00\ [$€]_-;_-* &quot;-&quot;??\ [$€]_-;_-@_-"/>
    <numFmt numFmtId="168" formatCode="&quot; &quot;#,##0.00&quot; &quot;;&quot; (&quot;#,##0.00&quot;)&quot;;&quot; -&quot;00&quot; &quot;;&quot; &quot;@&quot; &quot;"/>
    <numFmt numFmtId="169" formatCode="&quot;R$ &quot;#,##0.00"/>
    <numFmt numFmtId="170" formatCode="#,##0.0"/>
    <numFmt numFmtId="171" formatCode="0.0"/>
    <numFmt numFmtId="172" formatCode="_-[$R$-416]\ * #,##0.00_-;\-[$R$-416]\ * #,##0.00_-;_-[$R$-416]\ * &quot;-&quot;??_-;_-@_-"/>
    <numFmt numFmtId="173" formatCode="_(* #,##0.000_);_(* \(#,##0.000\);_(* &quot;-&quot;??_);_(@_)"/>
    <numFmt numFmtId="174" formatCode="#,##0.00_ ;[Red]\-#,##0.00\ "/>
    <numFmt numFmtId="175" formatCode="&quot;R$&quot;#,##0.00"/>
    <numFmt numFmtId="176" formatCode="&quot;R$&quot;\ #,##0.00"/>
    <numFmt numFmtId="177" formatCode="#,##0.00&quot; h/mês&quot;"/>
    <numFmt numFmtId="178" formatCode="#,##0.00;\-\ #,##0.00;\-"/>
    <numFmt numFmtId="179" formatCode="0%;\-0%;\-"/>
  </numFmts>
  <fonts count="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8"/>
      <color theme="3"/>
      <name val="Calibri Light"/>
      <family val="2"/>
      <scheme val="major"/>
    </font>
    <font>
      <sz val="11"/>
      <color theme="1"/>
      <name val="Calibri"/>
      <family val="2"/>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rgb="FF000000"/>
      <name val="Arial"/>
      <family val="2"/>
    </font>
    <font>
      <sz val="8"/>
      <name val="Arial"/>
      <family val="2"/>
    </font>
    <font>
      <b/>
      <sz val="14"/>
      <color rgb="FF000000"/>
      <name val="Calibri"/>
      <family val="2"/>
    </font>
    <font>
      <b/>
      <sz val="12"/>
      <color rgb="FF000000"/>
      <name val="Calibri"/>
      <family val="2"/>
    </font>
    <font>
      <b/>
      <sz val="11"/>
      <color rgb="FF000000"/>
      <name val="Calibri"/>
      <family val="2"/>
    </font>
    <font>
      <sz val="10"/>
      <name val="Arial"/>
      <family val="2"/>
    </font>
    <font>
      <b/>
      <sz val="14"/>
      <color theme="1"/>
      <name val="Calibri"/>
      <family val="2"/>
      <scheme val="minor"/>
    </font>
    <font>
      <b/>
      <sz val="12"/>
      <color theme="1"/>
      <name val="Calibri"/>
      <family val="2"/>
      <scheme val="minor"/>
    </font>
    <font>
      <b/>
      <sz val="9"/>
      <color rgb="FF000000"/>
      <name val="Arial"/>
      <family val="2"/>
    </font>
    <font>
      <sz val="9"/>
      <color rgb="FF000000"/>
      <name val="Arial"/>
      <family val="2"/>
    </font>
    <font>
      <b/>
      <sz val="10"/>
      <name val="Arial"/>
      <family val="2"/>
    </font>
    <font>
      <b/>
      <sz val="14"/>
      <name val="Arial"/>
      <family val="2"/>
    </font>
    <font>
      <b/>
      <u/>
      <sz val="14"/>
      <name val="Arial"/>
      <family val="2"/>
    </font>
    <font>
      <sz val="11"/>
      <name val="Arial"/>
      <family val="2"/>
    </font>
    <font>
      <b/>
      <sz val="12"/>
      <name val="Arial"/>
      <family val="2"/>
    </font>
    <font>
      <sz val="12"/>
      <name val="Arial"/>
      <family val="2"/>
    </font>
    <font>
      <b/>
      <sz val="14"/>
      <color indexed="8"/>
      <name val="Arial"/>
      <family val="2"/>
    </font>
    <font>
      <sz val="14"/>
      <color indexed="8"/>
      <name val="Calibri"/>
      <family val="2"/>
    </font>
    <font>
      <b/>
      <sz val="14"/>
      <color indexed="8"/>
      <name val="Calibri"/>
      <family val="2"/>
    </font>
    <font>
      <b/>
      <sz val="16"/>
      <color indexed="8"/>
      <name val="Calibri"/>
      <family val="2"/>
    </font>
    <font>
      <b/>
      <sz val="12"/>
      <color indexed="8"/>
      <name val="Calibri"/>
      <family val="2"/>
    </font>
    <font>
      <b/>
      <sz val="10"/>
      <color indexed="8"/>
      <name val="Arial"/>
      <family val="2"/>
    </font>
    <font>
      <b/>
      <sz val="16"/>
      <color theme="0"/>
      <name val="Calibri"/>
      <family val="2"/>
    </font>
    <font>
      <sz val="11"/>
      <color rgb="FF000000"/>
      <name val="Calibri"/>
      <family val="2"/>
    </font>
    <font>
      <sz val="8"/>
      <color rgb="FF000000"/>
      <name val="Arial"/>
      <family val="2"/>
    </font>
    <font>
      <b/>
      <sz val="14"/>
      <color theme="0"/>
      <name val="Calibri"/>
      <family val="2"/>
      <scheme val="minor"/>
    </font>
    <font>
      <b/>
      <sz val="10"/>
      <color rgb="FF000000"/>
      <name val="Arial"/>
      <family val="2"/>
    </font>
    <font>
      <b/>
      <sz val="8"/>
      <color rgb="FF000000"/>
      <name val="Arial"/>
      <family val="2"/>
    </font>
    <font>
      <sz val="8"/>
      <name val="Calibri"/>
      <family val="2"/>
      <scheme val="minor"/>
    </font>
    <font>
      <sz val="8"/>
      <color theme="1"/>
      <name val="Arial"/>
      <family val="2"/>
    </font>
    <font>
      <b/>
      <sz val="8"/>
      <color theme="1"/>
      <name val="Arial"/>
      <family val="2"/>
    </font>
    <font>
      <b/>
      <sz val="10"/>
      <color rgb="FF000000"/>
      <name val="Calibri"/>
      <family val="2"/>
      <scheme val="minor"/>
    </font>
    <font>
      <sz val="10"/>
      <name val="Calibri"/>
      <family val="2"/>
      <scheme val="minor"/>
    </font>
    <font>
      <sz val="10"/>
      <color theme="1"/>
      <name val="Calibri"/>
      <family val="2"/>
      <scheme val="minor"/>
    </font>
    <font>
      <b/>
      <sz val="12"/>
      <color rgb="FF000000"/>
      <name val="Calibri"/>
      <family val="2"/>
      <scheme val="minor"/>
    </font>
    <font>
      <sz val="12"/>
      <color rgb="FF000000"/>
      <name val="Calibri"/>
      <family val="2"/>
      <scheme val="minor"/>
    </font>
    <font>
      <sz val="12"/>
      <color indexed="8"/>
      <name val="Verdana"/>
      <family val="2"/>
    </font>
    <font>
      <sz val="11"/>
      <color indexed="8"/>
      <name val="Arial Bold"/>
    </font>
    <font>
      <sz val="10"/>
      <color indexed="8"/>
      <name val="Arial"/>
      <family val="2"/>
    </font>
    <font>
      <sz val="9"/>
      <color indexed="8"/>
      <name val="Verdana"/>
      <family val="2"/>
    </font>
    <font>
      <b/>
      <sz val="9"/>
      <color indexed="8"/>
      <name val="Verdana"/>
      <family val="2"/>
    </font>
    <font>
      <sz val="12"/>
      <color indexed="8"/>
      <name val="Calibri"/>
      <family val="2"/>
    </font>
    <font>
      <sz val="10"/>
      <color indexed="8"/>
      <name val="Calibri"/>
      <family val="2"/>
    </font>
    <font>
      <u/>
      <sz val="11"/>
      <color indexed="8"/>
      <name val="Calibri"/>
      <family val="2"/>
    </font>
    <font>
      <u/>
      <sz val="12"/>
      <color indexed="8"/>
      <name val="Calibri"/>
      <family val="2"/>
    </font>
    <font>
      <sz val="10"/>
      <name val="Calibri"/>
      <family val="2"/>
    </font>
    <font>
      <u/>
      <sz val="10"/>
      <color indexed="8"/>
      <name val="Calibri"/>
      <family val="2"/>
    </font>
    <font>
      <sz val="10"/>
      <color theme="1"/>
      <name val="Arial"/>
      <family val="2"/>
    </font>
    <font>
      <b/>
      <sz val="10"/>
      <color theme="1"/>
      <name val="Arial"/>
      <family val="2"/>
    </font>
    <font>
      <b/>
      <sz val="10"/>
      <color rgb="FFFFFFFF"/>
      <name val="Arial"/>
      <family val="2"/>
    </font>
    <font>
      <sz val="10"/>
      <color rgb="FFFF0000"/>
      <name val="Arial"/>
      <family val="2"/>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rgb="FFC0C0C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249977111117893"/>
        <bgColor indexed="64"/>
      </patternFill>
    </fill>
    <fill>
      <patternFill patternType="solid">
        <fgColor theme="0" tint="-0.34998626667073579"/>
        <bgColor rgb="FFC0C0C0"/>
      </patternFill>
    </fill>
    <fill>
      <patternFill patternType="solid">
        <fgColor theme="9" tint="0.59999389629810485"/>
        <bgColor indexed="64"/>
      </patternFill>
    </fill>
    <fill>
      <patternFill patternType="solid">
        <fgColor theme="9" tint="0.59999389629810485"/>
        <bgColor rgb="FFC0C0C0"/>
      </patternFill>
    </fill>
    <fill>
      <patternFill patternType="solid">
        <fgColor theme="9" tint="0.59999389629810485"/>
        <bgColor rgb="FFDBE5F1"/>
      </patternFill>
    </fill>
    <fill>
      <patternFill patternType="solid">
        <fgColor theme="9" tint="0.39997558519241921"/>
        <bgColor rgb="FFDBE5F1"/>
      </patternFill>
    </fill>
    <fill>
      <patternFill patternType="solid">
        <fgColor theme="9" tint="0.39997558519241921"/>
        <bgColor rgb="FFC0C0C0"/>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indexed="19"/>
        <bgColor auto="1"/>
      </patternFill>
    </fill>
    <fill>
      <patternFill patternType="solid">
        <fgColor rgb="FF005CA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9"/>
      </left>
      <right/>
      <top/>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64"/>
      </right>
      <top style="medium">
        <color indexed="64"/>
      </top>
      <bottom style="thin">
        <color indexed="8"/>
      </bottom>
      <diagonal/>
    </border>
    <border>
      <left style="thin">
        <color indexed="64"/>
      </left>
      <right/>
      <top/>
      <bottom style="thin">
        <color indexed="64"/>
      </bottom>
      <diagonal/>
    </border>
    <border>
      <left style="thin">
        <color indexed="9"/>
      </left>
      <right style="medium">
        <color indexed="64"/>
      </right>
      <top/>
      <bottom/>
      <diagonal/>
    </border>
  </borders>
  <cellStyleXfs count="99">
    <xf numFmtId="0" fontId="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164" fontId="3"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4" fontId="10" fillId="0" borderId="0" applyNumberFormat="0" applyFont="0" applyFill="0" applyBorder="0" applyAlignment="0" applyProtection="0">
      <alignment vertical="center" wrapText="1"/>
      <protection locked="0"/>
    </xf>
    <xf numFmtId="165" fontId="3" fillId="0" borderId="0" applyFont="0" applyFill="0" applyBorder="0" applyAlignment="0" applyProtection="0"/>
    <xf numFmtId="44" fontId="1" fillId="0" borderId="0" applyFont="0" applyFill="0" applyBorder="0" applyAlignment="0" applyProtection="0"/>
    <xf numFmtId="166" fontId="9" fillId="0" borderId="0" applyFont="0" applyFill="0" applyBorder="0" applyAlignment="0" applyProtection="0"/>
    <xf numFmtId="4" fontId="9" fillId="0" borderId="0">
      <alignment vertical="center" wrapText="1"/>
      <protection locked="0"/>
    </xf>
    <xf numFmtId="0" fontId="3" fillId="0" borderId="0"/>
    <xf numFmtId="0" fontId="1" fillId="0" borderId="0"/>
    <xf numFmtId="4" fontId="9" fillId="0" borderId="0">
      <alignment vertical="center" wrapText="1"/>
      <protection locked="0"/>
    </xf>
    <xf numFmtId="0" fontId="1" fillId="0" borderId="0"/>
    <xf numFmtId="0" fontId="1" fillId="0" borderId="0"/>
    <xf numFmtId="0" fontId="6" fillId="0" borderId="0"/>
    <xf numFmtId="0" fontId="3" fillId="0" borderId="0"/>
    <xf numFmtId="0" fontId="11" fillId="0" borderId="0"/>
    <xf numFmtId="0" fontId="11" fillId="0" borderId="0"/>
    <xf numFmtId="0" fontId="3" fillId="0" borderId="0"/>
    <xf numFmtId="0" fontId="12" fillId="0" borderId="0"/>
    <xf numFmtId="0" fontId="11" fillId="0" borderId="0"/>
    <xf numFmtId="0" fontId="1" fillId="0" borderId="0"/>
    <xf numFmtId="0" fontId="11" fillId="0" borderId="0"/>
    <xf numFmtId="0" fontId="11" fillId="0" borderId="0"/>
    <xf numFmtId="0" fontId="11" fillId="0" borderId="0"/>
    <xf numFmtId="0" fontId="3" fillId="0" borderId="0"/>
    <xf numFmtId="4" fontId="9" fillId="0" borderId="0">
      <alignment vertical="center" wrapText="1"/>
      <protection locked="0"/>
    </xf>
    <xf numFmtId="0" fontId="11" fillId="0" borderId="0"/>
    <xf numFmtId="0" fontId="3" fillId="0" borderId="0"/>
    <xf numFmtId="0" fontId="11" fillId="0" borderId="0"/>
    <xf numFmtId="0" fontId="3" fillId="0" borderId="0"/>
    <xf numFmtId="0" fontId="11" fillId="0" borderId="0"/>
    <xf numFmtId="4" fontId="10" fillId="0" borderId="0">
      <alignment vertical="center" wrapText="1"/>
      <protection locked="0"/>
    </xf>
    <xf numFmtId="9" fontId="3" fillId="0" borderId="0" applyFont="0" applyFill="0" applyBorder="0" applyAlignment="0" applyProtection="0"/>
    <xf numFmtId="9" fontId="10" fillId="0" borderId="0" applyFont="0" applyFill="0" applyBorder="0" applyAlignment="0" applyProtection="0">
      <alignment vertical="center" wrapText="1"/>
      <protection locked="0"/>
    </xf>
    <xf numFmtId="10" fontId="10" fillId="0" borderId="0" applyFont="0" applyFill="0" applyBorder="0" applyAlignment="0" applyProtection="0">
      <alignment vertical="center" wrapText="1"/>
      <protection locked="0"/>
    </xf>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2" fillId="0" borderId="6" applyNumberFormat="0" applyFill="0" applyAlignment="0" applyProtection="0"/>
    <xf numFmtId="164" fontId="13" fillId="0" borderId="0" applyFont="0" applyFill="0" applyBorder="0" applyAlignment="0" applyProtection="0"/>
    <xf numFmtId="43" fontId="11" fillId="0" borderId="0" applyFont="0" applyFill="0" applyBorder="0" applyAlignment="0" applyProtection="0"/>
    <xf numFmtId="3" fontId="9" fillId="0" borderId="0" applyFont="0" applyFill="0" applyBorder="0" applyAlignment="0" applyProtection="0"/>
    <xf numFmtId="0" fontId="17" fillId="0" borderId="0"/>
    <xf numFmtId="0" fontId="12" fillId="0" borderId="0" applyFill="0" applyBorder="0" applyAlignment="0" applyProtection="0">
      <alignment vertical="center" wrapText="1"/>
      <protection locked="0"/>
    </xf>
    <xf numFmtId="16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0" fontId="48" fillId="0" borderId="0" applyNumberFormat="0" applyFill="0" applyBorder="0" applyProtection="0">
      <alignment vertical="top" wrapText="1"/>
    </xf>
    <xf numFmtId="44" fontId="48" fillId="0" borderId="0" applyFont="0" applyFill="0" applyBorder="0" applyAlignment="0" applyProtection="0"/>
    <xf numFmtId="0" fontId="3" fillId="0" borderId="0"/>
    <xf numFmtId="0" fontId="3" fillId="0" borderId="0"/>
  </cellStyleXfs>
  <cellXfs count="758">
    <xf numFmtId="0" fontId="0" fillId="0" borderId="0" xfId="0"/>
    <xf numFmtId="0" fontId="0" fillId="2" borderId="0" xfId="0" applyFill="1" applyAlignment="1">
      <alignment horizontal="center" vertical="center"/>
    </xf>
    <xf numFmtId="0" fontId="2"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17" fontId="5" fillId="0" borderId="15" xfId="0" applyNumberFormat="1" applyFont="1" applyBorder="1" applyAlignment="1">
      <alignment horizontal="center" vertical="center" wrapText="1"/>
    </xf>
    <xf numFmtId="0" fontId="5" fillId="0" borderId="0" xfId="0" applyFont="1"/>
    <xf numFmtId="0" fontId="5" fillId="0" borderId="0" xfId="0" applyFont="1" applyAlignment="1">
      <alignment horizontal="center" vertical="center"/>
    </xf>
    <xf numFmtId="0" fontId="5" fillId="0" borderId="14" xfId="0" applyFont="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wrapText="1"/>
    </xf>
    <xf numFmtId="0" fontId="0" fillId="2" borderId="3" xfId="0" applyFill="1" applyBorder="1" applyAlignment="1">
      <alignment horizontal="right" vertical="center" wrapText="1"/>
    </xf>
    <xf numFmtId="44" fontId="2" fillId="0" borderId="1" xfId="12" applyFont="1" applyBorder="1" applyAlignment="1">
      <alignment horizontal="center" vertical="center"/>
    </xf>
    <xf numFmtId="0" fontId="0" fillId="2" borderId="1" xfId="0" applyFill="1" applyBorder="1" applyAlignment="1">
      <alignment horizontal="center" vertical="center" wrapText="1"/>
    </xf>
    <xf numFmtId="4" fontId="10" fillId="0" borderId="0" xfId="49">
      <alignment vertical="center" wrapText="1"/>
      <protection locked="0"/>
    </xf>
    <xf numFmtId="0" fontId="0" fillId="0" borderId="14" xfId="0" applyBorder="1" applyAlignment="1">
      <alignment horizontal="center" vertical="center" wrapText="1"/>
    </xf>
    <xf numFmtId="17" fontId="0" fillId="0" borderId="15" xfId="0" applyNumberFormat="1" applyBorder="1" applyAlignment="1">
      <alignment horizontal="center" vertical="center" wrapText="1"/>
    </xf>
    <xf numFmtId="0" fontId="20" fillId="2" borderId="19" xfId="49" applyNumberFormat="1" applyFont="1" applyFill="1" applyBorder="1" applyAlignment="1" applyProtection="1">
      <alignment horizontal="center" vertical="center" wrapText="1"/>
    </xf>
    <xf numFmtId="168" fontId="20" fillId="2" borderId="1" xfId="65" applyNumberFormat="1" applyFont="1" applyFill="1" applyBorder="1" applyAlignment="1">
      <alignment horizontal="center" vertical="center" wrapText="1"/>
      <protection locked="0"/>
    </xf>
    <xf numFmtId="168" fontId="21" fillId="2" borderId="1" xfId="49" applyNumberFormat="1" applyFont="1" applyFill="1" applyBorder="1" applyAlignment="1" applyProtection="1">
      <alignment horizontal="center" vertical="center" wrapText="1"/>
    </xf>
    <xf numFmtId="168" fontId="20" fillId="0" borderId="1" xfId="65" applyNumberFormat="1" applyFont="1" applyFill="1" applyBorder="1" applyAlignment="1">
      <alignment horizontal="center" vertical="center" wrapText="1"/>
      <protection locked="0"/>
    </xf>
    <xf numFmtId="168" fontId="21" fillId="0" borderId="1" xfId="49" applyNumberFormat="1" applyFont="1" applyBorder="1" applyAlignment="1" applyProtection="1">
      <alignment horizontal="center" vertical="center" wrapText="1"/>
    </xf>
    <xf numFmtId="168" fontId="21" fillId="0" borderId="1" xfId="58" applyNumberFormat="1" applyFont="1" applyFill="1" applyBorder="1" applyAlignment="1" applyProtection="1">
      <alignment horizontal="center" vertical="center" wrapText="1"/>
    </xf>
    <xf numFmtId="0" fontId="0" fillId="6" borderId="0" xfId="0" applyFill="1"/>
    <xf numFmtId="0" fontId="0" fillId="6" borderId="11" xfId="0" applyFill="1" applyBorder="1"/>
    <xf numFmtId="0" fontId="6" fillId="2" borderId="0" xfId="13" applyFill="1"/>
    <xf numFmtId="0" fontId="0" fillId="0" borderId="0" xfId="0" applyAlignment="1">
      <alignment horizontal="center" vertical="center"/>
    </xf>
    <xf numFmtId="0" fontId="2" fillId="0" borderId="7"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6" fillId="2" borderId="10" xfId="13" applyFill="1" applyBorder="1"/>
    <xf numFmtId="0" fontId="29" fillId="2" borderId="0" xfId="13" applyFont="1" applyFill="1"/>
    <xf numFmtId="0" fontId="29" fillId="2" borderId="11" xfId="13" applyFont="1" applyFill="1" applyBorder="1"/>
    <xf numFmtId="0" fontId="30" fillId="2" borderId="10" xfId="13" applyFont="1" applyFill="1" applyBorder="1"/>
    <xf numFmtId="0" fontId="30" fillId="2" borderId="29" xfId="13" applyFont="1" applyFill="1" applyBorder="1"/>
    <xf numFmtId="0" fontId="30" fillId="2" borderId="3" xfId="13" applyFont="1" applyFill="1" applyBorder="1"/>
    <xf numFmtId="10" fontId="30" fillId="2" borderId="28" xfId="13" applyNumberFormat="1" applyFont="1" applyFill="1" applyBorder="1" applyAlignment="1">
      <alignment horizontal="center" vertical="center"/>
    </xf>
    <xf numFmtId="0" fontId="30" fillId="2" borderId="0" xfId="13" applyFont="1" applyFill="1"/>
    <xf numFmtId="0" fontId="29" fillId="2" borderId="10" xfId="13" applyFont="1" applyFill="1" applyBorder="1"/>
    <xf numFmtId="0" fontId="29" fillId="2" borderId="0" xfId="13" applyFont="1" applyFill="1" applyAlignment="1">
      <alignment horizontal="center" vertical="center"/>
    </xf>
    <xf numFmtId="10" fontId="29" fillId="2" borderId="11" xfId="14" applyNumberFormat="1" applyFont="1" applyFill="1" applyBorder="1" applyAlignment="1">
      <alignment horizontal="center" vertical="center"/>
    </xf>
    <xf numFmtId="0" fontId="30" fillId="2" borderId="3" xfId="13" applyFont="1" applyFill="1" applyBorder="1" applyAlignment="1">
      <alignment horizontal="left" vertical="center"/>
    </xf>
    <xf numFmtId="0" fontId="6" fillId="2" borderId="11" xfId="13" applyFill="1" applyBorder="1"/>
    <xf numFmtId="0" fontId="6" fillId="2" borderId="12" xfId="13" applyFill="1" applyBorder="1"/>
    <xf numFmtId="0" fontId="6" fillId="2" borderId="13" xfId="13" applyFill="1" applyBorder="1"/>
    <xf numFmtId="0" fontId="6" fillId="2" borderId="5" xfId="13" applyFill="1" applyBorder="1"/>
    <xf numFmtId="0" fontId="34" fillId="9" borderId="15"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vertical="center"/>
    </xf>
    <xf numFmtId="0" fontId="0" fillId="4" borderId="1" xfId="0" applyFill="1" applyBorder="1" applyAlignment="1">
      <alignment horizontal="center" vertical="center"/>
    </xf>
    <xf numFmtId="0" fontId="2" fillId="4" borderId="1" xfId="0" applyFont="1" applyFill="1" applyBorder="1" applyAlignment="1">
      <alignment vertical="center" wrapText="1"/>
    </xf>
    <xf numFmtId="0" fontId="2" fillId="4" borderId="1" xfId="0" applyFont="1" applyFill="1" applyBorder="1" applyAlignment="1">
      <alignment horizontal="left" wrapText="1"/>
    </xf>
    <xf numFmtId="0" fontId="2" fillId="8" borderId="1" xfId="0" applyFont="1" applyFill="1" applyBorder="1" applyAlignment="1">
      <alignment vertical="center"/>
    </xf>
    <xf numFmtId="0" fontId="0" fillId="8" borderId="1" xfId="0" applyFill="1" applyBorder="1" applyAlignment="1">
      <alignment horizontal="center" vertical="center"/>
    </xf>
    <xf numFmtId="0" fontId="2" fillId="8" borderId="1" xfId="0" applyFont="1" applyFill="1" applyBorder="1" applyAlignment="1">
      <alignment horizontal="left" wrapText="1"/>
    </xf>
    <xf numFmtId="44" fontId="0" fillId="0" borderId="0" xfId="12" applyFont="1" applyAlignment="1">
      <alignment vertical="center"/>
    </xf>
    <xf numFmtId="44" fontId="0" fillId="8" borderId="1" xfId="12" applyFont="1" applyFill="1" applyBorder="1" applyAlignment="1">
      <alignment vertical="center"/>
    </xf>
    <xf numFmtId="44" fontId="0" fillId="4" borderId="1" xfId="12" applyFont="1" applyFill="1" applyBorder="1" applyAlignment="1">
      <alignment vertical="center"/>
    </xf>
    <xf numFmtId="44" fontId="0" fillId="2" borderId="1" xfId="12" applyFont="1" applyFill="1" applyBorder="1" applyAlignment="1">
      <alignment horizontal="right" vertical="center" wrapText="1"/>
    </xf>
    <xf numFmtId="44" fontId="2" fillId="0" borderId="3" xfId="12" applyFont="1" applyBorder="1" applyAlignment="1">
      <alignment horizontal="right" vertical="center"/>
    </xf>
    <xf numFmtId="44" fontId="0" fillId="8" borderId="1" xfId="0" applyNumberFormat="1" applyFill="1" applyBorder="1" applyAlignment="1">
      <alignment vertical="center"/>
    </xf>
    <xf numFmtId="44" fontId="0" fillId="4" borderId="1" xfId="0" applyNumberFormat="1" applyFill="1" applyBorder="1" applyAlignment="1">
      <alignment vertical="center"/>
    </xf>
    <xf numFmtId="44" fontId="0" fillId="0" borderId="0" xfId="0" applyNumberFormat="1" applyAlignment="1">
      <alignment vertical="center"/>
    </xf>
    <xf numFmtId="0" fontId="0" fillId="10" borderId="3" xfId="0" applyFill="1" applyBorder="1" applyAlignment="1">
      <alignment horizontal="right" vertical="center" wrapText="1"/>
    </xf>
    <xf numFmtId="0" fontId="0" fillId="10" borderId="3" xfId="0" applyFill="1" applyBorder="1" applyAlignment="1">
      <alignment horizontal="center" vertical="center"/>
    </xf>
    <xf numFmtId="44" fontId="2" fillId="10" borderId="3" xfId="12" applyFont="1" applyFill="1" applyBorder="1" applyAlignment="1">
      <alignment horizontal="right" vertical="center" wrapText="1"/>
    </xf>
    <xf numFmtId="0" fontId="0" fillId="10" borderId="3" xfId="0" applyFill="1" applyBorder="1" applyAlignment="1">
      <alignment horizontal="right" wrapText="1"/>
    </xf>
    <xf numFmtId="44" fontId="2" fillId="10" borderId="3" xfId="0" applyNumberFormat="1" applyFont="1" applyFill="1" applyBorder="1" applyAlignment="1">
      <alignment horizontal="right" vertical="center" wrapText="1"/>
    </xf>
    <xf numFmtId="0" fontId="22" fillId="11" borderId="36" xfId="0" applyFont="1" applyFill="1" applyBorder="1" applyAlignment="1">
      <alignment vertical="center"/>
    </xf>
    <xf numFmtId="0" fontId="0" fillId="11" borderId="36" xfId="0" applyFill="1" applyBorder="1" applyAlignment="1">
      <alignment horizontal="center"/>
    </xf>
    <xf numFmtId="0" fontId="22" fillId="4" borderId="17" xfId="0" applyFont="1" applyFill="1" applyBorder="1" applyAlignment="1">
      <alignment horizontal="center" vertical="center"/>
    </xf>
    <xf numFmtId="0" fontId="38" fillId="0" borderId="1" xfId="0" applyFont="1" applyBorder="1" applyAlignment="1">
      <alignment horizontal="left" vertical="top" wrapText="1"/>
    </xf>
    <xf numFmtId="0" fontId="38" fillId="0" borderId="1" xfId="0" applyFont="1" applyBorder="1" applyAlignment="1">
      <alignment horizontal="center" vertical="top" wrapText="1"/>
    </xf>
    <xf numFmtId="0" fontId="22" fillId="0" borderId="1" xfId="0" applyFont="1" applyBorder="1"/>
    <xf numFmtId="0" fontId="3" fillId="0" borderId="1" xfId="0" applyFont="1" applyBorder="1" applyAlignment="1">
      <alignment horizontal="center"/>
    </xf>
    <xf numFmtId="0" fontId="22" fillId="11" borderId="13" xfId="0" applyFont="1" applyFill="1" applyBorder="1" applyAlignment="1">
      <alignment vertical="center"/>
    </xf>
    <xf numFmtId="0" fontId="0" fillId="0" borderId="1" xfId="0" applyBorder="1" applyAlignment="1">
      <alignment horizontal="center"/>
    </xf>
    <xf numFmtId="0" fontId="12" fillId="0" borderId="1" xfId="0" applyFont="1" applyBorder="1" applyAlignment="1">
      <alignment horizontal="left" vertical="top" wrapText="1"/>
    </xf>
    <xf numFmtId="0" fontId="38" fillId="2" borderId="1" xfId="0" applyFont="1" applyFill="1" applyBorder="1" applyAlignment="1">
      <alignment horizontal="left" vertical="top" wrapText="1"/>
    </xf>
    <xf numFmtId="0" fontId="22" fillId="0" borderId="1" xfId="0" applyFont="1" applyBorder="1" applyAlignment="1">
      <alignment wrapText="1"/>
    </xf>
    <xf numFmtId="0" fontId="22" fillId="11" borderId="36" xfId="0" applyFont="1" applyFill="1" applyBorder="1"/>
    <xf numFmtId="0" fontId="0" fillId="0" borderId="0" xfId="0" applyAlignment="1">
      <alignment horizontal="right"/>
    </xf>
    <xf numFmtId="0" fontId="0" fillId="4" borderId="1" xfId="0" applyFill="1" applyBorder="1" applyAlignment="1">
      <alignment horizontal="center" vertical="center" wrapText="1"/>
    </xf>
    <xf numFmtId="44" fontId="0" fillId="4" borderId="1" xfId="12" applyFont="1" applyFill="1" applyBorder="1" applyAlignment="1">
      <alignment horizontal="right" vertical="center" wrapText="1"/>
    </xf>
    <xf numFmtId="0" fontId="0" fillId="11" borderId="13" xfId="0" applyFill="1" applyBorder="1" applyAlignment="1">
      <alignment horizontal="center"/>
    </xf>
    <xf numFmtId="0" fontId="0" fillId="12" borderId="3" xfId="0" applyFill="1" applyBorder="1" applyAlignment="1">
      <alignment horizontal="right" wrapText="1"/>
    </xf>
    <xf numFmtId="0" fontId="0" fillId="12" borderId="3" xfId="0" applyFill="1" applyBorder="1" applyAlignment="1">
      <alignment horizontal="center" vertical="center"/>
    </xf>
    <xf numFmtId="0" fontId="0" fillId="2" borderId="4" xfId="0" applyFill="1" applyBorder="1" applyAlignment="1">
      <alignment horizontal="center" vertical="center"/>
    </xf>
    <xf numFmtId="164" fontId="0" fillId="0" borderId="0" xfId="0" applyNumberFormat="1"/>
    <xf numFmtId="0" fontId="22" fillId="4" borderId="16" xfId="0" applyFont="1" applyFill="1" applyBorder="1" applyAlignment="1">
      <alignment horizontal="center" vertical="center"/>
    </xf>
    <xf numFmtId="169" fontId="27" fillId="3" borderId="2" xfId="0" applyNumberFormat="1" applyFont="1" applyFill="1" applyBorder="1" applyAlignment="1">
      <alignment horizontal="center" vertical="center"/>
    </xf>
    <xf numFmtId="168" fontId="20" fillId="3" borderId="1" xfId="65" applyNumberFormat="1" applyFont="1" applyFill="1" applyBorder="1" applyAlignment="1" applyProtection="1">
      <alignment horizontal="center" vertical="center" wrapText="1"/>
    </xf>
    <xf numFmtId="10" fontId="21" fillId="13" borderId="1" xfId="51" applyNumberFormat="1" applyFont="1" applyFill="1" applyBorder="1" applyAlignment="1">
      <alignment horizontal="center" vertical="center" wrapText="1"/>
      <protection locked="0"/>
    </xf>
    <xf numFmtId="10" fontId="21" fillId="3" borderId="1" xfId="51" applyNumberFormat="1" applyFont="1" applyFill="1" applyBorder="1" applyAlignment="1">
      <alignment horizontal="center" vertical="center" wrapText="1"/>
      <protection locked="0"/>
    </xf>
    <xf numFmtId="10" fontId="21" fillId="0" borderId="1" xfId="51" applyNumberFormat="1" applyFont="1" applyFill="1" applyBorder="1" applyAlignment="1">
      <alignment horizontal="center" vertical="center" wrapText="1"/>
      <protection locked="0"/>
    </xf>
    <xf numFmtId="10" fontId="21" fillId="7" borderId="1" xfId="51" applyNumberFormat="1" applyFont="1" applyFill="1" applyBorder="1" applyAlignment="1">
      <alignment horizontal="center" vertical="center" wrapText="1"/>
      <protection locked="0"/>
    </xf>
    <xf numFmtId="168" fontId="21" fillId="3" borderId="1" xfId="49" applyNumberFormat="1" applyFont="1" applyFill="1" applyBorder="1" applyAlignment="1" applyProtection="1">
      <alignment horizontal="center" vertical="center" wrapText="1"/>
    </xf>
    <xf numFmtId="0" fontId="20" fillId="3" borderId="19" xfId="49" applyNumberFormat="1" applyFont="1" applyFill="1" applyBorder="1" applyAlignment="1" applyProtection="1">
      <alignment horizontal="center" vertical="center" wrapText="1"/>
    </xf>
    <xf numFmtId="4" fontId="10" fillId="3" borderId="1" xfId="49" applyFill="1" applyBorder="1">
      <alignment vertical="center" wrapText="1"/>
      <protection locked="0"/>
    </xf>
    <xf numFmtId="0" fontId="20" fillId="3" borderId="1" xfId="49" applyNumberFormat="1" applyFont="1" applyFill="1" applyBorder="1" applyProtection="1">
      <alignment vertical="center" wrapText="1"/>
    </xf>
    <xf numFmtId="168" fontId="21" fillId="0" borderId="1" xfId="58" applyNumberFormat="1" applyFont="1" applyFill="1" applyBorder="1" applyAlignment="1">
      <alignment horizontal="center" vertical="center" wrapText="1"/>
      <protection locked="0"/>
    </xf>
    <xf numFmtId="9" fontId="21" fillId="3" borderId="1" xfId="51" applyFont="1" applyFill="1" applyBorder="1" applyAlignment="1">
      <alignment horizontal="center" vertical="center" wrapText="1"/>
      <protection locked="0"/>
    </xf>
    <xf numFmtId="9" fontId="21" fillId="7" borderId="1" xfId="51" applyFont="1" applyFill="1" applyBorder="1" applyAlignment="1">
      <alignment horizontal="center" vertical="center" wrapText="1"/>
      <protection locked="0"/>
    </xf>
    <xf numFmtId="168" fontId="21" fillId="3" borderId="1" xfId="58" applyNumberFormat="1" applyFont="1" applyFill="1" applyBorder="1" applyAlignment="1">
      <alignment horizontal="center" vertical="center" wrapText="1"/>
      <protection locked="0"/>
    </xf>
    <xf numFmtId="0" fontId="0" fillId="0" borderId="11" xfId="0" applyBorder="1"/>
    <xf numFmtId="0" fontId="0" fillId="0" borderId="5" xfId="0" applyBorder="1"/>
    <xf numFmtId="0" fontId="0" fillId="0" borderId="13" xfId="0" applyBorder="1"/>
    <xf numFmtId="0" fontId="27" fillId="6" borderId="39" xfId="0" applyFont="1" applyFill="1" applyBorder="1" applyAlignment="1">
      <alignment vertical="center"/>
    </xf>
    <xf numFmtId="10" fontId="27" fillId="6" borderId="27" xfId="0" applyNumberFormat="1" applyFont="1" applyFill="1" applyBorder="1" applyAlignment="1">
      <alignment horizontal="center" vertical="center"/>
    </xf>
    <xf numFmtId="0" fontId="27" fillId="3" borderId="4" xfId="0" applyFont="1" applyFill="1" applyBorder="1" applyAlignment="1">
      <alignment vertical="center"/>
    </xf>
    <xf numFmtId="0" fontId="27" fillId="6" borderId="4" xfId="0" applyFont="1" applyFill="1" applyBorder="1" applyAlignment="1">
      <alignment vertical="center"/>
    </xf>
    <xf numFmtId="169" fontId="27" fillId="6" borderId="1" xfId="0" applyNumberFormat="1" applyFont="1" applyFill="1" applyBorder="1" applyAlignment="1">
      <alignment horizontal="center" vertical="center"/>
    </xf>
    <xf numFmtId="169" fontId="27" fillId="6" borderId="2" xfId="0" applyNumberFormat="1" applyFont="1" applyFill="1" applyBorder="1" applyAlignment="1">
      <alignment horizontal="center" vertical="center"/>
    </xf>
    <xf numFmtId="0" fontId="27" fillId="3" borderId="48" xfId="0" applyFont="1" applyFill="1" applyBorder="1" applyAlignment="1">
      <alignment vertical="center" wrapText="1"/>
    </xf>
    <xf numFmtId="0" fontId="27" fillId="3" borderId="3" xfId="0" applyFont="1" applyFill="1" applyBorder="1" applyAlignment="1">
      <alignment vertical="center" wrapText="1"/>
    </xf>
    <xf numFmtId="0" fontId="27" fillId="6" borderId="30" xfId="0" applyFont="1" applyFill="1" applyBorder="1" applyAlignment="1">
      <alignment vertical="center"/>
    </xf>
    <xf numFmtId="0" fontId="27" fillId="6" borderId="21" xfId="0" applyFont="1" applyFill="1" applyBorder="1" applyAlignment="1">
      <alignment vertical="center"/>
    </xf>
    <xf numFmtId="0" fontId="0" fillId="6" borderId="9" xfId="0" applyFill="1" applyBorder="1"/>
    <xf numFmtId="0" fontId="0" fillId="6" borderId="5" xfId="0" applyFill="1" applyBorder="1"/>
    <xf numFmtId="10" fontId="0" fillId="6" borderId="0" xfId="0" applyNumberFormat="1" applyFill="1"/>
    <xf numFmtId="172" fontId="0" fillId="2" borderId="1" xfId="12" applyNumberFormat="1" applyFont="1" applyFill="1" applyBorder="1" applyAlignment="1">
      <alignment horizontal="right" vertical="center" wrapText="1"/>
    </xf>
    <xf numFmtId="44" fontId="0" fillId="0" borderId="0" xfId="12" applyFont="1" applyBorder="1" applyAlignment="1">
      <alignment vertical="center"/>
    </xf>
    <xf numFmtId="0" fontId="35" fillId="0" borderId="0" xfId="0" applyFont="1" applyAlignment="1">
      <alignment vertical="center"/>
    </xf>
    <xf numFmtId="0" fontId="35" fillId="0" borderId="11" xfId="0" applyFont="1" applyBorder="1" applyAlignment="1">
      <alignment vertical="center"/>
    </xf>
    <xf numFmtId="0" fontId="35" fillId="0" borderId="13" xfId="0" applyFont="1" applyBorder="1" applyAlignment="1">
      <alignment vertical="center"/>
    </xf>
    <xf numFmtId="0" fontId="35" fillId="0" borderId="5" xfId="0" applyFont="1" applyBorder="1" applyAlignment="1">
      <alignment vertical="center"/>
    </xf>
    <xf numFmtId="0" fontId="22" fillId="11" borderId="13" xfId="0" applyFont="1" applyFill="1" applyBorder="1"/>
    <xf numFmtId="0" fontId="27" fillId="6" borderId="10" xfId="0" applyFont="1" applyFill="1" applyBorder="1" applyAlignment="1">
      <alignment vertical="center"/>
    </xf>
    <xf numFmtId="0" fontId="27" fillId="6" borderId="0" xfId="0" applyFont="1" applyFill="1" applyAlignment="1">
      <alignment vertical="center"/>
    </xf>
    <xf numFmtId="0" fontId="0" fillId="6" borderId="8" xfId="0" applyFill="1" applyBorder="1"/>
    <xf numFmtId="169" fontId="27" fillId="3" borderId="20" xfId="0" applyNumberFormat="1" applyFont="1" applyFill="1" applyBorder="1" applyAlignment="1">
      <alignment horizontal="center" vertical="center"/>
    </xf>
    <xf numFmtId="169" fontId="27" fillId="6" borderId="20" xfId="0" applyNumberFormat="1" applyFont="1" applyFill="1" applyBorder="1" applyAlignment="1">
      <alignment horizontal="center" vertical="center"/>
    </xf>
    <xf numFmtId="169" fontId="27" fillId="3" borderId="28" xfId="0" applyNumberFormat="1" applyFont="1" applyFill="1" applyBorder="1" applyAlignment="1">
      <alignment vertical="center" wrapText="1"/>
    </xf>
    <xf numFmtId="169" fontId="27" fillId="6" borderId="50" xfId="0" applyNumberFormat="1" applyFont="1" applyFill="1" applyBorder="1" applyAlignment="1">
      <alignment vertical="center"/>
    </xf>
    <xf numFmtId="0" fontId="13" fillId="2" borderId="19" xfId="0" applyFont="1" applyFill="1" applyBorder="1" applyAlignment="1">
      <alignment horizontal="center" vertical="center"/>
    </xf>
    <xf numFmtId="1" fontId="36" fillId="0" borderId="19" xfId="0" applyNumberFormat="1" applyFont="1" applyBorder="1" applyAlignment="1">
      <alignment horizontal="center" vertical="center" wrapText="1"/>
    </xf>
    <xf numFmtId="4" fontId="10" fillId="0" borderId="7" xfId="49" applyBorder="1">
      <alignment vertical="center" wrapText="1"/>
      <protection locked="0"/>
    </xf>
    <xf numFmtId="4" fontId="10" fillId="0" borderId="8" xfId="49" applyBorder="1">
      <alignment vertical="center" wrapText="1"/>
      <protection locked="0"/>
    </xf>
    <xf numFmtId="4" fontId="10" fillId="0" borderId="9" xfId="49" applyBorder="1">
      <alignment vertical="center" wrapText="1"/>
      <protection locked="0"/>
    </xf>
    <xf numFmtId="0" fontId="2" fillId="0" borderId="0" xfId="0" applyFont="1"/>
    <xf numFmtId="0" fontId="0" fillId="2" borderId="2" xfId="0" applyFill="1" applyBorder="1" applyAlignment="1">
      <alignment horizontal="center" vertical="center"/>
    </xf>
    <xf numFmtId="0" fontId="2" fillId="0" borderId="20" xfId="0" applyFont="1" applyBorder="1" applyAlignment="1">
      <alignment horizontal="center" vertical="center"/>
    </xf>
    <xf numFmtId="44" fontId="0" fillId="8" borderId="20" xfId="0" applyNumberFormat="1" applyFill="1" applyBorder="1" applyAlignment="1">
      <alignment vertical="center"/>
    </xf>
    <xf numFmtId="44" fontId="0" fillId="4" borderId="20" xfId="0" applyNumberFormat="1" applyFill="1" applyBorder="1" applyAlignment="1">
      <alignment vertical="center"/>
    </xf>
    <xf numFmtId="44" fontId="2" fillId="10" borderId="20" xfId="0" applyNumberFormat="1" applyFont="1" applyFill="1" applyBorder="1" applyAlignment="1">
      <alignment horizontal="right" vertical="center"/>
    </xf>
    <xf numFmtId="0" fontId="13" fillId="4" borderId="19" xfId="0" applyFont="1" applyFill="1" applyBorder="1" applyAlignment="1">
      <alignment horizontal="center" vertical="center"/>
    </xf>
    <xf numFmtId="44" fontId="0" fillId="4" borderId="20" xfId="0" applyNumberFormat="1" applyFill="1" applyBorder="1" applyAlignment="1">
      <alignment vertical="center" wrapText="1"/>
    </xf>
    <xf numFmtId="44" fontId="0" fillId="2" borderId="20" xfId="0" applyNumberFormat="1" applyFill="1" applyBorder="1" applyAlignment="1">
      <alignment vertical="center" wrapText="1"/>
    </xf>
    <xf numFmtId="44" fontId="2" fillId="10" borderId="20" xfId="0" applyNumberFormat="1" applyFont="1" applyFill="1" applyBorder="1" applyAlignment="1">
      <alignment vertical="center"/>
    </xf>
    <xf numFmtId="44" fontId="19" fillId="12" borderId="20" xfId="0" applyNumberFormat="1" applyFont="1" applyFill="1" applyBorder="1" applyAlignment="1">
      <alignment vertical="center"/>
    </xf>
    <xf numFmtId="10" fontId="2" fillId="0" borderId="20" xfId="1" applyNumberFormat="1" applyFont="1" applyBorder="1" applyAlignment="1">
      <alignment vertical="center"/>
    </xf>
    <xf numFmtId="44" fontId="2" fillId="0" borderId="20" xfId="0" applyNumberFormat="1" applyFont="1" applyBorder="1" applyAlignment="1">
      <alignment vertical="center"/>
    </xf>
    <xf numFmtId="44" fontId="0" fillId="0" borderId="11" xfId="0" applyNumberFormat="1" applyBorder="1" applyAlignment="1">
      <alignment vertical="center"/>
    </xf>
    <xf numFmtId="0" fontId="0" fillId="2" borderId="13" xfId="0" applyFill="1" applyBorder="1" applyAlignment="1">
      <alignment vertical="center"/>
    </xf>
    <xf numFmtId="0" fontId="0" fillId="2" borderId="13" xfId="0" applyFill="1" applyBorder="1" applyAlignment="1">
      <alignment horizontal="center" vertical="center"/>
    </xf>
    <xf numFmtId="44" fontId="0" fillId="0" borderId="13" xfId="12" applyFont="1" applyBorder="1" applyAlignment="1">
      <alignment vertical="center"/>
    </xf>
    <xf numFmtId="44" fontId="0" fillId="0" borderId="5" xfId="0" applyNumberFormat="1" applyBorder="1" applyAlignment="1">
      <alignment vertical="center"/>
    </xf>
    <xf numFmtId="0" fontId="22" fillId="4" borderId="1" xfId="0" applyFont="1" applyFill="1" applyBorder="1" applyAlignment="1">
      <alignment horizontal="center" vertical="center"/>
    </xf>
    <xf numFmtId="0" fontId="22" fillId="11" borderId="35" xfId="0" applyFont="1" applyFill="1" applyBorder="1" applyAlignment="1">
      <alignment horizontal="center"/>
    </xf>
    <xf numFmtId="0" fontId="39" fillId="0" borderId="19" xfId="0" applyFont="1" applyBorder="1" applyAlignment="1">
      <alignment horizontal="center" vertical="top" wrapText="1"/>
    </xf>
    <xf numFmtId="0" fontId="36" fillId="0" borderId="1" xfId="0" applyFont="1" applyBorder="1" applyAlignment="1">
      <alignment horizontal="center" vertical="top" wrapText="1"/>
    </xf>
    <xf numFmtId="0" fontId="0" fillId="11" borderId="12" xfId="0" applyFill="1" applyBorder="1" applyAlignment="1">
      <alignment horizontal="center"/>
    </xf>
    <xf numFmtId="0" fontId="0" fillId="11" borderId="10" xfId="0" applyFill="1" applyBorder="1" applyAlignment="1">
      <alignment horizontal="center"/>
    </xf>
    <xf numFmtId="0" fontId="36" fillId="0" borderId="19" xfId="0" applyFont="1" applyBorder="1" applyAlignment="1">
      <alignment horizontal="center" vertical="top" wrapText="1"/>
    </xf>
    <xf numFmtId="0" fontId="0" fillId="0" borderId="19" xfId="0" applyBorder="1" applyAlignment="1">
      <alignment horizontal="center"/>
    </xf>
    <xf numFmtId="0" fontId="0" fillId="11" borderId="35" xfId="0" applyFill="1" applyBorder="1" applyAlignment="1">
      <alignment horizontal="center"/>
    </xf>
    <xf numFmtId="0" fontId="3" fillId="11" borderId="10" xfId="0" applyFont="1" applyFill="1" applyBorder="1" applyAlignment="1">
      <alignment horizontal="center"/>
    </xf>
    <xf numFmtId="0" fontId="0" fillId="0" borderId="0" xfId="0" applyAlignment="1">
      <alignment horizontal="center"/>
    </xf>
    <xf numFmtId="2" fontId="0" fillId="2" borderId="1" xfId="0" applyNumberFormat="1" applyFill="1" applyBorder="1" applyAlignment="1">
      <alignment horizontal="right" vertical="center"/>
    </xf>
    <xf numFmtId="0" fontId="0" fillId="11" borderId="36" xfId="0" applyFill="1" applyBorder="1" applyAlignment="1">
      <alignment horizontal="center" vertical="center"/>
    </xf>
    <xf numFmtId="0" fontId="0" fillId="0" borderId="1" xfId="0" applyBorder="1" applyAlignment="1">
      <alignment horizontal="center" vertical="center"/>
    </xf>
    <xf numFmtId="0" fontId="0" fillId="11" borderId="13" xfId="0" applyFill="1" applyBorder="1" applyAlignment="1">
      <alignment horizontal="center" vertical="center"/>
    </xf>
    <xf numFmtId="4" fontId="12" fillId="0" borderId="1" xfId="0" applyNumberFormat="1" applyFont="1" applyBorder="1" applyAlignment="1">
      <alignment horizontal="center" vertical="center" wrapText="1"/>
    </xf>
    <xf numFmtId="0" fontId="0" fillId="0" borderId="0" xfId="0" applyAlignment="1">
      <alignment wrapText="1"/>
    </xf>
    <xf numFmtId="0" fontId="12" fillId="0" borderId="19" xfId="0" applyFont="1" applyBorder="1" applyAlignment="1">
      <alignment horizontal="center" vertical="top"/>
    </xf>
    <xf numFmtId="0" fontId="12" fillId="0" borderId="19" xfId="0" applyFont="1" applyBorder="1" applyAlignment="1">
      <alignment horizontal="center" vertical="top" wrapText="1"/>
    </xf>
    <xf numFmtId="2" fontId="12"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0" fontId="22" fillId="0" borderId="1" xfId="0" applyFont="1" applyBorder="1" applyAlignment="1">
      <alignment horizontal="center"/>
    </xf>
    <xf numFmtId="2" fontId="12" fillId="0" borderId="1" xfId="0" applyNumberFormat="1" applyFont="1" applyBorder="1" applyAlignment="1">
      <alignment horizontal="right" vertical="top" wrapText="1"/>
    </xf>
    <xf numFmtId="0" fontId="0" fillId="11" borderId="13" xfId="0" applyFill="1" applyBorder="1"/>
    <xf numFmtId="4" fontId="12" fillId="0" borderId="1" xfId="0" applyNumberFormat="1" applyFont="1" applyBorder="1" applyAlignment="1">
      <alignment horizontal="right" vertical="top"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22" fillId="11" borderId="0" xfId="0" applyFont="1" applyFill="1" applyAlignment="1">
      <alignment vertical="center"/>
    </xf>
    <xf numFmtId="0" fontId="0" fillId="11" borderId="0" xfId="0" applyFill="1" applyAlignment="1">
      <alignment horizontal="center"/>
    </xf>
    <xf numFmtId="0" fontId="0" fillId="11" borderId="0" xfId="0" applyFill="1" applyAlignment="1">
      <alignment horizontal="center" vertical="center"/>
    </xf>
    <xf numFmtId="0" fontId="38" fillId="11" borderId="0" xfId="0" applyFont="1" applyFill="1" applyAlignment="1">
      <alignment horizontal="left" vertical="top" wrapText="1"/>
    </xf>
    <xf numFmtId="0" fontId="3" fillId="11" borderId="0" xfId="0" applyFont="1" applyFill="1" applyAlignment="1">
      <alignment horizontal="center"/>
    </xf>
    <xf numFmtId="0" fontId="22" fillId="4" borderId="19" xfId="0" applyFont="1" applyFill="1" applyBorder="1" applyAlignment="1">
      <alignment horizontal="center" vertical="center"/>
    </xf>
    <xf numFmtId="0" fontId="0" fillId="0" borderId="10" xfId="0" applyBorder="1" applyAlignment="1">
      <alignment vertical="center"/>
    </xf>
    <xf numFmtId="0" fontId="6" fillId="2" borderId="7" xfId="13" applyFill="1" applyBorder="1"/>
    <xf numFmtId="0" fontId="6" fillId="2" borderId="8" xfId="13" applyFill="1" applyBorder="1"/>
    <xf numFmtId="0" fontId="6" fillId="2" borderId="9" xfId="13" applyFill="1" applyBorder="1"/>
    <xf numFmtId="22" fontId="5" fillId="0" borderId="7" xfId="0" applyNumberFormat="1" applyFont="1" applyBorder="1" applyAlignment="1">
      <alignment horizontal="left" vertical="center" wrapText="1"/>
    </xf>
    <xf numFmtId="0" fontId="35" fillId="0" borderId="10" xfId="0" applyFont="1" applyBorder="1" applyAlignment="1">
      <alignment vertical="center"/>
    </xf>
    <xf numFmtId="0" fontId="0" fillId="0" borderId="10" xfId="0" applyBorder="1"/>
    <xf numFmtId="0" fontId="35" fillId="0" borderId="12" xfId="0" applyFont="1" applyBorder="1" applyAlignment="1">
      <alignment vertical="center"/>
    </xf>
    <xf numFmtId="0" fontId="38" fillId="0" borderId="1" xfId="0" applyFont="1" applyBorder="1" applyAlignment="1">
      <alignment horizontal="center" vertical="center" wrapText="1"/>
    </xf>
    <xf numFmtId="44" fontId="0" fillId="0" borderId="0" xfId="0" applyNumberFormat="1"/>
    <xf numFmtId="44" fontId="0" fillId="0" borderId="0" xfId="12" applyFont="1"/>
    <xf numFmtId="164" fontId="0" fillId="0" borderId="0" xfId="75" applyFont="1"/>
    <xf numFmtId="9" fontId="0" fillId="0" borderId="0" xfId="1" applyFont="1"/>
    <xf numFmtId="8" fontId="0" fillId="0" borderId="0" xfId="0" applyNumberFormat="1"/>
    <xf numFmtId="44" fontId="12" fillId="3" borderId="1" xfId="12" applyFont="1" applyFill="1" applyBorder="1" applyAlignment="1">
      <alignment horizontal="right" vertical="center" wrapText="1"/>
    </xf>
    <xf numFmtId="0" fontId="0" fillId="0" borderId="13" xfId="0" applyBorder="1" applyAlignment="1">
      <alignment horizontal="left" vertical="center" wrapText="1"/>
    </xf>
    <xf numFmtId="0" fontId="0" fillId="2" borderId="0" xfId="0" applyFill="1" applyAlignment="1">
      <alignment horizontal="right" vertical="center"/>
    </xf>
    <xf numFmtId="0" fontId="35" fillId="0" borderId="13" xfId="0" applyFont="1" applyBorder="1" applyAlignment="1">
      <alignment horizontal="right" vertical="center"/>
    </xf>
    <xf numFmtId="0" fontId="2" fillId="2" borderId="1" xfId="0" applyFont="1" applyFill="1" applyBorder="1" applyAlignment="1">
      <alignment horizontal="right" vertical="center"/>
    </xf>
    <xf numFmtId="0" fontId="0" fillId="8" borderId="1" xfId="0" applyFill="1" applyBorder="1" applyAlignment="1">
      <alignment horizontal="right" vertical="center"/>
    </xf>
    <xf numFmtId="0" fontId="0" fillId="4" borderId="1" xfId="0" applyFill="1" applyBorder="1" applyAlignment="1">
      <alignment horizontal="right" vertical="center"/>
    </xf>
    <xf numFmtId="2" fontId="0" fillId="2" borderId="1" xfId="0" applyNumberFormat="1" applyFill="1" applyBorder="1" applyAlignment="1">
      <alignment horizontal="right" vertical="center" wrapText="1"/>
    </xf>
    <xf numFmtId="0" fontId="0" fillId="10" borderId="3" xfId="0" applyFill="1" applyBorder="1" applyAlignment="1">
      <alignment horizontal="right" vertical="center"/>
    </xf>
    <xf numFmtId="2" fontId="0" fillId="4" borderId="1" xfId="0" applyNumberFormat="1" applyFill="1" applyBorder="1" applyAlignment="1">
      <alignment horizontal="right" vertical="center"/>
    </xf>
    <xf numFmtId="40" fontId="13" fillId="2" borderId="1" xfId="0" applyNumberFormat="1" applyFont="1" applyFill="1" applyBorder="1" applyAlignment="1">
      <alignment horizontal="right" vertical="center"/>
    </xf>
    <xf numFmtId="164" fontId="0" fillId="2" borderId="1" xfId="75" applyFont="1" applyFill="1" applyBorder="1" applyAlignment="1">
      <alignment horizontal="right" vertical="center"/>
    </xf>
    <xf numFmtId="0" fontId="0" fillId="12" borderId="3" xfId="0" applyFill="1" applyBorder="1" applyAlignment="1">
      <alignment horizontal="right" vertical="center"/>
    </xf>
    <xf numFmtId="0" fontId="0" fillId="2" borderId="3" xfId="0" applyFill="1" applyBorder="1" applyAlignment="1">
      <alignment horizontal="right" vertical="center"/>
    </xf>
    <xf numFmtId="0" fontId="0" fillId="2" borderId="13" xfId="0" applyFill="1" applyBorder="1" applyAlignment="1">
      <alignment horizontal="right" vertical="center"/>
    </xf>
    <xf numFmtId="0" fontId="41" fillId="2" borderId="0" xfId="0" applyFont="1" applyFill="1" applyAlignment="1">
      <alignment horizontal="center"/>
    </xf>
    <xf numFmtId="0" fontId="39" fillId="0" borderId="7" xfId="0" applyFont="1" applyBorder="1" applyAlignment="1">
      <alignment vertical="center" wrapText="1"/>
    </xf>
    <xf numFmtId="0" fontId="39" fillId="0" borderId="10" xfId="0" applyFont="1" applyBorder="1" applyAlignment="1">
      <alignment vertical="center" wrapText="1"/>
    </xf>
    <xf numFmtId="0" fontId="39" fillId="0" borderId="12" xfId="0" applyFont="1" applyBorder="1" applyAlignment="1">
      <alignment vertical="center" wrapText="1"/>
    </xf>
    <xf numFmtId="0" fontId="42" fillId="2" borderId="19" xfId="0" applyFont="1" applyFill="1" applyBorder="1" applyAlignment="1">
      <alignment horizontal="center"/>
    </xf>
    <xf numFmtId="0" fontId="42" fillId="8" borderId="19" xfId="0" applyFont="1" applyFill="1" applyBorder="1" applyAlignment="1">
      <alignment horizontal="center"/>
    </xf>
    <xf numFmtId="0" fontId="42" fillId="4" borderId="19" xfId="0" applyFont="1" applyFill="1" applyBorder="1" applyAlignment="1">
      <alignment horizontal="center"/>
    </xf>
    <xf numFmtId="0" fontId="41" fillId="10" borderId="29" xfId="0" applyFont="1" applyFill="1" applyBorder="1" applyAlignment="1">
      <alignment horizontal="center"/>
    </xf>
    <xf numFmtId="0" fontId="41" fillId="12" borderId="29" xfId="0" applyFont="1" applyFill="1" applyBorder="1" applyAlignment="1">
      <alignment horizontal="center"/>
    </xf>
    <xf numFmtId="0" fontId="41" fillId="2" borderId="29" xfId="0" applyFont="1" applyFill="1" applyBorder="1" applyAlignment="1">
      <alignment horizontal="center"/>
    </xf>
    <xf numFmtId="0" fontId="41" fillId="2" borderId="10" xfId="0" applyFont="1" applyFill="1" applyBorder="1" applyAlignment="1">
      <alignment horizontal="center"/>
    </xf>
    <xf numFmtId="0" fontId="41" fillId="2" borderId="12" xfId="0" applyFont="1" applyFill="1" applyBorder="1" applyAlignment="1">
      <alignment horizont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17" fontId="0" fillId="0" borderId="11" xfId="0" applyNumberFormat="1" applyBorder="1" applyAlignment="1">
      <alignment horizontal="center" vertical="center" wrapText="1"/>
    </xf>
    <xf numFmtId="168" fontId="20" fillId="0" borderId="0" xfId="74" applyNumberFormat="1" applyFont="1" applyFill="1" applyBorder="1" applyAlignment="1">
      <alignment vertical="center" wrapText="1"/>
      <protection locked="0"/>
    </xf>
    <xf numFmtId="0" fontId="0" fillId="0" borderId="0" xfId="0" applyAlignment="1">
      <alignment horizontal="left" vertical="center" wrapText="1"/>
    </xf>
    <xf numFmtId="0" fontId="2" fillId="0" borderId="8" xfId="0" applyFont="1" applyBorder="1" applyAlignment="1">
      <alignment horizontal="left" vertical="center"/>
    </xf>
    <xf numFmtId="0" fontId="20" fillId="2" borderId="55" xfId="49" applyNumberFormat="1" applyFont="1" applyFill="1" applyBorder="1" applyAlignment="1" applyProtection="1">
      <alignment horizontal="center" vertical="center" wrapText="1"/>
    </xf>
    <xf numFmtId="168" fontId="20" fillId="0" borderId="56" xfId="65" applyNumberFormat="1" applyFont="1" applyFill="1" applyBorder="1" applyAlignment="1">
      <alignment horizontal="center" vertical="center" wrapText="1"/>
      <protection locked="0"/>
    </xf>
    <xf numFmtId="168" fontId="21" fillId="0" borderId="56" xfId="58" applyNumberFormat="1" applyFont="1" applyFill="1" applyBorder="1" applyAlignment="1">
      <alignment horizontal="center" vertical="center" wrapText="1"/>
      <protection locked="0"/>
    </xf>
    <xf numFmtId="168" fontId="21" fillId="0" borderId="56" xfId="58"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0" fontId="20" fillId="17" borderId="1" xfId="49" applyNumberFormat="1" applyFont="1" applyFill="1" applyBorder="1" applyAlignment="1" applyProtection="1">
      <alignment horizontal="center" vertical="center" wrapText="1"/>
    </xf>
    <xf numFmtId="0" fontId="16" fillId="0" borderId="9" xfId="0" applyFont="1" applyBorder="1" applyAlignment="1">
      <alignment vertical="center" wrapText="1"/>
    </xf>
    <xf numFmtId="0" fontId="16" fillId="0" borderId="11" xfId="0" applyFont="1" applyBorder="1" applyAlignment="1">
      <alignment vertical="center" wrapText="1"/>
    </xf>
    <xf numFmtId="0" fontId="20" fillId="3" borderId="19" xfId="51" applyNumberFormat="1" applyFont="1" applyFill="1" applyBorder="1" applyAlignment="1">
      <alignment horizontal="center" vertical="center" wrapText="1"/>
      <protection locked="0"/>
    </xf>
    <xf numFmtId="0" fontId="20" fillId="16" borderId="28" xfId="49" applyNumberFormat="1" applyFont="1" applyFill="1" applyBorder="1" applyAlignment="1" applyProtection="1">
      <alignment horizontal="center" vertical="center" wrapText="1"/>
    </xf>
    <xf numFmtId="9" fontId="20" fillId="3" borderId="28" xfId="1" applyFont="1" applyFill="1" applyBorder="1" applyAlignment="1" applyProtection="1">
      <alignment horizontal="center" vertical="center" wrapText="1"/>
    </xf>
    <xf numFmtId="44" fontId="20" fillId="2" borderId="28" xfId="12" applyFont="1" applyFill="1" applyBorder="1" applyAlignment="1" applyProtection="1">
      <alignment horizontal="center" vertical="center" wrapText="1"/>
    </xf>
    <xf numFmtId="4" fontId="10" fillId="0" borderId="11" xfId="49" applyBorder="1">
      <alignment vertical="center" wrapText="1"/>
      <protection locked="0"/>
    </xf>
    <xf numFmtId="4" fontId="10" fillId="0" borderId="5" xfId="49" applyBorder="1">
      <alignment vertical="center" wrapText="1"/>
      <protection locked="0"/>
    </xf>
    <xf numFmtId="0" fontId="20" fillId="17" borderId="20" xfId="49" applyNumberFormat="1" applyFont="1" applyFill="1" applyBorder="1" applyAlignment="1" applyProtection="1">
      <alignment horizontal="center" vertical="center" wrapText="1"/>
    </xf>
    <xf numFmtId="168" fontId="21" fillId="2" borderId="20" xfId="49" applyNumberFormat="1" applyFont="1" applyFill="1" applyBorder="1" applyAlignment="1" applyProtection="1">
      <alignment horizontal="center" vertical="center" wrapText="1"/>
    </xf>
    <xf numFmtId="10" fontId="21" fillId="3" borderId="20" xfId="51" applyNumberFormat="1" applyFont="1" applyFill="1" applyBorder="1" applyAlignment="1">
      <alignment horizontal="center" vertical="center" wrapText="1"/>
      <protection locked="0"/>
    </xf>
    <xf numFmtId="168" fontId="21" fillId="0" borderId="20" xfId="49" applyNumberFormat="1" applyFont="1" applyBorder="1" applyAlignment="1" applyProtection="1">
      <alignment horizontal="center" vertical="center" wrapText="1"/>
    </xf>
    <xf numFmtId="168" fontId="21" fillId="3" borderId="20" xfId="49" applyNumberFormat="1" applyFont="1" applyFill="1" applyBorder="1" applyAlignment="1" applyProtection="1">
      <alignment horizontal="center" vertical="center" wrapText="1"/>
    </xf>
    <xf numFmtId="168" fontId="21" fillId="0" borderId="20" xfId="58" applyNumberFormat="1" applyFont="1" applyFill="1" applyBorder="1" applyAlignment="1" applyProtection="1">
      <alignment horizontal="center" vertical="center" wrapText="1"/>
    </xf>
    <xf numFmtId="9" fontId="21" fillId="7" borderId="20" xfId="51" applyFont="1" applyFill="1" applyBorder="1" applyAlignment="1">
      <alignment horizontal="center" vertical="center" wrapText="1"/>
      <protection locked="0"/>
    </xf>
    <xf numFmtId="10" fontId="21" fillId="7" borderId="20" xfId="51" applyNumberFormat="1" applyFont="1" applyFill="1" applyBorder="1" applyAlignment="1">
      <alignment horizontal="center" vertical="center" wrapText="1"/>
      <protection locked="0"/>
    </xf>
    <xf numFmtId="168" fontId="21" fillId="0" borderId="57" xfId="58" applyNumberFormat="1" applyFont="1" applyFill="1" applyBorder="1" applyAlignment="1" applyProtection="1">
      <alignment horizontal="center" vertical="center" wrapText="1"/>
    </xf>
    <xf numFmtId="4" fontId="10" fillId="0" borderId="56" xfId="49" applyBorder="1">
      <alignment vertical="center" wrapText="1"/>
      <protection locked="0"/>
    </xf>
    <xf numFmtId="0" fontId="26" fillId="10" borderId="35" xfId="0" applyFont="1" applyFill="1" applyBorder="1" applyAlignment="1">
      <alignment horizontal="center" vertical="center"/>
    </xf>
    <xf numFmtId="0" fontId="26" fillId="10" borderId="41" xfId="0" applyFont="1" applyFill="1" applyBorder="1" applyAlignment="1">
      <alignment horizontal="center" vertical="center"/>
    </xf>
    <xf numFmtId="17" fontId="26" fillId="10" borderId="44" xfId="0" applyNumberFormat="1" applyFont="1" applyFill="1" applyBorder="1" applyAlignment="1">
      <alignment horizontal="center" vertical="center"/>
    </xf>
    <xf numFmtId="17" fontId="26" fillId="10" borderId="42" xfId="0" applyNumberFormat="1" applyFont="1" applyFill="1" applyBorder="1" applyAlignment="1">
      <alignment horizontal="center" vertical="center"/>
    </xf>
    <xf numFmtId="17" fontId="26" fillId="10" borderId="37" xfId="0" applyNumberFormat="1" applyFont="1" applyFill="1" applyBorder="1" applyAlignment="1">
      <alignment horizontal="center" vertical="center"/>
    </xf>
    <xf numFmtId="0" fontId="42" fillId="4" borderId="55" xfId="0" applyFont="1" applyFill="1" applyBorder="1" applyAlignment="1">
      <alignment horizontal="center"/>
    </xf>
    <xf numFmtId="0" fontId="2" fillId="4" borderId="56" xfId="0" applyFont="1" applyFill="1" applyBorder="1" applyAlignment="1">
      <alignment horizontal="left" wrapText="1"/>
    </xf>
    <xf numFmtId="0" fontId="0" fillId="4" borderId="56" xfId="0" applyFill="1" applyBorder="1" applyAlignment="1">
      <alignment horizontal="center" vertical="center"/>
    </xf>
    <xf numFmtId="0" fontId="0" fillId="4" borderId="56" xfId="0" applyFill="1" applyBorder="1" applyAlignment="1">
      <alignment horizontal="right" vertical="center"/>
    </xf>
    <xf numFmtId="44" fontId="0" fillId="4" borderId="56" xfId="0" applyNumberFormat="1" applyFill="1" applyBorder="1" applyAlignment="1">
      <alignment vertical="center"/>
    </xf>
    <xf numFmtId="44" fontId="0" fillId="4" borderId="57" xfId="0" applyNumberFormat="1" applyFill="1" applyBorder="1" applyAlignment="1">
      <alignment vertical="center"/>
    </xf>
    <xf numFmtId="0" fontId="6" fillId="2" borderId="1" xfId="13" applyFill="1" applyBorder="1"/>
    <xf numFmtId="0" fontId="0" fillId="6" borderId="1" xfId="0" applyFill="1" applyBorder="1"/>
    <xf numFmtId="4" fontId="10" fillId="0" borderId="1" xfId="49" applyBorder="1">
      <alignment vertical="center" wrapText="1"/>
      <protection locked="0"/>
    </xf>
    <xf numFmtId="0" fontId="0" fillId="2" borderId="56" xfId="0" applyFill="1" applyBorder="1" applyAlignment="1">
      <alignment horizontal="center" vertical="center" wrapText="1"/>
    </xf>
    <xf numFmtId="2" fontId="0" fillId="2" borderId="56" xfId="0" applyNumberFormat="1" applyFill="1" applyBorder="1" applyAlignment="1">
      <alignment horizontal="right" vertical="center"/>
    </xf>
    <xf numFmtId="44" fontId="0" fillId="2" borderId="56" xfId="12" applyFont="1" applyFill="1" applyBorder="1" applyAlignment="1">
      <alignment horizontal="right" vertical="center" wrapText="1"/>
    </xf>
    <xf numFmtId="0" fontId="0" fillId="2" borderId="56" xfId="0" applyFill="1" applyBorder="1" applyAlignment="1">
      <alignment vertical="center" wrapText="1"/>
    </xf>
    <xf numFmtId="0" fontId="42" fillId="4" borderId="38" xfId="0" applyFont="1" applyFill="1" applyBorder="1" applyAlignment="1">
      <alignment horizontal="center"/>
    </xf>
    <xf numFmtId="0" fontId="2" fillId="4" borderId="27" xfId="0" applyFont="1" applyFill="1" applyBorder="1" applyAlignment="1">
      <alignment horizontal="left" wrapText="1"/>
    </xf>
    <xf numFmtId="0" fontId="0" fillId="4" borderId="27" xfId="0" applyFill="1" applyBorder="1" applyAlignment="1">
      <alignment horizontal="center" vertical="center"/>
    </xf>
    <xf numFmtId="0" fontId="0" fillId="4" borderId="27" xfId="0" applyFill="1" applyBorder="1" applyAlignment="1">
      <alignment horizontal="right" vertical="center"/>
    </xf>
    <xf numFmtId="44" fontId="0" fillId="4" borderId="27" xfId="0" applyNumberFormat="1" applyFill="1" applyBorder="1" applyAlignment="1">
      <alignment vertical="center"/>
    </xf>
    <xf numFmtId="44" fontId="0" fillId="4" borderId="59" xfId="0" applyNumberFormat="1" applyFill="1" applyBorder="1" applyAlignment="1">
      <alignment vertical="center"/>
    </xf>
    <xf numFmtId="0" fontId="6" fillId="2" borderId="19" xfId="13" applyFill="1" applyBorder="1"/>
    <xf numFmtId="0" fontId="6" fillId="2" borderId="20" xfId="13" applyFill="1" applyBorder="1"/>
    <xf numFmtId="0" fontId="0" fillId="6" borderId="7" xfId="0" applyFill="1" applyBorder="1"/>
    <xf numFmtId="0" fontId="0" fillId="6" borderId="10" xfId="0" applyFill="1" applyBorder="1"/>
    <xf numFmtId="0" fontId="0" fillId="6" borderId="19" xfId="0" applyFill="1" applyBorder="1"/>
    <xf numFmtId="0" fontId="0" fillId="6" borderId="20" xfId="0" applyFill="1" applyBorder="1"/>
    <xf numFmtId="0" fontId="0" fillId="6" borderId="12" xfId="0" applyFill="1" applyBorder="1"/>
    <xf numFmtId="0" fontId="0" fillId="6" borderId="13" xfId="0" applyFill="1" applyBorder="1"/>
    <xf numFmtId="4" fontId="10" fillId="0" borderId="10" xfId="49" applyBorder="1">
      <alignment vertical="center" wrapText="1"/>
      <protection locked="0"/>
    </xf>
    <xf numFmtId="4" fontId="10" fillId="0" borderId="19" xfId="49" applyBorder="1">
      <alignment vertical="center" wrapText="1"/>
      <protection locked="0"/>
    </xf>
    <xf numFmtId="4" fontId="10" fillId="0" borderId="20" xfId="49" applyBorder="1">
      <alignment vertical="center" wrapText="1"/>
      <protection locked="0"/>
    </xf>
    <xf numFmtId="4" fontId="10" fillId="0" borderId="12" xfId="49" applyBorder="1">
      <alignment vertical="center" wrapText="1"/>
      <protection locked="0"/>
    </xf>
    <xf numFmtId="4" fontId="10" fillId="0" borderId="13" xfId="49" applyBorder="1">
      <alignment vertical="center" wrapText="1"/>
      <protection locked="0"/>
    </xf>
    <xf numFmtId="0" fontId="6" fillId="2" borderId="55" xfId="13" applyFill="1" applyBorder="1"/>
    <xf numFmtId="0" fontId="6" fillId="2" borderId="56" xfId="13" applyFill="1" applyBorder="1"/>
    <xf numFmtId="0" fontId="6" fillId="2" borderId="57" xfId="13" applyFill="1" applyBorder="1"/>
    <xf numFmtId="0" fontId="0" fillId="6" borderId="55" xfId="0" applyFill="1" applyBorder="1"/>
    <xf numFmtId="0" fontId="0" fillId="6" borderId="56" xfId="0" applyFill="1" applyBorder="1"/>
    <xf numFmtId="0" fontId="0" fillId="6" borderId="57" xfId="0" applyFill="1" applyBorder="1"/>
    <xf numFmtId="4" fontId="10" fillId="0" borderId="55" xfId="49" applyBorder="1">
      <alignment vertical="center" wrapText="1"/>
      <protection locked="0"/>
    </xf>
    <xf numFmtId="4" fontId="10" fillId="0" borderId="57" xfId="49" applyBorder="1">
      <alignment vertical="center" wrapText="1"/>
      <protection locked="0"/>
    </xf>
    <xf numFmtId="0" fontId="6" fillId="2" borderId="35" xfId="13" applyFill="1" applyBorder="1"/>
    <xf numFmtId="0" fontId="6" fillId="2" borderId="36" xfId="13" applyFill="1" applyBorder="1"/>
    <xf numFmtId="0" fontId="6" fillId="2" borderId="37" xfId="13" applyFill="1" applyBorder="1"/>
    <xf numFmtId="0" fontId="0" fillId="6" borderId="35" xfId="0" applyFill="1" applyBorder="1"/>
    <xf numFmtId="0" fontId="0" fillId="6" borderId="36" xfId="0" applyFill="1" applyBorder="1"/>
    <xf numFmtId="0" fontId="0" fillId="6" borderId="37" xfId="0" applyFill="1" applyBorder="1"/>
    <xf numFmtId="4" fontId="10" fillId="0" borderId="35" xfId="49" applyBorder="1">
      <alignment vertical="center" wrapText="1"/>
      <protection locked="0"/>
    </xf>
    <xf numFmtId="4" fontId="10" fillId="0" borderId="36" xfId="49" applyBorder="1">
      <alignment vertical="center" wrapText="1"/>
      <protection locked="0"/>
    </xf>
    <xf numFmtId="4" fontId="10" fillId="0" borderId="37" xfId="49" applyBorder="1">
      <alignment vertical="center" wrapText="1"/>
      <protection locked="0"/>
    </xf>
    <xf numFmtId="0" fontId="0" fillId="2" borderId="0" xfId="0" applyFill="1"/>
    <xf numFmtId="0" fontId="41" fillId="10" borderId="52" xfId="0" applyFont="1" applyFill="1" applyBorder="1" applyAlignment="1">
      <alignment horizontal="center"/>
    </xf>
    <xf numFmtId="0" fontId="0" fillId="10" borderId="51" xfId="0" applyFill="1" applyBorder="1" applyAlignment="1">
      <alignment horizontal="center" vertical="center"/>
    </xf>
    <xf numFmtId="0" fontId="0" fillId="10" borderId="51" xfId="0" applyFill="1" applyBorder="1" applyAlignment="1">
      <alignment horizontal="right" vertical="center"/>
    </xf>
    <xf numFmtId="0" fontId="42" fillId="4" borderId="16" xfId="0" applyFont="1" applyFill="1" applyBorder="1" applyAlignment="1">
      <alignment horizontal="center"/>
    </xf>
    <xf numFmtId="0" fontId="0" fillId="4" borderId="17" xfId="0" applyFill="1" applyBorder="1" applyAlignment="1">
      <alignment horizontal="center" vertical="center"/>
    </xf>
    <xf numFmtId="0" fontId="0" fillId="4" borderId="17" xfId="0" applyFill="1" applyBorder="1" applyAlignment="1">
      <alignment horizontal="right" vertical="center"/>
    </xf>
    <xf numFmtId="0" fontId="39" fillId="0" borderId="1" xfId="0" applyFont="1" applyBorder="1" applyAlignment="1">
      <alignment horizontal="center" vertical="top" wrapText="1"/>
    </xf>
    <xf numFmtId="0" fontId="13" fillId="2" borderId="1" xfId="0" applyFont="1" applyFill="1" applyBorder="1" applyAlignment="1">
      <alignment horizontal="center" vertical="center"/>
    </xf>
    <xf numFmtId="164" fontId="0" fillId="2" borderId="0" xfId="75" applyFont="1" applyFill="1" applyBorder="1" applyAlignment="1">
      <alignment horizontal="right" vertical="center"/>
    </xf>
    <xf numFmtId="44" fontId="0" fillId="2" borderId="1" xfId="0" applyNumberFormat="1" applyFill="1" applyBorder="1" applyAlignment="1">
      <alignment vertical="center" wrapText="1"/>
    </xf>
    <xf numFmtId="171" fontId="0" fillId="2" borderId="1" xfId="0" applyNumberFormat="1" applyFill="1" applyBorder="1" applyAlignment="1">
      <alignment horizontal="right" vertical="center"/>
    </xf>
    <xf numFmtId="170" fontId="0" fillId="2" borderId="1" xfId="0" applyNumberFormat="1" applyFill="1" applyBorder="1" applyAlignment="1">
      <alignment horizontal="right" vertical="center"/>
    </xf>
    <xf numFmtId="44" fontId="0" fillId="2" borderId="57" xfId="0" applyNumberFormat="1" applyFill="1" applyBorder="1" applyAlignment="1">
      <alignment vertical="center" wrapText="1"/>
    </xf>
    <xf numFmtId="0" fontId="41" fillId="10" borderId="48" xfId="0" applyFont="1" applyFill="1" applyBorder="1" applyAlignment="1">
      <alignment horizontal="center"/>
    </xf>
    <xf numFmtId="0" fontId="0" fillId="10" borderId="60" xfId="0" applyFill="1" applyBorder="1" applyAlignment="1">
      <alignment horizontal="right" wrapText="1"/>
    </xf>
    <xf numFmtId="0" fontId="0" fillId="10" borderId="60" xfId="0" applyFill="1" applyBorder="1" applyAlignment="1">
      <alignment horizontal="center" vertical="center"/>
    </xf>
    <xf numFmtId="0" fontId="0" fillId="10" borderId="60" xfId="0" applyFill="1" applyBorder="1" applyAlignment="1">
      <alignment horizontal="right" vertical="center"/>
    </xf>
    <xf numFmtId="44" fontId="2" fillId="10" borderId="60" xfId="0" applyNumberFormat="1" applyFont="1" applyFill="1" applyBorder="1" applyAlignment="1">
      <alignment horizontal="right" vertical="center" wrapText="1"/>
    </xf>
    <xf numFmtId="44" fontId="2" fillId="10" borderId="59" xfId="0" applyNumberFormat="1" applyFont="1" applyFill="1" applyBorder="1" applyAlignment="1">
      <alignment vertical="center"/>
    </xf>
    <xf numFmtId="2" fontId="0" fillId="2" borderId="60" xfId="0" applyNumberFormat="1" applyFill="1" applyBorder="1" applyAlignment="1">
      <alignment horizontal="right" vertical="center"/>
    </xf>
    <xf numFmtId="1" fontId="13" fillId="19" borderId="19" xfId="0" applyNumberFormat="1" applyFont="1" applyFill="1" applyBorder="1" applyAlignment="1">
      <alignment horizontal="center" vertical="center" wrapText="1"/>
    </xf>
    <xf numFmtId="0" fontId="22" fillId="11" borderId="36" xfId="0" applyFont="1" applyFill="1" applyBorder="1" applyAlignment="1">
      <alignment horizontal="left" vertical="center"/>
    </xf>
    <xf numFmtId="0" fontId="22" fillId="4" borderId="25" xfId="0" applyFont="1" applyFill="1" applyBorder="1" applyAlignment="1">
      <alignment horizontal="center" vertical="center"/>
    </xf>
    <xf numFmtId="0" fontId="22" fillId="4" borderId="26" xfId="0" applyFont="1" applyFill="1" applyBorder="1" applyAlignment="1">
      <alignment horizontal="center" vertical="center"/>
    </xf>
    <xf numFmtId="0" fontId="39" fillId="0" borderId="16" xfId="0" applyFont="1" applyBorder="1" applyAlignment="1">
      <alignment horizontal="center" vertical="center" wrapText="1"/>
    </xf>
    <xf numFmtId="0" fontId="43" fillId="2" borderId="17" xfId="0" applyFont="1" applyFill="1" applyBorder="1" applyAlignment="1">
      <alignment horizontal="center" vertical="top" wrapText="1"/>
    </xf>
    <xf numFmtId="0" fontId="44" fillId="2" borderId="17" xfId="0" applyFont="1" applyFill="1" applyBorder="1" applyAlignment="1">
      <alignment horizontal="center"/>
    </xf>
    <xf numFmtId="173" fontId="45" fillId="0" borderId="17" xfId="3" applyNumberFormat="1" applyFont="1" applyBorder="1" applyAlignment="1">
      <alignment horizontal="center" vertical="center"/>
    </xf>
    <xf numFmtId="44" fontId="38" fillId="0" borderId="18" xfId="12" applyFont="1" applyBorder="1" applyAlignment="1">
      <alignment horizontal="center" vertical="center" wrapText="1"/>
    </xf>
    <xf numFmtId="0" fontId="0" fillId="0" borderId="19" xfId="0" applyBorder="1" applyAlignment="1">
      <alignment horizontal="center" vertical="center"/>
    </xf>
    <xf numFmtId="44" fontId="0" fillId="2" borderId="1" xfId="0" applyNumberFormat="1" applyFill="1" applyBorder="1" applyAlignment="1">
      <alignment horizontal="center" vertical="center" wrapText="1"/>
    </xf>
    <xf numFmtId="0" fontId="13" fillId="2" borderId="1" xfId="0" applyFont="1" applyFill="1" applyBorder="1" applyAlignment="1">
      <alignment vertical="center" wrapText="1"/>
    </xf>
    <xf numFmtId="0" fontId="3" fillId="2" borderId="1" xfId="0" applyFont="1" applyFill="1" applyBorder="1" applyAlignment="1">
      <alignment horizontal="center" vertical="center"/>
    </xf>
    <xf numFmtId="44" fontId="12" fillId="2" borderId="1" xfId="12" applyFont="1" applyFill="1" applyBorder="1" applyAlignment="1">
      <alignment horizontal="right" vertical="center" wrapText="1"/>
    </xf>
    <xf numFmtId="2" fontId="12" fillId="2" borderId="1" xfId="0" applyNumberFormat="1" applyFont="1" applyFill="1" applyBorder="1" applyAlignment="1">
      <alignment horizontal="center" vertical="center"/>
    </xf>
    <xf numFmtId="2" fontId="12"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35" fillId="0" borderId="0" xfId="0" applyFont="1" applyAlignment="1">
      <alignment horizontal="right" vertical="center"/>
    </xf>
    <xf numFmtId="4" fontId="0" fillId="0" borderId="0" xfId="0" applyNumberFormat="1" applyAlignment="1">
      <alignment horizontal="right"/>
    </xf>
    <xf numFmtId="0" fontId="12" fillId="0" borderId="29" xfId="0" applyFont="1" applyBorder="1" applyAlignment="1">
      <alignment horizontal="center" vertical="top" wrapText="1"/>
    </xf>
    <xf numFmtId="174" fontId="0" fillId="0" borderId="0" xfId="0" applyNumberFormat="1"/>
    <xf numFmtId="0" fontId="0" fillId="10" borderId="51" xfId="0" applyFill="1" applyBorder="1" applyAlignment="1">
      <alignment horizontal="right" wrapText="1"/>
    </xf>
    <xf numFmtId="44" fontId="2" fillId="10" borderId="51" xfId="0" applyNumberFormat="1" applyFont="1" applyFill="1" applyBorder="1" applyAlignment="1">
      <alignment horizontal="right" vertical="center" wrapText="1"/>
    </xf>
    <xf numFmtId="44" fontId="2" fillId="10" borderId="57" xfId="0" applyNumberFormat="1" applyFont="1" applyFill="1" applyBorder="1" applyAlignment="1">
      <alignment vertical="center"/>
    </xf>
    <xf numFmtId="1" fontId="13" fillId="19" borderId="38" xfId="0" applyNumberFormat="1" applyFont="1" applyFill="1" applyBorder="1" applyAlignment="1">
      <alignment horizontal="center" vertical="center" wrapText="1"/>
    </xf>
    <xf numFmtId="0" fontId="0" fillId="2" borderId="27" xfId="0" applyFill="1" applyBorder="1" applyAlignment="1">
      <alignment vertical="center" wrapText="1"/>
    </xf>
    <xf numFmtId="0" fontId="0" fillId="2" borderId="27" xfId="0" applyFill="1" applyBorder="1" applyAlignment="1">
      <alignment horizontal="center" vertical="center" wrapText="1"/>
    </xf>
    <xf numFmtId="164" fontId="0" fillId="2" borderId="27" xfId="75" applyFont="1" applyFill="1" applyBorder="1" applyAlignment="1">
      <alignment horizontal="right" vertical="center"/>
    </xf>
    <xf numFmtId="0" fontId="2" fillId="4" borderId="17" xfId="0" applyFont="1" applyFill="1" applyBorder="1" applyAlignment="1">
      <alignment horizontal="left" wrapText="1"/>
    </xf>
    <xf numFmtId="0" fontId="42" fillId="4" borderId="23" xfId="0" applyFont="1" applyFill="1" applyBorder="1" applyAlignment="1">
      <alignment horizontal="center"/>
    </xf>
    <xf numFmtId="0" fontId="2" fillId="4" borderId="24" xfId="0" applyFont="1" applyFill="1" applyBorder="1" applyAlignment="1">
      <alignment vertical="center"/>
    </xf>
    <xf numFmtId="0" fontId="0" fillId="4" borderId="24" xfId="0" applyFill="1" applyBorder="1" applyAlignment="1">
      <alignment horizontal="center" vertical="center"/>
    </xf>
    <xf numFmtId="0" fontId="0" fillId="4" borderId="24" xfId="0" applyFill="1" applyBorder="1" applyAlignment="1">
      <alignment horizontal="right" vertical="center"/>
    </xf>
    <xf numFmtId="44" fontId="0" fillId="4" borderId="24" xfId="12" applyFont="1" applyFill="1" applyBorder="1" applyAlignment="1">
      <alignment vertical="center"/>
    </xf>
    <xf numFmtId="44" fontId="2" fillId="12" borderId="3" xfId="0" applyNumberFormat="1" applyFont="1" applyFill="1" applyBorder="1" applyAlignment="1">
      <alignment horizontal="right" vertical="center"/>
    </xf>
    <xf numFmtId="0" fontId="41" fillId="2" borderId="52" xfId="0" applyFont="1" applyFill="1" applyBorder="1" applyAlignment="1">
      <alignment horizontal="center"/>
    </xf>
    <xf numFmtId="0" fontId="0" fillId="2" borderId="51" xfId="0" applyFill="1" applyBorder="1" applyAlignment="1">
      <alignment horizontal="right" vertical="center" wrapText="1"/>
    </xf>
    <xf numFmtId="0" fontId="0" fillId="2" borderId="51" xfId="0" applyFill="1" applyBorder="1" applyAlignment="1">
      <alignment horizontal="center" vertical="center"/>
    </xf>
    <xf numFmtId="0" fontId="0" fillId="2" borderId="51" xfId="0" applyFill="1" applyBorder="1" applyAlignment="1">
      <alignment horizontal="right" vertical="center"/>
    </xf>
    <xf numFmtId="44" fontId="2" fillId="0" borderId="51" xfId="12" applyFont="1" applyBorder="1" applyAlignment="1">
      <alignment horizontal="right" vertical="center"/>
    </xf>
    <xf numFmtId="0" fontId="41" fillId="2" borderId="7" xfId="0" applyFont="1" applyFill="1" applyBorder="1" applyAlignment="1">
      <alignment horizont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right" vertical="center"/>
    </xf>
    <xf numFmtId="44" fontId="0" fillId="0" borderId="8" xfId="12" applyFont="1" applyBorder="1" applyAlignment="1">
      <alignment vertical="center"/>
    </xf>
    <xf numFmtId="44" fontId="0" fillId="0" borderId="8" xfId="0" applyNumberFormat="1" applyBorder="1" applyAlignment="1">
      <alignment vertical="center"/>
    </xf>
    <xf numFmtId="44" fontId="0" fillId="0" borderId="13" xfId="0" applyNumberFormat="1" applyBorder="1" applyAlignment="1">
      <alignment vertical="center"/>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10" xfId="0" applyFont="1" applyBorder="1" applyAlignment="1">
      <alignment vertical="center" wrapText="1"/>
    </xf>
    <xf numFmtId="0" fontId="15" fillId="0" borderId="0" xfId="0" applyFont="1" applyAlignment="1">
      <alignment vertical="center" wrapText="1"/>
    </xf>
    <xf numFmtId="0" fontId="5" fillId="0" borderId="0" xfId="0" applyFont="1" applyAlignment="1">
      <alignment vertical="center" wrapText="1"/>
    </xf>
    <xf numFmtId="0" fontId="5" fillId="0" borderId="8" xfId="0" applyFont="1" applyBorder="1"/>
    <xf numFmtId="0" fontId="5" fillId="0" borderId="10" xfId="0" applyFont="1" applyBorder="1" applyAlignment="1">
      <alignment vertical="center" wrapText="1"/>
    </xf>
    <xf numFmtId="0" fontId="2" fillId="2" borderId="27" xfId="0" applyFont="1" applyFill="1" applyBorder="1" applyAlignment="1">
      <alignment horizontal="center" vertical="center"/>
    </xf>
    <xf numFmtId="0" fontId="2" fillId="2" borderId="27" xfId="0" applyFont="1" applyFill="1" applyBorder="1" applyAlignment="1">
      <alignment horizontal="center" vertical="center" wrapText="1"/>
    </xf>
    <xf numFmtId="44" fontId="2" fillId="0" borderId="27" xfId="12" applyFont="1" applyBorder="1" applyAlignment="1">
      <alignment horizontal="center" vertical="center"/>
    </xf>
    <xf numFmtId="0" fontId="46" fillId="0" borderId="17" xfId="0" applyFont="1" applyBorder="1" applyAlignment="1">
      <alignment horizontal="center" vertical="center" wrapText="1"/>
    </xf>
    <xf numFmtId="44" fontId="47" fillId="0" borderId="1" xfId="12" applyFont="1" applyBorder="1" applyAlignment="1">
      <alignment horizontal="center" vertical="center"/>
    </xf>
    <xf numFmtId="0" fontId="46" fillId="4" borderId="29" xfId="0" applyFont="1" applyFill="1" applyBorder="1" applyAlignment="1">
      <alignment vertical="center" wrapText="1"/>
    </xf>
    <xf numFmtId="0" fontId="46" fillId="4" borderId="3" xfId="0" applyFont="1" applyFill="1" applyBorder="1" applyAlignment="1">
      <alignment vertical="center" wrapText="1"/>
    </xf>
    <xf numFmtId="0" fontId="46" fillId="4" borderId="28" xfId="0" applyFont="1" applyFill="1" applyBorder="1" applyAlignment="1">
      <alignment vertical="center" wrapText="1"/>
    </xf>
    <xf numFmtId="0" fontId="46" fillId="4" borderId="52" xfId="0" applyFont="1" applyFill="1" applyBorder="1" applyAlignment="1">
      <alignment vertical="center" wrapText="1"/>
    </xf>
    <xf numFmtId="0" fontId="46" fillId="4" borderId="51" xfId="0" applyFont="1" applyFill="1" applyBorder="1" applyAlignment="1">
      <alignment vertical="center" wrapText="1"/>
    </xf>
    <xf numFmtId="0" fontId="46" fillId="4" borderId="53" xfId="0" applyFont="1" applyFill="1" applyBorder="1" applyAlignment="1">
      <alignment vertical="center" wrapText="1"/>
    </xf>
    <xf numFmtId="0" fontId="47" fillId="0" borderId="1" xfId="12" applyNumberFormat="1" applyFont="1" applyBorder="1" applyAlignment="1">
      <alignment horizontal="center" vertical="center"/>
    </xf>
    <xf numFmtId="0" fontId="46" fillId="0" borderId="40" xfId="0" applyFont="1" applyBorder="1" applyAlignment="1">
      <alignment horizontal="center" vertical="center" wrapText="1"/>
    </xf>
    <xf numFmtId="0" fontId="46" fillId="0" borderId="4" xfId="0" applyFont="1" applyBorder="1" applyAlignment="1">
      <alignment vertical="center" wrapText="1"/>
    </xf>
    <xf numFmtId="0" fontId="46" fillId="0" borderId="29" xfId="0" applyFont="1" applyBorder="1" applyAlignment="1">
      <alignment vertical="center" wrapText="1"/>
    </xf>
    <xf numFmtId="0" fontId="16" fillId="0" borderId="8" xfId="0" applyFont="1" applyBorder="1" applyAlignment="1">
      <alignment vertical="center" wrapText="1"/>
    </xf>
    <xf numFmtId="0" fontId="16" fillId="0" borderId="8" xfId="0" applyFont="1" applyBorder="1" applyAlignment="1">
      <alignment vertical="center"/>
    </xf>
    <xf numFmtId="1" fontId="13" fillId="19" borderId="55" xfId="0" applyNumberFormat="1" applyFont="1" applyFill="1" applyBorder="1" applyAlignment="1">
      <alignment horizontal="center" vertical="center" wrapText="1"/>
    </xf>
    <xf numFmtId="0" fontId="41" fillId="10" borderId="2" xfId="0" applyFont="1" applyFill="1" applyBorder="1" applyAlignment="1">
      <alignment horizontal="center"/>
    </xf>
    <xf numFmtId="44" fontId="2" fillId="10" borderId="1" xfId="0" applyNumberFormat="1" applyFont="1" applyFill="1" applyBorder="1" applyAlignment="1">
      <alignment vertical="center"/>
    </xf>
    <xf numFmtId="0" fontId="6" fillId="2" borderId="0" xfId="13" applyFill="1" applyAlignment="1">
      <alignment vertical="center"/>
    </xf>
    <xf numFmtId="0" fontId="33" fillId="2" borderId="0" xfId="13" applyFont="1" applyFill="1"/>
    <xf numFmtId="0" fontId="31" fillId="2" borderId="8" xfId="13" applyFont="1" applyFill="1" applyBorder="1"/>
    <xf numFmtId="0" fontId="31" fillId="2" borderId="8" xfId="13" applyFont="1" applyFill="1" applyBorder="1" applyAlignment="1">
      <alignment horizontal="right"/>
    </xf>
    <xf numFmtId="10" fontId="31" fillId="2" borderId="9" xfId="14" applyNumberFormat="1" applyFont="1" applyFill="1" applyBorder="1" applyAlignment="1">
      <alignment horizontal="center"/>
    </xf>
    <xf numFmtId="0" fontId="2" fillId="4" borderId="27" xfId="0" applyFont="1" applyFill="1" applyBorder="1" applyAlignment="1">
      <alignment vertical="center" wrapText="1"/>
    </xf>
    <xf numFmtId="44" fontId="0" fillId="4" borderId="27" xfId="12" applyFont="1" applyFill="1" applyBorder="1" applyAlignment="1">
      <alignment vertical="center"/>
    </xf>
    <xf numFmtId="44" fontId="2" fillId="10" borderId="1" xfId="0" applyNumberFormat="1" applyFont="1" applyFill="1" applyBorder="1" applyAlignment="1">
      <alignment horizontal="right" vertical="center"/>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0" xfId="0" applyAlignment="1">
      <alignment vertical="center" wrapText="1"/>
    </xf>
    <xf numFmtId="0" fontId="16" fillId="0" borderId="0" xfId="0" applyFont="1" applyAlignment="1">
      <alignment vertical="center" wrapText="1"/>
    </xf>
    <xf numFmtId="4" fontId="22" fillId="2" borderId="0" xfId="49" applyFont="1" applyFill="1" applyAlignment="1">
      <alignment vertical="center"/>
      <protection locked="0"/>
    </xf>
    <xf numFmtId="168" fontId="20" fillId="14" borderId="3" xfId="65" applyNumberFormat="1" applyFont="1" applyFill="1" applyBorder="1" applyAlignment="1" applyProtection="1">
      <alignment horizontal="center" vertical="center" wrapText="1"/>
    </xf>
    <xf numFmtId="44" fontId="20" fillId="18" borderId="3" xfId="12" applyFont="1" applyFill="1" applyBorder="1" applyAlignment="1" applyProtection="1">
      <alignment vertical="center" wrapText="1"/>
    </xf>
    <xf numFmtId="168" fontId="20" fillId="0" borderId="3" xfId="65" applyNumberFormat="1" applyFont="1" applyFill="1" applyBorder="1" applyAlignment="1" applyProtection="1">
      <alignment horizontal="center" vertical="center" wrapText="1"/>
    </xf>
    <xf numFmtId="44" fontId="20" fillId="0" borderId="3" xfId="12" applyFont="1" applyFill="1" applyBorder="1" applyAlignment="1" applyProtection="1">
      <alignment vertical="center" wrapText="1"/>
    </xf>
    <xf numFmtId="4" fontId="20" fillId="14" borderId="3" xfId="49" applyFont="1" applyFill="1" applyBorder="1" applyAlignment="1" applyProtection="1">
      <alignment horizontal="center" vertical="center" wrapText="1"/>
    </xf>
    <xf numFmtId="17" fontId="0" fillId="0" borderId="0" xfId="0" applyNumberFormat="1" applyAlignment="1">
      <alignment horizontal="center" vertical="center" wrapText="1"/>
    </xf>
    <xf numFmtId="168" fontId="20" fillId="16" borderId="9" xfId="74" applyNumberFormat="1" applyFont="1" applyFill="1" applyBorder="1" applyAlignment="1">
      <alignment vertical="center" wrapText="1"/>
      <protection locked="0"/>
    </xf>
    <xf numFmtId="44" fontId="20" fillId="2" borderId="50" xfId="12" applyFont="1" applyFill="1" applyBorder="1" applyAlignment="1" applyProtection="1">
      <alignment horizontal="center" vertical="center" wrapText="1"/>
    </xf>
    <xf numFmtId="44" fontId="20" fillId="18" borderId="28" xfId="12" applyFont="1" applyFill="1" applyBorder="1" applyAlignment="1" applyProtection="1">
      <alignment vertical="center" wrapText="1"/>
    </xf>
    <xf numFmtId="44" fontId="20" fillId="0" borderId="28" xfId="12" applyFont="1" applyFill="1" applyBorder="1" applyAlignment="1" applyProtection="1">
      <alignment vertical="center" wrapText="1"/>
    </xf>
    <xf numFmtId="4" fontId="20" fillId="0" borderId="21" xfId="49" applyFont="1" applyBorder="1" applyAlignment="1" applyProtection="1">
      <alignment horizontal="center" vertical="center" wrapText="1"/>
    </xf>
    <xf numFmtId="44" fontId="20" fillId="5" borderId="21" xfId="12" applyFont="1" applyFill="1" applyBorder="1" applyAlignment="1" applyProtection="1">
      <alignment vertical="center" wrapText="1"/>
    </xf>
    <xf numFmtId="44" fontId="20" fillId="5" borderId="50" xfId="12" applyFont="1" applyFill="1" applyBorder="1" applyAlignment="1" applyProtection="1">
      <alignment vertical="center" wrapText="1"/>
    </xf>
    <xf numFmtId="0" fontId="13" fillId="0" borderId="1" xfId="0" applyFont="1" applyBorder="1" applyAlignment="1">
      <alignment vertical="center" wrapText="1"/>
    </xf>
    <xf numFmtId="43" fontId="0" fillId="0" borderId="0" xfId="0" applyNumberFormat="1"/>
    <xf numFmtId="43" fontId="0" fillId="2" borderId="0" xfId="0" applyNumberFormat="1" applyFill="1"/>
    <xf numFmtId="4" fontId="22" fillId="2" borderId="36" xfId="49" applyFont="1" applyFill="1" applyBorder="1" applyAlignment="1">
      <alignment vertical="center"/>
      <protection locked="0"/>
    </xf>
    <xf numFmtId="4" fontId="22" fillId="2" borderId="37" xfId="49" applyFont="1" applyFill="1" applyBorder="1" applyAlignment="1">
      <alignment vertical="center"/>
      <protection locked="0"/>
    </xf>
    <xf numFmtId="9" fontId="22" fillId="2" borderId="35" xfId="1" applyFont="1" applyFill="1" applyBorder="1" applyAlignment="1" applyProtection="1">
      <alignment vertical="center"/>
      <protection locked="0"/>
    </xf>
    <xf numFmtId="9" fontId="22" fillId="2" borderId="12" xfId="1" applyFont="1" applyFill="1" applyBorder="1" applyAlignment="1" applyProtection="1">
      <alignment vertical="center"/>
      <protection locked="0"/>
    </xf>
    <xf numFmtId="4" fontId="22" fillId="2" borderId="5" xfId="49" applyFont="1" applyFill="1" applyBorder="1" applyAlignment="1">
      <alignment vertical="center"/>
      <protection locked="0"/>
    </xf>
    <xf numFmtId="44" fontId="20" fillId="18" borderId="2" xfId="12" applyFont="1" applyFill="1" applyBorder="1" applyAlignment="1" applyProtection="1">
      <alignment vertical="center" wrapText="1"/>
    </xf>
    <xf numFmtId="44" fontId="20" fillId="18" borderId="4" xfId="12" applyFont="1" applyFill="1" applyBorder="1" applyAlignment="1" applyProtection="1">
      <alignment vertical="center" wrapText="1"/>
    </xf>
    <xf numFmtId="44" fontId="20" fillId="0" borderId="2" xfId="12" applyFont="1" applyFill="1" applyBorder="1" applyAlignment="1" applyProtection="1">
      <alignment vertical="center" wrapText="1"/>
    </xf>
    <xf numFmtId="44" fontId="20" fillId="0" borderId="4" xfId="12" applyFont="1" applyFill="1" applyBorder="1" applyAlignment="1" applyProtection="1">
      <alignment vertical="center" wrapText="1"/>
    </xf>
    <xf numFmtId="44" fontId="20" fillId="5" borderId="2" xfId="12" applyFont="1" applyFill="1" applyBorder="1" applyAlignment="1" applyProtection="1">
      <alignment vertical="center" wrapText="1"/>
    </xf>
    <xf numFmtId="44" fontId="20" fillId="5" borderId="4" xfId="12" applyFont="1" applyFill="1" applyBorder="1" applyAlignment="1" applyProtection="1">
      <alignment vertical="center" wrapText="1"/>
    </xf>
    <xf numFmtId="44" fontId="20" fillId="15" borderId="2" xfId="12" applyFont="1" applyFill="1" applyBorder="1" applyAlignment="1" applyProtection="1">
      <alignment vertical="center" wrapText="1"/>
    </xf>
    <xf numFmtId="44" fontId="20" fillId="15" borderId="4" xfId="12" applyFont="1" applyFill="1" applyBorder="1" applyAlignment="1" applyProtection="1">
      <alignment vertical="center" wrapText="1"/>
    </xf>
    <xf numFmtId="0" fontId="49" fillId="20" borderId="63" xfId="95" applyNumberFormat="1" applyFont="1" applyFill="1" applyBorder="1" applyAlignment="1">
      <alignment horizontal="center" vertical="center" wrapText="1"/>
    </xf>
    <xf numFmtId="0" fontId="49" fillId="20" borderId="64" xfId="95" applyNumberFormat="1" applyFont="1" applyFill="1" applyBorder="1" applyAlignment="1">
      <alignment horizontal="center" vertical="center" wrapText="1"/>
    </xf>
    <xf numFmtId="0" fontId="3" fillId="0" borderId="1" xfId="96" applyNumberFormat="1" applyFont="1" applyBorder="1" applyAlignment="1">
      <alignment horizontal="center" vertical="center" wrapText="1"/>
    </xf>
    <xf numFmtId="44" fontId="3" fillId="0" borderId="1" xfId="96" applyFont="1" applyBorder="1" applyAlignment="1">
      <alignment horizontal="center" vertical="center"/>
    </xf>
    <xf numFmtId="0" fontId="3" fillId="0" borderId="1" xfId="96" applyNumberFormat="1" applyFont="1" applyBorder="1" applyAlignment="1">
      <alignment horizontal="center" vertical="center"/>
    </xf>
    <xf numFmtId="44" fontId="22" fillId="0" borderId="1" xfId="96" applyFont="1" applyBorder="1" applyAlignment="1">
      <alignment horizontal="center" vertical="center"/>
    </xf>
    <xf numFmtId="44" fontId="3" fillId="2" borderId="1" xfId="96" applyFont="1" applyFill="1" applyBorder="1" applyAlignment="1"/>
    <xf numFmtId="14" fontId="3" fillId="0" borderId="1" xfId="96" applyNumberFormat="1" applyFont="1" applyBorder="1" applyAlignment="1">
      <alignment horizontal="center" vertical="center" wrapText="1"/>
    </xf>
    <xf numFmtId="0" fontId="3" fillId="0" borderId="10" xfId="96" applyNumberFormat="1" applyFont="1" applyBorder="1" applyAlignment="1">
      <alignment horizontal="center" vertical="center" wrapText="1"/>
    </xf>
    <xf numFmtId="14" fontId="3" fillId="0" borderId="0" xfId="96" applyNumberFormat="1" applyFont="1" applyBorder="1" applyAlignment="1">
      <alignment horizontal="center" vertical="center" wrapText="1"/>
    </xf>
    <xf numFmtId="44" fontId="3" fillId="0" borderId="0" xfId="96" applyFont="1" applyBorder="1" applyAlignment="1">
      <alignment horizontal="left" vertical="center" wrapText="1"/>
    </xf>
    <xf numFmtId="0" fontId="3" fillId="0" borderId="0" xfId="96" applyNumberFormat="1" applyFont="1" applyBorder="1" applyAlignment="1">
      <alignment horizontal="left" vertical="center" wrapText="1"/>
    </xf>
    <xf numFmtId="44" fontId="3" fillId="2" borderId="0" xfId="96" applyFont="1" applyFill="1" applyBorder="1" applyAlignment="1"/>
    <xf numFmtId="44" fontId="3" fillId="0" borderId="0" xfId="96" applyFont="1" applyBorder="1" applyAlignment="1">
      <alignment horizontal="center" vertical="center"/>
    </xf>
    <xf numFmtId="0" fontId="3" fillId="0" borderId="0" xfId="96" applyNumberFormat="1" applyFont="1" applyBorder="1" applyAlignment="1">
      <alignment horizontal="center" vertical="center"/>
    </xf>
    <xf numFmtId="1" fontId="50" fillId="0" borderId="0" xfId="95" applyNumberFormat="1" applyFont="1" applyBorder="1" applyAlignment="1"/>
    <xf numFmtId="175" fontId="50" fillId="0" borderId="0" xfId="95" applyNumberFormat="1" applyFont="1" applyBorder="1" applyAlignment="1">
      <alignment horizontal="center" vertical="center"/>
    </xf>
    <xf numFmtId="1" fontId="50" fillId="0" borderId="0" xfId="95" applyNumberFormat="1" applyFont="1" applyBorder="1" applyAlignment="1">
      <alignment horizontal="center" vertical="center"/>
    </xf>
    <xf numFmtId="1" fontId="33" fillId="21" borderId="1" xfId="95" applyNumberFormat="1" applyFont="1" applyFill="1" applyBorder="1" applyAlignment="1">
      <alignment horizontal="center" vertical="center"/>
    </xf>
    <xf numFmtId="1" fontId="50" fillId="21" borderId="1" xfId="95" applyNumberFormat="1" applyFont="1" applyFill="1" applyBorder="1" applyAlignment="1">
      <alignment horizontal="center" vertical="center"/>
    </xf>
    <xf numFmtId="44" fontId="51" fillId="21" borderId="1" xfId="95" applyNumberFormat="1" applyFont="1" applyFill="1" applyBorder="1">
      <alignment vertical="top" wrapText="1"/>
    </xf>
    <xf numFmtId="44" fontId="52" fillId="21" borderId="1" xfId="95" applyNumberFormat="1" applyFont="1" applyFill="1" applyBorder="1">
      <alignment vertical="top" wrapText="1"/>
    </xf>
    <xf numFmtId="0" fontId="3" fillId="0" borderId="1" xfId="96" applyNumberFormat="1" applyFont="1" applyBorder="1" applyAlignment="1">
      <alignment vertical="center" wrapText="1"/>
    </xf>
    <xf numFmtId="0" fontId="3" fillId="0" borderId="0" xfId="96" applyNumberFormat="1" applyFont="1" applyBorder="1" applyAlignment="1">
      <alignment vertical="center" wrapText="1"/>
    </xf>
    <xf numFmtId="0" fontId="3" fillId="0" borderId="0" xfId="97" applyAlignment="1">
      <alignment horizontal="center" vertical="center" wrapText="1"/>
    </xf>
    <xf numFmtId="176" fontId="22" fillId="0" borderId="0" xfId="98" applyNumberFormat="1" applyFont="1" applyAlignment="1">
      <alignment horizontal="center" vertical="center"/>
    </xf>
    <xf numFmtId="44" fontId="3" fillId="0" borderId="1" xfId="96" applyFont="1" applyBorder="1" applyAlignment="1">
      <alignment horizontal="left" vertical="center" wrapText="1"/>
    </xf>
    <xf numFmtId="0" fontId="49" fillId="20" borderId="57" xfId="95" applyNumberFormat="1" applyFont="1" applyFill="1" applyBorder="1" applyAlignment="1">
      <alignment horizontal="center" vertical="center" wrapText="1"/>
    </xf>
    <xf numFmtId="1" fontId="50" fillId="21" borderId="27" xfId="95" applyNumberFormat="1" applyFont="1" applyFill="1" applyBorder="1" applyAlignment="1">
      <alignment horizontal="center" vertical="center"/>
    </xf>
    <xf numFmtId="44" fontId="51" fillId="21" borderId="27" xfId="95" applyNumberFormat="1" applyFont="1" applyFill="1" applyBorder="1">
      <alignment vertical="top" wrapText="1"/>
    </xf>
    <xf numFmtId="14" fontId="0" fillId="0" borderId="0" xfId="0" applyNumberFormat="1"/>
    <xf numFmtId="0" fontId="53" fillId="0" borderId="0" xfId="0" applyFont="1" applyAlignment="1">
      <alignment vertical="top" wrapText="1"/>
    </xf>
    <xf numFmtId="0" fontId="6" fillId="0" borderId="66" xfId="0" applyFont="1" applyBorder="1" applyAlignment="1">
      <alignment horizontal="center" vertical="center" wrapText="1"/>
    </xf>
    <xf numFmtId="0" fontId="6" fillId="0" borderId="68" xfId="0" applyFont="1" applyBorder="1" applyAlignment="1">
      <alignment horizontal="center" vertical="center" wrapText="1"/>
    </xf>
    <xf numFmtId="0" fontId="6" fillId="19" borderId="68" xfId="0" applyFont="1" applyFill="1" applyBorder="1" applyAlignment="1">
      <alignment horizontal="center" vertical="center" wrapText="1"/>
    </xf>
    <xf numFmtId="1" fontId="6" fillId="0" borderId="75" xfId="0" applyNumberFormat="1" applyFont="1" applyBorder="1" applyAlignment="1">
      <alignment horizontal="center" vertical="center" wrapText="1"/>
    </xf>
    <xf numFmtId="0" fontId="6" fillId="0" borderId="0" xfId="0" applyFont="1" applyAlignment="1">
      <alignment vertical="top" wrapText="1"/>
    </xf>
    <xf numFmtId="0" fontId="54" fillId="4" borderId="1" xfId="0" applyFont="1" applyFill="1" applyBorder="1" applyAlignment="1">
      <alignment horizontal="left" vertical="center" wrapText="1"/>
    </xf>
    <xf numFmtId="0" fontId="54" fillId="0" borderId="1" xfId="0" applyFont="1" applyBorder="1" applyAlignment="1">
      <alignment horizontal="left" vertical="center" wrapText="1"/>
    </xf>
    <xf numFmtId="0" fontId="54" fillId="22" borderId="1" xfId="0" applyFont="1" applyFill="1" applyBorder="1" applyAlignment="1">
      <alignment horizontal="center" vertical="center"/>
    </xf>
    <xf numFmtId="177" fontId="54" fillId="0" borderId="1" xfId="0" applyNumberFormat="1" applyFont="1" applyBorder="1" applyAlignment="1">
      <alignment horizontal="center" vertical="center"/>
    </xf>
    <xf numFmtId="175" fontId="54" fillId="19" borderId="1" xfId="0" applyNumberFormat="1" applyFont="1" applyFill="1" applyBorder="1" applyAlignment="1">
      <alignment horizontal="center" vertical="center"/>
    </xf>
    <xf numFmtId="176" fontId="57" fillId="23" borderId="1" xfId="97" applyNumberFormat="1" applyFont="1" applyFill="1" applyBorder="1" applyAlignment="1">
      <alignment horizontal="center" vertical="center"/>
    </xf>
    <xf numFmtId="175" fontId="54" fillId="24" borderId="20" xfId="0" applyNumberFormat="1" applyFont="1" applyFill="1" applyBorder="1" applyAlignment="1">
      <alignment horizontal="center" vertical="center"/>
    </xf>
    <xf numFmtId="0" fontId="54" fillId="0" borderId="1" xfId="0" applyFont="1" applyBorder="1" applyAlignment="1">
      <alignment horizontal="center" vertical="center" wrapText="1"/>
    </xf>
    <xf numFmtId="175" fontId="54" fillId="2" borderId="1" xfId="0" applyNumberFormat="1" applyFont="1" applyFill="1" applyBorder="1" applyAlignment="1">
      <alignment horizontal="center" vertical="center"/>
    </xf>
    <xf numFmtId="44" fontId="54" fillId="19" borderId="1" xfId="12" applyFont="1" applyFill="1" applyBorder="1" applyAlignment="1">
      <alignment horizontal="center" vertical="center"/>
    </xf>
    <xf numFmtId="0" fontId="59" fillId="0" borderId="0" xfId="0" applyFont="1" applyAlignment="1">
      <alignment horizontal="center"/>
    </xf>
    <xf numFmtId="0" fontId="59" fillId="0" borderId="0" xfId="0" applyFont="1"/>
    <xf numFmtId="178" fontId="59" fillId="0" borderId="0" xfId="0" applyNumberFormat="1" applyFont="1"/>
    <xf numFmtId="0" fontId="60" fillId="0" borderId="0" xfId="0" applyFont="1" applyAlignment="1">
      <alignment horizontal="center"/>
    </xf>
    <xf numFmtId="0" fontId="60" fillId="0" borderId="0" xfId="0" applyFont="1"/>
    <xf numFmtId="0" fontId="59" fillId="0" borderId="0" xfId="0" applyFont="1" applyAlignment="1">
      <alignment horizontal="right"/>
    </xf>
    <xf numFmtId="0" fontId="60" fillId="0" borderId="0" xfId="0" applyFont="1" applyAlignment="1">
      <alignment horizontal="right"/>
    </xf>
    <xf numFmtId="0" fontId="61" fillId="25" borderId="77" xfId="0" applyFont="1" applyFill="1" applyBorder="1" applyAlignment="1">
      <alignment horizontal="centerContinuous" vertical="center" wrapText="1"/>
    </xf>
    <xf numFmtId="0" fontId="59" fillId="0" borderId="0" xfId="0" applyFont="1" applyAlignment="1">
      <alignment horizontal="centerContinuous"/>
    </xf>
    <xf numFmtId="10" fontId="59" fillId="0" borderId="0" xfId="0" applyNumberFormat="1" applyFont="1" applyAlignment="1">
      <alignment horizontal="centerContinuous"/>
    </xf>
    <xf numFmtId="179" fontId="59" fillId="0" borderId="0" xfId="0" applyNumberFormat="1" applyFont="1" applyAlignment="1">
      <alignment horizontal="left"/>
    </xf>
    <xf numFmtId="0" fontId="0" fillId="0" borderId="0" xfId="0" applyFill="1"/>
    <xf numFmtId="178" fontId="62" fillId="0" borderId="0" xfId="0" applyNumberFormat="1" applyFont="1"/>
    <xf numFmtId="44" fontId="3" fillId="3" borderId="1" xfId="12" applyFont="1" applyFill="1" applyBorder="1" applyAlignment="1">
      <alignment horizontal="right" vertical="center" wrapText="1"/>
    </xf>
    <xf numFmtId="44" fontId="22" fillId="4" borderId="17" xfId="12" applyFont="1" applyFill="1" applyBorder="1" applyAlignment="1">
      <alignment horizontal="center" vertical="center"/>
    </xf>
    <xf numFmtId="44" fontId="38" fillId="0" borderId="1" xfId="12" applyFont="1" applyBorder="1" applyAlignment="1">
      <alignment horizontal="right" vertical="center" wrapText="1"/>
    </xf>
    <xf numFmtId="44" fontId="0" fillId="11" borderId="13" xfId="12" applyFont="1" applyFill="1" applyBorder="1" applyAlignment="1">
      <alignment vertical="center"/>
    </xf>
    <xf numFmtId="44" fontId="0" fillId="11" borderId="0" xfId="12" applyFont="1" applyFill="1" applyAlignment="1">
      <alignment vertical="center"/>
    </xf>
    <xf numFmtId="44" fontId="38" fillId="2" borderId="1" xfId="12" applyFont="1" applyFill="1" applyBorder="1" applyAlignment="1">
      <alignment horizontal="right" vertical="center" wrapText="1"/>
    </xf>
    <xf numFmtId="44" fontId="0" fillId="2" borderId="1" xfId="12" applyFont="1" applyFill="1" applyBorder="1" applyAlignment="1">
      <alignment horizontal="right" vertical="center"/>
    </xf>
    <xf numFmtId="44" fontId="0" fillId="11" borderId="36" xfId="12" applyFont="1" applyFill="1" applyBorder="1" applyAlignment="1">
      <alignment vertical="center"/>
    </xf>
    <xf numFmtId="44" fontId="12" fillId="0" borderId="1" xfId="12" applyFont="1" applyBorder="1" applyAlignment="1">
      <alignment horizontal="right" vertical="center" wrapText="1"/>
    </xf>
    <xf numFmtId="44" fontId="0" fillId="2" borderId="1" xfId="12" applyFont="1" applyFill="1" applyBorder="1" applyAlignment="1">
      <alignment vertical="center"/>
    </xf>
    <xf numFmtId="44" fontId="22" fillId="4" borderId="1" xfId="12" applyFont="1" applyFill="1" applyBorder="1" applyAlignment="1">
      <alignment horizontal="center" vertical="center"/>
    </xf>
    <xf numFmtId="44" fontId="0" fillId="11" borderId="36" xfId="12" applyFont="1" applyFill="1" applyBorder="1" applyAlignment="1">
      <alignment horizontal="center" vertical="center"/>
    </xf>
    <xf numFmtId="44" fontId="22" fillId="4" borderId="26" xfId="12" applyFont="1" applyFill="1" applyBorder="1" applyAlignment="1">
      <alignment horizontal="center" vertical="center"/>
    </xf>
    <xf numFmtId="44" fontId="12" fillId="0" borderId="17" xfId="12" applyFont="1" applyBorder="1" applyAlignment="1">
      <alignment horizontal="center" vertical="center" wrapText="1"/>
    </xf>
    <xf numFmtId="44" fontId="38" fillId="4" borderId="18" xfId="12" applyFont="1" applyFill="1" applyBorder="1" applyAlignment="1">
      <alignment horizontal="center" vertical="center" wrapText="1"/>
    </xf>
    <xf numFmtId="44" fontId="38" fillId="0" borderId="20" xfId="12" applyFont="1" applyFill="1" applyBorder="1" applyAlignment="1">
      <alignment horizontal="right" vertical="center" wrapText="1"/>
    </xf>
    <xf numFmtId="44" fontId="3" fillId="0" borderId="20" xfId="12" applyFont="1" applyBorder="1" applyAlignment="1">
      <alignment vertical="center"/>
    </xf>
    <xf numFmtId="44" fontId="3" fillId="0" borderId="20" xfId="12" applyFont="1" applyBorder="1" applyAlignment="1">
      <alignment vertical="center" wrapText="1"/>
    </xf>
    <xf numFmtId="44" fontId="0" fillId="11" borderId="5" xfId="12" applyFont="1" applyFill="1" applyBorder="1" applyAlignment="1">
      <alignment vertical="center"/>
    </xf>
    <xf numFmtId="44" fontId="12" fillId="0" borderId="20" xfId="12" applyFont="1" applyBorder="1" applyAlignment="1">
      <alignment horizontal="right" vertical="center" wrapText="1"/>
    </xf>
    <xf numFmtId="44" fontId="0" fillId="11" borderId="11" xfId="12" applyFont="1" applyFill="1" applyBorder="1" applyAlignment="1">
      <alignment vertical="center"/>
    </xf>
    <xf numFmtId="44" fontId="38" fillId="0" borderId="20" xfId="12" applyFont="1" applyBorder="1" applyAlignment="1">
      <alignment horizontal="right" vertical="center" wrapText="1"/>
    </xf>
    <xf numFmtId="44" fontId="12" fillId="2" borderId="20" xfId="12" applyFont="1" applyFill="1" applyBorder="1" applyAlignment="1">
      <alignment horizontal="right" vertical="center" wrapText="1"/>
    </xf>
    <xf numFmtId="44" fontId="38" fillId="2" borderId="20" xfId="12" applyFont="1" applyFill="1" applyBorder="1" applyAlignment="1">
      <alignment horizontal="right" vertical="center" wrapText="1"/>
    </xf>
    <xf numFmtId="44" fontId="0" fillId="11" borderId="37" xfId="12" applyFont="1" applyFill="1" applyBorder="1" applyAlignment="1">
      <alignment vertical="center"/>
    </xf>
    <xf numFmtId="44" fontId="22" fillId="2" borderId="20" xfId="12" applyFont="1" applyFill="1" applyBorder="1" applyAlignment="1">
      <alignment vertical="center"/>
    </xf>
    <xf numFmtId="44" fontId="0" fillId="0" borderId="20" xfId="12" applyFont="1" applyBorder="1" applyAlignment="1">
      <alignment vertical="center"/>
    </xf>
    <xf numFmtId="44" fontId="38" fillId="4" borderId="20" xfId="12" applyFont="1" applyFill="1" applyBorder="1" applyAlignment="1">
      <alignment horizontal="center" vertical="center" wrapText="1"/>
    </xf>
    <xf numFmtId="44" fontId="0" fillId="2" borderId="20" xfId="12" applyFont="1" applyFill="1" applyBorder="1" applyAlignment="1">
      <alignment vertical="center"/>
    </xf>
    <xf numFmtId="44" fontId="38" fillId="4" borderId="1" xfId="12" applyFont="1" applyFill="1" applyBorder="1" applyAlignment="1">
      <alignment horizontal="center" vertical="center" wrapText="1"/>
    </xf>
    <xf numFmtId="44" fontId="2" fillId="0" borderId="1" xfId="12" applyFont="1" applyBorder="1" applyAlignment="1">
      <alignment vertical="center"/>
    </xf>
    <xf numFmtId="44" fontId="0" fillId="11" borderId="37" xfId="12" applyFont="1" applyFill="1" applyBorder="1" applyAlignment="1">
      <alignment horizontal="center" vertical="center"/>
    </xf>
    <xf numFmtId="44" fontId="38" fillId="4" borderId="61" xfId="12" applyFont="1" applyFill="1" applyBorder="1" applyAlignment="1">
      <alignment horizontal="center" vertical="center" wrapText="1"/>
    </xf>
    <xf numFmtId="44" fontId="5" fillId="0" borderId="9" xfId="12" applyFont="1" applyBorder="1"/>
    <xf numFmtId="44" fontId="5" fillId="0" borderId="11" xfId="12" applyFont="1" applyBorder="1"/>
    <xf numFmtId="44" fontId="5" fillId="0" borderId="8" xfId="12" applyFont="1" applyBorder="1"/>
    <xf numFmtId="44" fontId="35" fillId="0" borderId="0" xfId="12" applyFont="1" applyAlignment="1">
      <alignment vertical="center"/>
    </xf>
    <xf numFmtId="44" fontId="35" fillId="0" borderId="13" xfId="12" applyFont="1" applyBorder="1" applyAlignment="1">
      <alignment vertical="center"/>
    </xf>
    <xf numFmtId="44" fontId="0" fillId="4" borderId="17" xfId="12" applyFont="1" applyFill="1" applyBorder="1" applyAlignment="1">
      <alignment vertical="center"/>
    </xf>
    <xf numFmtId="44" fontId="0" fillId="2" borderId="27" xfId="12" applyFont="1" applyFill="1" applyBorder="1" applyAlignment="1">
      <alignment horizontal="right" vertical="center" wrapText="1"/>
    </xf>
    <xf numFmtId="44" fontId="2" fillId="12" borderId="3" xfId="12" applyFont="1" applyFill="1" applyBorder="1" applyAlignment="1">
      <alignment horizontal="right" vertical="center" wrapText="1"/>
    </xf>
    <xf numFmtId="44" fontId="0" fillId="0" borderId="8" xfId="12" applyFont="1" applyBorder="1"/>
    <xf numFmtId="44" fontId="0" fillId="0" borderId="13" xfId="12" applyFont="1" applyBorder="1"/>
    <xf numFmtId="44" fontId="0" fillId="2" borderId="0" xfId="12" applyFont="1" applyFill="1" applyAlignment="1">
      <alignment horizontal="center" vertical="center"/>
    </xf>
    <xf numFmtId="44" fontId="5" fillId="0" borderId="9" xfId="12" applyFont="1" applyBorder="1" applyAlignment="1">
      <alignment horizontal="center" vertical="center" wrapText="1"/>
    </xf>
    <xf numFmtId="44" fontId="34" fillId="9" borderId="11" xfId="12" applyFont="1" applyFill="1" applyBorder="1" applyAlignment="1">
      <alignment horizontal="center" vertical="center"/>
    </xf>
    <xf numFmtId="44" fontId="5" fillId="0" borderId="9" xfId="12" applyFont="1" applyBorder="1" applyAlignment="1">
      <alignment horizontal="center" vertical="center"/>
    </xf>
    <xf numFmtId="44" fontId="5" fillId="0" borderId="11" xfId="12" applyFont="1" applyBorder="1" applyAlignment="1">
      <alignment horizontal="center" vertical="center"/>
    </xf>
    <xf numFmtId="44" fontId="5" fillId="0" borderId="5" xfId="12" applyFont="1" applyBorder="1" applyAlignment="1">
      <alignment horizontal="center" vertical="center"/>
    </xf>
    <xf numFmtId="44" fontId="2" fillId="0" borderId="59" xfId="12" applyFont="1" applyBorder="1" applyAlignment="1">
      <alignment horizontal="center" vertical="center"/>
    </xf>
    <xf numFmtId="44" fontId="0" fillId="4" borderId="18" xfId="12" applyFont="1" applyFill="1" applyBorder="1" applyAlignment="1">
      <alignment vertical="center"/>
    </xf>
    <xf numFmtId="44" fontId="0" fillId="4" borderId="62" xfId="12" applyFont="1" applyFill="1" applyBorder="1" applyAlignment="1">
      <alignment vertical="center"/>
    </xf>
    <xf numFmtId="44" fontId="0" fillId="2" borderId="59" xfId="12" applyFont="1" applyFill="1" applyBorder="1" applyAlignment="1">
      <alignment vertical="center" wrapText="1"/>
    </xf>
    <xf numFmtId="44" fontId="0" fillId="4" borderId="20" xfId="12" applyFont="1" applyFill="1" applyBorder="1" applyAlignment="1">
      <alignment vertical="center"/>
    </xf>
    <xf numFmtId="44" fontId="0" fillId="2" borderId="20" xfId="12" applyFont="1" applyFill="1" applyBorder="1" applyAlignment="1">
      <alignment horizontal="right" vertical="center"/>
    </xf>
    <xf numFmtId="44" fontId="2" fillId="10" borderId="20" xfId="12" applyFont="1" applyFill="1" applyBorder="1" applyAlignment="1">
      <alignment vertical="center"/>
    </xf>
    <xf numFmtId="44" fontId="19" fillId="12" borderId="20" xfId="12" applyFont="1" applyFill="1" applyBorder="1" applyAlignment="1">
      <alignment vertical="center"/>
    </xf>
    <xf numFmtId="44" fontId="2" fillId="0" borderId="57" xfId="12" applyFont="1" applyBorder="1" applyAlignment="1">
      <alignment vertical="center"/>
    </xf>
    <xf numFmtId="44" fontId="0" fillId="0" borderId="9" xfId="12" applyFont="1" applyBorder="1"/>
    <xf numFmtId="44" fontId="0" fillId="0" borderId="5" xfId="12" applyFont="1" applyBorder="1"/>
    <xf numFmtId="10" fontId="57" fillId="0" borderId="67" xfId="1" applyNumberFormat="1" applyFont="1" applyFill="1" applyBorder="1" applyAlignment="1">
      <alignment horizontal="center" vertical="center"/>
    </xf>
    <xf numFmtId="1" fontId="54" fillId="2" borderId="0" xfId="0" applyNumberFormat="1" applyFont="1" applyFill="1"/>
    <xf numFmtId="1" fontId="54" fillId="2" borderId="0" xfId="0" applyNumberFormat="1" applyFont="1" applyFill="1" applyAlignment="1">
      <alignment horizontal="left" vertical="center" wrapText="1"/>
    </xf>
    <xf numFmtId="175" fontId="54" fillId="2" borderId="0" xfId="0" applyNumberFormat="1" applyFont="1" applyFill="1" applyAlignment="1">
      <alignment horizontal="center" vertical="center"/>
    </xf>
    <xf numFmtId="1" fontId="54" fillId="2" borderId="0" xfId="0" applyNumberFormat="1" applyFont="1" applyFill="1" applyAlignment="1">
      <alignment horizontal="center" vertical="center"/>
    </xf>
    <xf numFmtId="0" fontId="53" fillId="2" borderId="0" xfId="0" applyFont="1" applyFill="1" applyAlignment="1">
      <alignment vertical="top" wrapText="1"/>
    </xf>
    <xf numFmtId="176" fontId="53" fillId="2" borderId="0" xfId="0" applyNumberFormat="1" applyFont="1" applyFill="1" applyAlignment="1">
      <alignment vertical="top" wrapText="1"/>
    </xf>
    <xf numFmtId="0" fontId="54" fillId="2" borderId="1" xfId="0" applyFont="1" applyFill="1" applyBorder="1" applyAlignment="1">
      <alignment horizontal="center" vertical="center" wrapText="1"/>
    </xf>
    <xf numFmtId="1" fontId="54" fillId="2" borderId="65" xfId="0" applyNumberFormat="1" applyFont="1" applyFill="1" applyBorder="1"/>
    <xf numFmtId="1" fontId="6" fillId="2" borderId="65" xfId="0" applyNumberFormat="1" applyFont="1" applyFill="1" applyBorder="1"/>
    <xf numFmtId="0" fontId="6" fillId="2" borderId="0" xfId="0" applyFont="1" applyFill="1" applyAlignment="1">
      <alignment vertical="top" wrapText="1"/>
    </xf>
    <xf numFmtId="0" fontId="53" fillId="2" borderId="10" xfId="0" applyFont="1" applyFill="1" applyBorder="1" applyAlignment="1">
      <alignment vertical="top" wrapText="1"/>
    </xf>
    <xf numFmtId="0" fontId="53" fillId="2" borderId="8" xfId="0" applyFont="1" applyFill="1" applyBorder="1" applyAlignment="1">
      <alignment vertical="top" wrapText="1"/>
    </xf>
    <xf numFmtId="1" fontId="56" fillId="2" borderId="8" xfId="0" applyNumberFormat="1" applyFont="1" applyFill="1" applyBorder="1" applyAlignment="1">
      <alignment horizontal="center" vertical="center"/>
    </xf>
    <xf numFmtId="1" fontId="56" fillId="2" borderId="9" xfId="0" applyNumberFormat="1" applyFont="1" applyFill="1" applyBorder="1" applyAlignment="1">
      <alignment horizontal="center" vertical="center"/>
    </xf>
    <xf numFmtId="1" fontId="58" fillId="2" borderId="69" xfId="0" applyNumberFormat="1" applyFont="1" applyFill="1" applyBorder="1" applyAlignment="1">
      <alignment horizontal="center" vertical="center"/>
    </xf>
    <xf numFmtId="1" fontId="58" fillId="2" borderId="70" xfId="0" applyNumberFormat="1" applyFont="1" applyFill="1" applyBorder="1" applyAlignment="1">
      <alignment horizontal="center" vertical="center"/>
    </xf>
    <xf numFmtId="10" fontId="54" fillId="0" borderId="71" xfId="1" applyNumberFormat="1" applyFont="1" applyFill="1" applyBorder="1" applyAlignment="1">
      <alignment horizontal="center" vertical="center"/>
    </xf>
    <xf numFmtId="0" fontId="53" fillId="2" borderId="60" xfId="0" applyFont="1" applyFill="1" applyBorder="1" applyAlignment="1">
      <alignment vertical="top" wrapText="1"/>
    </xf>
    <xf numFmtId="0" fontId="6" fillId="0" borderId="78" xfId="0" applyFont="1" applyBorder="1" applyAlignment="1">
      <alignment horizontal="center" vertical="center" wrapText="1"/>
    </xf>
    <xf numFmtId="0" fontId="53" fillId="2" borderId="79" xfId="0" applyFont="1" applyFill="1" applyBorder="1" applyAlignment="1">
      <alignment vertical="top" wrapText="1"/>
    </xf>
    <xf numFmtId="1" fontId="54" fillId="2" borderId="12" xfId="0" applyNumberFormat="1" applyFont="1" applyFill="1" applyBorder="1"/>
    <xf numFmtId="1" fontId="54" fillId="2" borderId="13" xfId="0" applyNumberFormat="1" applyFont="1" applyFill="1" applyBorder="1"/>
    <xf numFmtId="1" fontId="54" fillId="2" borderId="13" xfId="0" applyNumberFormat="1" applyFont="1" applyFill="1" applyBorder="1" applyAlignment="1">
      <alignment horizontal="left" vertical="center" wrapText="1"/>
    </xf>
    <xf numFmtId="175" fontId="54" fillId="2" borderId="13" xfId="0" applyNumberFormat="1" applyFont="1" applyFill="1" applyBorder="1" applyAlignment="1">
      <alignment horizontal="center" vertical="center"/>
    </xf>
    <xf numFmtId="1" fontId="54" fillId="2" borderId="13" xfId="0" applyNumberFormat="1" applyFont="1" applyFill="1" applyBorder="1" applyAlignment="1">
      <alignment horizontal="center" vertical="center"/>
    </xf>
    <xf numFmtId="0" fontId="54" fillId="0" borderId="4" xfId="0" applyFont="1" applyBorder="1" applyAlignment="1">
      <alignment horizontal="center" vertical="center" wrapText="1"/>
    </xf>
    <xf numFmtId="0" fontId="6" fillId="2" borderId="80" xfId="0" applyFont="1" applyFill="1" applyBorder="1" applyAlignment="1">
      <alignment horizontal="center" vertical="center"/>
    </xf>
    <xf numFmtId="0" fontId="46" fillId="4" borderId="29"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0" borderId="48" xfId="0" applyFont="1" applyBorder="1" applyAlignment="1">
      <alignment horizontal="center" vertical="center" wrapText="1"/>
    </xf>
    <xf numFmtId="0" fontId="46" fillId="0" borderId="39" xfId="0" applyFont="1" applyBorder="1" applyAlignment="1">
      <alignment horizontal="center" vertical="center" wrapText="1"/>
    </xf>
    <xf numFmtId="44" fontId="46" fillId="4" borderId="1" xfId="12" applyFont="1" applyFill="1" applyBorder="1" applyAlignment="1">
      <alignment horizontal="center"/>
    </xf>
    <xf numFmtId="44" fontId="46" fillId="4" borderId="20" xfId="12" applyFont="1" applyFill="1" applyBorder="1" applyAlignment="1">
      <alignment horizontal="center"/>
    </xf>
    <xf numFmtId="0" fontId="46" fillId="4" borderId="4" xfId="0" applyFont="1" applyFill="1" applyBorder="1" applyAlignment="1">
      <alignment horizontal="center" vertical="center" wrapText="1"/>
    </xf>
    <xf numFmtId="0" fontId="46" fillId="0" borderId="22" xfId="0" applyFont="1" applyBorder="1" applyAlignment="1">
      <alignment horizontal="center" vertical="center" wrapText="1"/>
    </xf>
    <xf numFmtId="0" fontId="46" fillId="0" borderId="58" xfId="0" applyFont="1" applyBorder="1" applyAlignment="1">
      <alignment horizontal="center" vertical="center" wrapText="1"/>
    </xf>
    <xf numFmtId="44" fontId="47" fillId="0" borderId="2" xfId="12" applyFont="1" applyBorder="1" applyAlignment="1">
      <alignment horizontal="center" vertical="center"/>
    </xf>
    <xf numFmtId="44" fontId="47" fillId="0" borderId="28" xfId="12" applyFont="1" applyBorder="1" applyAlignment="1">
      <alignment horizontal="center" vertical="center"/>
    </xf>
    <xf numFmtId="0" fontId="46" fillId="0" borderId="29" xfId="0" applyFont="1" applyBorder="1" applyAlignment="1">
      <alignment horizontal="center" vertical="center" wrapText="1"/>
    </xf>
    <xf numFmtId="0" fontId="46" fillId="0" borderId="4" xfId="0" applyFont="1" applyBorder="1" applyAlignment="1">
      <alignment horizontal="center" vertical="center" wrapText="1"/>
    </xf>
    <xf numFmtId="0" fontId="18" fillId="0" borderId="55" xfId="0" applyFont="1" applyBorder="1" applyAlignment="1">
      <alignment horizontal="center" wrapText="1"/>
    </xf>
    <xf numFmtId="0" fontId="18" fillId="0" borderId="56" xfId="0" applyFont="1" applyBorder="1" applyAlignment="1">
      <alignment horizontal="center" wrapText="1"/>
    </xf>
    <xf numFmtId="0" fontId="18" fillId="0" borderId="57" xfId="0" applyFont="1" applyBorder="1" applyAlignment="1">
      <alignment horizont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0" fillId="0" borderId="35" xfId="49" applyNumberFormat="1" applyFont="1" applyBorder="1" applyAlignment="1" applyProtection="1">
      <alignment horizontal="right" vertical="center" wrapText="1"/>
    </xf>
    <xf numFmtId="0" fontId="20" fillId="0" borderId="36" xfId="49" applyNumberFormat="1" applyFont="1" applyBorder="1" applyAlignment="1" applyProtection="1">
      <alignment horizontal="right" vertical="center" wrapText="1"/>
    </xf>
    <xf numFmtId="0" fontId="20" fillId="0" borderId="2" xfId="49" applyNumberFormat="1" applyFont="1" applyBorder="1" applyAlignment="1" applyProtection="1">
      <alignment horizontal="center" vertical="center" wrapText="1"/>
    </xf>
    <xf numFmtId="0" fontId="20" fillId="0" borderId="3" xfId="49" applyNumberFormat="1" applyFont="1" applyBorder="1" applyAlignment="1" applyProtection="1">
      <alignment horizontal="center" vertical="center" wrapText="1"/>
    </xf>
    <xf numFmtId="0" fontId="20" fillId="0" borderId="4" xfId="49" applyNumberFormat="1" applyFont="1" applyBorder="1" applyAlignment="1" applyProtection="1">
      <alignment horizontal="center" vertical="center" wrapText="1"/>
    </xf>
    <xf numFmtId="0" fontId="20" fillId="3" borderId="1" xfId="49" applyNumberFormat="1" applyFont="1" applyFill="1" applyBorder="1" applyAlignment="1" applyProtection="1">
      <alignment horizontal="left" vertical="center" wrapText="1"/>
    </xf>
    <xf numFmtId="0" fontId="20" fillId="2" borderId="2" xfId="49" applyNumberFormat="1" applyFont="1" applyFill="1" applyBorder="1" applyAlignment="1" applyProtection="1">
      <alignment horizontal="center" vertical="center" wrapText="1"/>
    </xf>
    <xf numFmtId="0" fontId="20" fillId="2" borderId="3" xfId="49" applyNumberFormat="1" applyFont="1" applyFill="1" applyBorder="1" applyAlignment="1" applyProtection="1">
      <alignment horizontal="center" vertical="center" wrapText="1"/>
    </xf>
    <xf numFmtId="0" fontId="20" fillId="2" borderId="4" xfId="49" applyNumberFormat="1" applyFont="1" applyFill="1" applyBorder="1" applyAlignment="1" applyProtection="1">
      <alignment horizontal="center" vertical="center" wrapText="1"/>
    </xf>
    <xf numFmtId="0" fontId="20" fillId="0" borderId="30" xfId="49" applyNumberFormat="1" applyFont="1" applyBorder="1" applyAlignment="1" applyProtection="1">
      <alignment horizontal="right" vertical="center" wrapText="1"/>
    </xf>
    <xf numFmtId="0" fontId="20" fillId="0" borderId="21" xfId="49" applyNumberFormat="1" applyFont="1" applyBorder="1" applyAlignment="1" applyProtection="1">
      <alignment horizontal="right" vertical="center" wrapText="1"/>
    </xf>
    <xf numFmtId="0" fontId="20" fillId="14" borderId="29" xfId="49" applyNumberFormat="1" applyFont="1" applyFill="1" applyBorder="1" applyAlignment="1" applyProtection="1">
      <alignment horizontal="right" vertical="center" wrapText="1"/>
    </xf>
    <xf numFmtId="0" fontId="20" fillId="14" borderId="3" xfId="49" applyNumberFormat="1" applyFont="1" applyFill="1" applyBorder="1" applyAlignment="1" applyProtection="1">
      <alignment horizontal="right" vertical="center" wrapText="1"/>
    </xf>
    <xf numFmtId="4" fontId="10" fillId="0" borderId="56" xfId="49" applyBorder="1">
      <alignment vertical="center" wrapText="1"/>
      <protection locked="0"/>
    </xf>
    <xf numFmtId="0" fontId="20" fillId="0" borderId="29" xfId="49" applyNumberFormat="1" applyFont="1" applyBorder="1" applyAlignment="1" applyProtection="1">
      <alignment horizontal="right" vertical="center" wrapText="1"/>
    </xf>
    <xf numFmtId="0" fontId="20" fillId="0" borderId="3" xfId="49" applyNumberFormat="1" applyFont="1" applyBorder="1" applyAlignment="1" applyProtection="1">
      <alignment horizontal="right" vertical="center" wrapText="1"/>
    </xf>
    <xf numFmtId="0" fontId="20" fillId="3" borderId="1" xfId="49" applyNumberFormat="1" applyFont="1" applyFill="1" applyBorder="1" applyAlignment="1" applyProtection="1">
      <alignment horizontal="justify"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22" fontId="0" fillId="0" borderId="7" xfId="0" applyNumberFormat="1" applyBorder="1" applyAlignment="1">
      <alignment horizontal="left" vertical="center" wrapText="1"/>
    </xf>
    <xf numFmtId="22" fontId="0" fillId="0" borderId="8"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0" fillId="0" borderId="10" xfId="0" applyBorder="1" applyAlignment="1">
      <alignment horizontal="left" vertical="center" wrapText="1"/>
    </xf>
    <xf numFmtId="0" fontId="0" fillId="0" borderId="0" xfId="0"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0" fillId="16" borderId="16" xfId="49" applyNumberFormat="1" applyFont="1" applyFill="1" applyBorder="1" applyAlignment="1" applyProtection="1">
      <alignment horizontal="center" vertical="center" wrapText="1"/>
    </xf>
    <xf numFmtId="0" fontId="20" fillId="16" borderId="19" xfId="49" applyNumberFormat="1" applyFont="1" applyFill="1" applyBorder="1" applyAlignment="1" applyProtection="1">
      <alignment horizontal="center" vertical="center" wrapText="1"/>
    </xf>
    <xf numFmtId="0" fontId="20" fillId="16" borderId="17" xfId="49"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49" fontId="20" fillId="3" borderId="1" xfId="51" applyNumberFormat="1" applyFont="1" applyFill="1" applyBorder="1" applyAlignment="1">
      <alignment horizontal="left" vertical="center" wrapText="1"/>
      <protection locked="0"/>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0" fontId="0" fillId="0" borderId="11" xfId="0" applyBorder="1" applyAlignment="1">
      <alignment horizontal="center" vertical="center" wrapText="1"/>
    </xf>
    <xf numFmtId="0" fontId="34" fillId="9" borderId="12" xfId="0" applyFont="1" applyFill="1" applyBorder="1" applyAlignment="1">
      <alignment horizontal="center" vertical="center"/>
    </xf>
    <xf numFmtId="0" fontId="34" fillId="9" borderId="5" xfId="0" applyFont="1" applyFill="1" applyBorder="1" applyAlignment="1">
      <alignment horizontal="center" vertical="center"/>
    </xf>
    <xf numFmtId="168" fontId="20" fillId="16" borderId="22" xfId="74" applyNumberFormat="1" applyFont="1" applyFill="1" applyBorder="1" applyAlignment="1">
      <alignment horizontal="center" vertical="center" wrapText="1"/>
      <protection locked="0"/>
    </xf>
    <xf numFmtId="168" fontId="20" fillId="16" borderId="54" xfId="74" applyNumberFormat="1" applyFont="1" applyFill="1" applyBorder="1" applyAlignment="1">
      <alignment horizontal="center" vertical="center" wrapText="1"/>
      <protection locked="0"/>
    </xf>
    <xf numFmtId="168" fontId="20" fillId="16" borderId="58" xfId="74" applyNumberFormat="1" applyFont="1" applyFill="1" applyBorder="1" applyAlignment="1">
      <alignment horizontal="center" vertical="center" wrapText="1"/>
      <protection locked="0"/>
    </xf>
    <xf numFmtId="0" fontId="0" fillId="0" borderId="12" xfId="0" applyBorder="1" applyAlignment="1">
      <alignment horizontal="left" vertical="center" wrapText="1"/>
    </xf>
    <xf numFmtId="0" fontId="0" fillId="0" borderId="13" xfId="0" applyBorder="1" applyAlignment="1">
      <alignment horizontal="left" vertical="center" wrapText="1"/>
    </xf>
    <xf numFmtId="168" fontId="20" fillId="17" borderId="1" xfId="74" applyNumberFormat="1" applyFont="1" applyFill="1" applyBorder="1" applyAlignment="1">
      <alignment horizontal="center" vertical="center" wrapText="1"/>
      <protection locked="0"/>
    </xf>
    <xf numFmtId="168" fontId="20" fillId="16" borderId="2" xfId="74" applyNumberFormat="1" applyFont="1" applyFill="1" applyBorder="1" applyAlignment="1">
      <alignment horizontal="center" vertical="center" wrapText="1"/>
      <protection locked="0"/>
    </xf>
    <xf numFmtId="168" fontId="20" fillId="16" borderId="4" xfId="74" applyNumberFormat="1" applyFont="1" applyFill="1" applyBorder="1" applyAlignment="1">
      <alignment horizontal="center" vertical="center" wrapText="1"/>
      <protection locked="0"/>
    </xf>
    <xf numFmtId="168" fontId="20" fillId="17" borderId="20" xfId="74" applyNumberFormat="1" applyFont="1" applyFill="1" applyBorder="1" applyAlignment="1">
      <alignment horizontal="center" vertical="center" wrapText="1"/>
      <protection locked="0"/>
    </xf>
    <xf numFmtId="168" fontId="20" fillId="16" borderId="1" xfId="74" applyNumberFormat="1" applyFont="1" applyFill="1" applyBorder="1" applyAlignment="1">
      <alignment horizontal="center" vertical="center" wrapText="1"/>
      <protection locked="0"/>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9"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0" xfId="0" applyFont="1" applyFill="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5" xfId="0" applyFont="1" applyFill="1" applyBorder="1" applyAlignment="1">
      <alignment horizontal="center" vertical="center"/>
    </xf>
    <xf numFmtId="0" fontId="26" fillId="10" borderId="45" xfId="0" applyFont="1" applyFill="1" applyBorder="1" applyAlignment="1">
      <alignment horizontal="center" vertical="center" textRotation="90"/>
    </xf>
    <xf numFmtId="0" fontId="26" fillId="10" borderId="46" xfId="0" applyFont="1" applyFill="1" applyBorder="1" applyAlignment="1">
      <alignment horizontal="center" vertical="center" textRotation="90"/>
    </xf>
    <xf numFmtId="0" fontId="26" fillId="10" borderId="47" xfId="0" applyFont="1" applyFill="1" applyBorder="1" applyAlignment="1">
      <alignment horizontal="center" vertical="center" textRotation="90"/>
    </xf>
    <xf numFmtId="0" fontId="2" fillId="0" borderId="8" xfId="0" applyFont="1" applyBorder="1" applyAlignment="1">
      <alignment horizontal="left" vertical="center"/>
    </xf>
    <xf numFmtId="0" fontId="24" fillId="14" borderId="25" xfId="0" applyFont="1" applyFill="1" applyBorder="1" applyAlignment="1">
      <alignment horizontal="center" vertical="center"/>
    </xf>
    <xf numFmtId="0" fontId="24" fillId="14" borderId="26" xfId="0" applyFont="1" applyFill="1" applyBorder="1" applyAlignment="1">
      <alignment horizontal="center" vertical="center"/>
    </xf>
    <xf numFmtId="0" fontId="25" fillId="14" borderId="42" xfId="0" applyFont="1" applyFill="1" applyBorder="1" applyAlignment="1">
      <alignment horizontal="center" vertical="center" wrapText="1"/>
    </xf>
    <xf numFmtId="0" fontId="25" fillId="14" borderId="43" xfId="0" applyFont="1" applyFill="1" applyBorder="1" applyAlignment="1">
      <alignment horizontal="center" vertical="center" wrapText="1"/>
    </xf>
    <xf numFmtId="0" fontId="25" fillId="14" borderId="49" xfId="0" applyFont="1" applyFill="1" applyBorder="1" applyAlignment="1">
      <alignment horizontal="center" vertical="center" wrapText="1"/>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5" xfId="0" applyFont="1" applyFill="1" applyBorder="1" applyAlignment="1">
      <alignment horizontal="center" vertical="center"/>
    </xf>
    <xf numFmtId="0" fontId="0" fillId="0" borderId="11" xfId="0" applyBorder="1" applyAlignment="1">
      <alignment horizontal="left" vertical="center" wrapText="1"/>
    </xf>
    <xf numFmtId="0" fontId="0" fillId="0" borderId="5" xfId="0" applyBorder="1" applyAlignment="1">
      <alignment horizontal="left" vertical="center" wrapText="1"/>
    </xf>
    <xf numFmtId="0" fontId="28" fillId="2" borderId="31" xfId="13" applyFont="1" applyFill="1" applyBorder="1" applyAlignment="1">
      <alignment horizontal="center" wrapText="1"/>
    </xf>
    <xf numFmtId="0" fontId="28" fillId="2" borderId="32" xfId="13" applyFont="1" applyFill="1" applyBorder="1" applyAlignment="1">
      <alignment horizontal="center" wrapText="1"/>
    </xf>
    <xf numFmtId="0" fontId="28" fillId="2" borderId="33" xfId="13" applyFont="1" applyFill="1" applyBorder="1" applyAlignment="1">
      <alignment horizontal="center" wrapText="1"/>
    </xf>
    <xf numFmtId="0" fontId="32" fillId="2" borderId="0" xfId="13" applyFont="1" applyFill="1" applyAlignment="1">
      <alignment horizontal="left"/>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2" fillId="0" borderId="9" xfId="0" applyFont="1" applyBorder="1" applyAlignment="1">
      <alignment horizontal="left" vertical="center" wrapText="1"/>
    </xf>
    <xf numFmtId="0" fontId="54" fillId="0" borderId="71" xfId="0" applyFont="1" applyBorder="1" applyAlignment="1">
      <alignment horizontal="center" vertical="center"/>
    </xf>
    <xf numFmtId="0" fontId="54" fillId="0" borderId="72" xfId="0" applyFont="1" applyBorder="1" applyAlignment="1">
      <alignment horizontal="center" vertical="center"/>
    </xf>
    <xf numFmtId="0" fontId="54" fillId="0" borderId="69" xfId="0" applyFont="1" applyBorder="1" applyAlignment="1">
      <alignment horizontal="center" vertical="center"/>
    </xf>
    <xf numFmtId="0" fontId="54" fillId="0" borderId="76" xfId="0" applyFont="1" applyBorder="1" applyAlignment="1">
      <alignment horizontal="center" vertical="center"/>
    </xf>
    <xf numFmtId="0" fontId="55" fillId="0" borderId="16" xfId="0" applyFont="1" applyBorder="1" applyAlignment="1">
      <alignment horizontal="left" vertical="center" wrapText="1"/>
    </xf>
    <xf numFmtId="0" fontId="55" fillId="0" borderId="17" xfId="0" applyFont="1" applyBorder="1" applyAlignment="1">
      <alignment horizontal="left" vertical="center" wrapText="1"/>
    </xf>
    <xf numFmtId="0" fontId="55" fillId="0" borderId="19" xfId="0" applyFont="1" applyBorder="1" applyAlignment="1">
      <alignment horizontal="left" vertical="center" wrapText="1"/>
    </xf>
    <xf numFmtId="0" fontId="55" fillId="0" borderId="1" xfId="0" applyFont="1" applyBorder="1" applyAlignment="1">
      <alignment horizontal="left" vertical="center" wrapText="1"/>
    </xf>
    <xf numFmtId="0" fontId="6" fillId="0" borderId="63" xfId="0" applyFont="1" applyBorder="1" applyAlignment="1">
      <alignment horizontal="center" vertical="center" wrapText="1"/>
    </xf>
    <xf numFmtId="1" fontId="6" fillId="0" borderId="73" xfId="0" applyNumberFormat="1" applyFont="1" applyBorder="1" applyAlignment="1">
      <alignment horizontal="center" vertical="center" wrapText="1"/>
    </xf>
    <xf numFmtId="0" fontId="6" fillId="0" borderId="64" xfId="0" applyFont="1" applyBorder="1" applyAlignment="1">
      <alignment horizontal="center" vertical="center" wrapText="1"/>
    </xf>
    <xf numFmtId="1" fontId="6" fillId="0" borderId="74" xfId="0" applyNumberFormat="1" applyFont="1" applyBorder="1" applyAlignment="1">
      <alignment horizontal="center" vertical="center" wrapText="1"/>
    </xf>
    <xf numFmtId="1" fontId="6" fillId="0" borderId="64" xfId="0" applyNumberFormat="1" applyFont="1" applyBorder="1" applyAlignment="1">
      <alignment horizontal="center" vertical="center" wrapText="1"/>
    </xf>
    <xf numFmtId="0" fontId="0" fillId="11" borderId="36" xfId="0" applyFill="1" applyBorder="1" applyAlignment="1">
      <alignment horizontal="center"/>
    </xf>
    <xf numFmtId="0" fontId="0" fillId="11" borderId="37" xfId="0" applyFill="1" applyBorder="1" applyAlignment="1">
      <alignment horizont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17" fontId="0" fillId="0" borderId="10" xfId="0" applyNumberFormat="1" applyBorder="1" applyAlignment="1">
      <alignment horizontal="center" vertical="center"/>
    </xf>
    <xf numFmtId="17" fontId="0" fillId="0" borderId="11" xfId="0" applyNumberFormat="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7" fillId="9" borderId="10" xfId="0" applyFont="1" applyFill="1" applyBorder="1" applyAlignment="1">
      <alignment horizontal="center" vertical="center"/>
    </xf>
    <xf numFmtId="0" fontId="37" fillId="9" borderId="11" xfId="0" applyFont="1" applyFill="1" applyBorder="1" applyAlignment="1">
      <alignment horizontal="center" vertical="center"/>
    </xf>
    <xf numFmtId="0" fontId="3" fillId="0" borderId="1" xfId="96" applyNumberFormat="1" applyFont="1" applyBorder="1" applyAlignment="1">
      <alignment horizontal="center" vertical="center" wrapText="1"/>
    </xf>
  </cellXfs>
  <cellStyles count="99">
    <cellStyle name="Cabeçalho 1" xfId="16" xr:uid="{00000000-0005-0000-0000-000000000000}"/>
    <cellStyle name="Cabeçalho 2" xfId="17" xr:uid="{00000000-0005-0000-0000-000001000000}"/>
    <cellStyle name="Comma 2" xfId="18" xr:uid="{00000000-0005-0000-0000-000002000000}"/>
    <cellStyle name="Comma 2 2" xfId="80" xr:uid="{43530475-4442-4728-A66D-21A4468F9B43}"/>
    <cellStyle name="Data" xfId="19" xr:uid="{00000000-0005-0000-0000-000003000000}"/>
    <cellStyle name="Fixo" xfId="20" xr:uid="{00000000-0005-0000-0000-000004000000}"/>
    <cellStyle name="Graphics" xfId="21" xr:uid="{00000000-0005-0000-0000-000005000000}"/>
    <cellStyle name="Moeda" xfId="12" builtinId="4"/>
    <cellStyle name="Moeda 10" xfId="96" xr:uid="{E072D721-4803-4D17-98F1-AC9BD73ECF49}"/>
    <cellStyle name="Moeda 2" xfId="79" xr:uid="{EEB3DF72-5F37-4576-ABFD-B6D75A26AD03}"/>
    <cellStyle name="Moeda 2 2" xfId="22" xr:uid="{00000000-0005-0000-0000-000007000000}"/>
    <cellStyle name="Moeda 3" xfId="23" xr:uid="{00000000-0005-0000-0000-000008000000}"/>
    <cellStyle name="Moeda 3 2" xfId="81" xr:uid="{D35CCE34-CA2A-48ED-99BB-379D91452E7E}"/>
    <cellStyle name="Moeda0" xfId="24" xr:uid="{00000000-0005-0000-0000-000009000000}"/>
    <cellStyle name="Normal" xfId="0" builtinId="0"/>
    <cellStyle name="Normal 10" xfId="25" xr:uid="{00000000-0005-0000-0000-00000B000000}"/>
    <cellStyle name="Normal 10 2" xfId="26" xr:uid="{00000000-0005-0000-0000-00000C000000}"/>
    <cellStyle name="Normal 10 2 14" xfId="4" xr:uid="{00000000-0005-0000-0000-00000D000000}"/>
    <cellStyle name="Normal 10 4" xfId="27" xr:uid="{00000000-0005-0000-0000-00000E000000}"/>
    <cellStyle name="Normal 100 2 2" xfId="2" xr:uid="{00000000-0005-0000-0000-00000F000000}"/>
    <cellStyle name="Normal 12" xfId="28" xr:uid="{00000000-0005-0000-0000-000010000000}"/>
    <cellStyle name="Normal 12 2 2" xfId="29" xr:uid="{00000000-0005-0000-0000-000011000000}"/>
    <cellStyle name="Normal 145" xfId="30" xr:uid="{00000000-0005-0000-0000-000012000000}"/>
    <cellStyle name="Normal 15 2 3" xfId="7" xr:uid="{00000000-0005-0000-0000-000013000000}"/>
    <cellStyle name="Normal 2" xfId="31" xr:uid="{00000000-0005-0000-0000-000014000000}"/>
    <cellStyle name="Normal 2 10" xfId="32" xr:uid="{00000000-0005-0000-0000-000015000000}"/>
    <cellStyle name="Normal 2 2" xfId="15" xr:uid="{00000000-0005-0000-0000-000016000000}"/>
    <cellStyle name="Normal 2 2 15" xfId="33" xr:uid="{00000000-0005-0000-0000-000017000000}"/>
    <cellStyle name="Normal 2 3" xfId="34" xr:uid="{00000000-0005-0000-0000-000018000000}"/>
    <cellStyle name="Normal 2 4" xfId="35" xr:uid="{00000000-0005-0000-0000-000019000000}"/>
    <cellStyle name="Normal 2 5" xfId="13" xr:uid="{00000000-0005-0000-0000-00001A000000}"/>
    <cellStyle name="Normal 2 6" xfId="36" xr:uid="{00000000-0005-0000-0000-00001B000000}"/>
    <cellStyle name="Normal 202" xfId="37" xr:uid="{00000000-0005-0000-0000-00001C000000}"/>
    <cellStyle name="Normal 216" xfId="95" xr:uid="{623F72E0-1FE8-428D-9F0E-A988508558D8}"/>
    <cellStyle name="Normal 3" xfId="38" xr:uid="{00000000-0005-0000-0000-00001D000000}"/>
    <cellStyle name="Normal 3 10" xfId="97" xr:uid="{79FD4300-3726-401B-8D4A-6F35BE9A2829}"/>
    <cellStyle name="Normal 3 2" xfId="39" xr:uid="{00000000-0005-0000-0000-00001E000000}"/>
    <cellStyle name="Normal 3 3" xfId="40" xr:uid="{00000000-0005-0000-0000-00001F000000}"/>
    <cellStyle name="Normal 4" xfId="41" xr:uid="{00000000-0005-0000-0000-000020000000}"/>
    <cellStyle name="Normal 4 2" xfId="42" xr:uid="{00000000-0005-0000-0000-000021000000}"/>
    <cellStyle name="Normal 46" xfId="43" xr:uid="{00000000-0005-0000-0000-000022000000}"/>
    <cellStyle name="Normal 5" xfId="44" xr:uid="{00000000-0005-0000-0000-000023000000}"/>
    <cellStyle name="Normal 5 2" xfId="45" xr:uid="{00000000-0005-0000-0000-000024000000}"/>
    <cellStyle name="Normal 6" xfId="73" xr:uid="{00000000-0005-0000-0000-000025000000}"/>
    <cellStyle name="Normal 6 2" xfId="46" xr:uid="{00000000-0005-0000-0000-000026000000}"/>
    <cellStyle name="Normal 6 3" xfId="47" xr:uid="{00000000-0005-0000-0000-000027000000}"/>
    <cellStyle name="Normal 7" xfId="48" xr:uid="{00000000-0005-0000-0000-000028000000}"/>
    <cellStyle name="Normal 8" xfId="49" xr:uid="{00000000-0005-0000-0000-000029000000}"/>
    <cellStyle name="Normal_Campinas-Limpeza Urbana" xfId="98" xr:uid="{C1DBD24A-2403-410C-B908-61663B7B80DD}"/>
    <cellStyle name="Porcentagem" xfId="1" builtinId="5"/>
    <cellStyle name="Porcentagem 10 2 2" xfId="10" xr:uid="{00000000-0005-0000-0000-00002B000000}"/>
    <cellStyle name="Porcentagem 12" xfId="9" xr:uid="{00000000-0005-0000-0000-00002C000000}"/>
    <cellStyle name="Porcentagem 2" xfId="14" xr:uid="{00000000-0005-0000-0000-00002D000000}"/>
    <cellStyle name="Porcentagem 3" xfId="50" xr:uid="{00000000-0005-0000-0000-00002E000000}"/>
    <cellStyle name="Porcentagem 3 2" xfId="51" xr:uid="{00000000-0005-0000-0000-00002F000000}"/>
    <cellStyle name="Porcentagem 4" xfId="5" xr:uid="{00000000-0005-0000-0000-000030000000}"/>
    <cellStyle name="Porcentagem 4 2" xfId="52" xr:uid="{00000000-0005-0000-0000-000031000000}"/>
    <cellStyle name="Porcentagem 9 2 2" xfId="11" xr:uid="{00000000-0005-0000-0000-000032000000}"/>
    <cellStyle name="Separador de milhares 10" xfId="53" xr:uid="{00000000-0005-0000-0000-000033000000}"/>
    <cellStyle name="Separador de milhares 10 2" xfId="82" xr:uid="{9CFEAFD0-3F39-40C6-A5C1-A5248D0140AA}"/>
    <cellStyle name="Separador de milhares 12" xfId="54" xr:uid="{00000000-0005-0000-0000-000034000000}"/>
    <cellStyle name="Separador de milhares 12 2" xfId="83" xr:uid="{41DD5F86-2856-4E2C-8F14-60A07B9E55A8}"/>
    <cellStyle name="Separador de milhares 2" xfId="55" xr:uid="{00000000-0005-0000-0000-000035000000}"/>
    <cellStyle name="Separador de milhares 2 10 2" xfId="56" xr:uid="{00000000-0005-0000-0000-000036000000}"/>
    <cellStyle name="Separador de milhares 2 10 2 2" xfId="85" xr:uid="{94DDE8CC-A18A-4AFE-B362-FD082C21A517}"/>
    <cellStyle name="Separador de milhares 2 2" xfId="57" xr:uid="{00000000-0005-0000-0000-000037000000}"/>
    <cellStyle name="Separador de milhares 2 2 2" xfId="86" xr:uid="{80C24DEC-BE79-4A9F-9FDF-1F7F6EA593A9}"/>
    <cellStyle name="Separador de milhares 2 3" xfId="58" xr:uid="{00000000-0005-0000-0000-000038000000}"/>
    <cellStyle name="Separador de milhares 2 4" xfId="84" xr:uid="{637706C9-CD8A-4153-9202-DFBBF753F650}"/>
    <cellStyle name="Separador de milhares 3" xfId="59" xr:uid="{00000000-0005-0000-0000-000039000000}"/>
    <cellStyle name="Separador de milhares 3 2" xfId="87" xr:uid="{933BBA54-C07E-4D9C-B7DC-75C09423960D}"/>
    <cellStyle name="Separador de milhares 3 3" xfId="60" xr:uid="{00000000-0005-0000-0000-00003A000000}"/>
    <cellStyle name="Separador de milhares 3 3 2" xfId="88" xr:uid="{69829283-BC1C-4FF2-A194-9EB56A70BC56}"/>
    <cellStyle name="Separador de milhares 4" xfId="61" xr:uid="{00000000-0005-0000-0000-00003B000000}"/>
    <cellStyle name="Separador de milhares 4 2" xfId="89" xr:uid="{236F008A-DDCE-44D8-9C95-85FCF9469D39}"/>
    <cellStyle name="Separador de milhares 5" xfId="62" xr:uid="{00000000-0005-0000-0000-00003C000000}"/>
    <cellStyle name="Separador de milhares 5 2" xfId="63" xr:uid="{00000000-0005-0000-0000-00003D000000}"/>
    <cellStyle name="Separador de milhares 5 2 2" xfId="64" xr:uid="{00000000-0005-0000-0000-00003E000000}"/>
    <cellStyle name="Separador de milhares 5 2 2 2" xfId="90" xr:uid="{2A6AC449-2540-4965-BDA7-CA0A44A74171}"/>
    <cellStyle name="Separador de milhares 6" xfId="65" xr:uid="{00000000-0005-0000-0000-00003F000000}"/>
    <cellStyle name="Separador de milhares 7" xfId="66" xr:uid="{00000000-0005-0000-0000-000040000000}"/>
    <cellStyle name="Separador de milhares 7 2" xfId="91" xr:uid="{EB5377A5-A2DC-460B-80C4-EC5DF69F9564}"/>
    <cellStyle name="Separador de milhares 9" xfId="67" xr:uid="{00000000-0005-0000-0000-000041000000}"/>
    <cellStyle name="Separador de milhares 9 2" xfId="92" xr:uid="{58289621-CFD2-4228-B6C5-962F41E2E690}"/>
    <cellStyle name="Separador de milhares_Pasta1" xfId="74" xr:uid="{00000000-0005-0000-0000-000042000000}"/>
    <cellStyle name="Título 5" xfId="68" xr:uid="{00000000-0005-0000-0000-000043000000}"/>
    <cellStyle name="Total 4" xfId="69" xr:uid="{00000000-0005-0000-0000-000044000000}"/>
    <cellStyle name="Vírgula" xfId="75" builtinId="3"/>
    <cellStyle name="Vírgula 2" xfId="70" xr:uid="{00000000-0005-0000-0000-000046000000}"/>
    <cellStyle name="Vírgula 2 2" xfId="71" xr:uid="{00000000-0005-0000-0000-000047000000}"/>
    <cellStyle name="Vírgula 2 2 2" xfId="94" xr:uid="{4E2B93D9-B19B-49FD-9F31-FF5CE2B4170A}"/>
    <cellStyle name="Vírgula 2 2 2 3" xfId="8" xr:uid="{00000000-0005-0000-0000-000048000000}"/>
    <cellStyle name="Vírgula 2 2 2 3 2" xfId="78" xr:uid="{43E7E9B7-D321-4458-953F-BBC362A4ED77}"/>
    <cellStyle name="Vírgula 2 2 4" xfId="6" xr:uid="{00000000-0005-0000-0000-000049000000}"/>
    <cellStyle name="Vírgula 2 2 4 2" xfId="77" xr:uid="{5E5BCC27-7FCC-41AB-8BFE-CB3142061FAE}"/>
    <cellStyle name="Vírgula 2 3" xfId="93" xr:uid="{4CFBED48-E127-4068-97C6-2BEBD03C7FD8}"/>
    <cellStyle name="Vírgula 8 2 2" xfId="3" xr:uid="{00000000-0005-0000-0000-00004A000000}"/>
    <cellStyle name="Vírgula 8 2 2 2" xfId="76" xr:uid="{9C1B6675-0392-4B89-8376-FB444D15ACFA}"/>
    <cellStyle name="Vírgula0" xfId="72" xr:uid="{00000000-0005-0000-0000-00004B000000}"/>
  </cellStyles>
  <dxfs count="132">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ill>
        <patternFill>
          <bgColor theme="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C5097684-CF1F-421F-9F00-278A0639C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1376796</xdr:colOff>
      <xdr:row>8</xdr:row>
      <xdr:rowOff>86591</xdr:rowOff>
    </xdr:from>
    <xdr:to>
      <xdr:col>4</xdr:col>
      <xdr:colOff>247</xdr:colOff>
      <xdr:row>9</xdr:row>
      <xdr:rowOff>57676</xdr:rowOff>
    </xdr:to>
    <xdr:pic>
      <xdr:nvPicPr>
        <xdr:cNvPr id="7" name="Imagem 6" descr="logo verde-site">
          <a:extLst>
            <a:ext uri="{FF2B5EF4-FFF2-40B4-BE49-F238E27FC236}">
              <a16:creationId xmlns:a16="http://schemas.microsoft.com/office/drawing/2014/main" id="{E2712C5C-3ACE-47E2-BEE2-8A28C13AA2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1971" y="1572491"/>
          <a:ext cx="4576" cy="161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241C1DC9-50CF-4EE6-B987-ADAC409AF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6F0CCAD6-BD32-40DC-8C3F-50CE7947F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127001</xdr:rowOff>
    </xdr:from>
    <xdr:to>
      <xdr:col>2</xdr:col>
      <xdr:colOff>293159</xdr:colOff>
      <xdr:row>2</xdr:row>
      <xdr:rowOff>179919</xdr:rowOff>
    </xdr:to>
    <xdr:pic>
      <xdr:nvPicPr>
        <xdr:cNvPr id="3" name="Imagem 10" descr="SLU_logonov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27026"/>
          <a:ext cx="836084" cy="548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22</xdr:row>
      <xdr:rowOff>114300</xdr:rowOff>
    </xdr:from>
    <xdr:to>
      <xdr:col>2</xdr:col>
      <xdr:colOff>0</xdr:colOff>
      <xdr:row>23</xdr:row>
      <xdr:rowOff>152400</xdr:rowOff>
    </xdr:to>
    <xdr:pic>
      <xdr:nvPicPr>
        <xdr:cNvPr id="2" name="Imagem 1" descr="Logo SLU.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6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88901</xdr:rowOff>
    </xdr:from>
    <xdr:to>
      <xdr:col>1</xdr:col>
      <xdr:colOff>923925</xdr:colOff>
      <xdr:row>3</xdr:row>
      <xdr:rowOff>141819</xdr:rowOff>
    </xdr:to>
    <xdr:pic>
      <xdr:nvPicPr>
        <xdr:cNvPr id="3" name="Imagem 10" descr="SLU_logonova">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88926"/>
          <a:ext cx="809625"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1376796</xdr:colOff>
      <xdr:row>8</xdr:row>
      <xdr:rowOff>86591</xdr:rowOff>
    </xdr:from>
    <xdr:to>
      <xdr:col>4</xdr:col>
      <xdr:colOff>1381372</xdr:colOff>
      <xdr:row>8</xdr:row>
      <xdr:rowOff>191027</xdr:rowOff>
    </xdr:to>
    <xdr:pic>
      <xdr:nvPicPr>
        <xdr:cNvPr id="3" name="Imagem 2" descr="logo verde-si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421" y="1829666"/>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21991</xdr:colOff>
      <xdr:row>1</xdr:row>
      <xdr:rowOff>127001</xdr:rowOff>
    </xdr:from>
    <xdr:to>
      <xdr:col>1</xdr:col>
      <xdr:colOff>995893</xdr:colOff>
      <xdr:row>3</xdr:row>
      <xdr:rowOff>179919</xdr:rowOff>
    </xdr:to>
    <xdr:pic>
      <xdr:nvPicPr>
        <xdr:cNvPr id="4" name="Imagem 10" descr="SLU_logonov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966" y="327026"/>
          <a:ext cx="973902"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29</xdr:row>
      <xdr:rowOff>9525</xdr:rowOff>
    </xdr:from>
    <xdr:to>
      <xdr:col>5</xdr:col>
      <xdr:colOff>276224</xdr:colOff>
      <xdr:row>32</xdr:row>
      <xdr:rowOff>13169</xdr:rowOff>
    </xdr:to>
    <xdr:pic>
      <xdr:nvPicPr>
        <xdr:cNvPr id="10" name="Imagem 9">
          <a:extLst>
            <a:ext uri="{FF2B5EF4-FFF2-40B4-BE49-F238E27FC236}">
              <a16:creationId xmlns:a16="http://schemas.microsoft.com/office/drawing/2014/main" id="{424B8DD8-0B94-412D-8C2E-6E8C30AE9C2C}"/>
            </a:ext>
          </a:extLst>
        </xdr:cNvPr>
        <xdr:cNvPicPr>
          <a:picLocks noChangeAspect="1"/>
        </xdr:cNvPicPr>
      </xdr:nvPicPr>
      <xdr:blipFill>
        <a:blip xmlns:r="http://schemas.openxmlformats.org/officeDocument/2006/relationships" r:embed="rId3"/>
        <a:stretch>
          <a:fillRect/>
        </a:stretch>
      </xdr:blipFill>
      <xdr:spPr>
        <a:xfrm>
          <a:off x="1085850" y="6553200"/>
          <a:ext cx="4952999" cy="5751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495300</xdr:colOff>
      <xdr:row>7</xdr:row>
      <xdr:rowOff>180975</xdr:rowOff>
    </xdr:from>
    <xdr:to>
      <xdr:col>13</xdr:col>
      <xdr:colOff>602590</xdr:colOff>
      <xdr:row>11</xdr:row>
      <xdr:rowOff>28575</xdr:rowOff>
    </xdr:to>
    <xdr:pic>
      <xdr:nvPicPr>
        <xdr:cNvPr id="2" name="Imagem 1">
          <a:extLst>
            <a:ext uri="{FF2B5EF4-FFF2-40B4-BE49-F238E27FC236}">
              <a16:creationId xmlns:a16="http://schemas.microsoft.com/office/drawing/2014/main" id="{F034284D-1F50-409A-B701-EC7AAD6EA7DF}"/>
            </a:ext>
          </a:extLst>
        </xdr:cNvPr>
        <xdr:cNvPicPr>
          <a:picLocks noChangeAspect="1"/>
        </xdr:cNvPicPr>
      </xdr:nvPicPr>
      <xdr:blipFill>
        <a:blip xmlns:r="http://schemas.openxmlformats.org/officeDocument/2006/relationships" r:embed="rId1"/>
        <a:stretch>
          <a:fillRect/>
        </a:stretch>
      </xdr:blipFill>
      <xdr:spPr>
        <a:xfrm>
          <a:off x="10086975" y="3038475"/>
          <a:ext cx="6298540" cy="1047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4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3EF835C1-4B3A-4B23-8B78-5F4E2C24F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2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DITEC\ASSESSORIAS\GLORIA\PEVs\RECANTO%20DAS%20EMAS\ANEXOS%20B,%20C,%20D%20-%20PLAN%20OR&#199;-CRON-BDI%20-COMPOSI&#199;&#213;ES%20RECANTO%20DAS%20EMAS%20SINAPI%2009201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DITEC\01.%20OR&#199;AMENTO\05.%20ACOMPANHAMENTO\Ata%20de%20registro%20de%20pre&#231;o%20PEVs\Memorial%20de%20c&#225;lculo%20Estrutur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CENTES/DITEC/01.%20OR&#199;AMENTO/02.%20PLANEJAMENTO/24.%20OPERA&#199;&#195;O%20NOVA%20VELHA%20URE/Regular/PLANEJAMENTO%20opera&#231;&#227;o%20Nova%20Velha%20URE%20v3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Users\Gloria\Documents\SLU\PEV\OR&#199;_PEV_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F18" t="str">
            <v>DESONERADO</v>
          </cell>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ANTÃ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 ORÇAMENTO - PEV"/>
      <sheetName val="B2 - TOTEM"/>
      <sheetName val="B3 - MEMORIA"/>
      <sheetName val="B4 - BAIAS"/>
      <sheetName val="B5 - COMPOSIÇÃO"/>
      <sheetName val="C - FÍSICO FINANCEIRO"/>
      <sheetName val="D - DESEMBOLSO"/>
      <sheetName val="E - BDI"/>
      <sheetName val="ANALÍTICO - 09-2019"/>
      <sheetName val="SINTÉTICO - 09-2019"/>
      <sheetName val="INSUMOS - 09-2019"/>
      <sheetName val="ÁREA"/>
    </sheetNames>
    <sheetDataSet>
      <sheetData sheetId="0" refreshError="1"/>
      <sheetData sheetId="1" refreshError="1"/>
      <sheetData sheetId="2" refreshError="1"/>
      <sheetData sheetId="3" refreshError="1"/>
      <sheetData sheetId="4" refreshError="1">
        <row r="5">
          <cell r="B5" t="str">
            <v>CPU 01/SLU/DF</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 Predio ADM"/>
      <sheetName val="Estrutura BAIAS"/>
      <sheetName val="Obra Bruta Baias"/>
      <sheetName val="Obra Bruta e Revesti Predio ADM"/>
      <sheetName val="Composições"/>
    </sheetNames>
    <sheetDataSet>
      <sheetData sheetId="0"/>
      <sheetData sheetId="1"/>
      <sheetData sheetId="2">
        <row r="33">
          <cell r="D33">
            <v>196.59700000000001</v>
          </cell>
        </row>
      </sheetData>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PRINCIPAL"/>
      <sheetName val="METODOLOGIAS"/>
      <sheetName val="CARACTERIZAÇÃO"/>
      <sheetName val="P0-Serviços preliminares"/>
      <sheetName val="P0-Mobiliz e desmob"/>
      <sheetName val="P1-Aterramento"/>
      <sheetName val="P2 - Unidade de Britagem"/>
      <sheetName val="P3 - Trituração de Podas e Ga"/>
      <sheetName val="P4 - Viários"/>
      <sheetName val="P5- Drenagem pluvial, grama"/>
      <sheetName val="P5-DIM drenagem pluvial"/>
      <sheetName val="P5-DIM drenos de gases"/>
      <sheetName val="P6-Manutenção e Serv. gerais"/>
      <sheetName val="P6-Manutenção e serv-DIm.chorum"/>
      <sheetName val="P7 - DIM Monitoramento"/>
      <sheetName val="BDI"/>
      <sheetName val="PL.-MDO-SINAPI"/>
      <sheetName val="#Combustíveis"/>
      <sheetName val="PL.-CUSTOS- EQUIP.VEÍCULOS"/>
      <sheetName val="PL.-CUSTOS- COMBUSTÍVEIS"/>
      <sheetName val="PL.-CUSTOS- ÁGUA ENERGIA"/>
      <sheetName val="COTAÇÃO DE MERCADO"/>
      <sheetName val="Sinapi -Composições ND 03-25"/>
      <sheetName val="SINAPI - Sintetico n.d. 03-25"/>
      <sheetName val="Sinapi -Insumos n.d. 03-25"/>
      <sheetName val="SICRO COMP. 01-25"/>
      <sheetName val="SICRO EQUIP. 01-25"/>
      <sheetName val="SICRO INSUM. 01-25"/>
      <sheetName val="SICRO MÃO DE OBRA 01-25"/>
      <sheetName val="SINAPI - Insumos n.d. 08-22"/>
      <sheetName val="SINAPI - Sintetico n.d. 08-22"/>
      <sheetName val="#Modelo-Proposta"/>
      <sheetName val="#Qtd. M.O."/>
      <sheetName val="Reequilíbrio - Combustíveis"/>
      <sheetName val="SINAPI - Insumos n.d. 05-22"/>
      <sheetName val="SINAPI - Sintetico n.d. 05-21"/>
      <sheetName val="SINAPI - Insumos n.d. 01-22"/>
      <sheetName val="SINAPI - Sintetico n.d. 01-2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ORÇAMENTO - PEV"/>
      <sheetName val="B2 - TOTEM"/>
      <sheetName val="B3 - MEMORIA"/>
      <sheetName val="B4 - BAIAS"/>
      <sheetName val="B5 - COMPOSIÇÃO"/>
      <sheetName val="C - FÍSICO FINANCEIRO"/>
      <sheetName val="D - DESEMBOLSO"/>
      <sheetName val="E - BDI"/>
      <sheetName val="ANALÍTICO"/>
      <sheetName val="SINTÉTICO"/>
      <sheetName val=" INSUMOS"/>
    </sheetNames>
    <sheetDataSet>
      <sheetData sheetId="0" refreshError="1">
        <row r="19">
          <cell r="C19" t="str">
            <v>LIGAÇÃO PROVISÓRIA DE ÁGUA PARA OBRA, INSTALAÇÃO SANITÁRIA PROVI, PEQ. OBRAS - INSTALAÇÃO MÍNIMA</v>
          </cell>
        </row>
        <row r="35">
          <cell r="C35" t="str">
            <v>PORTÃO METÁLICO EM TUBOS DE AÇO GALVANIZADO E TELA LOSANGULAR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702A-FC68-4085-8DAF-29C637A99510}">
  <sheetPr>
    <pageSetUpPr fitToPage="1"/>
  </sheetPr>
  <dimension ref="A1:XFD468"/>
  <sheetViews>
    <sheetView showGridLines="0" tabSelected="1" zoomScale="130" zoomScaleNormal="130" zoomScaleSheetLayoutView="90" workbookViewId="0">
      <selection activeCell="B17" sqref="B17"/>
    </sheetView>
  </sheetViews>
  <sheetFormatPr defaultRowHeight="15"/>
  <cols>
    <col min="1" max="1" width="2.7109375" customWidth="1"/>
    <col min="2" max="2" width="15.140625" style="222" customWidth="1"/>
    <col min="3" max="3" width="51.5703125" style="9" customWidth="1"/>
    <col min="4" max="4" width="15.85546875" style="1" bestFit="1" customWidth="1"/>
    <col min="5" max="5" width="14.140625" style="209" customWidth="1"/>
    <col min="6" max="6" width="8.42578125" style="55" customWidth="1"/>
    <col min="7" max="7" width="15.85546875" style="62" customWidth="1"/>
    <col min="8" max="8" width="15.85546875" bestFit="1" customWidth="1"/>
    <col min="9" max="9" width="16.7109375"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 r="B2" s="619"/>
      <c r="C2" s="622" t="s">
        <v>17</v>
      </c>
      <c r="D2" s="623"/>
      <c r="E2" s="623"/>
      <c r="F2" s="624"/>
      <c r="G2" s="8" t="s">
        <v>18</v>
      </c>
      <c r="I2" s="7"/>
      <c r="J2" s="7"/>
      <c r="L2"/>
      <c r="M2"/>
      <c r="N2"/>
      <c r="O2"/>
      <c r="P2"/>
      <c r="Q2"/>
      <c r="R2"/>
      <c r="S2"/>
      <c r="T2"/>
      <c r="U2"/>
    </row>
    <row r="3" spans="2:21" s="6" customFormat="1" ht="15.75">
      <c r="B3" s="620"/>
      <c r="C3" s="625" t="s">
        <v>19</v>
      </c>
      <c r="D3" s="626"/>
      <c r="E3" s="626"/>
      <c r="F3" s="627"/>
      <c r="G3" s="5">
        <f ca="1">NOW()</f>
        <v>45770.588280208336</v>
      </c>
      <c r="I3" s="7"/>
      <c r="J3" s="7"/>
      <c r="L3"/>
      <c r="M3"/>
      <c r="N3"/>
      <c r="O3"/>
      <c r="P3"/>
      <c r="Q3"/>
      <c r="R3"/>
      <c r="S3"/>
      <c r="T3"/>
      <c r="U3"/>
    </row>
    <row r="4" spans="2:21" s="6" customFormat="1" ht="21.75" thickBot="1">
      <c r="B4" s="621"/>
      <c r="C4" s="628" t="s">
        <v>20</v>
      </c>
      <c r="D4" s="629"/>
      <c r="E4" s="629"/>
      <c r="F4" s="630"/>
      <c r="G4" s="46" t="s">
        <v>5551</v>
      </c>
      <c r="I4" s="7"/>
      <c r="J4" s="7"/>
      <c r="L4"/>
      <c r="M4"/>
      <c r="N4"/>
      <c r="O4"/>
      <c r="P4"/>
      <c r="Q4"/>
      <c r="R4"/>
      <c r="S4"/>
      <c r="T4"/>
      <c r="U4"/>
    </row>
    <row r="5" spans="2:21" s="6" customFormat="1" ht="15.75">
      <c r="B5" s="223" t="s">
        <v>21</v>
      </c>
      <c r="C5" s="197">
        <f ca="1">NOW()</f>
        <v>45770.588280208336</v>
      </c>
      <c r="D5" s="631" t="s">
        <v>15014</v>
      </c>
      <c r="E5" s="631"/>
      <c r="F5" s="631"/>
      <c r="G5" s="632"/>
      <c r="I5" s="7"/>
      <c r="J5" s="7"/>
      <c r="L5"/>
      <c r="M5"/>
      <c r="N5"/>
      <c r="O5"/>
      <c r="P5"/>
      <c r="Q5"/>
      <c r="R5"/>
      <c r="S5"/>
      <c r="T5"/>
      <c r="U5"/>
    </row>
    <row r="6" spans="2:21" s="6" customFormat="1">
      <c r="B6" s="224" t="s">
        <v>22</v>
      </c>
      <c r="C6" s="198" t="s">
        <v>2963</v>
      </c>
      <c r="D6" s="122"/>
      <c r="E6" s="356"/>
      <c r="F6" s="122"/>
      <c r="G6" s="123"/>
      <c r="H6" s="122"/>
      <c r="I6" s="7"/>
      <c r="J6" s="7"/>
      <c r="L6"/>
      <c r="M6"/>
      <c r="N6"/>
      <c r="O6"/>
      <c r="P6"/>
      <c r="Q6"/>
      <c r="R6"/>
      <c r="S6"/>
      <c r="T6"/>
      <c r="U6"/>
    </row>
    <row r="7" spans="2:21" s="6" customFormat="1">
      <c r="B7" s="224" t="s">
        <v>23</v>
      </c>
      <c r="C7" s="199" t="s">
        <v>3406</v>
      </c>
      <c r="D7" s="122"/>
      <c r="E7" s="356"/>
      <c r="F7" s="122"/>
      <c r="G7" s="123"/>
      <c r="H7" s="122"/>
      <c r="I7" s="7"/>
      <c r="J7" s="7"/>
      <c r="L7"/>
      <c r="M7"/>
      <c r="N7"/>
      <c r="O7"/>
      <c r="P7"/>
      <c r="Q7"/>
      <c r="R7"/>
      <c r="S7"/>
      <c r="T7"/>
      <c r="U7"/>
    </row>
    <row r="8" spans="2:21" s="6" customFormat="1" ht="15.75" thickBot="1">
      <c r="B8" s="225" t="s">
        <v>24</v>
      </c>
      <c r="C8" s="200" t="s">
        <v>7807</v>
      </c>
      <c r="D8" s="124"/>
      <c r="E8" s="210"/>
      <c r="F8" s="124"/>
      <c r="G8" s="125"/>
      <c r="H8" s="122"/>
      <c r="I8" s="7"/>
      <c r="J8" s="7"/>
      <c r="L8"/>
      <c r="M8"/>
      <c r="N8"/>
      <c r="O8"/>
      <c r="P8"/>
      <c r="Q8"/>
      <c r="R8"/>
      <c r="S8"/>
      <c r="T8"/>
      <c r="U8"/>
    </row>
    <row r="9" spans="2:21" s="6" customFormat="1" ht="19.5" thickBot="1">
      <c r="B9" s="616" t="s">
        <v>7802</v>
      </c>
      <c r="C9" s="617"/>
      <c r="D9" s="617"/>
      <c r="E9" s="617"/>
      <c r="F9" s="617"/>
      <c r="G9" s="618"/>
      <c r="H9" s="122"/>
      <c r="I9" s="7"/>
      <c r="J9" s="7"/>
      <c r="L9"/>
      <c r="M9"/>
      <c r="N9"/>
      <c r="O9"/>
      <c r="P9"/>
      <c r="Q9"/>
      <c r="R9"/>
      <c r="S9"/>
      <c r="T9"/>
      <c r="U9"/>
    </row>
    <row r="10" spans="2:21" s="6" customFormat="1" ht="31.5">
      <c r="B10" s="407"/>
      <c r="C10" s="406"/>
      <c r="D10" s="405" t="s">
        <v>7804</v>
      </c>
      <c r="E10" s="396" t="s">
        <v>8</v>
      </c>
      <c r="F10" s="610" t="s">
        <v>7803</v>
      </c>
      <c r="G10" s="611"/>
      <c r="H10" s="122"/>
      <c r="I10" s="7"/>
      <c r="J10" s="7"/>
      <c r="L10"/>
      <c r="M10"/>
      <c r="N10"/>
      <c r="O10"/>
      <c r="P10"/>
      <c r="Q10"/>
      <c r="R10"/>
      <c r="S10"/>
      <c r="T10"/>
      <c r="U10"/>
    </row>
    <row r="11" spans="2:21" s="6" customFormat="1" ht="15.75">
      <c r="B11" s="605" t="s">
        <v>7805</v>
      </c>
      <c r="C11" s="606"/>
      <c r="D11" s="397">
        <f>'B.1- ORÇAMENTO'!G325</f>
        <v>545623.28657558071</v>
      </c>
      <c r="E11" s="404">
        <v>19</v>
      </c>
      <c r="F11" s="612">
        <f>D11*E11</f>
        <v>10366842.444936033</v>
      </c>
      <c r="G11" s="613"/>
      <c r="H11" s="122"/>
      <c r="I11" s="7"/>
      <c r="J11" s="7"/>
      <c r="L11"/>
      <c r="M11"/>
      <c r="N11"/>
      <c r="O11"/>
      <c r="P11"/>
      <c r="Q11"/>
      <c r="R11"/>
      <c r="S11"/>
      <c r="T11"/>
      <c r="U11"/>
    </row>
    <row r="12" spans="2:21" s="6" customFormat="1" ht="15.75">
      <c r="B12" s="398"/>
      <c r="C12" s="399"/>
      <c r="D12" s="399"/>
      <c r="E12" s="399"/>
      <c r="F12" s="399"/>
      <c r="G12" s="400"/>
      <c r="H12" s="122"/>
      <c r="I12" s="7"/>
      <c r="J12" s="7"/>
      <c r="L12"/>
      <c r="M12"/>
      <c r="N12"/>
      <c r="O12"/>
      <c r="P12"/>
      <c r="Q12"/>
      <c r="R12"/>
      <c r="S12"/>
      <c r="T12"/>
      <c r="U12"/>
    </row>
    <row r="13" spans="2:21" s="6" customFormat="1" ht="15.75">
      <c r="B13" s="614" t="s">
        <v>7821</v>
      </c>
      <c r="C13" s="615"/>
      <c r="D13" s="397">
        <f>'B- ORÇ SOB DEMANDA'!I61</f>
        <v>591617.96952987008</v>
      </c>
      <c r="E13" s="404">
        <v>1</v>
      </c>
      <c r="F13" s="612">
        <f>D13*E13</f>
        <v>591617.96952987008</v>
      </c>
      <c r="G13" s="613"/>
      <c r="H13" s="122"/>
      <c r="I13" s="7"/>
      <c r="J13" s="7"/>
      <c r="L13"/>
      <c r="M13"/>
      <c r="N13"/>
      <c r="O13"/>
      <c r="P13"/>
      <c r="Q13"/>
      <c r="R13"/>
      <c r="S13"/>
      <c r="T13"/>
      <c r="U13"/>
    </row>
    <row r="14" spans="2:21" s="6" customFormat="1" ht="15.75">
      <c r="B14" s="401"/>
      <c r="C14" s="402"/>
      <c r="D14" s="402"/>
      <c r="E14" s="402"/>
      <c r="F14" s="402"/>
      <c r="G14" s="403"/>
      <c r="H14" s="122"/>
      <c r="I14" s="7"/>
      <c r="J14" s="7"/>
      <c r="L14"/>
      <c r="M14"/>
      <c r="N14"/>
      <c r="O14"/>
      <c r="P14"/>
      <c r="Q14"/>
      <c r="R14"/>
      <c r="S14"/>
      <c r="T14"/>
      <c r="U14"/>
    </row>
    <row r="15" spans="2:21" s="6" customFormat="1" ht="15.75">
      <c r="B15" s="603" t="s">
        <v>7806</v>
      </c>
      <c r="C15" s="604"/>
      <c r="D15" s="604"/>
      <c r="E15" s="609"/>
      <c r="F15" s="607">
        <f>F13+F11</f>
        <v>10958460.414465904</v>
      </c>
      <c r="G15" s="608"/>
      <c r="H15" s="122"/>
      <c r="I15" s="7"/>
      <c r="J15" s="7"/>
      <c r="L15"/>
      <c r="M15"/>
      <c r="N15"/>
      <c r="O15"/>
      <c r="P15"/>
      <c r="Q15"/>
      <c r="R15"/>
      <c r="S15"/>
      <c r="T15"/>
      <c r="U15"/>
    </row>
    <row r="16" spans="2:21" s="6" customFormat="1">
      <c r="B16" s="224"/>
      <c r="C16" s="122"/>
      <c r="D16" s="122"/>
      <c r="E16" s="356"/>
      <c r="F16" s="122"/>
      <c r="G16" s="123"/>
      <c r="H16" s="122"/>
      <c r="I16" s="7"/>
      <c r="J16" s="7"/>
      <c r="L16"/>
      <c r="M16"/>
      <c r="N16"/>
      <c r="O16"/>
      <c r="P16"/>
      <c r="Q16"/>
      <c r="R16"/>
      <c r="S16"/>
      <c r="T16"/>
      <c r="U16"/>
    </row>
    <row r="17" spans="2:9" ht="15" customHeight="1">
      <c r="B17" s="232"/>
      <c r="F17" s="121"/>
      <c r="G17" s="152"/>
    </row>
    <row r="18" spans="2:9">
      <c r="B18" s="232"/>
      <c r="F18" s="121"/>
      <c r="G18" s="152"/>
      <c r="I18" s="205"/>
    </row>
    <row r="19" spans="2:9" ht="15.75" thickBot="1">
      <c r="B19" s="233"/>
      <c r="C19" s="153"/>
      <c r="D19" s="154"/>
      <c r="E19" s="221"/>
      <c r="F19" s="155"/>
      <c r="G19" s="156"/>
      <c r="I19" s="205"/>
    </row>
    <row r="20" spans="2:9">
      <c r="I20" s="205"/>
    </row>
    <row r="21" spans="2:9">
      <c r="I21" s="205"/>
    </row>
    <row r="22" spans="2:9">
      <c r="I22" s="205"/>
    </row>
    <row r="23" spans="2:9">
      <c r="I23" s="205"/>
    </row>
    <row r="24" spans="2:9">
      <c r="I24" s="205"/>
    </row>
    <row r="25" spans="2:9">
      <c r="I25" s="205"/>
    </row>
    <row r="26" spans="2:9">
      <c r="I26" s="205"/>
    </row>
    <row r="27" spans="2:9">
      <c r="I27" s="205"/>
    </row>
    <row r="28" spans="2:9">
      <c r="I28" s="205"/>
    </row>
    <row r="29" spans="2:9">
      <c r="I29" s="205"/>
    </row>
    <row r="30" spans="2:9">
      <c r="I30" s="205"/>
    </row>
    <row r="31" spans="2:9">
      <c r="I31" s="205"/>
    </row>
    <row r="32" spans="2:9">
      <c r="I32" s="205"/>
    </row>
    <row r="33" spans="9:14">
      <c r="I33" s="205"/>
    </row>
    <row r="34" spans="9:14">
      <c r="I34" s="205"/>
    </row>
    <row r="35" spans="9:14" ht="14.25" customHeight="1"/>
    <row r="38" spans="9:14">
      <c r="M38" s="206"/>
      <c r="N38" s="206"/>
    </row>
    <row r="40" spans="9:14" ht="15" customHeight="1">
      <c r="I40" s="205"/>
    </row>
    <row r="42" spans="9:14" ht="45" customHeight="1"/>
    <row r="43" spans="9:14" ht="45" customHeight="1"/>
    <row r="49" spans="1:9">
      <c r="A49" s="318"/>
    </row>
    <row r="50" spans="1:9">
      <c r="A50" s="318"/>
    </row>
    <row r="54" spans="1:9">
      <c r="I54" s="205"/>
    </row>
    <row r="55" spans="1:9">
      <c r="H55" s="202"/>
    </row>
    <row r="65" spans="9:9" ht="30" customHeight="1"/>
    <row r="68" spans="9:9">
      <c r="I68" s="205"/>
    </row>
    <row r="71" spans="9:9">
      <c r="I71" s="205"/>
    </row>
    <row r="74" spans="9:9">
      <c r="I74" s="205"/>
    </row>
    <row r="80" spans="9:9">
      <c r="I80" s="205"/>
    </row>
    <row r="99" spans="9:9">
      <c r="I99" s="205"/>
    </row>
    <row r="111" spans="9:9" ht="39" customHeight="1"/>
    <row r="112" spans="9:9" ht="39" customHeight="1"/>
    <row r="113" spans="9:9" ht="39" customHeight="1"/>
    <row r="114" spans="9:9" ht="39" customHeight="1"/>
    <row r="115" spans="9:9">
      <c r="I115" s="205"/>
    </row>
    <row r="121" spans="9:9">
      <c r="I121" s="205"/>
    </row>
    <row r="126" spans="9:9">
      <c r="I126" s="205"/>
    </row>
    <row r="130" spans="9:9" ht="18" customHeight="1"/>
    <row r="131" spans="9:9">
      <c r="I131" s="205"/>
    </row>
    <row r="138" spans="9:9" ht="28.5" customHeight="1"/>
    <row r="139" spans="9:9" ht="24.75" customHeight="1"/>
    <row r="140" spans="9:9" ht="28.5" customHeight="1"/>
    <row r="141" spans="9:9" ht="27.75" customHeight="1"/>
    <row r="142" spans="9:9" ht="27" customHeight="1"/>
    <row r="143" spans="9:9" ht="30" customHeight="1"/>
    <row r="144" spans="9:9" ht="31.5" customHeight="1"/>
    <row r="145" ht="44.25" customHeight="1"/>
    <row r="146" ht="32.25" customHeight="1"/>
    <row r="149" ht="42.75" customHeight="1"/>
    <row r="150" ht="48" customHeight="1"/>
    <row r="151" ht="42.75" customHeight="1"/>
    <row r="152" ht="42.75" customHeight="1"/>
    <row r="153" ht="44.25" customHeight="1"/>
    <row r="154" ht="44.25" customHeight="1"/>
    <row r="155" ht="44.25" customHeight="1"/>
    <row r="162" spans="8:9">
      <c r="H162" s="47"/>
    </row>
    <row r="163" spans="8:9">
      <c r="H163" s="47"/>
    </row>
    <row r="164" spans="8:9">
      <c r="I164" s="205"/>
    </row>
    <row r="181" spans="9:9">
      <c r="I181" s="205"/>
    </row>
    <row r="192" spans="9:9" ht="33" customHeight="1"/>
    <row r="195" spans="9:9" ht="33.75" customHeight="1"/>
    <row r="203" spans="9:9" ht="30" customHeight="1"/>
    <row r="206" spans="9:9">
      <c r="I206" s="205"/>
    </row>
    <row r="235" spans="9:9">
      <c r="I235" s="205"/>
    </row>
    <row r="237" spans="9:9" ht="43.5" customHeight="1"/>
    <row r="238" spans="9:9" ht="36.75" customHeight="1"/>
    <row r="240" spans="9:9">
      <c r="I240" s="205"/>
    </row>
    <row r="245" spans="9:9">
      <c r="I245" s="205"/>
    </row>
    <row r="261" spans="9:9">
      <c r="I261" s="205"/>
    </row>
    <row r="263" spans="9:9" ht="45" customHeight="1"/>
    <row r="267" spans="9:9">
      <c r="I267" s="205"/>
    </row>
    <row r="270" spans="9:9" ht="30" customHeight="1"/>
    <row r="272" spans="9:9">
      <c r="I272" s="205"/>
    </row>
    <row r="275" spans="1:16384">
      <c r="I275" s="205"/>
    </row>
    <row r="284" spans="1:16384">
      <c r="I284" s="205"/>
    </row>
    <row r="288" spans="1:16384">
      <c r="A288" s="140">
        <v>93205</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87">
        <v>93205</v>
      </c>
      <c r="AL288" s="3">
        <v>93205</v>
      </c>
      <c r="AM288" s="3">
        <v>93205</v>
      </c>
      <c r="AN288" s="3">
        <v>93205</v>
      </c>
      <c r="AO288" s="3">
        <v>93205</v>
      </c>
      <c r="AP288" s="3">
        <v>93205</v>
      </c>
      <c r="AQ288" s="3">
        <v>93205</v>
      </c>
      <c r="AR288" s="3">
        <v>93205</v>
      </c>
      <c r="AS288" s="3">
        <v>93205</v>
      </c>
      <c r="AT288" s="3">
        <v>93205</v>
      </c>
      <c r="AU288" s="3">
        <v>93205</v>
      </c>
      <c r="AV288" s="3">
        <v>93205</v>
      </c>
      <c r="AW288" s="3">
        <v>93205</v>
      </c>
      <c r="AX288" s="3">
        <v>93205</v>
      </c>
      <c r="AY288" s="3">
        <v>93205</v>
      </c>
      <c r="AZ288" s="3">
        <v>93205</v>
      </c>
      <c r="BA288" s="3">
        <v>93205</v>
      </c>
      <c r="BB288" s="3">
        <v>93205</v>
      </c>
      <c r="BC288" s="3">
        <v>93205</v>
      </c>
      <c r="BD288" s="3">
        <v>93205</v>
      </c>
      <c r="BE288" s="3">
        <v>93205</v>
      </c>
      <c r="BF288" s="3">
        <v>93205</v>
      </c>
      <c r="BG288" s="3">
        <v>93205</v>
      </c>
      <c r="BH288" s="3">
        <v>93205</v>
      </c>
      <c r="BI288" s="3">
        <v>93205</v>
      </c>
      <c r="BJ288" s="3">
        <v>93205</v>
      </c>
      <c r="BK288" s="3">
        <v>93205</v>
      </c>
      <c r="BL288" s="3">
        <v>93205</v>
      </c>
      <c r="BM288" s="3">
        <v>93205</v>
      </c>
      <c r="BN288" s="3">
        <v>93205</v>
      </c>
      <c r="BO288" s="3">
        <v>93205</v>
      </c>
      <c r="BP288" s="3">
        <v>93205</v>
      </c>
      <c r="BQ288" s="3">
        <v>93205</v>
      </c>
      <c r="BR288" s="3">
        <v>93205</v>
      </c>
      <c r="BS288" s="3">
        <v>93205</v>
      </c>
      <c r="BT288" s="3">
        <v>93205</v>
      </c>
      <c r="BU288" s="3">
        <v>93205</v>
      </c>
      <c r="BV288" s="3">
        <v>93205</v>
      </c>
      <c r="BW288" s="3">
        <v>93205</v>
      </c>
      <c r="BX288" s="3">
        <v>93205</v>
      </c>
      <c r="BY288" s="3">
        <v>93205</v>
      </c>
      <c r="BZ288" s="3">
        <v>93205</v>
      </c>
      <c r="CA288" s="3">
        <v>93205</v>
      </c>
      <c r="CB288" s="3">
        <v>93205</v>
      </c>
      <c r="CC288" s="3">
        <v>93205</v>
      </c>
      <c r="CD288" s="3">
        <v>93205</v>
      </c>
      <c r="CE288" s="3">
        <v>93205</v>
      </c>
      <c r="CF288" s="3">
        <v>93205</v>
      </c>
      <c r="CG288" s="3">
        <v>93205</v>
      </c>
      <c r="CH288" s="3">
        <v>93205</v>
      </c>
      <c r="CI288" s="3">
        <v>93205</v>
      </c>
      <c r="CJ288" s="3">
        <v>93205</v>
      </c>
      <c r="CK288" s="3">
        <v>93205</v>
      </c>
      <c r="CL288" s="3">
        <v>93205</v>
      </c>
      <c r="CM288" s="3">
        <v>93205</v>
      </c>
      <c r="CN288" s="3">
        <v>93205</v>
      </c>
      <c r="CO288" s="3">
        <v>93205</v>
      </c>
      <c r="CP288" s="3">
        <v>93205</v>
      </c>
      <c r="CQ288" s="3">
        <v>93205</v>
      </c>
      <c r="CR288" s="3">
        <v>93205</v>
      </c>
      <c r="CS288" s="3">
        <v>93205</v>
      </c>
      <c r="CT288" s="3">
        <v>93205</v>
      </c>
      <c r="CU288" s="3">
        <v>93205</v>
      </c>
      <c r="CV288" s="3">
        <v>93205</v>
      </c>
      <c r="CW288" s="3">
        <v>93205</v>
      </c>
      <c r="CX288" s="3">
        <v>93205</v>
      </c>
      <c r="CY288" s="3">
        <v>93205</v>
      </c>
      <c r="CZ288" s="3">
        <v>93205</v>
      </c>
      <c r="DA288" s="3">
        <v>93205</v>
      </c>
      <c r="DB288" s="3">
        <v>93205</v>
      </c>
      <c r="DC288" s="3">
        <v>93205</v>
      </c>
      <c r="DD288" s="3">
        <v>93205</v>
      </c>
      <c r="DE288" s="3">
        <v>93205</v>
      </c>
      <c r="DF288" s="3">
        <v>93205</v>
      </c>
      <c r="DG288" s="3">
        <v>93205</v>
      </c>
      <c r="DH288" s="3">
        <v>93205</v>
      </c>
      <c r="DI288" s="3">
        <v>93205</v>
      </c>
      <c r="DJ288" s="3">
        <v>93205</v>
      </c>
      <c r="DK288" s="3">
        <v>93205</v>
      </c>
      <c r="DL288" s="3">
        <v>93205</v>
      </c>
      <c r="DM288" s="3">
        <v>93205</v>
      </c>
      <c r="DN288" s="3">
        <v>93205</v>
      </c>
      <c r="DO288" s="3">
        <v>93205</v>
      </c>
      <c r="DP288" s="3">
        <v>93205</v>
      </c>
      <c r="DQ288" s="3">
        <v>93205</v>
      </c>
      <c r="DR288" s="3">
        <v>93205</v>
      </c>
      <c r="DS288" s="3">
        <v>93205</v>
      </c>
      <c r="DT288" s="3">
        <v>93205</v>
      </c>
      <c r="DU288" s="3">
        <v>93205</v>
      </c>
      <c r="DV288" s="3">
        <v>93205</v>
      </c>
      <c r="DW288" s="3">
        <v>93205</v>
      </c>
      <c r="DX288" s="3">
        <v>93205</v>
      </c>
      <c r="DY288" s="3">
        <v>93205</v>
      </c>
      <c r="DZ288" s="3">
        <v>93205</v>
      </c>
      <c r="EA288" s="3">
        <v>93205</v>
      </c>
      <c r="EB288" s="3">
        <v>93205</v>
      </c>
      <c r="EC288" s="3">
        <v>93205</v>
      </c>
      <c r="ED288" s="3">
        <v>93205</v>
      </c>
      <c r="EE288" s="3">
        <v>93205</v>
      </c>
      <c r="EF288" s="3">
        <v>93205</v>
      </c>
      <c r="EG288" s="3">
        <v>93205</v>
      </c>
      <c r="EH288" s="3">
        <v>93205</v>
      </c>
      <c r="EI288" s="3">
        <v>93205</v>
      </c>
      <c r="EJ288" s="3">
        <v>93205</v>
      </c>
      <c r="EK288" s="3">
        <v>93205</v>
      </c>
      <c r="EL288" s="3">
        <v>93205</v>
      </c>
      <c r="EM288" s="3">
        <v>93205</v>
      </c>
      <c r="EN288" s="3">
        <v>93205</v>
      </c>
      <c r="EO288" s="3">
        <v>93205</v>
      </c>
      <c r="EP288" s="3">
        <v>93205</v>
      </c>
      <c r="EQ288" s="3">
        <v>93205</v>
      </c>
      <c r="ER288" s="3">
        <v>93205</v>
      </c>
      <c r="ES288" s="3">
        <v>93205</v>
      </c>
      <c r="ET288" s="3">
        <v>93205</v>
      </c>
      <c r="EU288" s="3">
        <v>93205</v>
      </c>
      <c r="EV288" s="3">
        <v>93205</v>
      </c>
      <c r="EW288" s="3">
        <v>93205</v>
      </c>
      <c r="EX288" s="3">
        <v>93205</v>
      </c>
      <c r="EY288" s="3">
        <v>93205</v>
      </c>
      <c r="EZ288" s="3">
        <v>93205</v>
      </c>
      <c r="FA288" s="3">
        <v>93205</v>
      </c>
      <c r="FB288" s="3">
        <v>93205</v>
      </c>
      <c r="FC288" s="3">
        <v>93205</v>
      </c>
      <c r="FD288" s="3">
        <v>93205</v>
      </c>
      <c r="FE288" s="3">
        <v>93205</v>
      </c>
      <c r="FF288" s="3">
        <v>93205</v>
      </c>
      <c r="FG288" s="3">
        <v>93205</v>
      </c>
      <c r="FH288" s="3">
        <v>93205</v>
      </c>
      <c r="FI288" s="3">
        <v>93205</v>
      </c>
      <c r="FJ288" s="3">
        <v>93205</v>
      </c>
      <c r="FK288" s="3">
        <v>93205</v>
      </c>
      <c r="FL288" s="3">
        <v>93205</v>
      </c>
      <c r="FM288" s="3">
        <v>93205</v>
      </c>
      <c r="FN288" s="3">
        <v>93205</v>
      </c>
      <c r="FO288" s="3">
        <v>93205</v>
      </c>
      <c r="FP288" s="3">
        <v>93205</v>
      </c>
      <c r="FQ288" s="3">
        <v>93205</v>
      </c>
      <c r="FR288" s="3">
        <v>93205</v>
      </c>
      <c r="FS288" s="3">
        <v>93205</v>
      </c>
      <c r="FT288" s="3">
        <v>93205</v>
      </c>
      <c r="FU288" s="3">
        <v>93205</v>
      </c>
      <c r="FV288" s="3">
        <v>93205</v>
      </c>
      <c r="FW288" s="3">
        <v>93205</v>
      </c>
      <c r="FX288" s="3">
        <v>93205</v>
      </c>
      <c r="FY288" s="3">
        <v>93205</v>
      </c>
      <c r="FZ288" s="3">
        <v>93205</v>
      </c>
      <c r="GA288" s="3">
        <v>93205</v>
      </c>
      <c r="GB288" s="3">
        <v>93205</v>
      </c>
      <c r="GC288" s="3">
        <v>93205</v>
      </c>
      <c r="GD288" s="3">
        <v>93205</v>
      </c>
      <c r="GE288" s="3">
        <v>93205</v>
      </c>
      <c r="GF288" s="3">
        <v>93205</v>
      </c>
      <c r="GG288" s="3">
        <v>93205</v>
      </c>
      <c r="GH288" s="3">
        <v>93205</v>
      </c>
      <c r="GI288" s="3">
        <v>93205</v>
      </c>
      <c r="GJ288" s="3">
        <v>93205</v>
      </c>
      <c r="GK288" s="3">
        <v>93205</v>
      </c>
      <c r="GL288" s="3">
        <v>93205</v>
      </c>
      <c r="GM288" s="3">
        <v>93205</v>
      </c>
      <c r="GN288" s="3">
        <v>93205</v>
      </c>
      <c r="GO288" s="3">
        <v>93205</v>
      </c>
      <c r="GP288" s="3">
        <v>93205</v>
      </c>
      <c r="GQ288" s="3">
        <v>93205</v>
      </c>
      <c r="GR288" s="3">
        <v>93205</v>
      </c>
      <c r="GS288" s="3">
        <v>93205</v>
      </c>
      <c r="GT288" s="3">
        <v>93205</v>
      </c>
      <c r="GU288" s="3">
        <v>93205</v>
      </c>
      <c r="GV288" s="3">
        <v>93205</v>
      </c>
      <c r="GW288" s="3">
        <v>93205</v>
      </c>
      <c r="GX288" s="3">
        <v>93205</v>
      </c>
      <c r="GY288" s="3">
        <v>93205</v>
      </c>
      <c r="GZ288" s="3">
        <v>93205</v>
      </c>
      <c r="HA288" s="3">
        <v>93205</v>
      </c>
      <c r="HB288" s="3">
        <v>93205</v>
      </c>
      <c r="HC288" s="3">
        <v>93205</v>
      </c>
      <c r="HD288" s="3">
        <v>93205</v>
      </c>
      <c r="HE288" s="3">
        <v>93205</v>
      </c>
      <c r="HF288" s="3">
        <v>93205</v>
      </c>
      <c r="HG288" s="3">
        <v>93205</v>
      </c>
      <c r="HH288" s="3">
        <v>93205</v>
      </c>
      <c r="HI288" s="3">
        <v>93205</v>
      </c>
      <c r="HJ288" s="3">
        <v>93205</v>
      </c>
      <c r="HK288" s="3">
        <v>93205</v>
      </c>
      <c r="HL288" s="3">
        <v>93205</v>
      </c>
      <c r="HM288" s="3">
        <v>93205</v>
      </c>
      <c r="HN288" s="3">
        <v>93205</v>
      </c>
      <c r="HO288" s="3">
        <v>93205</v>
      </c>
      <c r="HP288" s="3">
        <v>93205</v>
      </c>
      <c r="HQ288" s="3">
        <v>93205</v>
      </c>
      <c r="HR288" s="3">
        <v>93205</v>
      </c>
      <c r="HS288" s="3">
        <v>93205</v>
      </c>
      <c r="HT288" s="3">
        <v>93205</v>
      </c>
      <c r="HU288" s="3">
        <v>93205</v>
      </c>
      <c r="HV288" s="3">
        <v>93205</v>
      </c>
      <c r="HW288" s="3">
        <v>93205</v>
      </c>
      <c r="HX288" s="3">
        <v>93205</v>
      </c>
      <c r="HY288" s="3">
        <v>93205</v>
      </c>
      <c r="HZ288" s="3">
        <v>93205</v>
      </c>
      <c r="IA288" s="3">
        <v>93205</v>
      </c>
      <c r="IB288" s="3">
        <v>93205</v>
      </c>
      <c r="IC288" s="3">
        <v>93205</v>
      </c>
      <c r="ID288" s="3">
        <v>93205</v>
      </c>
      <c r="IE288" s="3">
        <v>93205</v>
      </c>
      <c r="IF288" s="3">
        <v>93205</v>
      </c>
      <c r="IG288" s="3">
        <v>93205</v>
      </c>
      <c r="IH288" s="3">
        <v>93205</v>
      </c>
      <c r="II288" s="3">
        <v>93205</v>
      </c>
      <c r="IJ288" s="3">
        <v>93205</v>
      </c>
      <c r="IK288" s="3">
        <v>93205</v>
      </c>
      <c r="IL288" s="3">
        <v>93205</v>
      </c>
      <c r="IM288" s="3">
        <v>93205</v>
      </c>
      <c r="IN288" s="3">
        <v>93205</v>
      </c>
      <c r="IO288" s="3">
        <v>93205</v>
      </c>
      <c r="IP288" s="3">
        <v>93205</v>
      </c>
      <c r="IQ288" s="3">
        <v>93205</v>
      </c>
      <c r="IR288" s="3">
        <v>93205</v>
      </c>
      <c r="IS288" s="3">
        <v>93205</v>
      </c>
      <c r="IT288" s="3">
        <v>93205</v>
      </c>
      <c r="IU288" s="3">
        <v>93205</v>
      </c>
      <c r="IV288" s="3">
        <v>93205</v>
      </c>
      <c r="IW288" s="3">
        <v>93205</v>
      </c>
      <c r="IX288" s="3">
        <v>93205</v>
      </c>
      <c r="IY288" s="3">
        <v>93205</v>
      </c>
      <c r="IZ288" s="3">
        <v>93205</v>
      </c>
      <c r="JA288" s="3">
        <v>93205</v>
      </c>
      <c r="JB288" s="3">
        <v>93205</v>
      </c>
      <c r="JC288" s="3">
        <v>93205</v>
      </c>
      <c r="JD288" s="3">
        <v>93205</v>
      </c>
      <c r="JE288" s="3">
        <v>93205</v>
      </c>
      <c r="JF288" s="3">
        <v>93205</v>
      </c>
      <c r="JG288" s="3">
        <v>93205</v>
      </c>
      <c r="JH288" s="3">
        <v>93205</v>
      </c>
      <c r="JI288" s="3">
        <v>93205</v>
      </c>
      <c r="JJ288" s="3">
        <v>93205</v>
      </c>
      <c r="JK288" s="3">
        <v>93205</v>
      </c>
      <c r="JL288" s="3">
        <v>93205</v>
      </c>
      <c r="JM288" s="3">
        <v>93205</v>
      </c>
      <c r="JN288" s="3">
        <v>93205</v>
      </c>
      <c r="JO288" s="3">
        <v>93205</v>
      </c>
      <c r="JP288" s="3">
        <v>93205</v>
      </c>
      <c r="JQ288" s="3">
        <v>93205</v>
      </c>
      <c r="JR288" s="3">
        <v>93205</v>
      </c>
      <c r="JS288" s="3">
        <v>93205</v>
      </c>
      <c r="JT288" s="3">
        <v>93205</v>
      </c>
      <c r="JU288" s="3">
        <v>93205</v>
      </c>
      <c r="JV288" s="3">
        <v>93205</v>
      </c>
      <c r="JW288" s="3">
        <v>93205</v>
      </c>
      <c r="JX288" s="3">
        <v>93205</v>
      </c>
      <c r="JY288" s="3">
        <v>93205</v>
      </c>
      <c r="JZ288" s="3">
        <v>93205</v>
      </c>
      <c r="KA288" s="3">
        <v>93205</v>
      </c>
      <c r="KB288" s="3">
        <v>93205</v>
      </c>
      <c r="KC288" s="3">
        <v>93205</v>
      </c>
      <c r="KD288" s="3">
        <v>93205</v>
      </c>
      <c r="KE288" s="3">
        <v>93205</v>
      </c>
      <c r="KF288" s="3">
        <v>93205</v>
      </c>
      <c r="KG288" s="3">
        <v>93205</v>
      </c>
      <c r="KH288" s="3">
        <v>93205</v>
      </c>
      <c r="KI288" s="3">
        <v>93205</v>
      </c>
      <c r="KJ288" s="3">
        <v>93205</v>
      </c>
      <c r="KK288" s="3">
        <v>93205</v>
      </c>
      <c r="KL288" s="3">
        <v>93205</v>
      </c>
      <c r="KM288" s="3">
        <v>93205</v>
      </c>
      <c r="KN288" s="3">
        <v>93205</v>
      </c>
      <c r="KO288" s="3">
        <v>93205</v>
      </c>
      <c r="KP288" s="3">
        <v>93205</v>
      </c>
      <c r="KQ288" s="3">
        <v>93205</v>
      </c>
      <c r="KR288" s="3">
        <v>93205</v>
      </c>
      <c r="KS288" s="3">
        <v>93205</v>
      </c>
      <c r="KT288" s="3">
        <v>93205</v>
      </c>
      <c r="KU288" s="3">
        <v>93205</v>
      </c>
      <c r="KV288" s="3">
        <v>93205</v>
      </c>
      <c r="KW288" s="3">
        <v>93205</v>
      </c>
      <c r="KX288" s="3">
        <v>93205</v>
      </c>
      <c r="KY288" s="3">
        <v>93205</v>
      </c>
      <c r="KZ288" s="3">
        <v>93205</v>
      </c>
      <c r="LA288" s="3">
        <v>93205</v>
      </c>
      <c r="LB288" s="3">
        <v>93205</v>
      </c>
      <c r="LC288" s="3">
        <v>93205</v>
      </c>
      <c r="LD288" s="3">
        <v>93205</v>
      </c>
      <c r="LE288" s="3">
        <v>93205</v>
      </c>
      <c r="LF288" s="3">
        <v>93205</v>
      </c>
      <c r="LG288" s="3">
        <v>93205</v>
      </c>
      <c r="LH288" s="3">
        <v>93205</v>
      </c>
      <c r="LI288" s="3">
        <v>93205</v>
      </c>
      <c r="LJ288" s="3">
        <v>93205</v>
      </c>
      <c r="LK288" s="3">
        <v>93205</v>
      </c>
      <c r="LL288" s="3">
        <v>93205</v>
      </c>
      <c r="LM288" s="3">
        <v>93205</v>
      </c>
      <c r="LN288" s="3">
        <v>93205</v>
      </c>
      <c r="LO288" s="3">
        <v>93205</v>
      </c>
      <c r="LP288" s="3">
        <v>93205</v>
      </c>
      <c r="LQ288" s="3">
        <v>93205</v>
      </c>
      <c r="LR288" s="3">
        <v>93205</v>
      </c>
      <c r="LS288" s="3">
        <v>93205</v>
      </c>
      <c r="LT288" s="3">
        <v>93205</v>
      </c>
      <c r="LU288" s="3">
        <v>93205</v>
      </c>
      <c r="LV288" s="3">
        <v>93205</v>
      </c>
      <c r="LW288" s="3">
        <v>93205</v>
      </c>
      <c r="LX288" s="3">
        <v>93205</v>
      </c>
      <c r="LY288" s="3">
        <v>93205</v>
      </c>
      <c r="LZ288" s="3">
        <v>93205</v>
      </c>
      <c r="MA288" s="3">
        <v>93205</v>
      </c>
      <c r="MB288" s="3">
        <v>93205</v>
      </c>
      <c r="MC288" s="3">
        <v>93205</v>
      </c>
      <c r="MD288" s="3">
        <v>93205</v>
      </c>
      <c r="ME288" s="3">
        <v>93205</v>
      </c>
      <c r="MF288" s="3">
        <v>93205</v>
      </c>
      <c r="MG288" s="3">
        <v>93205</v>
      </c>
      <c r="MH288" s="3">
        <v>93205</v>
      </c>
      <c r="MI288" s="3">
        <v>93205</v>
      </c>
      <c r="MJ288" s="3">
        <v>93205</v>
      </c>
      <c r="MK288" s="3">
        <v>93205</v>
      </c>
      <c r="ML288" s="3">
        <v>93205</v>
      </c>
      <c r="MM288" s="3">
        <v>93205</v>
      </c>
      <c r="MN288" s="3">
        <v>93205</v>
      </c>
      <c r="MO288" s="3">
        <v>93205</v>
      </c>
      <c r="MP288" s="3">
        <v>93205</v>
      </c>
      <c r="MQ288" s="3">
        <v>93205</v>
      </c>
      <c r="MR288" s="3">
        <v>93205</v>
      </c>
      <c r="MS288" s="3">
        <v>93205</v>
      </c>
      <c r="MT288" s="3">
        <v>93205</v>
      </c>
      <c r="MU288" s="3">
        <v>93205</v>
      </c>
      <c r="MV288" s="3">
        <v>93205</v>
      </c>
      <c r="MW288" s="3">
        <v>93205</v>
      </c>
      <c r="MX288" s="3">
        <v>93205</v>
      </c>
      <c r="MY288" s="3">
        <v>93205</v>
      </c>
      <c r="MZ288" s="3">
        <v>93205</v>
      </c>
      <c r="NA288" s="3">
        <v>93205</v>
      </c>
      <c r="NB288" s="3">
        <v>93205</v>
      </c>
      <c r="NC288" s="3">
        <v>93205</v>
      </c>
      <c r="ND288" s="3">
        <v>93205</v>
      </c>
      <c r="NE288" s="3">
        <v>93205</v>
      </c>
      <c r="NF288" s="3">
        <v>93205</v>
      </c>
      <c r="NG288" s="3">
        <v>93205</v>
      </c>
      <c r="NH288" s="3">
        <v>93205</v>
      </c>
      <c r="NI288" s="3">
        <v>93205</v>
      </c>
      <c r="NJ288" s="3">
        <v>93205</v>
      </c>
      <c r="NK288" s="3">
        <v>93205</v>
      </c>
      <c r="NL288" s="3">
        <v>93205</v>
      </c>
      <c r="NM288" s="3">
        <v>93205</v>
      </c>
      <c r="NN288" s="3">
        <v>93205</v>
      </c>
      <c r="NO288" s="3">
        <v>93205</v>
      </c>
      <c r="NP288" s="3">
        <v>93205</v>
      </c>
      <c r="NQ288" s="3">
        <v>93205</v>
      </c>
      <c r="NR288" s="3">
        <v>93205</v>
      </c>
      <c r="NS288" s="3">
        <v>93205</v>
      </c>
      <c r="NT288" s="3">
        <v>93205</v>
      </c>
      <c r="NU288" s="3">
        <v>93205</v>
      </c>
      <c r="NV288" s="3">
        <v>93205</v>
      </c>
      <c r="NW288" s="3">
        <v>93205</v>
      </c>
      <c r="NX288" s="3">
        <v>93205</v>
      </c>
      <c r="NY288" s="3">
        <v>93205</v>
      </c>
      <c r="NZ288" s="3">
        <v>93205</v>
      </c>
      <c r="OA288" s="3">
        <v>93205</v>
      </c>
      <c r="OB288" s="3">
        <v>93205</v>
      </c>
      <c r="OC288" s="3">
        <v>93205</v>
      </c>
      <c r="OD288" s="3">
        <v>93205</v>
      </c>
      <c r="OE288" s="3">
        <v>93205</v>
      </c>
      <c r="OF288" s="3">
        <v>93205</v>
      </c>
      <c r="OG288" s="3">
        <v>93205</v>
      </c>
      <c r="OH288" s="3">
        <v>93205</v>
      </c>
      <c r="OI288" s="3">
        <v>93205</v>
      </c>
      <c r="OJ288" s="3">
        <v>93205</v>
      </c>
      <c r="OK288" s="3">
        <v>93205</v>
      </c>
      <c r="OL288" s="3">
        <v>93205</v>
      </c>
      <c r="OM288" s="3">
        <v>93205</v>
      </c>
      <c r="ON288" s="3">
        <v>93205</v>
      </c>
      <c r="OO288" s="3">
        <v>93205</v>
      </c>
      <c r="OP288" s="3">
        <v>93205</v>
      </c>
      <c r="OQ288" s="3">
        <v>93205</v>
      </c>
      <c r="OR288" s="3">
        <v>93205</v>
      </c>
      <c r="OS288" s="3">
        <v>93205</v>
      </c>
      <c r="OT288" s="3">
        <v>93205</v>
      </c>
      <c r="OU288" s="3">
        <v>93205</v>
      </c>
      <c r="OV288" s="3">
        <v>93205</v>
      </c>
      <c r="OW288" s="3">
        <v>93205</v>
      </c>
      <c r="OX288" s="3">
        <v>93205</v>
      </c>
      <c r="OY288" s="3">
        <v>93205</v>
      </c>
      <c r="OZ288" s="3">
        <v>93205</v>
      </c>
      <c r="PA288" s="3">
        <v>93205</v>
      </c>
      <c r="PB288" s="3">
        <v>93205</v>
      </c>
      <c r="PC288" s="3">
        <v>93205</v>
      </c>
      <c r="PD288" s="3">
        <v>93205</v>
      </c>
      <c r="PE288" s="3">
        <v>93205</v>
      </c>
      <c r="PF288" s="3">
        <v>93205</v>
      </c>
      <c r="PG288" s="3">
        <v>93205</v>
      </c>
      <c r="PH288" s="3">
        <v>93205</v>
      </c>
      <c r="PI288" s="3">
        <v>93205</v>
      </c>
      <c r="PJ288" s="3">
        <v>93205</v>
      </c>
      <c r="PK288" s="3">
        <v>93205</v>
      </c>
      <c r="PL288" s="3">
        <v>93205</v>
      </c>
      <c r="PM288" s="3">
        <v>93205</v>
      </c>
      <c r="PN288" s="3">
        <v>93205</v>
      </c>
      <c r="PO288" s="3">
        <v>93205</v>
      </c>
      <c r="PP288" s="3">
        <v>93205</v>
      </c>
      <c r="PQ288" s="3">
        <v>93205</v>
      </c>
      <c r="PR288" s="3">
        <v>93205</v>
      </c>
      <c r="PS288" s="3">
        <v>93205</v>
      </c>
      <c r="PT288" s="3">
        <v>93205</v>
      </c>
      <c r="PU288" s="3">
        <v>93205</v>
      </c>
      <c r="PV288" s="3">
        <v>93205</v>
      </c>
      <c r="PW288" s="3">
        <v>93205</v>
      </c>
      <c r="PX288" s="3">
        <v>93205</v>
      </c>
      <c r="PY288" s="3">
        <v>93205</v>
      </c>
      <c r="PZ288" s="3">
        <v>93205</v>
      </c>
      <c r="QA288" s="3">
        <v>93205</v>
      </c>
      <c r="QB288" s="3">
        <v>93205</v>
      </c>
      <c r="QC288" s="3">
        <v>93205</v>
      </c>
      <c r="QD288" s="3">
        <v>93205</v>
      </c>
      <c r="QE288" s="3">
        <v>93205</v>
      </c>
      <c r="QF288" s="3">
        <v>93205</v>
      </c>
      <c r="QG288" s="3">
        <v>93205</v>
      </c>
      <c r="QH288" s="3">
        <v>93205</v>
      </c>
      <c r="QI288" s="3">
        <v>93205</v>
      </c>
      <c r="QJ288" s="3">
        <v>93205</v>
      </c>
      <c r="QK288" s="3">
        <v>93205</v>
      </c>
      <c r="QL288" s="3">
        <v>93205</v>
      </c>
      <c r="QM288" s="3">
        <v>93205</v>
      </c>
      <c r="QN288" s="3">
        <v>93205</v>
      </c>
      <c r="QO288" s="3">
        <v>93205</v>
      </c>
      <c r="QP288" s="3">
        <v>93205</v>
      </c>
      <c r="QQ288" s="3">
        <v>93205</v>
      </c>
      <c r="QR288" s="3">
        <v>93205</v>
      </c>
      <c r="QS288" s="3">
        <v>93205</v>
      </c>
      <c r="QT288" s="3">
        <v>93205</v>
      </c>
      <c r="QU288" s="3">
        <v>93205</v>
      </c>
      <c r="QV288" s="3">
        <v>93205</v>
      </c>
      <c r="QW288" s="3">
        <v>93205</v>
      </c>
      <c r="QX288" s="3">
        <v>93205</v>
      </c>
      <c r="QY288" s="3">
        <v>93205</v>
      </c>
      <c r="QZ288" s="3">
        <v>93205</v>
      </c>
      <c r="RA288" s="3">
        <v>93205</v>
      </c>
      <c r="RB288" s="3">
        <v>93205</v>
      </c>
      <c r="RC288" s="3">
        <v>93205</v>
      </c>
      <c r="RD288" s="3">
        <v>93205</v>
      </c>
      <c r="RE288" s="3">
        <v>93205</v>
      </c>
      <c r="RF288" s="3">
        <v>93205</v>
      </c>
      <c r="RG288" s="3">
        <v>93205</v>
      </c>
      <c r="RH288" s="3">
        <v>93205</v>
      </c>
      <c r="RI288" s="3">
        <v>93205</v>
      </c>
      <c r="RJ288" s="3">
        <v>93205</v>
      </c>
      <c r="RK288" s="3">
        <v>93205</v>
      </c>
      <c r="RL288" s="3">
        <v>93205</v>
      </c>
      <c r="RM288" s="3">
        <v>93205</v>
      </c>
      <c r="RN288" s="3">
        <v>93205</v>
      </c>
      <c r="RO288" s="3">
        <v>93205</v>
      </c>
      <c r="RP288" s="3">
        <v>93205</v>
      </c>
      <c r="RQ288" s="3">
        <v>93205</v>
      </c>
      <c r="RR288" s="3">
        <v>93205</v>
      </c>
      <c r="RS288" s="3">
        <v>93205</v>
      </c>
      <c r="RT288" s="3">
        <v>93205</v>
      </c>
      <c r="RU288" s="3">
        <v>93205</v>
      </c>
      <c r="RV288" s="3">
        <v>93205</v>
      </c>
      <c r="RW288" s="3">
        <v>93205</v>
      </c>
      <c r="RX288" s="3">
        <v>93205</v>
      </c>
      <c r="RY288" s="3">
        <v>93205</v>
      </c>
      <c r="RZ288" s="3">
        <v>93205</v>
      </c>
      <c r="SA288" s="3">
        <v>93205</v>
      </c>
      <c r="SB288" s="3">
        <v>93205</v>
      </c>
      <c r="SC288" s="3">
        <v>93205</v>
      </c>
      <c r="SD288" s="3">
        <v>93205</v>
      </c>
      <c r="SE288" s="3">
        <v>93205</v>
      </c>
      <c r="SF288" s="3">
        <v>93205</v>
      </c>
      <c r="SG288" s="3">
        <v>93205</v>
      </c>
      <c r="SH288" s="3">
        <v>93205</v>
      </c>
      <c r="SI288" s="3">
        <v>93205</v>
      </c>
      <c r="SJ288" s="3">
        <v>93205</v>
      </c>
      <c r="SK288" s="3">
        <v>93205</v>
      </c>
      <c r="SL288" s="3">
        <v>93205</v>
      </c>
      <c r="SM288" s="3">
        <v>93205</v>
      </c>
      <c r="SN288" s="3">
        <v>93205</v>
      </c>
      <c r="SO288" s="3">
        <v>93205</v>
      </c>
      <c r="SP288" s="3">
        <v>93205</v>
      </c>
      <c r="SQ288" s="3">
        <v>93205</v>
      </c>
      <c r="SR288" s="3">
        <v>93205</v>
      </c>
      <c r="SS288" s="3">
        <v>93205</v>
      </c>
      <c r="ST288" s="3">
        <v>93205</v>
      </c>
      <c r="SU288" s="3">
        <v>93205</v>
      </c>
      <c r="SV288" s="3">
        <v>93205</v>
      </c>
      <c r="SW288" s="3">
        <v>93205</v>
      </c>
      <c r="SX288" s="3">
        <v>93205</v>
      </c>
      <c r="SY288" s="3">
        <v>93205</v>
      </c>
      <c r="SZ288" s="3">
        <v>93205</v>
      </c>
      <c r="TA288" s="3">
        <v>93205</v>
      </c>
      <c r="TB288" s="3">
        <v>93205</v>
      </c>
      <c r="TC288" s="3">
        <v>93205</v>
      </c>
      <c r="TD288" s="3">
        <v>93205</v>
      </c>
      <c r="TE288" s="3">
        <v>93205</v>
      </c>
      <c r="TF288" s="3">
        <v>93205</v>
      </c>
      <c r="TG288" s="3">
        <v>93205</v>
      </c>
      <c r="TH288" s="3">
        <v>93205</v>
      </c>
      <c r="TI288" s="3">
        <v>93205</v>
      </c>
      <c r="TJ288" s="3">
        <v>93205</v>
      </c>
      <c r="TK288" s="3">
        <v>93205</v>
      </c>
      <c r="TL288" s="3">
        <v>93205</v>
      </c>
      <c r="TM288" s="3">
        <v>93205</v>
      </c>
      <c r="TN288" s="3">
        <v>93205</v>
      </c>
      <c r="TO288" s="3">
        <v>93205</v>
      </c>
      <c r="TP288" s="3">
        <v>93205</v>
      </c>
      <c r="TQ288" s="3">
        <v>93205</v>
      </c>
      <c r="TR288" s="3">
        <v>93205</v>
      </c>
      <c r="TS288" s="3">
        <v>93205</v>
      </c>
      <c r="TT288" s="3">
        <v>93205</v>
      </c>
      <c r="TU288" s="3">
        <v>93205</v>
      </c>
      <c r="TV288" s="3">
        <v>93205</v>
      </c>
      <c r="TW288" s="3">
        <v>93205</v>
      </c>
      <c r="TX288" s="3">
        <v>93205</v>
      </c>
      <c r="TY288" s="3">
        <v>93205</v>
      </c>
      <c r="TZ288" s="3">
        <v>93205</v>
      </c>
      <c r="UA288" s="3">
        <v>93205</v>
      </c>
      <c r="UB288" s="3">
        <v>93205</v>
      </c>
      <c r="UC288" s="3">
        <v>93205</v>
      </c>
      <c r="UD288" s="3">
        <v>93205</v>
      </c>
      <c r="UE288" s="3">
        <v>93205</v>
      </c>
      <c r="UF288" s="3">
        <v>93205</v>
      </c>
      <c r="UG288" s="3">
        <v>93205</v>
      </c>
      <c r="UH288" s="3">
        <v>93205</v>
      </c>
      <c r="UI288" s="3">
        <v>93205</v>
      </c>
      <c r="UJ288" s="3">
        <v>93205</v>
      </c>
      <c r="UK288" s="3">
        <v>93205</v>
      </c>
      <c r="UL288" s="3">
        <v>93205</v>
      </c>
      <c r="UM288" s="3">
        <v>93205</v>
      </c>
      <c r="UN288" s="3">
        <v>93205</v>
      </c>
      <c r="UO288" s="3">
        <v>93205</v>
      </c>
      <c r="UP288" s="3">
        <v>93205</v>
      </c>
      <c r="UQ288" s="3">
        <v>93205</v>
      </c>
      <c r="UR288" s="3">
        <v>93205</v>
      </c>
      <c r="US288" s="3">
        <v>93205</v>
      </c>
      <c r="UT288" s="3">
        <v>93205</v>
      </c>
      <c r="UU288" s="3">
        <v>93205</v>
      </c>
      <c r="UV288" s="3">
        <v>93205</v>
      </c>
      <c r="UW288" s="3">
        <v>93205</v>
      </c>
      <c r="UX288" s="3">
        <v>93205</v>
      </c>
      <c r="UY288" s="3">
        <v>93205</v>
      </c>
      <c r="UZ288" s="3">
        <v>93205</v>
      </c>
      <c r="VA288" s="3">
        <v>93205</v>
      </c>
      <c r="VB288" s="3">
        <v>93205</v>
      </c>
      <c r="VC288" s="3">
        <v>93205</v>
      </c>
      <c r="VD288" s="3">
        <v>93205</v>
      </c>
      <c r="VE288" s="3">
        <v>93205</v>
      </c>
      <c r="VF288" s="3">
        <v>93205</v>
      </c>
      <c r="VG288" s="3">
        <v>93205</v>
      </c>
      <c r="VH288" s="3">
        <v>93205</v>
      </c>
      <c r="VI288" s="3">
        <v>93205</v>
      </c>
      <c r="VJ288" s="3">
        <v>93205</v>
      </c>
      <c r="VK288" s="3">
        <v>93205</v>
      </c>
      <c r="VL288" s="3">
        <v>93205</v>
      </c>
      <c r="VM288" s="3">
        <v>93205</v>
      </c>
      <c r="VN288" s="3">
        <v>93205</v>
      </c>
      <c r="VO288" s="3">
        <v>93205</v>
      </c>
      <c r="VP288" s="3">
        <v>93205</v>
      </c>
      <c r="VQ288" s="3">
        <v>93205</v>
      </c>
      <c r="VR288" s="3">
        <v>93205</v>
      </c>
      <c r="VS288" s="3">
        <v>93205</v>
      </c>
      <c r="VT288" s="3">
        <v>93205</v>
      </c>
      <c r="VU288" s="3">
        <v>93205</v>
      </c>
      <c r="VV288" s="3">
        <v>93205</v>
      </c>
      <c r="VW288" s="3">
        <v>93205</v>
      </c>
      <c r="VX288" s="3">
        <v>93205</v>
      </c>
      <c r="VY288" s="3">
        <v>93205</v>
      </c>
      <c r="VZ288" s="3">
        <v>93205</v>
      </c>
      <c r="WA288" s="3">
        <v>93205</v>
      </c>
      <c r="WB288" s="3">
        <v>93205</v>
      </c>
      <c r="WC288" s="3">
        <v>93205</v>
      </c>
      <c r="WD288" s="3">
        <v>93205</v>
      </c>
      <c r="WE288" s="3">
        <v>93205</v>
      </c>
      <c r="WF288" s="3">
        <v>93205</v>
      </c>
      <c r="WG288" s="3">
        <v>93205</v>
      </c>
      <c r="WH288" s="3">
        <v>93205</v>
      </c>
      <c r="WI288" s="3">
        <v>93205</v>
      </c>
      <c r="WJ288" s="3">
        <v>93205</v>
      </c>
      <c r="WK288" s="3">
        <v>93205</v>
      </c>
      <c r="WL288" s="3">
        <v>93205</v>
      </c>
      <c r="WM288" s="3">
        <v>93205</v>
      </c>
      <c r="WN288" s="3">
        <v>93205</v>
      </c>
      <c r="WO288" s="3">
        <v>93205</v>
      </c>
      <c r="WP288" s="3">
        <v>93205</v>
      </c>
      <c r="WQ288" s="3">
        <v>93205</v>
      </c>
      <c r="WR288" s="3">
        <v>93205</v>
      </c>
      <c r="WS288" s="3">
        <v>93205</v>
      </c>
      <c r="WT288" s="3">
        <v>93205</v>
      </c>
      <c r="WU288" s="3">
        <v>93205</v>
      </c>
      <c r="WV288" s="3">
        <v>93205</v>
      </c>
      <c r="WW288" s="3">
        <v>93205</v>
      </c>
      <c r="WX288" s="3">
        <v>93205</v>
      </c>
      <c r="WY288" s="3">
        <v>93205</v>
      </c>
      <c r="WZ288" s="3">
        <v>93205</v>
      </c>
      <c r="XA288" s="3">
        <v>93205</v>
      </c>
      <c r="XB288" s="3">
        <v>93205</v>
      </c>
      <c r="XC288" s="3">
        <v>93205</v>
      </c>
      <c r="XD288" s="3">
        <v>93205</v>
      </c>
      <c r="XE288" s="3">
        <v>93205</v>
      </c>
      <c r="XF288" s="3">
        <v>93205</v>
      </c>
      <c r="XG288" s="3">
        <v>93205</v>
      </c>
      <c r="XH288" s="3">
        <v>93205</v>
      </c>
      <c r="XI288" s="3">
        <v>93205</v>
      </c>
      <c r="XJ288" s="3">
        <v>93205</v>
      </c>
      <c r="XK288" s="3">
        <v>93205</v>
      </c>
      <c r="XL288" s="3">
        <v>93205</v>
      </c>
      <c r="XM288" s="3">
        <v>93205</v>
      </c>
      <c r="XN288" s="3">
        <v>93205</v>
      </c>
      <c r="XO288" s="3">
        <v>93205</v>
      </c>
      <c r="XP288" s="3">
        <v>93205</v>
      </c>
      <c r="XQ288" s="3">
        <v>93205</v>
      </c>
      <c r="XR288" s="3">
        <v>93205</v>
      </c>
      <c r="XS288" s="3">
        <v>93205</v>
      </c>
      <c r="XT288" s="3">
        <v>93205</v>
      </c>
      <c r="XU288" s="3">
        <v>93205</v>
      </c>
      <c r="XV288" s="3">
        <v>93205</v>
      </c>
      <c r="XW288" s="3">
        <v>93205</v>
      </c>
      <c r="XX288" s="3">
        <v>93205</v>
      </c>
      <c r="XY288" s="3">
        <v>93205</v>
      </c>
      <c r="XZ288" s="3">
        <v>93205</v>
      </c>
      <c r="YA288" s="3">
        <v>93205</v>
      </c>
      <c r="YB288" s="3">
        <v>93205</v>
      </c>
      <c r="YC288" s="3">
        <v>93205</v>
      </c>
      <c r="YD288" s="3">
        <v>93205</v>
      </c>
      <c r="YE288" s="3">
        <v>93205</v>
      </c>
      <c r="YF288" s="3">
        <v>93205</v>
      </c>
      <c r="YG288" s="3">
        <v>93205</v>
      </c>
      <c r="YH288" s="3">
        <v>93205</v>
      </c>
      <c r="YI288" s="3">
        <v>93205</v>
      </c>
      <c r="YJ288" s="3">
        <v>93205</v>
      </c>
      <c r="YK288" s="3">
        <v>93205</v>
      </c>
      <c r="YL288" s="3">
        <v>93205</v>
      </c>
      <c r="YM288" s="3">
        <v>93205</v>
      </c>
      <c r="YN288" s="3">
        <v>93205</v>
      </c>
      <c r="YO288" s="3">
        <v>93205</v>
      </c>
      <c r="YP288" s="3">
        <v>93205</v>
      </c>
      <c r="YQ288" s="3">
        <v>93205</v>
      </c>
      <c r="YR288" s="3">
        <v>93205</v>
      </c>
      <c r="YS288" s="3">
        <v>93205</v>
      </c>
      <c r="YT288" s="3">
        <v>93205</v>
      </c>
      <c r="YU288" s="3">
        <v>93205</v>
      </c>
      <c r="YV288" s="3">
        <v>93205</v>
      </c>
      <c r="YW288" s="3">
        <v>93205</v>
      </c>
      <c r="YX288" s="3">
        <v>93205</v>
      </c>
      <c r="YY288" s="3">
        <v>93205</v>
      </c>
      <c r="YZ288" s="3">
        <v>93205</v>
      </c>
      <c r="ZA288" s="3">
        <v>93205</v>
      </c>
      <c r="ZB288" s="3">
        <v>93205</v>
      </c>
      <c r="ZC288" s="3">
        <v>93205</v>
      </c>
      <c r="ZD288" s="3">
        <v>93205</v>
      </c>
      <c r="ZE288" s="3">
        <v>93205</v>
      </c>
      <c r="ZF288" s="3">
        <v>93205</v>
      </c>
      <c r="ZG288" s="3">
        <v>93205</v>
      </c>
      <c r="ZH288" s="3">
        <v>93205</v>
      </c>
      <c r="ZI288" s="3">
        <v>93205</v>
      </c>
      <c r="ZJ288" s="3">
        <v>93205</v>
      </c>
      <c r="ZK288" s="3">
        <v>93205</v>
      </c>
      <c r="ZL288" s="3">
        <v>93205</v>
      </c>
      <c r="ZM288" s="3">
        <v>93205</v>
      </c>
      <c r="ZN288" s="3">
        <v>93205</v>
      </c>
      <c r="ZO288" s="3">
        <v>93205</v>
      </c>
      <c r="ZP288" s="3">
        <v>93205</v>
      </c>
      <c r="ZQ288" s="3">
        <v>93205</v>
      </c>
      <c r="ZR288" s="3">
        <v>93205</v>
      </c>
      <c r="ZS288" s="3">
        <v>93205</v>
      </c>
      <c r="ZT288" s="3">
        <v>93205</v>
      </c>
      <c r="ZU288" s="3">
        <v>93205</v>
      </c>
      <c r="ZV288" s="3">
        <v>93205</v>
      </c>
      <c r="ZW288" s="3">
        <v>93205</v>
      </c>
      <c r="ZX288" s="3">
        <v>93205</v>
      </c>
      <c r="ZY288" s="3">
        <v>93205</v>
      </c>
      <c r="ZZ288" s="3">
        <v>93205</v>
      </c>
      <c r="AAA288" s="3">
        <v>93205</v>
      </c>
      <c r="AAB288" s="3">
        <v>93205</v>
      </c>
      <c r="AAC288" s="3">
        <v>93205</v>
      </c>
      <c r="AAD288" s="3">
        <v>93205</v>
      </c>
      <c r="AAE288" s="3">
        <v>93205</v>
      </c>
      <c r="AAF288" s="3">
        <v>93205</v>
      </c>
      <c r="AAG288" s="3">
        <v>93205</v>
      </c>
      <c r="AAH288" s="3">
        <v>93205</v>
      </c>
      <c r="AAI288" s="3">
        <v>93205</v>
      </c>
      <c r="AAJ288" s="3">
        <v>93205</v>
      </c>
      <c r="AAK288" s="3">
        <v>93205</v>
      </c>
      <c r="AAL288" s="3">
        <v>93205</v>
      </c>
      <c r="AAM288" s="3">
        <v>93205</v>
      </c>
      <c r="AAN288" s="3">
        <v>93205</v>
      </c>
      <c r="AAO288" s="3">
        <v>93205</v>
      </c>
      <c r="AAP288" s="3">
        <v>93205</v>
      </c>
      <c r="AAQ288" s="3">
        <v>93205</v>
      </c>
      <c r="AAR288" s="3">
        <v>93205</v>
      </c>
      <c r="AAS288" s="3">
        <v>93205</v>
      </c>
      <c r="AAT288" s="3">
        <v>93205</v>
      </c>
      <c r="AAU288" s="3">
        <v>93205</v>
      </c>
      <c r="AAV288" s="3">
        <v>93205</v>
      </c>
      <c r="AAW288" s="3">
        <v>93205</v>
      </c>
      <c r="AAX288" s="3">
        <v>93205</v>
      </c>
      <c r="AAY288" s="3">
        <v>93205</v>
      </c>
      <c r="AAZ288" s="3">
        <v>93205</v>
      </c>
      <c r="ABA288" s="3">
        <v>93205</v>
      </c>
      <c r="ABB288" s="3">
        <v>93205</v>
      </c>
      <c r="ABC288" s="3">
        <v>93205</v>
      </c>
      <c r="ABD288" s="3">
        <v>93205</v>
      </c>
      <c r="ABE288" s="3">
        <v>93205</v>
      </c>
      <c r="ABF288" s="3">
        <v>93205</v>
      </c>
      <c r="ABG288" s="3">
        <v>93205</v>
      </c>
      <c r="ABH288" s="3">
        <v>93205</v>
      </c>
      <c r="ABI288" s="3">
        <v>93205</v>
      </c>
      <c r="ABJ288" s="3">
        <v>93205</v>
      </c>
      <c r="ABK288" s="3">
        <v>93205</v>
      </c>
      <c r="ABL288" s="3">
        <v>93205</v>
      </c>
      <c r="ABM288" s="3">
        <v>93205</v>
      </c>
      <c r="ABN288" s="3">
        <v>93205</v>
      </c>
      <c r="ABO288" s="3">
        <v>93205</v>
      </c>
      <c r="ABP288" s="3">
        <v>93205</v>
      </c>
      <c r="ABQ288" s="3">
        <v>93205</v>
      </c>
      <c r="ABR288" s="3">
        <v>93205</v>
      </c>
      <c r="ABS288" s="3">
        <v>93205</v>
      </c>
      <c r="ABT288" s="3">
        <v>93205</v>
      </c>
      <c r="ABU288" s="3">
        <v>93205</v>
      </c>
      <c r="ABV288" s="3">
        <v>93205</v>
      </c>
      <c r="ABW288" s="3">
        <v>93205</v>
      </c>
      <c r="ABX288" s="3">
        <v>93205</v>
      </c>
      <c r="ABY288" s="3">
        <v>93205</v>
      </c>
      <c r="ABZ288" s="3">
        <v>93205</v>
      </c>
      <c r="ACA288" s="3">
        <v>93205</v>
      </c>
      <c r="ACB288" s="3">
        <v>93205</v>
      </c>
      <c r="ACC288" s="3">
        <v>93205</v>
      </c>
      <c r="ACD288" s="3">
        <v>93205</v>
      </c>
      <c r="ACE288" s="3">
        <v>93205</v>
      </c>
      <c r="ACF288" s="3">
        <v>93205</v>
      </c>
      <c r="ACG288" s="3">
        <v>93205</v>
      </c>
      <c r="ACH288" s="3">
        <v>93205</v>
      </c>
      <c r="ACI288" s="3">
        <v>93205</v>
      </c>
      <c r="ACJ288" s="3">
        <v>93205</v>
      </c>
      <c r="ACK288" s="3">
        <v>93205</v>
      </c>
      <c r="ACL288" s="3">
        <v>93205</v>
      </c>
      <c r="ACM288" s="3">
        <v>93205</v>
      </c>
      <c r="ACN288" s="3">
        <v>93205</v>
      </c>
      <c r="ACO288" s="3">
        <v>93205</v>
      </c>
      <c r="ACP288" s="3">
        <v>93205</v>
      </c>
      <c r="ACQ288" s="3">
        <v>93205</v>
      </c>
      <c r="ACR288" s="3">
        <v>93205</v>
      </c>
      <c r="ACS288" s="3">
        <v>93205</v>
      </c>
      <c r="ACT288" s="3">
        <v>93205</v>
      </c>
      <c r="ACU288" s="3">
        <v>93205</v>
      </c>
      <c r="ACV288" s="3">
        <v>93205</v>
      </c>
      <c r="ACW288" s="3">
        <v>93205</v>
      </c>
      <c r="ACX288" s="3">
        <v>93205</v>
      </c>
      <c r="ACY288" s="3">
        <v>93205</v>
      </c>
      <c r="ACZ288" s="3">
        <v>93205</v>
      </c>
      <c r="ADA288" s="3">
        <v>93205</v>
      </c>
      <c r="ADB288" s="3">
        <v>93205</v>
      </c>
      <c r="ADC288" s="3">
        <v>93205</v>
      </c>
      <c r="ADD288" s="3">
        <v>93205</v>
      </c>
      <c r="ADE288" s="3">
        <v>93205</v>
      </c>
      <c r="ADF288" s="3">
        <v>93205</v>
      </c>
      <c r="ADG288" s="3">
        <v>93205</v>
      </c>
      <c r="ADH288" s="3">
        <v>93205</v>
      </c>
      <c r="ADI288" s="3">
        <v>93205</v>
      </c>
      <c r="ADJ288" s="3">
        <v>93205</v>
      </c>
      <c r="ADK288" s="3">
        <v>93205</v>
      </c>
      <c r="ADL288" s="3">
        <v>93205</v>
      </c>
      <c r="ADM288" s="3">
        <v>93205</v>
      </c>
      <c r="ADN288" s="3">
        <v>93205</v>
      </c>
      <c r="ADO288" s="3">
        <v>93205</v>
      </c>
      <c r="ADP288" s="3">
        <v>93205</v>
      </c>
      <c r="ADQ288" s="3">
        <v>93205</v>
      </c>
      <c r="ADR288" s="3">
        <v>93205</v>
      </c>
      <c r="ADS288" s="3">
        <v>93205</v>
      </c>
      <c r="ADT288" s="3">
        <v>93205</v>
      </c>
      <c r="ADU288" s="3">
        <v>93205</v>
      </c>
      <c r="ADV288" s="3">
        <v>93205</v>
      </c>
      <c r="ADW288" s="3">
        <v>93205</v>
      </c>
      <c r="ADX288" s="3">
        <v>93205</v>
      </c>
      <c r="ADY288" s="3">
        <v>93205</v>
      </c>
      <c r="ADZ288" s="3">
        <v>93205</v>
      </c>
      <c r="AEA288" s="3">
        <v>93205</v>
      </c>
      <c r="AEB288" s="3">
        <v>93205</v>
      </c>
      <c r="AEC288" s="3">
        <v>93205</v>
      </c>
      <c r="AED288" s="3">
        <v>93205</v>
      </c>
      <c r="AEE288" s="3">
        <v>93205</v>
      </c>
      <c r="AEF288" s="3">
        <v>93205</v>
      </c>
      <c r="AEG288" s="3">
        <v>93205</v>
      </c>
      <c r="AEH288" s="3">
        <v>93205</v>
      </c>
      <c r="AEI288" s="3">
        <v>93205</v>
      </c>
      <c r="AEJ288" s="3">
        <v>93205</v>
      </c>
      <c r="AEK288" s="3">
        <v>93205</v>
      </c>
      <c r="AEL288" s="3">
        <v>93205</v>
      </c>
      <c r="AEM288" s="3">
        <v>93205</v>
      </c>
      <c r="AEN288" s="3">
        <v>93205</v>
      </c>
      <c r="AEO288" s="3">
        <v>93205</v>
      </c>
      <c r="AEP288" s="3">
        <v>93205</v>
      </c>
      <c r="AEQ288" s="3">
        <v>93205</v>
      </c>
      <c r="AER288" s="3">
        <v>93205</v>
      </c>
      <c r="AES288" s="3">
        <v>93205</v>
      </c>
      <c r="AET288" s="3">
        <v>93205</v>
      </c>
      <c r="AEU288" s="3">
        <v>93205</v>
      </c>
      <c r="AEV288" s="3">
        <v>93205</v>
      </c>
      <c r="AEW288" s="3">
        <v>93205</v>
      </c>
      <c r="AEX288" s="3">
        <v>93205</v>
      </c>
      <c r="AEY288" s="3">
        <v>93205</v>
      </c>
      <c r="AEZ288" s="3">
        <v>93205</v>
      </c>
      <c r="AFA288" s="3">
        <v>93205</v>
      </c>
      <c r="AFB288" s="3">
        <v>93205</v>
      </c>
      <c r="AFC288" s="3">
        <v>93205</v>
      </c>
      <c r="AFD288" s="3">
        <v>93205</v>
      </c>
      <c r="AFE288" s="3">
        <v>93205</v>
      </c>
      <c r="AFF288" s="3">
        <v>93205</v>
      </c>
      <c r="AFG288" s="3">
        <v>93205</v>
      </c>
      <c r="AFH288" s="3">
        <v>93205</v>
      </c>
      <c r="AFI288" s="3">
        <v>93205</v>
      </c>
      <c r="AFJ288" s="3">
        <v>93205</v>
      </c>
      <c r="AFK288" s="3">
        <v>93205</v>
      </c>
      <c r="AFL288" s="3">
        <v>93205</v>
      </c>
      <c r="AFM288" s="3">
        <v>93205</v>
      </c>
      <c r="AFN288" s="3">
        <v>93205</v>
      </c>
      <c r="AFO288" s="3">
        <v>93205</v>
      </c>
      <c r="AFP288" s="3">
        <v>93205</v>
      </c>
      <c r="AFQ288" s="3">
        <v>93205</v>
      </c>
      <c r="AFR288" s="3">
        <v>93205</v>
      </c>
      <c r="AFS288" s="3">
        <v>93205</v>
      </c>
      <c r="AFT288" s="3">
        <v>93205</v>
      </c>
      <c r="AFU288" s="3">
        <v>93205</v>
      </c>
      <c r="AFV288" s="3">
        <v>93205</v>
      </c>
      <c r="AFW288" s="3">
        <v>93205</v>
      </c>
      <c r="AFX288" s="3">
        <v>93205</v>
      </c>
      <c r="AFY288" s="3">
        <v>93205</v>
      </c>
      <c r="AFZ288" s="3">
        <v>93205</v>
      </c>
      <c r="AGA288" s="3">
        <v>93205</v>
      </c>
      <c r="AGB288" s="3">
        <v>93205</v>
      </c>
      <c r="AGC288" s="3">
        <v>93205</v>
      </c>
      <c r="AGD288" s="3">
        <v>93205</v>
      </c>
      <c r="AGE288" s="3">
        <v>93205</v>
      </c>
      <c r="AGF288" s="3">
        <v>93205</v>
      </c>
      <c r="AGG288" s="3">
        <v>93205</v>
      </c>
      <c r="AGH288" s="3">
        <v>93205</v>
      </c>
      <c r="AGI288" s="3">
        <v>93205</v>
      </c>
      <c r="AGJ288" s="3">
        <v>93205</v>
      </c>
      <c r="AGK288" s="3">
        <v>93205</v>
      </c>
      <c r="AGL288" s="3">
        <v>93205</v>
      </c>
      <c r="AGM288" s="3">
        <v>93205</v>
      </c>
      <c r="AGN288" s="3">
        <v>93205</v>
      </c>
      <c r="AGO288" s="3">
        <v>93205</v>
      </c>
      <c r="AGP288" s="3">
        <v>93205</v>
      </c>
      <c r="AGQ288" s="3">
        <v>93205</v>
      </c>
      <c r="AGR288" s="3">
        <v>93205</v>
      </c>
      <c r="AGS288" s="3">
        <v>93205</v>
      </c>
      <c r="AGT288" s="3">
        <v>93205</v>
      </c>
      <c r="AGU288" s="3">
        <v>93205</v>
      </c>
      <c r="AGV288" s="3">
        <v>93205</v>
      </c>
      <c r="AGW288" s="3">
        <v>93205</v>
      </c>
      <c r="AGX288" s="3">
        <v>93205</v>
      </c>
      <c r="AGY288" s="3">
        <v>93205</v>
      </c>
      <c r="AGZ288" s="3">
        <v>93205</v>
      </c>
      <c r="AHA288" s="3">
        <v>93205</v>
      </c>
      <c r="AHB288" s="3">
        <v>93205</v>
      </c>
      <c r="AHC288" s="3">
        <v>93205</v>
      </c>
      <c r="AHD288" s="3">
        <v>93205</v>
      </c>
      <c r="AHE288" s="3">
        <v>93205</v>
      </c>
      <c r="AHF288" s="3">
        <v>93205</v>
      </c>
      <c r="AHG288" s="3">
        <v>93205</v>
      </c>
      <c r="AHH288" s="3">
        <v>93205</v>
      </c>
      <c r="AHI288" s="3">
        <v>93205</v>
      </c>
      <c r="AHJ288" s="3">
        <v>93205</v>
      </c>
      <c r="AHK288" s="3">
        <v>93205</v>
      </c>
      <c r="AHL288" s="3">
        <v>93205</v>
      </c>
      <c r="AHM288" s="3">
        <v>93205</v>
      </c>
      <c r="AHN288" s="3">
        <v>93205</v>
      </c>
      <c r="AHO288" s="3">
        <v>93205</v>
      </c>
      <c r="AHP288" s="3">
        <v>93205</v>
      </c>
      <c r="AHQ288" s="3">
        <v>93205</v>
      </c>
      <c r="AHR288" s="3">
        <v>93205</v>
      </c>
      <c r="AHS288" s="3">
        <v>93205</v>
      </c>
      <c r="AHT288" s="3">
        <v>93205</v>
      </c>
      <c r="AHU288" s="3">
        <v>93205</v>
      </c>
      <c r="AHV288" s="3">
        <v>93205</v>
      </c>
      <c r="AHW288" s="3">
        <v>93205</v>
      </c>
      <c r="AHX288" s="3">
        <v>93205</v>
      </c>
      <c r="AHY288" s="3">
        <v>93205</v>
      </c>
      <c r="AHZ288" s="3">
        <v>93205</v>
      </c>
      <c r="AIA288" s="3">
        <v>93205</v>
      </c>
      <c r="AIB288" s="3">
        <v>93205</v>
      </c>
      <c r="AIC288" s="3">
        <v>93205</v>
      </c>
      <c r="AID288" s="3">
        <v>93205</v>
      </c>
      <c r="AIE288" s="3">
        <v>93205</v>
      </c>
      <c r="AIF288" s="3">
        <v>93205</v>
      </c>
      <c r="AIG288" s="3">
        <v>93205</v>
      </c>
      <c r="AIH288" s="3">
        <v>93205</v>
      </c>
      <c r="AII288" s="3">
        <v>93205</v>
      </c>
      <c r="AIJ288" s="3">
        <v>93205</v>
      </c>
      <c r="AIK288" s="3">
        <v>93205</v>
      </c>
      <c r="AIL288" s="3">
        <v>93205</v>
      </c>
      <c r="AIM288" s="3">
        <v>93205</v>
      </c>
      <c r="AIN288" s="3">
        <v>93205</v>
      </c>
      <c r="AIO288" s="3">
        <v>93205</v>
      </c>
      <c r="AIP288" s="3">
        <v>93205</v>
      </c>
      <c r="AIQ288" s="3">
        <v>93205</v>
      </c>
      <c r="AIR288" s="3">
        <v>93205</v>
      </c>
      <c r="AIS288" s="3">
        <v>93205</v>
      </c>
      <c r="AIT288" s="3">
        <v>93205</v>
      </c>
      <c r="AIU288" s="3">
        <v>93205</v>
      </c>
      <c r="AIV288" s="3">
        <v>93205</v>
      </c>
      <c r="AIW288" s="3">
        <v>93205</v>
      </c>
      <c r="AIX288" s="3">
        <v>93205</v>
      </c>
      <c r="AIY288" s="3">
        <v>93205</v>
      </c>
      <c r="AIZ288" s="3">
        <v>93205</v>
      </c>
      <c r="AJA288" s="3">
        <v>93205</v>
      </c>
      <c r="AJB288" s="3">
        <v>93205</v>
      </c>
      <c r="AJC288" s="3">
        <v>93205</v>
      </c>
      <c r="AJD288" s="3">
        <v>93205</v>
      </c>
      <c r="AJE288" s="3">
        <v>93205</v>
      </c>
      <c r="AJF288" s="3">
        <v>93205</v>
      </c>
      <c r="AJG288" s="3">
        <v>93205</v>
      </c>
      <c r="AJH288" s="3">
        <v>93205</v>
      </c>
      <c r="AJI288" s="3">
        <v>93205</v>
      </c>
      <c r="AJJ288" s="3">
        <v>93205</v>
      </c>
      <c r="AJK288" s="3">
        <v>93205</v>
      </c>
      <c r="AJL288" s="3">
        <v>93205</v>
      </c>
      <c r="AJM288" s="3">
        <v>93205</v>
      </c>
      <c r="AJN288" s="3">
        <v>93205</v>
      </c>
      <c r="AJO288" s="3">
        <v>93205</v>
      </c>
      <c r="AJP288" s="3">
        <v>93205</v>
      </c>
      <c r="AJQ288" s="3">
        <v>93205</v>
      </c>
      <c r="AJR288" s="3">
        <v>93205</v>
      </c>
      <c r="AJS288" s="3">
        <v>93205</v>
      </c>
      <c r="AJT288" s="3">
        <v>93205</v>
      </c>
      <c r="AJU288" s="3">
        <v>93205</v>
      </c>
      <c r="AJV288" s="3">
        <v>93205</v>
      </c>
      <c r="AJW288" s="3">
        <v>93205</v>
      </c>
      <c r="AJX288" s="3">
        <v>93205</v>
      </c>
      <c r="AJY288" s="3">
        <v>93205</v>
      </c>
      <c r="AJZ288" s="3">
        <v>93205</v>
      </c>
      <c r="AKA288" s="3">
        <v>93205</v>
      </c>
      <c r="AKB288" s="3">
        <v>93205</v>
      </c>
      <c r="AKC288" s="3">
        <v>93205</v>
      </c>
      <c r="AKD288" s="3">
        <v>93205</v>
      </c>
      <c r="AKE288" s="3">
        <v>93205</v>
      </c>
      <c r="AKF288" s="3">
        <v>93205</v>
      </c>
      <c r="AKG288" s="3">
        <v>93205</v>
      </c>
      <c r="AKH288" s="3">
        <v>93205</v>
      </c>
      <c r="AKI288" s="3">
        <v>93205</v>
      </c>
      <c r="AKJ288" s="3">
        <v>93205</v>
      </c>
      <c r="AKK288" s="3">
        <v>93205</v>
      </c>
      <c r="AKL288" s="3">
        <v>93205</v>
      </c>
      <c r="AKM288" s="3">
        <v>93205</v>
      </c>
      <c r="AKN288" s="3">
        <v>93205</v>
      </c>
      <c r="AKO288" s="3">
        <v>93205</v>
      </c>
      <c r="AKP288" s="3">
        <v>93205</v>
      </c>
      <c r="AKQ288" s="3">
        <v>93205</v>
      </c>
      <c r="AKR288" s="3">
        <v>93205</v>
      </c>
      <c r="AKS288" s="3">
        <v>93205</v>
      </c>
      <c r="AKT288" s="3">
        <v>93205</v>
      </c>
      <c r="AKU288" s="3">
        <v>93205</v>
      </c>
      <c r="AKV288" s="3">
        <v>93205</v>
      </c>
      <c r="AKW288" s="3">
        <v>93205</v>
      </c>
      <c r="AKX288" s="3">
        <v>93205</v>
      </c>
      <c r="AKY288" s="3">
        <v>93205</v>
      </c>
      <c r="AKZ288" s="3">
        <v>93205</v>
      </c>
      <c r="ALA288" s="3">
        <v>93205</v>
      </c>
      <c r="ALB288" s="3">
        <v>93205</v>
      </c>
      <c r="ALC288" s="3">
        <v>93205</v>
      </c>
      <c r="ALD288" s="3">
        <v>93205</v>
      </c>
      <c r="ALE288" s="3">
        <v>93205</v>
      </c>
      <c r="ALF288" s="3">
        <v>93205</v>
      </c>
      <c r="ALG288" s="3">
        <v>93205</v>
      </c>
      <c r="ALH288" s="3">
        <v>93205</v>
      </c>
      <c r="ALI288" s="3">
        <v>93205</v>
      </c>
      <c r="ALJ288" s="3">
        <v>93205</v>
      </c>
      <c r="ALK288" s="3">
        <v>93205</v>
      </c>
      <c r="ALL288" s="3">
        <v>93205</v>
      </c>
      <c r="ALM288" s="3">
        <v>93205</v>
      </c>
      <c r="ALN288" s="3">
        <v>93205</v>
      </c>
      <c r="ALO288" s="3">
        <v>93205</v>
      </c>
      <c r="ALP288" s="3">
        <v>93205</v>
      </c>
      <c r="ALQ288" s="3">
        <v>93205</v>
      </c>
      <c r="ALR288" s="3">
        <v>93205</v>
      </c>
      <c r="ALS288" s="3">
        <v>93205</v>
      </c>
      <c r="ALT288" s="3">
        <v>93205</v>
      </c>
      <c r="ALU288" s="3">
        <v>93205</v>
      </c>
      <c r="ALV288" s="3">
        <v>93205</v>
      </c>
      <c r="ALW288" s="3">
        <v>93205</v>
      </c>
      <c r="ALX288" s="3">
        <v>93205</v>
      </c>
      <c r="ALY288" s="3">
        <v>93205</v>
      </c>
      <c r="ALZ288" s="3">
        <v>93205</v>
      </c>
      <c r="AMA288" s="3">
        <v>93205</v>
      </c>
      <c r="AMB288" s="3">
        <v>93205</v>
      </c>
      <c r="AMC288" s="3">
        <v>93205</v>
      </c>
      <c r="AMD288" s="3">
        <v>93205</v>
      </c>
      <c r="AME288" s="3">
        <v>93205</v>
      </c>
      <c r="AMF288" s="3">
        <v>93205</v>
      </c>
      <c r="AMG288" s="3">
        <v>93205</v>
      </c>
      <c r="AMH288" s="3">
        <v>93205</v>
      </c>
      <c r="AMI288" s="3">
        <v>93205</v>
      </c>
      <c r="AMJ288" s="3">
        <v>93205</v>
      </c>
      <c r="AMK288" s="3">
        <v>93205</v>
      </c>
      <c r="AML288" s="3">
        <v>93205</v>
      </c>
      <c r="AMM288" s="3">
        <v>93205</v>
      </c>
      <c r="AMN288" s="3">
        <v>93205</v>
      </c>
      <c r="AMO288" s="3">
        <v>93205</v>
      </c>
      <c r="AMP288" s="3">
        <v>93205</v>
      </c>
      <c r="AMQ288" s="3">
        <v>93205</v>
      </c>
      <c r="AMR288" s="3">
        <v>93205</v>
      </c>
      <c r="AMS288" s="3">
        <v>93205</v>
      </c>
      <c r="AMT288" s="3">
        <v>93205</v>
      </c>
      <c r="AMU288" s="3">
        <v>93205</v>
      </c>
      <c r="AMV288" s="3">
        <v>93205</v>
      </c>
      <c r="AMW288" s="3">
        <v>93205</v>
      </c>
      <c r="AMX288" s="3">
        <v>93205</v>
      </c>
      <c r="AMY288" s="3">
        <v>93205</v>
      </c>
      <c r="AMZ288" s="3">
        <v>93205</v>
      </c>
      <c r="ANA288" s="3">
        <v>93205</v>
      </c>
      <c r="ANB288" s="3">
        <v>93205</v>
      </c>
      <c r="ANC288" s="3">
        <v>93205</v>
      </c>
      <c r="AND288" s="3">
        <v>93205</v>
      </c>
      <c r="ANE288" s="3">
        <v>93205</v>
      </c>
      <c r="ANF288" s="3">
        <v>93205</v>
      </c>
      <c r="ANG288" s="3">
        <v>93205</v>
      </c>
      <c r="ANH288" s="3">
        <v>93205</v>
      </c>
      <c r="ANI288" s="3">
        <v>93205</v>
      </c>
      <c r="ANJ288" s="3">
        <v>93205</v>
      </c>
      <c r="ANK288" s="3">
        <v>93205</v>
      </c>
      <c r="ANL288" s="3">
        <v>93205</v>
      </c>
      <c r="ANM288" s="3">
        <v>93205</v>
      </c>
      <c r="ANN288" s="3">
        <v>93205</v>
      </c>
      <c r="ANO288" s="3">
        <v>93205</v>
      </c>
      <c r="ANP288" s="3">
        <v>93205</v>
      </c>
      <c r="ANQ288" s="3">
        <v>93205</v>
      </c>
      <c r="ANR288" s="3">
        <v>93205</v>
      </c>
      <c r="ANS288" s="3">
        <v>93205</v>
      </c>
      <c r="ANT288" s="3">
        <v>93205</v>
      </c>
      <c r="ANU288" s="3">
        <v>93205</v>
      </c>
      <c r="ANV288" s="3">
        <v>93205</v>
      </c>
      <c r="ANW288" s="3">
        <v>93205</v>
      </c>
      <c r="ANX288" s="3">
        <v>93205</v>
      </c>
      <c r="ANY288" s="3">
        <v>93205</v>
      </c>
      <c r="ANZ288" s="3">
        <v>93205</v>
      </c>
      <c r="AOA288" s="3">
        <v>93205</v>
      </c>
      <c r="AOB288" s="3">
        <v>93205</v>
      </c>
      <c r="AOC288" s="3">
        <v>93205</v>
      </c>
      <c r="AOD288" s="3">
        <v>93205</v>
      </c>
      <c r="AOE288" s="3">
        <v>93205</v>
      </c>
      <c r="AOF288" s="3">
        <v>93205</v>
      </c>
      <c r="AOG288" s="3">
        <v>93205</v>
      </c>
      <c r="AOH288" s="3">
        <v>93205</v>
      </c>
      <c r="AOI288" s="3">
        <v>93205</v>
      </c>
      <c r="AOJ288" s="3">
        <v>93205</v>
      </c>
      <c r="AOK288" s="3">
        <v>93205</v>
      </c>
      <c r="AOL288" s="3">
        <v>93205</v>
      </c>
      <c r="AOM288" s="3">
        <v>93205</v>
      </c>
      <c r="AON288" s="3">
        <v>93205</v>
      </c>
      <c r="AOO288" s="3">
        <v>93205</v>
      </c>
      <c r="AOP288" s="3">
        <v>93205</v>
      </c>
      <c r="AOQ288" s="3">
        <v>93205</v>
      </c>
      <c r="AOR288" s="3">
        <v>93205</v>
      </c>
      <c r="AOS288" s="3">
        <v>93205</v>
      </c>
      <c r="AOT288" s="3">
        <v>93205</v>
      </c>
      <c r="AOU288" s="3">
        <v>93205</v>
      </c>
      <c r="AOV288" s="3">
        <v>93205</v>
      </c>
      <c r="AOW288" s="3">
        <v>93205</v>
      </c>
      <c r="AOX288" s="3">
        <v>93205</v>
      </c>
      <c r="AOY288" s="3">
        <v>93205</v>
      </c>
      <c r="AOZ288" s="3">
        <v>93205</v>
      </c>
      <c r="APA288" s="3">
        <v>93205</v>
      </c>
      <c r="APB288" s="3">
        <v>93205</v>
      </c>
      <c r="APC288" s="3">
        <v>93205</v>
      </c>
      <c r="APD288" s="3">
        <v>93205</v>
      </c>
      <c r="APE288" s="3">
        <v>93205</v>
      </c>
      <c r="APF288" s="3">
        <v>93205</v>
      </c>
      <c r="APG288" s="3">
        <v>93205</v>
      </c>
      <c r="APH288" s="3">
        <v>93205</v>
      </c>
      <c r="API288" s="3">
        <v>93205</v>
      </c>
      <c r="APJ288" s="3">
        <v>93205</v>
      </c>
      <c r="APK288" s="3">
        <v>93205</v>
      </c>
      <c r="APL288" s="3">
        <v>93205</v>
      </c>
      <c r="APM288" s="3">
        <v>93205</v>
      </c>
      <c r="APN288" s="3">
        <v>93205</v>
      </c>
      <c r="APO288" s="3">
        <v>93205</v>
      </c>
      <c r="APP288" s="3">
        <v>93205</v>
      </c>
      <c r="APQ288" s="3">
        <v>93205</v>
      </c>
      <c r="APR288" s="3">
        <v>93205</v>
      </c>
      <c r="APS288" s="3">
        <v>93205</v>
      </c>
      <c r="APT288" s="3">
        <v>93205</v>
      </c>
      <c r="APU288" s="3">
        <v>93205</v>
      </c>
      <c r="APV288" s="3">
        <v>93205</v>
      </c>
      <c r="APW288" s="3">
        <v>93205</v>
      </c>
      <c r="APX288" s="3">
        <v>93205</v>
      </c>
      <c r="APY288" s="3">
        <v>93205</v>
      </c>
      <c r="APZ288" s="3">
        <v>93205</v>
      </c>
      <c r="AQA288" s="3">
        <v>93205</v>
      </c>
      <c r="AQB288" s="3">
        <v>93205</v>
      </c>
      <c r="AQC288" s="3">
        <v>93205</v>
      </c>
      <c r="AQD288" s="3">
        <v>93205</v>
      </c>
      <c r="AQE288" s="3">
        <v>93205</v>
      </c>
      <c r="AQF288" s="3">
        <v>93205</v>
      </c>
      <c r="AQG288" s="3">
        <v>93205</v>
      </c>
      <c r="AQH288" s="3">
        <v>93205</v>
      </c>
      <c r="AQI288" s="3">
        <v>93205</v>
      </c>
      <c r="AQJ288" s="3">
        <v>93205</v>
      </c>
      <c r="AQK288" s="3">
        <v>93205</v>
      </c>
      <c r="AQL288" s="3">
        <v>93205</v>
      </c>
      <c r="AQM288" s="3">
        <v>93205</v>
      </c>
      <c r="AQN288" s="3">
        <v>93205</v>
      </c>
      <c r="AQO288" s="3">
        <v>93205</v>
      </c>
      <c r="AQP288" s="3">
        <v>93205</v>
      </c>
      <c r="AQQ288" s="3">
        <v>93205</v>
      </c>
      <c r="AQR288" s="3">
        <v>93205</v>
      </c>
      <c r="AQS288" s="3">
        <v>93205</v>
      </c>
      <c r="AQT288" s="3">
        <v>93205</v>
      </c>
      <c r="AQU288" s="3">
        <v>93205</v>
      </c>
      <c r="AQV288" s="3">
        <v>93205</v>
      </c>
      <c r="AQW288" s="3">
        <v>93205</v>
      </c>
      <c r="AQX288" s="3">
        <v>93205</v>
      </c>
      <c r="AQY288" s="3">
        <v>93205</v>
      </c>
      <c r="AQZ288" s="3">
        <v>93205</v>
      </c>
      <c r="ARA288" s="3">
        <v>93205</v>
      </c>
      <c r="ARB288" s="3">
        <v>93205</v>
      </c>
      <c r="ARC288" s="3">
        <v>93205</v>
      </c>
      <c r="ARD288" s="3">
        <v>93205</v>
      </c>
      <c r="ARE288" s="3">
        <v>93205</v>
      </c>
      <c r="ARF288" s="3">
        <v>93205</v>
      </c>
      <c r="ARG288" s="3">
        <v>93205</v>
      </c>
      <c r="ARH288" s="3">
        <v>93205</v>
      </c>
      <c r="ARI288" s="3">
        <v>93205</v>
      </c>
      <c r="ARJ288" s="3">
        <v>93205</v>
      </c>
      <c r="ARK288" s="3">
        <v>93205</v>
      </c>
      <c r="ARL288" s="3">
        <v>93205</v>
      </c>
      <c r="ARM288" s="3">
        <v>93205</v>
      </c>
      <c r="ARN288" s="3">
        <v>93205</v>
      </c>
      <c r="ARO288" s="3">
        <v>93205</v>
      </c>
      <c r="ARP288" s="3">
        <v>93205</v>
      </c>
      <c r="ARQ288" s="3">
        <v>93205</v>
      </c>
      <c r="ARR288" s="3">
        <v>93205</v>
      </c>
      <c r="ARS288" s="3">
        <v>93205</v>
      </c>
      <c r="ART288" s="3">
        <v>93205</v>
      </c>
      <c r="ARU288" s="3">
        <v>93205</v>
      </c>
      <c r="ARV288" s="3">
        <v>93205</v>
      </c>
      <c r="ARW288" s="3">
        <v>93205</v>
      </c>
      <c r="ARX288" s="3">
        <v>93205</v>
      </c>
      <c r="ARY288" s="3">
        <v>93205</v>
      </c>
      <c r="ARZ288" s="3">
        <v>93205</v>
      </c>
      <c r="ASA288" s="3">
        <v>93205</v>
      </c>
      <c r="ASB288" s="3">
        <v>93205</v>
      </c>
      <c r="ASC288" s="3">
        <v>93205</v>
      </c>
      <c r="ASD288" s="3">
        <v>93205</v>
      </c>
      <c r="ASE288" s="3">
        <v>93205</v>
      </c>
      <c r="ASF288" s="3">
        <v>93205</v>
      </c>
      <c r="ASG288" s="3">
        <v>93205</v>
      </c>
      <c r="ASH288" s="3">
        <v>93205</v>
      </c>
      <c r="ASI288" s="3">
        <v>93205</v>
      </c>
      <c r="ASJ288" s="3">
        <v>93205</v>
      </c>
      <c r="ASK288" s="3">
        <v>93205</v>
      </c>
      <c r="ASL288" s="3">
        <v>93205</v>
      </c>
      <c r="ASM288" s="3">
        <v>93205</v>
      </c>
      <c r="ASN288" s="3">
        <v>93205</v>
      </c>
      <c r="ASO288" s="3">
        <v>93205</v>
      </c>
      <c r="ASP288" s="3">
        <v>93205</v>
      </c>
      <c r="ASQ288" s="3">
        <v>93205</v>
      </c>
      <c r="ASR288" s="3">
        <v>93205</v>
      </c>
      <c r="ASS288" s="3">
        <v>93205</v>
      </c>
      <c r="AST288" s="3">
        <v>93205</v>
      </c>
      <c r="ASU288" s="3">
        <v>93205</v>
      </c>
      <c r="ASV288" s="3">
        <v>93205</v>
      </c>
      <c r="ASW288" s="3">
        <v>93205</v>
      </c>
      <c r="ASX288" s="3">
        <v>93205</v>
      </c>
      <c r="ASY288" s="3">
        <v>93205</v>
      </c>
      <c r="ASZ288" s="3">
        <v>93205</v>
      </c>
      <c r="ATA288" s="3">
        <v>93205</v>
      </c>
      <c r="ATB288" s="3">
        <v>93205</v>
      </c>
      <c r="ATC288" s="3">
        <v>93205</v>
      </c>
      <c r="ATD288" s="3">
        <v>93205</v>
      </c>
      <c r="ATE288" s="3">
        <v>93205</v>
      </c>
      <c r="ATF288" s="3">
        <v>93205</v>
      </c>
      <c r="ATG288" s="3">
        <v>93205</v>
      </c>
      <c r="ATH288" s="3">
        <v>93205</v>
      </c>
      <c r="ATI288" s="3">
        <v>93205</v>
      </c>
      <c r="ATJ288" s="3">
        <v>93205</v>
      </c>
      <c r="ATK288" s="3">
        <v>93205</v>
      </c>
      <c r="ATL288" s="3">
        <v>93205</v>
      </c>
      <c r="ATM288" s="3">
        <v>93205</v>
      </c>
      <c r="ATN288" s="3">
        <v>93205</v>
      </c>
      <c r="ATO288" s="3">
        <v>93205</v>
      </c>
      <c r="ATP288" s="3">
        <v>93205</v>
      </c>
      <c r="ATQ288" s="3">
        <v>93205</v>
      </c>
      <c r="ATR288" s="3">
        <v>93205</v>
      </c>
      <c r="ATS288" s="3">
        <v>93205</v>
      </c>
      <c r="ATT288" s="3">
        <v>93205</v>
      </c>
      <c r="ATU288" s="3">
        <v>93205</v>
      </c>
      <c r="ATV288" s="3">
        <v>93205</v>
      </c>
      <c r="ATW288" s="3">
        <v>93205</v>
      </c>
      <c r="ATX288" s="3">
        <v>93205</v>
      </c>
      <c r="ATY288" s="3">
        <v>93205</v>
      </c>
      <c r="ATZ288" s="3">
        <v>93205</v>
      </c>
      <c r="AUA288" s="3">
        <v>93205</v>
      </c>
      <c r="AUB288" s="3">
        <v>93205</v>
      </c>
      <c r="AUC288" s="3">
        <v>93205</v>
      </c>
      <c r="AUD288" s="3">
        <v>93205</v>
      </c>
      <c r="AUE288" s="3">
        <v>93205</v>
      </c>
      <c r="AUF288" s="3">
        <v>93205</v>
      </c>
      <c r="AUG288" s="3">
        <v>93205</v>
      </c>
      <c r="AUH288" s="3">
        <v>93205</v>
      </c>
      <c r="AUI288" s="3">
        <v>93205</v>
      </c>
      <c r="AUJ288" s="3">
        <v>93205</v>
      </c>
      <c r="AUK288" s="3">
        <v>93205</v>
      </c>
      <c r="AUL288" s="3">
        <v>93205</v>
      </c>
      <c r="AUM288" s="3">
        <v>93205</v>
      </c>
      <c r="AUN288" s="3">
        <v>93205</v>
      </c>
      <c r="AUO288" s="3">
        <v>93205</v>
      </c>
      <c r="AUP288" s="3">
        <v>93205</v>
      </c>
      <c r="AUQ288" s="3">
        <v>93205</v>
      </c>
      <c r="AUR288" s="3">
        <v>93205</v>
      </c>
      <c r="AUS288" s="3">
        <v>93205</v>
      </c>
      <c r="AUT288" s="3">
        <v>93205</v>
      </c>
      <c r="AUU288" s="3">
        <v>93205</v>
      </c>
      <c r="AUV288" s="3">
        <v>93205</v>
      </c>
      <c r="AUW288" s="3">
        <v>93205</v>
      </c>
      <c r="AUX288" s="3">
        <v>93205</v>
      </c>
      <c r="AUY288" s="3">
        <v>93205</v>
      </c>
      <c r="AUZ288" s="3">
        <v>93205</v>
      </c>
      <c r="AVA288" s="3">
        <v>93205</v>
      </c>
      <c r="AVB288" s="3">
        <v>93205</v>
      </c>
      <c r="AVC288" s="3">
        <v>93205</v>
      </c>
      <c r="AVD288" s="3">
        <v>93205</v>
      </c>
      <c r="AVE288" s="3">
        <v>93205</v>
      </c>
      <c r="AVF288" s="3">
        <v>93205</v>
      </c>
      <c r="AVG288" s="3">
        <v>93205</v>
      </c>
      <c r="AVH288" s="3">
        <v>93205</v>
      </c>
      <c r="AVI288" s="3">
        <v>93205</v>
      </c>
      <c r="AVJ288" s="3">
        <v>93205</v>
      </c>
      <c r="AVK288" s="3">
        <v>93205</v>
      </c>
      <c r="AVL288" s="3">
        <v>93205</v>
      </c>
      <c r="AVM288" s="3">
        <v>93205</v>
      </c>
      <c r="AVN288" s="3">
        <v>93205</v>
      </c>
      <c r="AVO288" s="3">
        <v>93205</v>
      </c>
      <c r="AVP288" s="3">
        <v>93205</v>
      </c>
      <c r="AVQ288" s="3">
        <v>93205</v>
      </c>
      <c r="AVR288" s="3">
        <v>93205</v>
      </c>
      <c r="AVS288" s="3">
        <v>93205</v>
      </c>
      <c r="AVT288" s="3">
        <v>93205</v>
      </c>
      <c r="AVU288" s="3">
        <v>93205</v>
      </c>
      <c r="AVV288" s="3">
        <v>93205</v>
      </c>
      <c r="AVW288" s="3">
        <v>93205</v>
      </c>
      <c r="AVX288" s="3">
        <v>93205</v>
      </c>
      <c r="AVY288" s="3">
        <v>93205</v>
      </c>
      <c r="AVZ288" s="3">
        <v>93205</v>
      </c>
      <c r="AWA288" s="3">
        <v>93205</v>
      </c>
      <c r="AWB288" s="3">
        <v>93205</v>
      </c>
      <c r="AWC288" s="3">
        <v>93205</v>
      </c>
      <c r="AWD288" s="3">
        <v>93205</v>
      </c>
      <c r="AWE288" s="3">
        <v>93205</v>
      </c>
      <c r="AWF288" s="3">
        <v>93205</v>
      </c>
      <c r="AWG288" s="3">
        <v>93205</v>
      </c>
      <c r="AWH288" s="3">
        <v>93205</v>
      </c>
      <c r="AWI288" s="3">
        <v>93205</v>
      </c>
      <c r="AWJ288" s="3">
        <v>93205</v>
      </c>
      <c r="AWK288" s="3">
        <v>93205</v>
      </c>
      <c r="AWL288" s="3">
        <v>93205</v>
      </c>
      <c r="AWM288" s="3">
        <v>93205</v>
      </c>
      <c r="AWN288" s="3">
        <v>93205</v>
      </c>
      <c r="AWO288" s="3">
        <v>93205</v>
      </c>
      <c r="AWP288" s="3">
        <v>93205</v>
      </c>
      <c r="AWQ288" s="3">
        <v>93205</v>
      </c>
      <c r="AWR288" s="3">
        <v>93205</v>
      </c>
      <c r="AWS288" s="3">
        <v>93205</v>
      </c>
      <c r="AWT288" s="3">
        <v>93205</v>
      </c>
      <c r="AWU288" s="3">
        <v>93205</v>
      </c>
      <c r="AWV288" s="3">
        <v>93205</v>
      </c>
      <c r="AWW288" s="3">
        <v>93205</v>
      </c>
      <c r="AWX288" s="3">
        <v>93205</v>
      </c>
      <c r="AWY288" s="3">
        <v>93205</v>
      </c>
      <c r="AWZ288" s="3">
        <v>93205</v>
      </c>
      <c r="AXA288" s="3">
        <v>93205</v>
      </c>
      <c r="AXB288" s="3">
        <v>93205</v>
      </c>
      <c r="AXC288" s="3">
        <v>93205</v>
      </c>
      <c r="AXD288" s="3">
        <v>93205</v>
      </c>
      <c r="AXE288" s="3">
        <v>93205</v>
      </c>
      <c r="AXF288" s="3">
        <v>93205</v>
      </c>
      <c r="AXG288" s="3">
        <v>93205</v>
      </c>
      <c r="AXH288" s="3">
        <v>93205</v>
      </c>
      <c r="AXI288" s="3">
        <v>93205</v>
      </c>
      <c r="AXJ288" s="3">
        <v>93205</v>
      </c>
      <c r="AXK288" s="3">
        <v>93205</v>
      </c>
      <c r="AXL288" s="3">
        <v>93205</v>
      </c>
      <c r="AXM288" s="3">
        <v>93205</v>
      </c>
      <c r="AXN288" s="3">
        <v>93205</v>
      </c>
      <c r="AXO288" s="3">
        <v>93205</v>
      </c>
      <c r="AXP288" s="3">
        <v>93205</v>
      </c>
      <c r="AXQ288" s="3">
        <v>93205</v>
      </c>
      <c r="AXR288" s="3">
        <v>93205</v>
      </c>
      <c r="AXS288" s="3">
        <v>93205</v>
      </c>
      <c r="AXT288" s="3">
        <v>93205</v>
      </c>
      <c r="AXU288" s="3">
        <v>93205</v>
      </c>
      <c r="AXV288" s="3">
        <v>93205</v>
      </c>
      <c r="AXW288" s="3">
        <v>93205</v>
      </c>
      <c r="AXX288" s="3">
        <v>93205</v>
      </c>
      <c r="AXY288" s="3">
        <v>93205</v>
      </c>
      <c r="AXZ288" s="3">
        <v>93205</v>
      </c>
      <c r="AYA288" s="3">
        <v>93205</v>
      </c>
      <c r="AYB288" s="3">
        <v>93205</v>
      </c>
      <c r="AYC288" s="3">
        <v>93205</v>
      </c>
      <c r="AYD288" s="3">
        <v>93205</v>
      </c>
      <c r="AYE288" s="3">
        <v>93205</v>
      </c>
      <c r="AYF288" s="3">
        <v>93205</v>
      </c>
      <c r="AYG288" s="3">
        <v>93205</v>
      </c>
      <c r="AYH288" s="3">
        <v>93205</v>
      </c>
      <c r="AYI288" s="3">
        <v>93205</v>
      </c>
      <c r="AYJ288" s="3">
        <v>93205</v>
      </c>
      <c r="AYK288" s="3">
        <v>93205</v>
      </c>
      <c r="AYL288" s="3">
        <v>93205</v>
      </c>
      <c r="AYM288" s="3">
        <v>93205</v>
      </c>
      <c r="AYN288" s="3">
        <v>93205</v>
      </c>
      <c r="AYO288" s="3">
        <v>93205</v>
      </c>
      <c r="AYP288" s="3">
        <v>93205</v>
      </c>
      <c r="AYQ288" s="3">
        <v>93205</v>
      </c>
      <c r="AYR288" s="3">
        <v>93205</v>
      </c>
      <c r="AYS288" s="3">
        <v>93205</v>
      </c>
      <c r="AYT288" s="3">
        <v>93205</v>
      </c>
      <c r="AYU288" s="3">
        <v>93205</v>
      </c>
      <c r="AYV288" s="3">
        <v>93205</v>
      </c>
      <c r="AYW288" s="3">
        <v>93205</v>
      </c>
      <c r="AYX288" s="3">
        <v>93205</v>
      </c>
      <c r="AYY288" s="3">
        <v>93205</v>
      </c>
      <c r="AYZ288" s="3">
        <v>93205</v>
      </c>
      <c r="AZA288" s="3">
        <v>93205</v>
      </c>
      <c r="AZB288" s="3">
        <v>93205</v>
      </c>
      <c r="AZC288" s="3">
        <v>93205</v>
      </c>
      <c r="AZD288" s="3">
        <v>93205</v>
      </c>
      <c r="AZE288" s="3">
        <v>93205</v>
      </c>
      <c r="AZF288" s="3">
        <v>93205</v>
      </c>
      <c r="AZG288" s="3">
        <v>93205</v>
      </c>
      <c r="AZH288" s="3">
        <v>93205</v>
      </c>
      <c r="AZI288" s="3">
        <v>93205</v>
      </c>
      <c r="AZJ288" s="3">
        <v>93205</v>
      </c>
      <c r="AZK288" s="3">
        <v>93205</v>
      </c>
      <c r="AZL288" s="3">
        <v>93205</v>
      </c>
      <c r="AZM288" s="3">
        <v>93205</v>
      </c>
      <c r="AZN288" s="3">
        <v>93205</v>
      </c>
      <c r="AZO288" s="3">
        <v>93205</v>
      </c>
      <c r="AZP288" s="3">
        <v>93205</v>
      </c>
      <c r="AZQ288" s="3">
        <v>93205</v>
      </c>
      <c r="AZR288" s="3">
        <v>93205</v>
      </c>
      <c r="AZS288" s="3">
        <v>93205</v>
      </c>
      <c r="AZT288" s="3">
        <v>93205</v>
      </c>
      <c r="AZU288" s="3">
        <v>93205</v>
      </c>
      <c r="AZV288" s="3">
        <v>93205</v>
      </c>
      <c r="AZW288" s="3">
        <v>93205</v>
      </c>
      <c r="AZX288" s="3">
        <v>93205</v>
      </c>
      <c r="AZY288" s="3">
        <v>93205</v>
      </c>
      <c r="AZZ288" s="3">
        <v>93205</v>
      </c>
      <c r="BAA288" s="3">
        <v>93205</v>
      </c>
      <c r="BAB288" s="3">
        <v>93205</v>
      </c>
      <c r="BAC288" s="3">
        <v>93205</v>
      </c>
      <c r="BAD288" s="3">
        <v>93205</v>
      </c>
      <c r="BAE288" s="3">
        <v>93205</v>
      </c>
      <c r="BAF288" s="3">
        <v>93205</v>
      </c>
      <c r="BAG288" s="3">
        <v>93205</v>
      </c>
      <c r="BAH288" s="3">
        <v>93205</v>
      </c>
      <c r="BAI288" s="3">
        <v>93205</v>
      </c>
      <c r="BAJ288" s="3">
        <v>93205</v>
      </c>
      <c r="BAK288" s="3">
        <v>93205</v>
      </c>
      <c r="BAL288" s="3">
        <v>93205</v>
      </c>
      <c r="BAM288" s="3">
        <v>93205</v>
      </c>
      <c r="BAN288" s="3">
        <v>93205</v>
      </c>
      <c r="BAO288" s="3">
        <v>93205</v>
      </c>
      <c r="BAP288" s="3">
        <v>93205</v>
      </c>
      <c r="BAQ288" s="3">
        <v>93205</v>
      </c>
      <c r="BAR288" s="3">
        <v>93205</v>
      </c>
      <c r="BAS288" s="3">
        <v>93205</v>
      </c>
      <c r="BAT288" s="3">
        <v>93205</v>
      </c>
      <c r="BAU288" s="3">
        <v>93205</v>
      </c>
      <c r="BAV288" s="3">
        <v>93205</v>
      </c>
      <c r="BAW288" s="3">
        <v>93205</v>
      </c>
      <c r="BAX288" s="3">
        <v>93205</v>
      </c>
      <c r="BAY288" s="3">
        <v>93205</v>
      </c>
      <c r="BAZ288" s="3">
        <v>93205</v>
      </c>
      <c r="BBA288" s="3">
        <v>93205</v>
      </c>
      <c r="BBB288" s="3">
        <v>93205</v>
      </c>
      <c r="BBC288" s="3">
        <v>93205</v>
      </c>
      <c r="BBD288" s="3">
        <v>93205</v>
      </c>
      <c r="BBE288" s="3">
        <v>93205</v>
      </c>
      <c r="BBF288" s="3">
        <v>93205</v>
      </c>
      <c r="BBG288" s="3">
        <v>93205</v>
      </c>
      <c r="BBH288" s="3">
        <v>93205</v>
      </c>
      <c r="BBI288" s="3">
        <v>93205</v>
      </c>
      <c r="BBJ288" s="3">
        <v>93205</v>
      </c>
      <c r="BBK288" s="3">
        <v>93205</v>
      </c>
      <c r="BBL288" s="3">
        <v>93205</v>
      </c>
      <c r="BBM288" s="3">
        <v>93205</v>
      </c>
      <c r="BBN288" s="3">
        <v>93205</v>
      </c>
      <c r="BBO288" s="3">
        <v>93205</v>
      </c>
      <c r="BBP288" s="3">
        <v>93205</v>
      </c>
      <c r="BBQ288" s="3">
        <v>93205</v>
      </c>
      <c r="BBR288" s="3">
        <v>93205</v>
      </c>
      <c r="BBS288" s="3">
        <v>93205</v>
      </c>
      <c r="BBT288" s="3">
        <v>93205</v>
      </c>
      <c r="BBU288" s="3">
        <v>93205</v>
      </c>
      <c r="BBV288" s="3">
        <v>93205</v>
      </c>
      <c r="BBW288" s="3">
        <v>93205</v>
      </c>
      <c r="BBX288" s="3">
        <v>93205</v>
      </c>
      <c r="BBY288" s="3">
        <v>93205</v>
      </c>
      <c r="BBZ288" s="3">
        <v>93205</v>
      </c>
      <c r="BCA288" s="3">
        <v>93205</v>
      </c>
      <c r="BCB288" s="3">
        <v>93205</v>
      </c>
      <c r="BCC288" s="3">
        <v>93205</v>
      </c>
      <c r="BCD288" s="3">
        <v>93205</v>
      </c>
      <c r="BCE288" s="3">
        <v>93205</v>
      </c>
      <c r="BCF288" s="3">
        <v>93205</v>
      </c>
      <c r="BCG288" s="3">
        <v>93205</v>
      </c>
      <c r="BCH288" s="3">
        <v>93205</v>
      </c>
      <c r="BCI288" s="3">
        <v>93205</v>
      </c>
      <c r="BCJ288" s="3">
        <v>93205</v>
      </c>
      <c r="BCK288" s="3">
        <v>93205</v>
      </c>
      <c r="BCL288" s="3">
        <v>93205</v>
      </c>
      <c r="BCM288" s="3">
        <v>93205</v>
      </c>
      <c r="BCN288" s="3">
        <v>93205</v>
      </c>
      <c r="BCO288" s="3">
        <v>93205</v>
      </c>
      <c r="BCP288" s="3">
        <v>93205</v>
      </c>
      <c r="BCQ288" s="3">
        <v>93205</v>
      </c>
      <c r="BCR288" s="3">
        <v>93205</v>
      </c>
      <c r="BCS288" s="3">
        <v>93205</v>
      </c>
      <c r="BCT288" s="3">
        <v>93205</v>
      </c>
      <c r="BCU288" s="3">
        <v>93205</v>
      </c>
      <c r="BCV288" s="3">
        <v>93205</v>
      </c>
      <c r="BCW288" s="3">
        <v>93205</v>
      </c>
      <c r="BCX288" s="3">
        <v>93205</v>
      </c>
      <c r="BCY288" s="3">
        <v>93205</v>
      </c>
      <c r="BCZ288" s="3">
        <v>93205</v>
      </c>
      <c r="BDA288" s="3">
        <v>93205</v>
      </c>
      <c r="BDB288" s="3">
        <v>93205</v>
      </c>
      <c r="BDC288" s="3">
        <v>93205</v>
      </c>
      <c r="BDD288" s="3">
        <v>93205</v>
      </c>
      <c r="BDE288" s="3">
        <v>93205</v>
      </c>
      <c r="BDF288" s="3">
        <v>93205</v>
      </c>
      <c r="BDG288" s="3">
        <v>93205</v>
      </c>
      <c r="BDH288" s="3">
        <v>93205</v>
      </c>
      <c r="BDI288" s="3">
        <v>93205</v>
      </c>
      <c r="BDJ288" s="3">
        <v>93205</v>
      </c>
      <c r="BDK288" s="3">
        <v>93205</v>
      </c>
      <c r="BDL288" s="3">
        <v>93205</v>
      </c>
      <c r="BDM288" s="3">
        <v>93205</v>
      </c>
      <c r="BDN288" s="3">
        <v>93205</v>
      </c>
      <c r="BDO288" s="3">
        <v>93205</v>
      </c>
      <c r="BDP288" s="3">
        <v>93205</v>
      </c>
      <c r="BDQ288" s="3">
        <v>93205</v>
      </c>
      <c r="BDR288" s="3">
        <v>93205</v>
      </c>
      <c r="BDS288" s="3">
        <v>93205</v>
      </c>
      <c r="BDT288" s="3">
        <v>93205</v>
      </c>
      <c r="BDU288" s="3">
        <v>93205</v>
      </c>
      <c r="BDV288" s="3">
        <v>93205</v>
      </c>
      <c r="BDW288" s="3">
        <v>93205</v>
      </c>
      <c r="BDX288" s="3">
        <v>93205</v>
      </c>
      <c r="BDY288" s="3">
        <v>93205</v>
      </c>
      <c r="BDZ288" s="3">
        <v>93205</v>
      </c>
      <c r="BEA288" s="3">
        <v>93205</v>
      </c>
      <c r="BEB288" s="3">
        <v>93205</v>
      </c>
      <c r="BEC288" s="3">
        <v>93205</v>
      </c>
      <c r="BED288" s="3">
        <v>93205</v>
      </c>
      <c r="BEE288" s="3">
        <v>93205</v>
      </c>
      <c r="BEF288" s="3">
        <v>93205</v>
      </c>
      <c r="BEG288" s="3">
        <v>93205</v>
      </c>
      <c r="BEH288" s="3">
        <v>93205</v>
      </c>
      <c r="BEI288" s="3">
        <v>93205</v>
      </c>
      <c r="BEJ288" s="3">
        <v>93205</v>
      </c>
      <c r="BEK288" s="3">
        <v>93205</v>
      </c>
      <c r="BEL288" s="3">
        <v>93205</v>
      </c>
      <c r="BEM288" s="3">
        <v>93205</v>
      </c>
      <c r="BEN288" s="3">
        <v>93205</v>
      </c>
      <c r="BEO288" s="3">
        <v>93205</v>
      </c>
      <c r="BEP288" s="3">
        <v>93205</v>
      </c>
      <c r="BEQ288" s="3">
        <v>93205</v>
      </c>
      <c r="BER288" s="3">
        <v>93205</v>
      </c>
      <c r="BES288" s="3">
        <v>93205</v>
      </c>
      <c r="BET288" s="3">
        <v>93205</v>
      </c>
      <c r="BEU288" s="3">
        <v>93205</v>
      </c>
      <c r="BEV288" s="3">
        <v>93205</v>
      </c>
      <c r="BEW288" s="3">
        <v>93205</v>
      </c>
      <c r="BEX288" s="3">
        <v>93205</v>
      </c>
      <c r="BEY288" s="3">
        <v>93205</v>
      </c>
      <c r="BEZ288" s="3">
        <v>93205</v>
      </c>
      <c r="BFA288" s="3">
        <v>93205</v>
      </c>
      <c r="BFB288" s="3">
        <v>93205</v>
      </c>
      <c r="BFC288" s="3">
        <v>93205</v>
      </c>
      <c r="BFD288" s="3">
        <v>93205</v>
      </c>
      <c r="BFE288" s="3">
        <v>93205</v>
      </c>
      <c r="BFF288" s="3">
        <v>93205</v>
      </c>
      <c r="BFG288" s="3">
        <v>93205</v>
      </c>
      <c r="BFH288" s="3">
        <v>93205</v>
      </c>
      <c r="BFI288" s="3">
        <v>93205</v>
      </c>
      <c r="BFJ288" s="3">
        <v>93205</v>
      </c>
      <c r="BFK288" s="3">
        <v>93205</v>
      </c>
      <c r="BFL288" s="3">
        <v>93205</v>
      </c>
      <c r="BFM288" s="3">
        <v>93205</v>
      </c>
      <c r="BFN288" s="3">
        <v>93205</v>
      </c>
      <c r="BFO288" s="3">
        <v>93205</v>
      </c>
      <c r="BFP288" s="3">
        <v>93205</v>
      </c>
      <c r="BFQ288" s="3">
        <v>93205</v>
      </c>
      <c r="BFR288" s="3">
        <v>93205</v>
      </c>
      <c r="BFS288" s="3">
        <v>93205</v>
      </c>
      <c r="BFT288" s="3">
        <v>93205</v>
      </c>
      <c r="BFU288" s="3">
        <v>93205</v>
      </c>
      <c r="BFV288" s="3">
        <v>93205</v>
      </c>
      <c r="BFW288" s="3">
        <v>93205</v>
      </c>
      <c r="BFX288" s="3">
        <v>93205</v>
      </c>
      <c r="BFY288" s="3">
        <v>93205</v>
      </c>
      <c r="BFZ288" s="3">
        <v>93205</v>
      </c>
      <c r="BGA288" s="3">
        <v>93205</v>
      </c>
      <c r="BGB288" s="3">
        <v>93205</v>
      </c>
      <c r="BGC288" s="3">
        <v>93205</v>
      </c>
      <c r="BGD288" s="3">
        <v>93205</v>
      </c>
      <c r="BGE288" s="3">
        <v>93205</v>
      </c>
      <c r="BGF288" s="3">
        <v>93205</v>
      </c>
      <c r="BGG288" s="3">
        <v>93205</v>
      </c>
      <c r="BGH288" s="3">
        <v>93205</v>
      </c>
      <c r="BGI288" s="3">
        <v>93205</v>
      </c>
      <c r="BGJ288" s="3">
        <v>93205</v>
      </c>
      <c r="BGK288" s="3">
        <v>93205</v>
      </c>
      <c r="BGL288" s="3">
        <v>93205</v>
      </c>
      <c r="BGM288" s="3">
        <v>93205</v>
      </c>
      <c r="BGN288" s="3">
        <v>93205</v>
      </c>
      <c r="BGO288" s="3">
        <v>93205</v>
      </c>
      <c r="BGP288" s="3">
        <v>93205</v>
      </c>
      <c r="BGQ288" s="3">
        <v>93205</v>
      </c>
      <c r="BGR288" s="3">
        <v>93205</v>
      </c>
      <c r="BGS288" s="3">
        <v>93205</v>
      </c>
      <c r="BGT288" s="3">
        <v>93205</v>
      </c>
      <c r="BGU288" s="3">
        <v>93205</v>
      </c>
      <c r="BGV288" s="3">
        <v>93205</v>
      </c>
      <c r="BGW288" s="3">
        <v>93205</v>
      </c>
      <c r="BGX288" s="3">
        <v>93205</v>
      </c>
      <c r="BGY288" s="3">
        <v>93205</v>
      </c>
      <c r="BGZ288" s="3">
        <v>93205</v>
      </c>
      <c r="BHA288" s="3">
        <v>93205</v>
      </c>
      <c r="BHB288" s="3">
        <v>93205</v>
      </c>
      <c r="BHC288" s="3">
        <v>93205</v>
      </c>
      <c r="BHD288" s="3">
        <v>93205</v>
      </c>
      <c r="BHE288" s="3">
        <v>93205</v>
      </c>
      <c r="BHF288" s="3">
        <v>93205</v>
      </c>
      <c r="BHG288" s="3">
        <v>93205</v>
      </c>
      <c r="BHH288" s="3">
        <v>93205</v>
      </c>
      <c r="BHI288" s="3">
        <v>93205</v>
      </c>
      <c r="BHJ288" s="3">
        <v>93205</v>
      </c>
      <c r="BHK288" s="3">
        <v>93205</v>
      </c>
      <c r="BHL288" s="3">
        <v>93205</v>
      </c>
      <c r="BHM288" s="3">
        <v>93205</v>
      </c>
      <c r="BHN288" s="3">
        <v>93205</v>
      </c>
      <c r="BHO288" s="3">
        <v>93205</v>
      </c>
      <c r="BHP288" s="3">
        <v>93205</v>
      </c>
      <c r="BHQ288" s="3">
        <v>93205</v>
      </c>
      <c r="BHR288" s="3">
        <v>93205</v>
      </c>
      <c r="BHS288" s="3">
        <v>93205</v>
      </c>
      <c r="BHT288" s="3">
        <v>93205</v>
      </c>
      <c r="BHU288" s="3">
        <v>93205</v>
      </c>
      <c r="BHV288" s="3">
        <v>93205</v>
      </c>
      <c r="BHW288" s="3">
        <v>93205</v>
      </c>
      <c r="BHX288" s="3">
        <v>93205</v>
      </c>
      <c r="BHY288" s="3">
        <v>93205</v>
      </c>
      <c r="BHZ288" s="3">
        <v>93205</v>
      </c>
      <c r="BIA288" s="3">
        <v>93205</v>
      </c>
      <c r="BIB288" s="3">
        <v>93205</v>
      </c>
      <c r="BIC288" s="3">
        <v>93205</v>
      </c>
      <c r="BID288" s="3">
        <v>93205</v>
      </c>
      <c r="BIE288" s="3">
        <v>93205</v>
      </c>
      <c r="BIF288" s="3">
        <v>93205</v>
      </c>
      <c r="BIG288" s="3">
        <v>93205</v>
      </c>
      <c r="BIH288" s="3">
        <v>93205</v>
      </c>
      <c r="BII288" s="3">
        <v>93205</v>
      </c>
      <c r="BIJ288" s="3">
        <v>93205</v>
      </c>
      <c r="BIK288" s="3">
        <v>93205</v>
      </c>
      <c r="BIL288" s="3">
        <v>93205</v>
      </c>
      <c r="BIM288" s="3">
        <v>93205</v>
      </c>
      <c r="BIN288" s="3">
        <v>93205</v>
      </c>
      <c r="BIO288" s="3">
        <v>93205</v>
      </c>
      <c r="BIP288" s="3">
        <v>93205</v>
      </c>
      <c r="BIQ288" s="3">
        <v>93205</v>
      </c>
      <c r="BIR288" s="3">
        <v>93205</v>
      </c>
      <c r="BIS288" s="3">
        <v>93205</v>
      </c>
      <c r="BIT288" s="3">
        <v>93205</v>
      </c>
      <c r="BIU288" s="3">
        <v>93205</v>
      </c>
      <c r="BIV288" s="3">
        <v>93205</v>
      </c>
      <c r="BIW288" s="3">
        <v>93205</v>
      </c>
      <c r="BIX288" s="3">
        <v>93205</v>
      </c>
      <c r="BIY288" s="3">
        <v>93205</v>
      </c>
      <c r="BIZ288" s="3">
        <v>93205</v>
      </c>
      <c r="BJA288" s="3">
        <v>93205</v>
      </c>
      <c r="BJB288" s="3">
        <v>93205</v>
      </c>
      <c r="BJC288" s="3">
        <v>93205</v>
      </c>
      <c r="BJD288" s="3">
        <v>93205</v>
      </c>
      <c r="BJE288" s="3">
        <v>93205</v>
      </c>
      <c r="BJF288" s="3">
        <v>93205</v>
      </c>
      <c r="BJG288" s="3">
        <v>93205</v>
      </c>
      <c r="BJH288" s="3">
        <v>93205</v>
      </c>
      <c r="BJI288" s="3">
        <v>93205</v>
      </c>
      <c r="BJJ288" s="3">
        <v>93205</v>
      </c>
      <c r="BJK288" s="3">
        <v>93205</v>
      </c>
      <c r="BJL288" s="3">
        <v>93205</v>
      </c>
      <c r="BJM288" s="3">
        <v>93205</v>
      </c>
      <c r="BJN288" s="3">
        <v>93205</v>
      </c>
      <c r="BJO288" s="3">
        <v>93205</v>
      </c>
      <c r="BJP288" s="3">
        <v>93205</v>
      </c>
      <c r="BJQ288" s="3">
        <v>93205</v>
      </c>
      <c r="BJR288" s="3">
        <v>93205</v>
      </c>
      <c r="BJS288" s="3">
        <v>93205</v>
      </c>
      <c r="BJT288" s="3">
        <v>93205</v>
      </c>
      <c r="BJU288" s="3">
        <v>93205</v>
      </c>
      <c r="BJV288" s="3">
        <v>93205</v>
      </c>
      <c r="BJW288" s="3">
        <v>93205</v>
      </c>
      <c r="BJX288" s="3">
        <v>93205</v>
      </c>
      <c r="BJY288" s="3">
        <v>93205</v>
      </c>
      <c r="BJZ288" s="3">
        <v>93205</v>
      </c>
      <c r="BKA288" s="3">
        <v>93205</v>
      </c>
      <c r="BKB288" s="3">
        <v>93205</v>
      </c>
      <c r="BKC288" s="3">
        <v>93205</v>
      </c>
      <c r="BKD288" s="3">
        <v>93205</v>
      </c>
      <c r="BKE288" s="3">
        <v>93205</v>
      </c>
      <c r="BKF288" s="3">
        <v>93205</v>
      </c>
      <c r="BKG288" s="3">
        <v>93205</v>
      </c>
      <c r="BKH288" s="3">
        <v>93205</v>
      </c>
      <c r="BKI288" s="3">
        <v>93205</v>
      </c>
      <c r="BKJ288" s="3">
        <v>93205</v>
      </c>
      <c r="BKK288" s="3">
        <v>93205</v>
      </c>
      <c r="BKL288" s="3">
        <v>93205</v>
      </c>
      <c r="BKM288" s="3">
        <v>93205</v>
      </c>
      <c r="BKN288" s="3">
        <v>93205</v>
      </c>
      <c r="BKO288" s="3">
        <v>93205</v>
      </c>
      <c r="BKP288" s="3">
        <v>93205</v>
      </c>
      <c r="BKQ288" s="3">
        <v>93205</v>
      </c>
      <c r="BKR288" s="3">
        <v>93205</v>
      </c>
      <c r="BKS288" s="3">
        <v>93205</v>
      </c>
      <c r="BKT288" s="3">
        <v>93205</v>
      </c>
      <c r="BKU288" s="3">
        <v>93205</v>
      </c>
      <c r="BKV288" s="3">
        <v>93205</v>
      </c>
      <c r="BKW288" s="3">
        <v>93205</v>
      </c>
      <c r="BKX288" s="3">
        <v>93205</v>
      </c>
      <c r="BKY288" s="3">
        <v>93205</v>
      </c>
      <c r="BKZ288" s="3">
        <v>93205</v>
      </c>
      <c r="BLA288" s="3">
        <v>93205</v>
      </c>
      <c r="BLB288" s="3">
        <v>93205</v>
      </c>
      <c r="BLC288" s="3">
        <v>93205</v>
      </c>
      <c r="BLD288" s="3">
        <v>93205</v>
      </c>
      <c r="BLE288" s="3">
        <v>93205</v>
      </c>
      <c r="BLF288" s="3">
        <v>93205</v>
      </c>
      <c r="BLG288" s="3">
        <v>93205</v>
      </c>
      <c r="BLH288" s="3">
        <v>93205</v>
      </c>
      <c r="BLI288" s="3">
        <v>93205</v>
      </c>
      <c r="BLJ288" s="3">
        <v>93205</v>
      </c>
      <c r="BLK288" s="3">
        <v>93205</v>
      </c>
      <c r="BLL288" s="3">
        <v>93205</v>
      </c>
      <c r="BLM288" s="3">
        <v>93205</v>
      </c>
      <c r="BLN288" s="3">
        <v>93205</v>
      </c>
      <c r="BLO288" s="3">
        <v>93205</v>
      </c>
      <c r="BLP288" s="3">
        <v>93205</v>
      </c>
      <c r="BLQ288" s="3">
        <v>93205</v>
      </c>
      <c r="BLR288" s="3">
        <v>93205</v>
      </c>
      <c r="BLS288" s="3">
        <v>93205</v>
      </c>
      <c r="BLT288" s="3">
        <v>93205</v>
      </c>
      <c r="BLU288" s="3">
        <v>93205</v>
      </c>
      <c r="BLV288" s="3">
        <v>93205</v>
      </c>
      <c r="BLW288" s="3">
        <v>93205</v>
      </c>
      <c r="BLX288" s="3">
        <v>93205</v>
      </c>
      <c r="BLY288" s="3">
        <v>93205</v>
      </c>
      <c r="BLZ288" s="3">
        <v>93205</v>
      </c>
      <c r="BMA288" s="3">
        <v>93205</v>
      </c>
      <c r="BMB288" s="3">
        <v>93205</v>
      </c>
      <c r="BMC288" s="3">
        <v>93205</v>
      </c>
      <c r="BMD288" s="3">
        <v>93205</v>
      </c>
      <c r="BME288" s="3">
        <v>93205</v>
      </c>
      <c r="BMF288" s="3">
        <v>93205</v>
      </c>
      <c r="BMG288" s="3">
        <v>93205</v>
      </c>
      <c r="BMH288" s="3">
        <v>93205</v>
      </c>
      <c r="BMI288" s="3">
        <v>93205</v>
      </c>
      <c r="BMJ288" s="3">
        <v>93205</v>
      </c>
      <c r="BMK288" s="3">
        <v>93205</v>
      </c>
      <c r="BML288" s="3">
        <v>93205</v>
      </c>
      <c r="BMM288" s="3">
        <v>93205</v>
      </c>
      <c r="BMN288" s="3">
        <v>93205</v>
      </c>
      <c r="BMO288" s="3">
        <v>93205</v>
      </c>
      <c r="BMP288" s="3">
        <v>93205</v>
      </c>
      <c r="BMQ288" s="3">
        <v>93205</v>
      </c>
      <c r="BMR288" s="3">
        <v>93205</v>
      </c>
      <c r="BMS288" s="3">
        <v>93205</v>
      </c>
      <c r="BMT288" s="3">
        <v>93205</v>
      </c>
      <c r="BMU288" s="3">
        <v>93205</v>
      </c>
      <c r="BMV288" s="3">
        <v>93205</v>
      </c>
      <c r="BMW288" s="3">
        <v>93205</v>
      </c>
      <c r="BMX288" s="3">
        <v>93205</v>
      </c>
      <c r="BMY288" s="3">
        <v>93205</v>
      </c>
      <c r="BMZ288" s="3">
        <v>93205</v>
      </c>
      <c r="BNA288" s="3">
        <v>93205</v>
      </c>
      <c r="BNB288" s="3">
        <v>93205</v>
      </c>
      <c r="BNC288" s="3">
        <v>93205</v>
      </c>
      <c r="BND288" s="3">
        <v>93205</v>
      </c>
      <c r="BNE288" s="3">
        <v>93205</v>
      </c>
      <c r="BNF288" s="3">
        <v>93205</v>
      </c>
      <c r="BNG288" s="3">
        <v>93205</v>
      </c>
      <c r="BNH288" s="3">
        <v>93205</v>
      </c>
      <c r="BNI288" s="3">
        <v>93205</v>
      </c>
      <c r="BNJ288" s="3">
        <v>93205</v>
      </c>
      <c r="BNK288" s="3">
        <v>93205</v>
      </c>
      <c r="BNL288" s="3">
        <v>93205</v>
      </c>
      <c r="BNM288" s="3">
        <v>93205</v>
      </c>
      <c r="BNN288" s="3">
        <v>93205</v>
      </c>
      <c r="BNO288" s="3">
        <v>93205</v>
      </c>
      <c r="BNP288" s="3">
        <v>93205</v>
      </c>
      <c r="BNQ288" s="3">
        <v>93205</v>
      </c>
      <c r="BNR288" s="3">
        <v>93205</v>
      </c>
      <c r="BNS288" s="3">
        <v>93205</v>
      </c>
      <c r="BNT288" s="3">
        <v>93205</v>
      </c>
      <c r="BNU288" s="3">
        <v>93205</v>
      </c>
      <c r="BNV288" s="3">
        <v>93205</v>
      </c>
      <c r="BNW288" s="3">
        <v>93205</v>
      </c>
      <c r="BNX288" s="3">
        <v>93205</v>
      </c>
      <c r="BNY288" s="3">
        <v>93205</v>
      </c>
      <c r="BNZ288" s="3">
        <v>93205</v>
      </c>
      <c r="BOA288" s="3">
        <v>93205</v>
      </c>
      <c r="BOB288" s="3">
        <v>93205</v>
      </c>
      <c r="BOC288" s="3">
        <v>93205</v>
      </c>
      <c r="BOD288" s="3">
        <v>93205</v>
      </c>
      <c r="BOE288" s="3">
        <v>93205</v>
      </c>
      <c r="BOF288" s="3">
        <v>93205</v>
      </c>
      <c r="BOG288" s="3">
        <v>93205</v>
      </c>
      <c r="BOH288" s="3">
        <v>93205</v>
      </c>
      <c r="BOI288" s="3">
        <v>93205</v>
      </c>
      <c r="BOJ288" s="3">
        <v>93205</v>
      </c>
      <c r="BOK288" s="3">
        <v>93205</v>
      </c>
      <c r="BOL288" s="3">
        <v>93205</v>
      </c>
      <c r="BOM288" s="3">
        <v>93205</v>
      </c>
      <c r="BON288" s="3">
        <v>93205</v>
      </c>
      <c r="BOO288" s="3">
        <v>93205</v>
      </c>
      <c r="BOP288" s="3">
        <v>93205</v>
      </c>
      <c r="BOQ288" s="3">
        <v>93205</v>
      </c>
      <c r="BOR288" s="3">
        <v>93205</v>
      </c>
      <c r="BOS288" s="3">
        <v>93205</v>
      </c>
      <c r="BOT288" s="3">
        <v>93205</v>
      </c>
      <c r="BOU288" s="3">
        <v>93205</v>
      </c>
      <c r="BOV288" s="3">
        <v>93205</v>
      </c>
      <c r="BOW288" s="3">
        <v>93205</v>
      </c>
      <c r="BOX288" s="3">
        <v>93205</v>
      </c>
      <c r="BOY288" s="3">
        <v>93205</v>
      </c>
      <c r="BOZ288" s="3">
        <v>93205</v>
      </c>
      <c r="BPA288" s="3">
        <v>93205</v>
      </c>
      <c r="BPB288" s="3">
        <v>93205</v>
      </c>
      <c r="BPC288" s="3">
        <v>93205</v>
      </c>
      <c r="BPD288" s="3">
        <v>93205</v>
      </c>
      <c r="BPE288" s="3">
        <v>93205</v>
      </c>
      <c r="BPF288" s="3">
        <v>93205</v>
      </c>
      <c r="BPG288" s="3">
        <v>93205</v>
      </c>
      <c r="BPH288" s="3">
        <v>93205</v>
      </c>
      <c r="BPI288" s="3">
        <v>93205</v>
      </c>
      <c r="BPJ288" s="3">
        <v>93205</v>
      </c>
      <c r="BPK288" s="3">
        <v>93205</v>
      </c>
      <c r="BPL288" s="3">
        <v>93205</v>
      </c>
      <c r="BPM288" s="3">
        <v>93205</v>
      </c>
      <c r="BPN288" s="3">
        <v>93205</v>
      </c>
      <c r="BPO288" s="3">
        <v>93205</v>
      </c>
      <c r="BPP288" s="3">
        <v>93205</v>
      </c>
      <c r="BPQ288" s="3">
        <v>93205</v>
      </c>
      <c r="BPR288" s="3">
        <v>93205</v>
      </c>
      <c r="BPS288" s="3">
        <v>93205</v>
      </c>
      <c r="BPT288" s="3">
        <v>93205</v>
      </c>
      <c r="BPU288" s="3">
        <v>93205</v>
      </c>
      <c r="BPV288" s="3">
        <v>93205</v>
      </c>
      <c r="BPW288" s="3">
        <v>93205</v>
      </c>
      <c r="BPX288" s="3">
        <v>93205</v>
      </c>
      <c r="BPY288" s="3">
        <v>93205</v>
      </c>
      <c r="BPZ288" s="3">
        <v>93205</v>
      </c>
      <c r="BQA288" s="3">
        <v>93205</v>
      </c>
      <c r="BQB288" s="3">
        <v>93205</v>
      </c>
      <c r="BQC288" s="3">
        <v>93205</v>
      </c>
      <c r="BQD288" s="3">
        <v>93205</v>
      </c>
      <c r="BQE288" s="3">
        <v>93205</v>
      </c>
      <c r="BQF288" s="3">
        <v>93205</v>
      </c>
      <c r="BQG288" s="3">
        <v>93205</v>
      </c>
      <c r="BQH288" s="3">
        <v>93205</v>
      </c>
      <c r="BQI288" s="3">
        <v>93205</v>
      </c>
      <c r="BQJ288" s="3">
        <v>93205</v>
      </c>
      <c r="BQK288" s="3">
        <v>93205</v>
      </c>
      <c r="BQL288" s="3">
        <v>93205</v>
      </c>
      <c r="BQM288" s="3">
        <v>93205</v>
      </c>
      <c r="BQN288" s="3">
        <v>93205</v>
      </c>
      <c r="BQO288" s="3">
        <v>93205</v>
      </c>
      <c r="BQP288" s="3">
        <v>93205</v>
      </c>
      <c r="BQQ288" s="3">
        <v>93205</v>
      </c>
      <c r="BQR288" s="3">
        <v>93205</v>
      </c>
      <c r="BQS288" s="3">
        <v>93205</v>
      </c>
      <c r="BQT288" s="3">
        <v>93205</v>
      </c>
      <c r="BQU288" s="3">
        <v>93205</v>
      </c>
      <c r="BQV288" s="3">
        <v>93205</v>
      </c>
      <c r="BQW288" s="3">
        <v>93205</v>
      </c>
      <c r="BQX288" s="3">
        <v>93205</v>
      </c>
      <c r="BQY288" s="3">
        <v>93205</v>
      </c>
      <c r="BQZ288" s="3">
        <v>93205</v>
      </c>
      <c r="BRA288" s="3">
        <v>93205</v>
      </c>
      <c r="BRB288" s="3">
        <v>93205</v>
      </c>
      <c r="BRC288" s="3">
        <v>93205</v>
      </c>
      <c r="BRD288" s="3">
        <v>93205</v>
      </c>
      <c r="BRE288" s="3">
        <v>93205</v>
      </c>
      <c r="BRF288" s="3">
        <v>93205</v>
      </c>
      <c r="BRG288" s="3">
        <v>93205</v>
      </c>
      <c r="BRH288" s="3">
        <v>93205</v>
      </c>
      <c r="BRI288" s="3">
        <v>93205</v>
      </c>
      <c r="BRJ288" s="3">
        <v>93205</v>
      </c>
      <c r="BRK288" s="3">
        <v>93205</v>
      </c>
      <c r="BRL288" s="3">
        <v>93205</v>
      </c>
      <c r="BRM288" s="3">
        <v>93205</v>
      </c>
      <c r="BRN288" s="3">
        <v>93205</v>
      </c>
      <c r="BRO288" s="3">
        <v>93205</v>
      </c>
      <c r="BRP288" s="3">
        <v>93205</v>
      </c>
      <c r="BRQ288" s="3">
        <v>93205</v>
      </c>
      <c r="BRR288" s="3">
        <v>93205</v>
      </c>
      <c r="BRS288" s="3">
        <v>93205</v>
      </c>
      <c r="BRT288" s="3">
        <v>93205</v>
      </c>
      <c r="BRU288" s="3">
        <v>93205</v>
      </c>
      <c r="BRV288" s="3">
        <v>93205</v>
      </c>
      <c r="BRW288" s="3">
        <v>93205</v>
      </c>
      <c r="BRX288" s="3">
        <v>93205</v>
      </c>
      <c r="BRY288" s="3">
        <v>93205</v>
      </c>
      <c r="BRZ288" s="3">
        <v>93205</v>
      </c>
      <c r="BSA288" s="3">
        <v>93205</v>
      </c>
      <c r="BSB288" s="3">
        <v>93205</v>
      </c>
      <c r="BSC288" s="3">
        <v>93205</v>
      </c>
      <c r="BSD288" s="3">
        <v>93205</v>
      </c>
      <c r="BSE288" s="3">
        <v>93205</v>
      </c>
      <c r="BSF288" s="3">
        <v>93205</v>
      </c>
      <c r="BSG288" s="3">
        <v>93205</v>
      </c>
      <c r="BSH288" s="3">
        <v>93205</v>
      </c>
      <c r="BSI288" s="3">
        <v>93205</v>
      </c>
      <c r="BSJ288" s="3">
        <v>93205</v>
      </c>
      <c r="BSK288" s="3">
        <v>93205</v>
      </c>
      <c r="BSL288" s="3">
        <v>93205</v>
      </c>
      <c r="BSM288" s="3">
        <v>93205</v>
      </c>
      <c r="BSN288" s="3">
        <v>93205</v>
      </c>
      <c r="BSO288" s="3">
        <v>93205</v>
      </c>
      <c r="BSP288" s="3">
        <v>93205</v>
      </c>
      <c r="BSQ288" s="3">
        <v>93205</v>
      </c>
      <c r="BSR288" s="3">
        <v>93205</v>
      </c>
      <c r="BSS288" s="3">
        <v>93205</v>
      </c>
      <c r="BST288" s="3">
        <v>93205</v>
      </c>
      <c r="BSU288" s="3">
        <v>93205</v>
      </c>
      <c r="BSV288" s="3">
        <v>93205</v>
      </c>
      <c r="BSW288" s="3">
        <v>93205</v>
      </c>
      <c r="BSX288" s="3">
        <v>93205</v>
      </c>
      <c r="BSY288" s="3">
        <v>93205</v>
      </c>
      <c r="BSZ288" s="3">
        <v>93205</v>
      </c>
      <c r="BTA288" s="3">
        <v>93205</v>
      </c>
      <c r="BTB288" s="3">
        <v>93205</v>
      </c>
      <c r="BTC288" s="3">
        <v>93205</v>
      </c>
      <c r="BTD288" s="3">
        <v>93205</v>
      </c>
      <c r="BTE288" s="3">
        <v>93205</v>
      </c>
      <c r="BTF288" s="3">
        <v>93205</v>
      </c>
      <c r="BTG288" s="3">
        <v>93205</v>
      </c>
      <c r="BTH288" s="3">
        <v>93205</v>
      </c>
      <c r="BTI288" s="3">
        <v>93205</v>
      </c>
      <c r="BTJ288" s="3">
        <v>93205</v>
      </c>
      <c r="BTK288" s="3">
        <v>93205</v>
      </c>
      <c r="BTL288" s="3">
        <v>93205</v>
      </c>
      <c r="BTM288" s="3">
        <v>93205</v>
      </c>
      <c r="BTN288" s="3">
        <v>93205</v>
      </c>
      <c r="BTO288" s="3">
        <v>93205</v>
      </c>
      <c r="BTP288" s="3">
        <v>93205</v>
      </c>
      <c r="BTQ288" s="3">
        <v>93205</v>
      </c>
      <c r="BTR288" s="3">
        <v>93205</v>
      </c>
      <c r="BTS288" s="3">
        <v>93205</v>
      </c>
      <c r="BTT288" s="3">
        <v>93205</v>
      </c>
      <c r="BTU288" s="3">
        <v>93205</v>
      </c>
      <c r="BTV288" s="3">
        <v>93205</v>
      </c>
      <c r="BTW288" s="3">
        <v>93205</v>
      </c>
      <c r="BTX288" s="3">
        <v>93205</v>
      </c>
      <c r="BTY288" s="3">
        <v>93205</v>
      </c>
      <c r="BTZ288" s="3">
        <v>93205</v>
      </c>
      <c r="BUA288" s="3">
        <v>93205</v>
      </c>
      <c r="BUB288" s="3">
        <v>93205</v>
      </c>
      <c r="BUC288" s="3">
        <v>93205</v>
      </c>
      <c r="BUD288" s="3">
        <v>93205</v>
      </c>
      <c r="BUE288" s="3">
        <v>93205</v>
      </c>
      <c r="BUF288" s="3">
        <v>93205</v>
      </c>
      <c r="BUG288" s="3">
        <v>93205</v>
      </c>
      <c r="BUH288" s="3">
        <v>93205</v>
      </c>
      <c r="BUI288" s="3">
        <v>93205</v>
      </c>
      <c r="BUJ288" s="3">
        <v>93205</v>
      </c>
      <c r="BUK288" s="3">
        <v>93205</v>
      </c>
      <c r="BUL288" s="3">
        <v>93205</v>
      </c>
      <c r="BUM288" s="3">
        <v>93205</v>
      </c>
      <c r="BUN288" s="3">
        <v>93205</v>
      </c>
      <c r="BUO288" s="3">
        <v>93205</v>
      </c>
      <c r="BUP288" s="3">
        <v>93205</v>
      </c>
      <c r="BUQ288" s="3">
        <v>93205</v>
      </c>
      <c r="BUR288" s="3">
        <v>93205</v>
      </c>
      <c r="BUS288" s="3">
        <v>93205</v>
      </c>
      <c r="BUT288" s="3">
        <v>93205</v>
      </c>
      <c r="BUU288" s="3">
        <v>93205</v>
      </c>
      <c r="BUV288" s="3">
        <v>93205</v>
      </c>
      <c r="BUW288" s="3">
        <v>93205</v>
      </c>
      <c r="BUX288" s="3">
        <v>93205</v>
      </c>
      <c r="BUY288" s="3">
        <v>93205</v>
      </c>
      <c r="BUZ288" s="3">
        <v>93205</v>
      </c>
      <c r="BVA288" s="3">
        <v>93205</v>
      </c>
      <c r="BVB288" s="3">
        <v>93205</v>
      </c>
      <c r="BVC288" s="3">
        <v>93205</v>
      </c>
      <c r="BVD288" s="3">
        <v>93205</v>
      </c>
      <c r="BVE288" s="3">
        <v>93205</v>
      </c>
      <c r="BVF288" s="3">
        <v>93205</v>
      </c>
      <c r="BVG288" s="3">
        <v>93205</v>
      </c>
      <c r="BVH288" s="3">
        <v>93205</v>
      </c>
      <c r="BVI288" s="3">
        <v>93205</v>
      </c>
      <c r="BVJ288" s="3">
        <v>93205</v>
      </c>
      <c r="BVK288" s="3">
        <v>93205</v>
      </c>
      <c r="BVL288" s="3">
        <v>93205</v>
      </c>
      <c r="BVM288" s="3">
        <v>93205</v>
      </c>
      <c r="BVN288" s="3">
        <v>93205</v>
      </c>
      <c r="BVO288" s="3">
        <v>93205</v>
      </c>
      <c r="BVP288" s="3">
        <v>93205</v>
      </c>
      <c r="BVQ288" s="3">
        <v>93205</v>
      </c>
      <c r="BVR288" s="3">
        <v>93205</v>
      </c>
      <c r="BVS288" s="3">
        <v>93205</v>
      </c>
      <c r="BVT288" s="3">
        <v>93205</v>
      </c>
      <c r="BVU288" s="3">
        <v>93205</v>
      </c>
      <c r="BVV288" s="3">
        <v>93205</v>
      </c>
      <c r="BVW288" s="3">
        <v>93205</v>
      </c>
      <c r="BVX288" s="3">
        <v>93205</v>
      </c>
      <c r="BVY288" s="3">
        <v>93205</v>
      </c>
      <c r="BVZ288" s="3">
        <v>93205</v>
      </c>
      <c r="BWA288" s="3">
        <v>93205</v>
      </c>
      <c r="BWB288" s="3">
        <v>93205</v>
      </c>
      <c r="BWC288" s="3">
        <v>93205</v>
      </c>
      <c r="BWD288" s="3">
        <v>93205</v>
      </c>
      <c r="BWE288" s="3">
        <v>93205</v>
      </c>
      <c r="BWF288" s="3">
        <v>93205</v>
      </c>
      <c r="BWG288" s="3">
        <v>93205</v>
      </c>
      <c r="BWH288" s="3">
        <v>93205</v>
      </c>
      <c r="BWI288" s="3">
        <v>93205</v>
      </c>
      <c r="BWJ288" s="3">
        <v>93205</v>
      </c>
      <c r="BWK288" s="3">
        <v>93205</v>
      </c>
      <c r="BWL288" s="3">
        <v>93205</v>
      </c>
      <c r="BWM288" s="3">
        <v>93205</v>
      </c>
      <c r="BWN288" s="3">
        <v>93205</v>
      </c>
      <c r="BWO288" s="3">
        <v>93205</v>
      </c>
      <c r="BWP288" s="3">
        <v>93205</v>
      </c>
      <c r="BWQ288" s="3">
        <v>93205</v>
      </c>
      <c r="BWR288" s="3">
        <v>93205</v>
      </c>
      <c r="BWS288" s="3">
        <v>93205</v>
      </c>
      <c r="BWT288" s="3">
        <v>93205</v>
      </c>
      <c r="BWU288" s="3">
        <v>93205</v>
      </c>
      <c r="BWV288" s="3">
        <v>93205</v>
      </c>
      <c r="BWW288" s="3">
        <v>93205</v>
      </c>
      <c r="BWX288" s="3">
        <v>93205</v>
      </c>
      <c r="BWY288" s="3">
        <v>93205</v>
      </c>
      <c r="BWZ288" s="3">
        <v>93205</v>
      </c>
      <c r="BXA288" s="3">
        <v>93205</v>
      </c>
      <c r="BXB288" s="3">
        <v>93205</v>
      </c>
      <c r="BXC288" s="3">
        <v>93205</v>
      </c>
      <c r="BXD288" s="3">
        <v>93205</v>
      </c>
      <c r="BXE288" s="3">
        <v>93205</v>
      </c>
      <c r="BXF288" s="3">
        <v>93205</v>
      </c>
      <c r="BXG288" s="3">
        <v>93205</v>
      </c>
      <c r="BXH288" s="3">
        <v>93205</v>
      </c>
      <c r="BXI288" s="3">
        <v>93205</v>
      </c>
      <c r="BXJ288" s="3">
        <v>93205</v>
      </c>
      <c r="BXK288" s="3">
        <v>93205</v>
      </c>
      <c r="BXL288" s="3">
        <v>93205</v>
      </c>
      <c r="BXM288" s="3">
        <v>93205</v>
      </c>
      <c r="BXN288" s="3">
        <v>93205</v>
      </c>
      <c r="BXO288" s="3">
        <v>93205</v>
      </c>
      <c r="BXP288" s="3">
        <v>93205</v>
      </c>
      <c r="BXQ288" s="3">
        <v>93205</v>
      </c>
      <c r="BXR288" s="3">
        <v>93205</v>
      </c>
      <c r="BXS288" s="3">
        <v>93205</v>
      </c>
      <c r="BXT288" s="3">
        <v>93205</v>
      </c>
      <c r="BXU288" s="3">
        <v>93205</v>
      </c>
      <c r="BXV288" s="3">
        <v>93205</v>
      </c>
      <c r="BXW288" s="3">
        <v>93205</v>
      </c>
      <c r="BXX288" s="3">
        <v>93205</v>
      </c>
      <c r="BXY288" s="3">
        <v>93205</v>
      </c>
      <c r="BXZ288" s="3">
        <v>93205</v>
      </c>
      <c r="BYA288" s="3">
        <v>93205</v>
      </c>
      <c r="BYB288" s="3">
        <v>93205</v>
      </c>
      <c r="BYC288" s="3">
        <v>93205</v>
      </c>
      <c r="BYD288" s="3">
        <v>93205</v>
      </c>
      <c r="BYE288" s="3">
        <v>93205</v>
      </c>
      <c r="BYF288" s="3">
        <v>93205</v>
      </c>
      <c r="BYG288" s="3">
        <v>93205</v>
      </c>
      <c r="BYH288" s="3">
        <v>93205</v>
      </c>
      <c r="BYI288" s="3">
        <v>93205</v>
      </c>
      <c r="BYJ288" s="3">
        <v>93205</v>
      </c>
      <c r="BYK288" s="3">
        <v>93205</v>
      </c>
      <c r="BYL288" s="3">
        <v>93205</v>
      </c>
      <c r="BYM288" s="3">
        <v>93205</v>
      </c>
      <c r="BYN288" s="3">
        <v>93205</v>
      </c>
      <c r="BYO288" s="3">
        <v>93205</v>
      </c>
      <c r="BYP288" s="3">
        <v>93205</v>
      </c>
      <c r="BYQ288" s="3">
        <v>93205</v>
      </c>
      <c r="BYR288" s="3">
        <v>93205</v>
      </c>
      <c r="BYS288" s="3">
        <v>93205</v>
      </c>
      <c r="BYT288" s="3">
        <v>93205</v>
      </c>
      <c r="BYU288" s="3">
        <v>93205</v>
      </c>
      <c r="BYV288" s="3">
        <v>93205</v>
      </c>
      <c r="BYW288" s="3">
        <v>93205</v>
      </c>
      <c r="BYX288" s="3">
        <v>93205</v>
      </c>
      <c r="BYY288" s="3">
        <v>93205</v>
      </c>
      <c r="BYZ288" s="3">
        <v>93205</v>
      </c>
      <c r="BZA288" s="3">
        <v>93205</v>
      </c>
      <c r="BZB288" s="3">
        <v>93205</v>
      </c>
      <c r="BZC288" s="3">
        <v>93205</v>
      </c>
      <c r="BZD288" s="3">
        <v>93205</v>
      </c>
      <c r="BZE288" s="3">
        <v>93205</v>
      </c>
      <c r="BZF288" s="3">
        <v>93205</v>
      </c>
      <c r="BZG288" s="3">
        <v>93205</v>
      </c>
      <c r="BZH288" s="3">
        <v>93205</v>
      </c>
      <c r="BZI288" s="3">
        <v>93205</v>
      </c>
      <c r="BZJ288" s="3">
        <v>93205</v>
      </c>
      <c r="BZK288" s="3">
        <v>93205</v>
      </c>
      <c r="BZL288" s="3">
        <v>93205</v>
      </c>
      <c r="BZM288" s="3">
        <v>93205</v>
      </c>
      <c r="BZN288" s="3">
        <v>93205</v>
      </c>
      <c r="BZO288" s="3">
        <v>93205</v>
      </c>
      <c r="BZP288" s="3">
        <v>93205</v>
      </c>
      <c r="BZQ288" s="3">
        <v>93205</v>
      </c>
      <c r="BZR288" s="3">
        <v>93205</v>
      </c>
      <c r="BZS288" s="3">
        <v>93205</v>
      </c>
      <c r="BZT288" s="3">
        <v>93205</v>
      </c>
      <c r="BZU288" s="3">
        <v>93205</v>
      </c>
      <c r="BZV288" s="3">
        <v>93205</v>
      </c>
      <c r="BZW288" s="3">
        <v>93205</v>
      </c>
      <c r="BZX288" s="3">
        <v>93205</v>
      </c>
      <c r="BZY288" s="3">
        <v>93205</v>
      </c>
      <c r="BZZ288" s="3">
        <v>93205</v>
      </c>
      <c r="CAA288" s="3">
        <v>93205</v>
      </c>
      <c r="CAB288" s="3">
        <v>93205</v>
      </c>
      <c r="CAC288" s="3">
        <v>93205</v>
      </c>
      <c r="CAD288" s="3">
        <v>93205</v>
      </c>
      <c r="CAE288" s="3">
        <v>93205</v>
      </c>
      <c r="CAF288" s="3">
        <v>93205</v>
      </c>
      <c r="CAG288" s="3">
        <v>93205</v>
      </c>
      <c r="CAH288" s="3">
        <v>93205</v>
      </c>
      <c r="CAI288" s="3">
        <v>93205</v>
      </c>
      <c r="CAJ288" s="3">
        <v>93205</v>
      </c>
      <c r="CAK288" s="3">
        <v>93205</v>
      </c>
      <c r="CAL288" s="3">
        <v>93205</v>
      </c>
      <c r="CAM288" s="3">
        <v>93205</v>
      </c>
      <c r="CAN288" s="3">
        <v>93205</v>
      </c>
      <c r="CAO288" s="3">
        <v>93205</v>
      </c>
      <c r="CAP288" s="3">
        <v>93205</v>
      </c>
      <c r="CAQ288" s="3">
        <v>93205</v>
      </c>
      <c r="CAR288" s="3">
        <v>93205</v>
      </c>
      <c r="CAS288" s="3">
        <v>93205</v>
      </c>
      <c r="CAT288" s="3">
        <v>93205</v>
      </c>
      <c r="CAU288" s="3">
        <v>93205</v>
      </c>
      <c r="CAV288" s="3">
        <v>93205</v>
      </c>
      <c r="CAW288" s="3">
        <v>93205</v>
      </c>
      <c r="CAX288" s="3">
        <v>93205</v>
      </c>
      <c r="CAY288" s="3">
        <v>93205</v>
      </c>
      <c r="CAZ288" s="3">
        <v>93205</v>
      </c>
      <c r="CBA288" s="3">
        <v>93205</v>
      </c>
      <c r="CBB288" s="3">
        <v>93205</v>
      </c>
      <c r="CBC288" s="3">
        <v>93205</v>
      </c>
      <c r="CBD288" s="3">
        <v>93205</v>
      </c>
      <c r="CBE288" s="3">
        <v>93205</v>
      </c>
      <c r="CBF288" s="3">
        <v>93205</v>
      </c>
      <c r="CBG288" s="3">
        <v>93205</v>
      </c>
      <c r="CBH288" s="3">
        <v>93205</v>
      </c>
      <c r="CBI288" s="3">
        <v>93205</v>
      </c>
      <c r="CBJ288" s="3">
        <v>93205</v>
      </c>
      <c r="CBK288" s="3">
        <v>93205</v>
      </c>
      <c r="CBL288" s="3">
        <v>93205</v>
      </c>
      <c r="CBM288" s="3">
        <v>93205</v>
      </c>
      <c r="CBN288" s="3">
        <v>93205</v>
      </c>
      <c r="CBO288" s="3">
        <v>93205</v>
      </c>
      <c r="CBP288" s="3">
        <v>93205</v>
      </c>
      <c r="CBQ288" s="3">
        <v>93205</v>
      </c>
      <c r="CBR288" s="3">
        <v>93205</v>
      </c>
      <c r="CBS288" s="3">
        <v>93205</v>
      </c>
      <c r="CBT288" s="3">
        <v>93205</v>
      </c>
      <c r="CBU288" s="3">
        <v>93205</v>
      </c>
      <c r="CBV288" s="3">
        <v>93205</v>
      </c>
      <c r="CBW288" s="3">
        <v>93205</v>
      </c>
      <c r="CBX288" s="3">
        <v>93205</v>
      </c>
      <c r="CBY288" s="3">
        <v>93205</v>
      </c>
      <c r="CBZ288" s="3">
        <v>93205</v>
      </c>
      <c r="CCA288" s="3">
        <v>93205</v>
      </c>
      <c r="CCB288" s="3">
        <v>93205</v>
      </c>
      <c r="CCC288" s="3">
        <v>93205</v>
      </c>
      <c r="CCD288" s="3">
        <v>93205</v>
      </c>
      <c r="CCE288" s="3">
        <v>93205</v>
      </c>
      <c r="CCF288" s="3">
        <v>93205</v>
      </c>
      <c r="CCG288" s="3">
        <v>93205</v>
      </c>
      <c r="CCH288" s="3">
        <v>93205</v>
      </c>
      <c r="CCI288" s="3">
        <v>93205</v>
      </c>
      <c r="CCJ288" s="3">
        <v>93205</v>
      </c>
      <c r="CCK288" s="3">
        <v>93205</v>
      </c>
      <c r="CCL288" s="3">
        <v>93205</v>
      </c>
      <c r="CCM288" s="3">
        <v>93205</v>
      </c>
      <c r="CCN288" s="3">
        <v>93205</v>
      </c>
      <c r="CCO288" s="3">
        <v>93205</v>
      </c>
      <c r="CCP288" s="3">
        <v>93205</v>
      </c>
      <c r="CCQ288" s="3">
        <v>93205</v>
      </c>
      <c r="CCR288" s="3">
        <v>93205</v>
      </c>
      <c r="CCS288" s="3">
        <v>93205</v>
      </c>
      <c r="CCT288" s="3">
        <v>93205</v>
      </c>
      <c r="CCU288" s="3">
        <v>93205</v>
      </c>
      <c r="CCV288" s="3">
        <v>93205</v>
      </c>
      <c r="CCW288" s="3">
        <v>93205</v>
      </c>
      <c r="CCX288" s="3">
        <v>93205</v>
      </c>
      <c r="CCY288" s="3">
        <v>93205</v>
      </c>
      <c r="CCZ288" s="3">
        <v>93205</v>
      </c>
      <c r="CDA288" s="3">
        <v>93205</v>
      </c>
      <c r="CDB288" s="3">
        <v>93205</v>
      </c>
      <c r="CDC288" s="3">
        <v>93205</v>
      </c>
      <c r="CDD288" s="3">
        <v>93205</v>
      </c>
      <c r="CDE288" s="3">
        <v>93205</v>
      </c>
      <c r="CDF288" s="3">
        <v>93205</v>
      </c>
      <c r="CDG288" s="3">
        <v>93205</v>
      </c>
      <c r="CDH288" s="3">
        <v>93205</v>
      </c>
      <c r="CDI288" s="3">
        <v>93205</v>
      </c>
      <c r="CDJ288" s="3">
        <v>93205</v>
      </c>
      <c r="CDK288" s="3">
        <v>93205</v>
      </c>
      <c r="CDL288" s="3">
        <v>93205</v>
      </c>
      <c r="CDM288" s="3">
        <v>93205</v>
      </c>
      <c r="CDN288" s="3">
        <v>93205</v>
      </c>
      <c r="CDO288" s="3">
        <v>93205</v>
      </c>
      <c r="CDP288" s="3">
        <v>93205</v>
      </c>
      <c r="CDQ288" s="3">
        <v>93205</v>
      </c>
      <c r="CDR288" s="3">
        <v>93205</v>
      </c>
      <c r="CDS288" s="3">
        <v>93205</v>
      </c>
      <c r="CDT288" s="3">
        <v>93205</v>
      </c>
      <c r="CDU288" s="3">
        <v>93205</v>
      </c>
      <c r="CDV288" s="3">
        <v>93205</v>
      </c>
      <c r="CDW288" s="3">
        <v>93205</v>
      </c>
      <c r="CDX288" s="3">
        <v>93205</v>
      </c>
      <c r="CDY288" s="3">
        <v>93205</v>
      </c>
      <c r="CDZ288" s="3">
        <v>93205</v>
      </c>
      <c r="CEA288" s="3">
        <v>93205</v>
      </c>
      <c r="CEB288" s="3">
        <v>93205</v>
      </c>
      <c r="CEC288" s="3">
        <v>93205</v>
      </c>
      <c r="CED288" s="3">
        <v>93205</v>
      </c>
      <c r="CEE288" s="3">
        <v>93205</v>
      </c>
      <c r="CEF288" s="3">
        <v>93205</v>
      </c>
      <c r="CEG288" s="3">
        <v>93205</v>
      </c>
      <c r="CEH288" s="3">
        <v>93205</v>
      </c>
      <c r="CEI288" s="3">
        <v>93205</v>
      </c>
      <c r="CEJ288" s="3">
        <v>93205</v>
      </c>
      <c r="CEK288" s="3">
        <v>93205</v>
      </c>
      <c r="CEL288" s="3">
        <v>93205</v>
      </c>
      <c r="CEM288" s="3">
        <v>93205</v>
      </c>
      <c r="CEN288" s="3">
        <v>93205</v>
      </c>
      <c r="CEO288" s="3">
        <v>93205</v>
      </c>
      <c r="CEP288" s="3">
        <v>93205</v>
      </c>
      <c r="CEQ288" s="3">
        <v>93205</v>
      </c>
      <c r="CER288" s="3">
        <v>93205</v>
      </c>
      <c r="CES288" s="3">
        <v>93205</v>
      </c>
      <c r="CET288" s="3">
        <v>93205</v>
      </c>
      <c r="CEU288" s="3">
        <v>93205</v>
      </c>
      <c r="CEV288" s="3">
        <v>93205</v>
      </c>
      <c r="CEW288" s="3">
        <v>93205</v>
      </c>
      <c r="CEX288" s="3">
        <v>93205</v>
      </c>
      <c r="CEY288" s="3">
        <v>93205</v>
      </c>
      <c r="CEZ288" s="3">
        <v>93205</v>
      </c>
      <c r="CFA288" s="3">
        <v>93205</v>
      </c>
      <c r="CFB288" s="3">
        <v>93205</v>
      </c>
      <c r="CFC288" s="3">
        <v>93205</v>
      </c>
      <c r="CFD288" s="3">
        <v>93205</v>
      </c>
      <c r="CFE288" s="3">
        <v>93205</v>
      </c>
      <c r="CFF288" s="3">
        <v>93205</v>
      </c>
      <c r="CFG288" s="3">
        <v>93205</v>
      </c>
      <c r="CFH288" s="3">
        <v>93205</v>
      </c>
      <c r="CFI288" s="3">
        <v>93205</v>
      </c>
      <c r="CFJ288" s="3">
        <v>93205</v>
      </c>
      <c r="CFK288" s="3">
        <v>93205</v>
      </c>
      <c r="CFL288" s="3">
        <v>93205</v>
      </c>
      <c r="CFM288" s="3">
        <v>93205</v>
      </c>
      <c r="CFN288" s="3">
        <v>93205</v>
      </c>
      <c r="CFO288" s="3">
        <v>93205</v>
      </c>
      <c r="CFP288" s="3">
        <v>93205</v>
      </c>
      <c r="CFQ288" s="3">
        <v>93205</v>
      </c>
      <c r="CFR288" s="3">
        <v>93205</v>
      </c>
      <c r="CFS288" s="3">
        <v>93205</v>
      </c>
      <c r="CFT288" s="3">
        <v>93205</v>
      </c>
      <c r="CFU288" s="3">
        <v>93205</v>
      </c>
      <c r="CFV288" s="3">
        <v>93205</v>
      </c>
      <c r="CFW288" s="3">
        <v>93205</v>
      </c>
      <c r="CFX288" s="3">
        <v>93205</v>
      </c>
      <c r="CFY288" s="3">
        <v>93205</v>
      </c>
      <c r="CFZ288" s="3">
        <v>93205</v>
      </c>
      <c r="CGA288" s="3">
        <v>93205</v>
      </c>
      <c r="CGB288" s="3">
        <v>93205</v>
      </c>
      <c r="CGC288" s="3">
        <v>93205</v>
      </c>
      <c r="CGD288" s="3">
        <v>93205</v>
      </c>
      <c r="CGE288" s="3">
        <v>93205</v>
      </c>
      <c r="CGF288" s="3">
        <v>93205</v>
      </c>
      <c r="CGG288" s="3">
        <v>93205</v>
      </c>
      <c r="CGH288" s="3">
        <v>93205</v>
      </c>
      <c r="CGI288" s="3">
        <v>93205</v>
      </c>
      <c r="CGJ288" s="3">
        <v>93205</v>
      </c>
      <c r="CGK288" s="3">
        <v>93205</v>
      </c>
      <c r="CGL288" s="3">
        <v>93205</v>
      </c>
      <c r="CGM288" s="3">
        <v>93205</v>
      </c>
      <c r="CGN288" s="3">
        <v>93205</v>
      </c>
      <c r="CGO288" s="3">
        <v>93205</v>
      </c>
      <c r="CGP288" s="3">
        <v>93205</v>
      </c>
      <c r="CGQ288" s="3">
        <v>93205</v>
      </c>
      <c r="CGR288" s="3">
        <v>93205</v>
      </c>
      <c r="CGS288" s="3">
        <v>93205</v>
      </c>
      <c r="CGT288" s="3">
        <v>93205</v>
      </c>
      <c r="CGU288" s="3">
        <v>93205</v>
      </c>
      <c r="CGV288" s="3">
        <v>93205</v>
      </c>
      <c r="CGW288" s="3">
        <v>93205</v>
      </c>
      <c r="CGX288" s="3">
        <v>93205</v>
      </c>
      <c r="CGY288" s="3">
        <v>93205</v>
      </c>
      <c r="CGZ288" s="3">
        <v>93205</v>
      </c>
      <c r="CHA288" s="3">
        <v>93205</v>
      </c>
      <c r="CHB288" s="3">
        <v>93205</v>
      </c>
      <c r="CHC288" s="3">
        <v>93205</v>
      </c>
      <c r="CHD288" s="3">
        <v>93205</v>
      </c>
      <c r="CHE288" s="3">
        <v>93205</v>
      </c>
      <c r="CHF288" s="3">
        <v>93205</v>
      </c>
      <c r="CHG288" s="3">
        <v>93205</v>
      </c>
      <c r="CHH288" s="3">
        <v>93205</v>
      </c>
      <c r="CHI288" s="3">
        <v>93205</v>
      </c>
      <c r="CHJ288" s="3">
        <v>93205</v>
      </c>
      <c r="CHK288" s="3">
        <v>93205</v>
      </c>
      <c r="CHL288" s="3">
        <v>93205</v>
      </c>
      <c r="CHM288" s="3">
        <v>93205</v>
      </c>
      <c r="CHN288" s="3">
        <v>93205</v>
      </c>
      <c r="CHO288" s="3">
        <v>93205</v>
      </c>
      <c r="CHP288" s="3">
        <v>93205</v>
      </c>
      <c r="CHQ288" s="3">
        <v>93205</v>
      </c>
      <c r="CHR288" s="3">
        <v>93205</v>
      </c>
      <c r="CHS288" s="3">
        <v>93205</v>
      </c>
      <c r="CHT288" s="3">
        <v>93205</v>
      </c>
      <c r="CHU288" s="3">
        <v>93205</v>
      </c>
      <c r="CHV288" s="3">
        <v>93205</v>
      </c>
      <c r="CHW288" s="3">
        <v>93205</v>
      </c>
      <c r="CHX288" s="3">
        <v>93205</v>
      </c>
      <c r="CHY288" s="3">
        <v>93205</v>
      </c>
      <c r="CHZ288" s="3">
        <v>93205</v>
      </c>
      <c r="CIA288" s="3">
        <v>93205</v>
      </c>
      <c r="CIB288" s="3">
        <v>93205</v>
      </c>
      <c r="CIC288" s="3">
        <v>93205</v>
      </c>
      <c r="CID288" s="3">
        <v>93205</v>
      </c>
      <c r="CIE288" s="3">
        <v>93205</v>
      </c>
      <c r="CIF288" s="3">
        <v>93205</v>
      </c>
      <c r="CIG288" s="3">
        <v>93205</v>
      </c>
      <c r="CIH288" s="3">
        <v>93205</v>
      </c>
      <c r="CII288" s="3">
        <v>93205</v>
      </c>
      <c r="CIJ288" s="3">
        <v>93205</v>
      </c>
      <c r="CIK288" s="3">
        <v>93205</v>
      </c>
      <c r="CIL288" s="3">
        <v>93205</v>
      </c>
      <c r="CIM288" s="3">
        <v>93205</v>
      </c>
      <c r="CIN288" s="3">
        <v>93205</v>
      </c>
      <c r="CIO288" s="3">
        <v>93205</v>
      </c>
      <c r="CIP288" s="3">
        <v>93205</v>
      </c>
      <c r="CIQ288" s="3">
        <v>93205</v>
      </c>
      <c r="CIR288" s="3">
        <v>93205</v>
      </c>
      <c r="CIS288" s="3">
        <v>93205</v>
      </c>
      <c r="CIT288" s="3">
        <v>93205</v>
      </c>
      <c r="CIU288" s="3">
        <v>93205</v>
      </c>
      <c r="CIV288" s="3">
        <v>93205</v>
      </c>
      <c r="CIW288" s="3">
        <v>93205</v>
      </c>
      <c r="CIX288" s="3">
        <v>93205</v>
      </c>
      <c r="CIY288" s="3">
        <v>93205</v>
      </c>
      <c r="CIZ288" s="3">
        <v>93205</v>
      </c>
      <c r="CJA288" s="3">
        <v>93205</v>
      </c>
      <c r="CJB288" s="3">
        <v>93205</v>
      </c>
      <c r="CJC288" s="3">
        <v>93205</v>
      </c>
      <c r="CJD288" s="3">
        <v>93205</v>
      </c>
      <c r="CJE288" s="3">
        <v>93205</v>
      </c>
      <c r="CJF288" s="3">
        <v>93205</v>
      </c>
      <c r="CJG288" s="3">
        <v>93205</v>
      </c>
      <c r="CJH288" s="3">
        <v>93205</v>
      </c>
      <c r="CJI288" s="3">
        <v>93205</v>
      </c>
      <c r="CJJ288" s="3">
        <v>93205</v>
      </c>
      <c r="CJK288" s="3">
        <v>93205</v>
      </c>
      <c r="CJL288" s="3">
        <v>93205</v>
      </c>
      <c r="CJM288" s="3">
        <v>93205</v>
      </c>
      <c r="CJN288" s="3">
        <v>93205</v>
      </c>
      <c r="CJO288" s="3">
        <v>93205</v>
      </c>
      <c r="CJP288" s="3">
        <v>93205</v>
      </c>
      <c r="CJQ288" s="3">
        <v>93205</v>
      </c>
      <c r="CJR288" s="3">
        <v>93205</v>
      </c>
      <c r="CJS288" s="3">
        <v>93205</v>
      </c>
      <c r="CJT288" s="3">
        <v>93205</v>
      </c>
      <c r="CJU288" s="3">
        <v>93205</v>
      </c>
      <c r="CJV288" s="3">
        <v>93205</v>
      </c>
      <c r="CJW288" s="3">
        <v>93205</v>
      </c>
      <c r="CJX288" s="3">
        <v>93205</v>
      </c>
      <c r="CJY288" s="3">
        <v>93205</v>
      </c>
      <c r="CJZ288" s="3">
        <v>93205</v>
      </c>
      <c r="CKA288" s="3">
        <v>93205</v>
      </c>
      <c r="CKB288" s="3">
        <v>93205</v>
      </c>
      <c r="CKC288" s="3">
        <v>93205</v>
      </c>
      <c r="CKD288" s="3">
        <v>93205</v>
      </c>
      <c r="CKE288" s="3">
        <v>93205</v>
      </c>
      <c r="CKF288" s="3">
        <v>93205</v>
      </c>
      <c r="CKG288" s="3">
        <v>93205</v>
      </c>
      <c r="CKH288" s="3">
        <v>93205</v>
      </c>
      <c r="CKI288" s="3">
        <v>93205</v>
      </c>
      <c r="CKJ288" s="3">
        <v>93205</v>
      </c>
      <c r="CKK288" s="3">
        <v>93205</v>
      </c>
      <c r="CKL288" s="3">
        <v>93205</v>
      </c>
      <c r="CKM288" s="3">
        <v>93205</v>
      </c>
      <c r="CKN288" s="3">
        <v>93205</v>
      </c>
      <c r="CKO288" s="3">
        <v>93205</v>
      </c>
      <c r="CKP288" s="3">
        <v>93205</v>
      </c>
      <c r="CKQ288" s="3">
        <v>93205</v>
      </c>
      <c r="CKR288" s="3">
        <v>93205</v>
      </c>
      <c r="CKS288" s="3">
        <v>93205</v>
      </c>
      <c r="CKT288" s="3">
        <v>93205</v>
      </c>
      <c r="CKU288" s="3">
        <v>93205</v>
      </c>
      <c r="CKV288" s="3">
        <v>93205</v>
      </c>
      <c r="CKW288" s="3">
        <v>93205</v>
      </c>
      <c r="CKX288" s="3">
        <v>93205</v>
      </c>
      <c r="CKY288" s="3">
        <v>93205</v>
      </c>
      <c r="CKZ288" s="3">
        <v>93205</v>
      </c>
      <c r="CLA288" s="3">
        <v>93205</v>
      </c>
      <c r="CLB288" s="3">
        <v>93205</v>
      </c>
      <c r="CLC288" s="3">
        <v>93205</v>
      </c>
      <c r="CLD288" s="3">
        <v>93205</v>
      </c>
      <c r="CLE288" s="3">
        <v>93205</v>
      </c>
      <c r="CLF288" s="3">
        <v>93205</v>
      </c>
      <c r="CLG288" s="3">
        <v>93205</v>
      </c>
      <c r="CLH288" s="3">
        <v>93205</v>
      </c>
      <c r="CLI288" s="3">
        <v>93205</v>
      </c>
      <c r="CLJ288" s="3">
        <v>93205</v>
      </c>
      <c r="CLK288" s="3">
        <v>93205</v>
      </c>
      <c r="CLL288" s="3">
        <v>93205</v>
      </c>
      <c r="CLM288" s="3">
        <v>93205</v>
      </c>
      <c r="CLN288" s="3">
        <v>93205</v>
      </c>
      <c r="CLO288" s="3">
        <v>93205</v>
      </c>
      <c r="CLP288" s="3">
        <v>93205</v>
      </c>
      <c r="CLQ288" s="3">
        <v>93205</v>
      </c>
      <c r="CLR288" s="3">
        <v>93205</v>
      </c>
      <c r="CLS288" s="3">
        <v>93205</v>
      </c>
      <c r="CLT288" s="3">
        <v>93205</v>
      </c>
      <c r="CLU288" s="3">
        <v>93205</v>
      </c>
      <c r="CLV288" s="3">
        <v>93205</v>
      </c>
      <c r="CLW288" s="3">
        <v>93205</v>
      </c>
      <c r="CLX288" s="3">
        <v>93205</v>
      </c>
      <c r="CLY288" s="3">
        <v>93205</v>
      </c>
      <c r="CLZ288" s="3">
        <v>93205</v>
      </c>
      <c r="CMA288" s="3">
        <v>93205</v>
      </c>
      <c r="CMB288" s="3">
        <v>93205</v>
      </c>
      <c r="CMC288" s="3">
        <v>93205</v>
      </c>
      <c r="CMD288" s="3">
        <v>93205</v>
      </c>
      <c r="CME288" s="3">
        <v>93205</v>
      </c>
      <c r="CMF288" s="3">
        <v>93205</v>
      </c>
      <c r="CMG288" s="3">
        <v>93205</v>
      </c>
      <c r="CMH288" s="3">
        <v>93205</v>
      </c>
      <c r="CMI288" s="3">
        <v>93205</v>
      </c>
      <c r="CMJ288" s="3">
        <v>93205</v>
      </c>
      <c r="CMK288" s="3">
        <v>93205</v>
      </c>
      <c r="CML288" s="3">
        <v>93205</v>
      </c>
      <c r="CMM288" s="3">
        <v>93205</v>
      </c>
      <c r="CMN288" s="3">
        <v>93205</v>
      </c>
      <c r="CMO288" s="3">
        <v>93205</v>
      </c>
      <c r="CMP288" s="3">
        <v>93205</v>
      </c>
      <c r="CMQ288" s="3">
        <v>93205</v>
      </c>
      <c r="CMR288" s="3">
        <v>93205</v>
      </c>
      <c r="CMS288" s="3">
        <v>93205</v>
      </c>
      <c r="CMT288" s="3">
        <v>93205</v>
      </c>
      <c r="CMU288" s="3">
        <v>93205</v>
      </c>
      <c r="CMV288" s="3">
        <v>93205</v>
      </c>
      <c r="CMW288" s="3">
        <v>93205</v>
      </c>
      <c r="CMX288" s="3">
        <v>93205</v>
      </c>
      <c r="CMY288" s="3">
        <v>93205</v>
      </c>
      <c r="CMZ288" s="3">
        <v>93205</v>
      </c>
      <c r="CNA288" s="3">
        <v>93205</v>
      </c>
      <c r="CNB288" s="3">
        <v>93205</v>
      </c>
      <c r="CNC288" s="3">
        <v>93205</v>
      </c>
      <c r="CND288" s="3">
        <v>93205</v>
      </c>
      <c r="CNE288" s="3">
        <v>93205</v>
      </c>
      <c r="CNF288" s="3">
        <v>93205</v>
      </c>
      <c r="CNG288" s="3">
        <v>93205</v>
      </c>
      <c r="CNH288" s="3">
        <v>93205</v>
      </c>
      <c r="CNI288" s="3">
        <v>93205</v>
      </c>
      <c r="CNJ288" s="3">
        <v>93205</v>
      </c>
      <c r="CNK288" s="3">
        <v>93205</v>
      </c>
      <c r="CNL288" s="3">
        <v>93205</v>
      </c>
      <c r="CNM288" s="3">
        <v>93205</v>
      </c>
      <c r="CNN288" s="3">
        <v>93205</v>
      </c>
      <c r="CNO288" s="3">
        <v>93205</v>
      </c>
      <c r="CNP288" s="3">
        <v>93205</v>
      </c>
      <c r="CNQ288" s="3">
        <v>93205</v>
      </c>
      <c r="CNR288" s="3">
        <v>93205</v>
      </c>
      <c r="CNS288" s="3">
        <v>93205</v>
      </c>
      <c r="CNT288" s="3">
        <v>93205</v>
      </c>
      <c r="CNU288" s="3">
        <v>93205</v>
      </c>
      <c r="CNV288" s="3">
        <v>93205</v>
      </c>
      <c r="CNW288" s="3">
        <v>93205</v>
      </c>
      <c r="CNX288" s="3">
        <v>93205</v>
      </c>
      <c r="CNY288" s="3">
        <v>93205</v>
      </c>
      <c r="CNZ288" s="3">
        <v>93205</v>
      </c>
      <c r="COA288" s="3">
        <v>93205</v>
      </c>
      <c r="COB288" s="3">
        <v>93205</v>
      </c>
      <c r="COC288" s="3">
        <v>93205</v>
      </c>
      <c r="COD288" s="3">
        <v>93205</v>
      </c>
      <c r="COE288" s="3">
        <v>93205</v>
      </c>
      <c r="COF288" s="3">
        <v>93205</v>
      </c>
      <c r="COG288" s="3">
        <v>93205</v>
      </c>
      <c r="COH288" s="3">
        <v>93205</v>
      </c>
      <c r="COI288" s="3">
        <v>93205</v>
      </c>
      <c r="COJ288" s="3">
        <v>93205</v>
      </c>
      <c r="COK288" s="3">
        <v>93205</v>
      </c>
      <c r="COL288" s="3">
        <v>93205</v>
      </c>
      <c r="COM288" s="3">
        <v>93205</v>
      </c>
      <c r="CON288" s="3">
        <v>93205</v>
      </c>
      <c r="COO288" s="3">
        <v>93205</v>
      </c>
      <c r="COP288" s="3">
        <v>93205</v>
      </c>
      <c r="COQ288" s="3">
        <v>93205</v>
      </c>
      <c r="COR288" s="3">
        <v>93205</v>
      </c>
      <c r="COS288" s="3">
        <v>93205</v>
      </c>
      <c r="COT288" s="3">
        <v>93205</v>
      </c>
      <c r="COU288" s="3">
        <v>93205</v>
      </c>
      <c r="COV288" s="3">
        <v>93205</v>
      </c>
      <c r="COW288" s="3">
        <v>93205</v>
      </c>
      <c r="COX288" s="3">
        <v>93205</v>
      </c>
      <c r="COY288" s="3">
        <v>93205</v>
      </c>
      <c r="COZ288" s="3">
        <v>93205</v>
      </c>
      <c r="CPA288" s="3">
        <v>93205</v>
      </c>
      <c r="CPB288" s="3">
        <v>93205</v>
      </c>
      <c r="CPC288" s="3">
        <v>93205</v>
      </c>
      <c r="CPD288" s="3">
        <v>93205</v>
      </c>
      <c r="CPE288" s="3">
        <v>93205</v>
      </c>
      <c r="CPF288" s="3">
        <v>93205</v>
      </c>
      <c r="CPG288" s="3">
        <v>93205</v>
      </c>
      <c r="CPH288" s="3">
        <v>93205</v>
      </c>
      <c r="CPI288" s="3">
        <v>93205</v>
      </c>
      <c r="CPJ288" s="3">
        <v>93205</v>
      </c>
      <c r="CPK288" s="3">
        <v>93205</v>
      </c>
      <c r="CPL288" s="3">
        <v>93205</v>
      </c>
      <c r="CPM288" s="3">
        <v>93205</v>
      </c>
      <c r="CPN288" s="3">
        <v>93205</v>
      </c>
      <c r="CPO288" s="3">
        <v>93205</v>
      </c>
      <c r="CPP288" s="3">
        <v>93205</v>
      </c>
      <c r="CPQ288" s="3">
        <v>93205</v>
      </c>
      <c r="CPR288" s="3">
        <v>93205</v>
      </c>
      <c r="CPS288" s="3">
        <v>93205</v>
      </c>
      <c r="CPT288" s="3">
        <v>93205</v>
      </c>
      <c r="CPU288" s="3">
        <v>93205</v>
      </c>
      <c r="CPV288" s="3">
        <v>93205</v>
      </c>
      <c r="CPW288" s="3">
        <v>93205</v>
      </c>
      <c r="CPX288" s="3">
        <v>93205</v>
      </c>
      <c r="CPY288" s="3">
        <v>93205</v>
      </c>
      <c r="CPZ288" s="3">
        <v>93205</v>
      </c>
      <c r="CQA288" s="3">
        <v>93205</v>
      </c>
      <c r="CQB288" s="3">
        <v>93205</v>
      </c>
      <c r="CQC288" s="3">
        <v>93205</v>
      </c>
      <c r="CQD288" s="3">
        <v>93205</v>
      </c>
      <c r="CQE288" s="3">
        <v>93205</v>
      </c>
      <c r="CQF288" s="3">
        <v>93205</v>
      </c>
      <c r="CQG288" s="3">
        <v>93205</v>
      </c>
      <c r="CQH288" s="3">
        <v>93205</v>
      </c>
      <c r="CQI288" s="3">
        <v>93205</v>
      </c>
      <c r="CQJ288" s="3">
        <v>93205</v>
      </c>
      <c r="CQK288" s="3">
        <v>93205</v>
      </c>
      <c r="CQL288" s="3">
        <v>93205</v>
      </c>
      <c r="CQM288" s="3">
        <v>93205</v>
      </c>
      <c r="CQN288" s="3">
        <v>93205</v>
      </c>
      <c r="CQO288" s="3">
        <v>93205</v>
      </c>
      <c r="CQP288" s="3">
        <v>93205</v>
      </c>
      <c r="CQQ288" s="3">
        <v>93205</v>
      </c>
      <c r="CQR288" s="3">
        <v>93205</v>
      </c>
      <c r="CQS288" s="3">
        <v>93205</v>
      </c>
      <c r="CQT288" s="3">
        <v>93205</v>
      </c>
      <c r="CQU288" s="3">
        <v>93205</v>
      </c>
      <c r="CQV288" s="3">
        <v>93205</v>
      </c>
      <c r="CQW288" s="3">
        <v>93205</v>
      </c>
      <c r="CQX288" s="3">
        <v>93205</v>
      </c>
      <c r="CQY288" s="3">
        <v>93205</v>
      </c>
      <c r="CQZ288" s="3">
        <v>93205</v>
      </c>
      <c r="CRA288" s="3">
        <v>93205</v>
      </c>
      <c r="CRB288" s="3">
        <v>93205</v>
      </c>
      <c r="CRC288" s="3">
        <v>93205</v>
      </c>
      <c r="CRD288" s="3">
        <v>93205</v>
      </c>
      <c r="CRE288" s="3">
        <v>93205</v>
      </c>
      <c r="CRF288" s="3">
        <v>93205</v>
      </c>
      <c r="CRG288" s="3">
        <v>93205</v>
      </c>
      <c r="CRH288" s="3">
        <v>93205</v>
      </c>
      <c r="CRI288" s="3">
        <v>93205</v>
      </c>
      <c r="CRJ288" s="3">
        <v>93205</v>
      </c>
      <c r="CRK288" s="3">
        <v>93205</v>
      </c>
      <c r="CRL288" s="3">
        <v>93205</v>
      </c>
      <c r="CRM288" s="3">
        <v>93205</v>
      </c>
      <c r="CRN288" s="3">
        <v>93205</v>
      </c>
      <c r="CRO288" s="3">
        <v>93205</v>
      </c>
      <c r="CRP288" s="3">
        <v>93205</v>
      </c>
      <c r="CRQ288" s="3">
        <v>93205</v>
      </c>
      <c r="CRR288" s="3">
        <v>93205</v>
      </c>
      <c r="CRS288" s="3">
        <v>93205</v>
      </c>
      <c r="CRT288" s="3">
        <v>93205</v>
      </c>
      <c r="CRU288" s="3">
        <v>93205</v>
      </c>
      <c r="CRV288" s="3">
        <v>93205</v>
      </c>
      <c r="CRW288" s="3">
        <v>93205</v>
      </c>
      <c r="CRX288" s="3">
        <v>93205</v>
      </c>
      <c r="CRY288" s="3">
        <v>93205</v>
      </c>
      <c r="CRZ288" s="3">
        <v>93205</v>
      </c>
      <c r="CSA288" s="3">
        <v>93205</v>
      </c>
      <c r="CSB288" s="3">
        <v>93205</v>
      </c>
      <c r="CSC288" s="3">
        <v>93205</v>
      </c>
      <c r="CSD288" s="3">
        <v>93205</v>
      </c>
      <c r="CSE288" s="3">
        <v>93205</v>
      </c>
      <c r="CSF288" s="3">
        <v>93205</v>
      </c>
      <c r="CSG288" s="3">
        <v>93205</v>
      </c>
      <c r="CSH288" s="3">
        <v>93205</v>
      </c>
      <c r="CSI288" s="3">
        <v>93205</v>
      </c>
      <c r="CSJ288" s="3">
        <v>93205</v>
      </c>
      <c r="CSK288" s="3">
        <v>93205</v>
      </c>
      <c r="CSL288" s="3">
        <v>93205</v>
      </c>
      <c r="CSM288" s="3">
        <v>93205</v>
      </c>
      <c r="CSN288" s="3">
        <v>93205</v>
      </c>
      <c r="CSO288" s="3">
        <v>93205</v>
      </c>
      <c r="CSP288" s="3">
        <v>93205</v>
      </c>
      <c r="CSQ288" s="3">
        <v>93205</v>
      </c>
      <c r="CSR288" s="3">
        <v>93205</v>
      </c>
      <c r="CSS288" s="3">
        <v>93205</v>
      </c>
      <c r="CST288" s="3">
        <v>93205</v>
      </c>
      <c r="CSU288" s="3">
        <v>93205</v>
      </c>
      <c r="CSV288" s="3">
        <v>93205</v>
      </c>
      <c r="CSW288" s="3">
        <v>93205</v>
      </c>
      <c r="CSX288" s="3">
        <v>93205</v>
      </c>
      <c r="CSY288" s="3">
        <v>93205</v>
      </c>
      <c r="CSZ288" s="3">
        <v>93205</v>
      </c>
      <c r="CTA288" s="3">
        <v>93205</v>
      </c>
      <c r="CTB288" s="3">
        <v>93205</v>
      </c>
      <c r="CTC288" s="3">
        <v>93205</v>
      </c>
      <c r="CTD288" s="3">
        <v>93205</v>
      </c>
      <c r="CTE288" s="3">
        <v>93205</v>
      </c>
      <c r="CTF288" s="3">
        <v>93205</v>
      </c>
      <c r="CTG288" s="3">
        <v>93205</v>
      </c>
      <c r="CTH288" s="3">
        <v>93205</v>
      </c>
      <c r="CTI288" s="3">
        <v>93205</v>
      </c>
      <c r="CTJ288" s="3">
        <v>93205</v>
      </c>
      <c r="CTK288" s="3">
        <v>93205</v>
      </c>
      <c r="CTL288" s="3">
        <v>93205</v>
      </c>
      <c r="CTM288" s="3">
        <v>93205</v>
      </c>
      <c r="CTN288" s="3">
        <v>93205</v>
      </c>
      <c r="CTO288" s="3">
        <v>93205</v>
      </c>
      <c r="CTP288" s="3">
        <v>93205</v>
      </c>
      <c r="CTQ288" s="3">
        <v>93205</v>
      </c>
      <c r="CTR288" s="3">
        <v>93205</v>
      </c>
      <c r="CTS288" s="3">
        <v>93205</v>
      </c>
      <c r="CTT288" s="3">
        <v>93205</v>
      </c>
      <c r="CTU288" s="3">
        <v>93205</v>
      </c>
      <c r="CTV288" s="3">
        <v>93205</v>
      </c>
      <c r="CTW288" s="3">
        <v>93205</v>
      </c>
      <c r="CTX288" s="3">
        <v>93205</v>
      </c>
      <c r="CTY288" s="3">
        <v>93205</v>
      </c>
      <c r="CTZ288" s="3">
        <v>93205</v>
      </c>
      <c r="CUA288" s="3">
        <v>93205</v>
      </c>
      <c r="CUB288" s="3">
        <v>93205</v>
      </c>
      <c r="CUC288" s="3">
        <v>93205</v>
      </c>
      <c r="CUD288" s="3">
        <v>93205</v>
      </c>
      <c r="CUE288" s="3">
        <v>93205</v>
      </c>
      <c r="CUF288" s="3">
        <v>93205</v>
      </c>
      <c r="CUG288" s="3">
        <v>93205</v>
      </c>
      <c r="CUH288" s="3">
        <v>93205</v>
      </c>
      <c r="CUI288" s="3">
        <v>93205</v>
      </c>
      <c r="CUJ288" s="3">
        <v>93205</v>
      </c>
      <c r="CUK288" s="3">
        <v>93205</v>
      </c>
      <c r="CUL288" s="3">
        <v>93205</v>
      </c>
      <c r="CUM288" s="3">
        <v>93205</v>
      </c>
      <c r="CUN288" s="3">
        <v>93205</v>
      </c>
      <c r="CUO288" s="3">
        <v>93205</v>
      </c>
      <c r="CUP288" s="3">
        <v>93205</v>
      </c>
      <c r="CUQ288" s="3">
        <v>93205</v>
      </c>
      <c r="CUR288" s="3">
        <v>93205</v>
      </c>
      <c r="CUS288" s="3">
        <v>93205</v>
      </c>
      <c r="CUT288" s="3">
        <v>93205</v>
      </c>
      <c r="CUU288" s="3">
        <v>93205</v>
      </c>
      <c r="CUV288" s="3">
        <v>93205</v>
      </c>
      <c r="CUW288" s="3">
        <v>93205</v>
      </c>
      <c r="CUX288" s="3">
        <v>93205</v>
      </c>
      <c r="CUY288" s="3">
        <v>93205</v>
      </c>
      <c r="CUZ288" s="3">
        <v>93205</v>
      </c>
      <c r="CVA288" s="3">
        <v>93205</v>
      </c>
      <c r="CVB288" s="3">
        <v>93205</v>
      </c>
      <c r="CVC288" s="3">
        <v>93205</v>
      </c>
      <c r="CVD288" s="3">
        <v>93205</v>
      </c>
      <c r="CVE288" s="3">
        <v>93205</v>
      </c>
      <c r="CVF288" s="3">
        <v>93205</v>
      </c>
      <c r="CVG288" s="3">
        <v>93205</v>
      </c>
      <c r="CVH288" s="3">
        <v>93205</v>
      </c>
      <c r="CVI288" s="3">
        <v>93205</v>
      </c>
      <c r="CVJ288" s="3">
        <v>93205</v>
      </c>
      <c r="CVK288" s="3">
        <v>93205</v>
      </c>
      <c r="CVL288" s="3">
        <v>93205</v>
      </c>
      <c r="CVM288" s="3">
        <v>93205</v>
      </c>
      <c r="CVN288" s="3">
        <v>93205</v>
      </c>
      <c r="CVO288" s="3">
        <v>93205</v>
      </c>
      <c r="CVP288" s="3">
        <v>93205</v>
      </c>
      <c r="CVQ288" s="3">
        <v>93205</v>
      </c>
      <c r="CVR288" s="3">
        <v>93205</v>
      </c>
      <c r="CVS288" s="3">
        <v>93205</v>
      </c>
      <c r="CVT288" s="3">
        <v>93205</v>
      </c>
      <c r="CVU288" s="3">
        <v>93205</v>
      </c>
      <c r="CVV288" s="3">
        <v>93205</v>
      </c>
      <c r="CVW288" s="3">
        <v>93205</v>
      </c>
      <c r="CVX288" s="3">
        <v>93205</v>
      </c>
      <c r="CVY288" s="3">
        <v>93205</v>
      </c>
      <c r="CVZ288" s="3">
        <v>93205</v>
      </c>
      <c r="CWA288" s="3">
        <v>93205</v>
      </c>
      <c r="CWB288" s="3">
        <v>93205</v>
      </c>
      <c r="CWC288" s="3">
        <v>93205</v>
      </c>
      <c r="CWD288" s="3">
        <v>93205</v>
      </c>
      <c r="CWE288" s="3">
        <v>93205</v>
      </c>
      <c r="CWF288" s="3">
        <v>93205</v>
      </c>
      <c r="CWG288" s="3">
        <v>93205</v>
      </c>
      <c r="CWH288" s="3">
        <v>93205</v>
      </c>
      <c r="CWI288" s="3">
        <v>93205</v>
      </c>
      <c r="CWJ288" s="3">
        <v>93205</v>
      </c>
      <c r="CWK288" s="3">
        <v>93205</v>
      </c>
      <c r="CWL288" s="3">
        <v>93205</v>
      </c>
      <c r="CWM288" s="3">
        <v>93205</v>
      </c>
      <c r="CWN288" s="3">
        <v>93205</v>
      </c>
      <c r="CWO288" s="3">
        <v>93205</v>
      </c>
      <c r="CWP288" s="3">
        <v>93205</v>
      </c>
      <c r="CWQ288" s="3">
        <v>93205</v>
      </c>
      <c r="CWR288" s="3">
        <v>93205</v>
      </c>
      <c r="CWS288" s="3">
        <v>93205</v>
      </c>
      <c r="CWT288" s="3">
        <v>93205</v>
      </c>
      <c r="CWU288" s="3">
        <v>93205</v>
      </c>
      <c r="CWV288" s="3">
        <v>93205</v>
      </c>
      <c r="CWW288" s="3">
        <v>93205</v>
      </c>
      <c r="CWX288" s="3">
        <v>93205</v>
      </c>
      <c r="CWY288" s="3">
        <v>93205</v>
      </c>
      <c r="CWZ288" s="3">
        <v>93205</v>
      </c>
      <c r="CXA288" s="3">
        <v>93205</v>
      </c>
      <c r="CXB288" s="3">
        <v>93205</v>
      </c>
      <c r="CXC288" s="3">
        <v>93205</v>
      </c>
      <c r="CXD288" s="3">
        <v>93205</v>
      </c>
      <c r="CXE288" s="3">
        <v>93205</v>
      </c>
      <c r="CXF288" s="3">
        <v>93205</v>
      </c>
      <c r="CXG288" s="3">
        <v>93205</v>
      </c>
      <c r="CXH288" s="3">
        <v>93205</v>
      </c>
      <c r="CXI288" s="3">
        <v>93205</v>
      </c>
      <c r="CXJ288" s="3">
        <v>93205</v>
      </c>
      <c r="CXK288" s="3">
        <v>93205</v>
      </c>
      <c r="CXL288" s="3">
        <v>93205</v>
      </c>
      <c r="CXM288" s="3">
        <v>93205</v>
      </c>
      <c r="CXN288" s="3">
        <v>93205</v>
      </c>
      <c r="CXO288" s="3">
        <v>93205</v>
      </c>
      <c r="CXP288" s="3">
        <v>93205</v>
      </c>
      <c r="CXQ288" s="3">
        <v>93205</v>
      </c>
      <c r="CXR288" s="3">
        <v>93205</v>
      </c>
      <c r="CXS288" s="3">
        <v>93205</v>
      </c>
      <c r="CXT288" s="3">
        <v>93205</v>
      </c>
      <c r="CXU288" s="3">
        <v>93205</v>
      </c>
      <c r="CXV288" s="3">
        <v>93205</v>
      </c>
      <c r="CXW288" s="3">
        <v>93205</v>
      </c>
      <c r="CXX288" s="3">
        <v>93205</v>
      </c>
      <c r="CXY288" s="3">
        <v>93205</v>
      </c>
      <c r="CXZ288" s="3">
        <v>93205</v>
      </c>
      <c r="CYA288" s="3">
        <v>93205</v>
      </c>
      <c r="CYB288" s="3">
        <v>93205</v>
      </c>
      <c r="CYC288" s="3">
        <v>93205</v>
      </c>
      <c r="CYD288" s="3">
        <v>93205</v>
      </c>
      <c r="CYE288" s="3">
        <v>93205</v>
      </c>
      <c r="CYF288" s="3">
        <v>93205</v>
      </c>
      <c r="CYG288" s="3">
        <v>93205</v>
      </c>
      <c r="CYH288" s="3">
        <v>93205</v>
      </c>
      <c r="CYI288" s="3">
        <v>93205</v>
      </c>
      <c r="CYJ288" s="3">
        <v>93205</v>
      </c>
      <c r="CYK288" s="3">
        <v>93205</v>
      </c>
      <c r="CYL288" s="3">
        <v>93205</v>
      </c>
      <c r="CYM288" s="3">
        <v>93205</v>
      </c>
      <c r="CYN288" s="3">
        <v>93205</v>
      </c>
      <c r="CYO288" s="3">
        <v>93205</v>
      </c>
      <c r="CYP288" s="3">
        <v>93205</v>
      </c>
      <c r="CYQ288" s="3">
        <v>93205</v>
      </c>
      <c r="CYR288" s="3">
        <v>93205</v>
      </c>
      <c r="CYS288" s="3">
        <v>93205</v>
      </c>
      <c r="CYT288" s="3">
        <v>93205</v>
      </c>
      <c r="CYU288" s="3">
        <v>93205</v>
      </c>
      <c r="CYV288" s="3">
        <v>93205</v>
      </c>
      <c r="CYW288" s="3">
        <v>93205</v>
      </c>
      <c r="CYX288" s="3">
        <v>93205</v>
      </c>
      <c r="CYY288" s="3">
        <v>93205</v>
      </c>
      <c r="CYZ288" s="3">
        <v>93205</v>
      </c>
      <c r="CZA288" s="3">
        <v>93205</v>
      </c>
      <c r="CZB288" s="3">
        <v>93205</v>
      </c>
      <c r="CZC288" s="3">
        <v>93205</v>
      </c>
      <c r="CZD288" s="3">
        <v>93205</v>
      </c>
      <c r="CZE288" s="3">
        <v>93205</v>
      </c>
      <c r="CZF288" s="3">
        <v>93205</v>
      </c>
      <c r="CZG288" s="3">
        <v>93205</v>
      </c>
      <c r="CZH288" s="3">
        <v>93205</v>
      </c>
      <c r="CZI288" s="3">
        <v>93205</v>
      </c>
      <c r="CZJ288" s="3">
        <v>93205</v>
      </c>
      <c r="CZK288" s="3">
        <v>93205</v>
      </c>
      <c r="CZL288" s="3">
        <v>93205</v>
      </c>
      <c r="CZM288" s="3">
        <v>93205</v>
      </c>
      <c r="CZN288" s="3">
        <v>93205</v>
      </c>
      <c r="CZO288" s="3">
        <v>93205</v>
      </c>
      <c r="CZP288" s="3">
        <v>93205</v>
      </c>
      <c r="CZQ288" s="3">
        <v>93205</v>
      </c>
      <c r="CZR288" s="3">
        <v>93205</v>
      </c>
      <c r="CZS288" s="3">
        <v>93205</v>
      </c>
      <c r="CZT288" s="3">
        <v>93205</v>
      </c>
      <c r="CZU288" s="3">
        <v>93205</v>
      </c>
      <c r="CZV288" s="3">
        <v>93205</v>
      </c>
      <c r="CZW288" s="3">
        <v>93205</v>
      </c>
      <c r="CZX288" s="3">
        <v>93205</v>
      </c>
      <c r="CZY288" s="3">
        <v>93205</v>
      </c>
      <c r="CZZ288" s="3">
        <v>93205</v>
      </c>
      <c r="DAA288" s="3">
        <v>93205</v>
      </c>
      <c r="DAB288" s="3">
        <v>93205</v>
      </c>
      <c r="DAC288" s="3">
        <v>93205</v>
      </c>
      <c r="DAD288" s="3">
        <v>93205</v>
      </c>
      <c r="DAE288" s="3">
        <v>93205</v>
      </c>
      <c r="DAF288" s="3">
        <v>93205</v>
      </c>
      <c r="DAG288" s="3">
        <v>93205</v>
      </c>
      <c r="DAH288" s="3">
        <v>93205</v>
      </c>
      <c r="DAI288" s="3">
        <v>93205</v>
      </c>
      <c r="DAJ288" s="3">
        <v>93205</v>
      </c>
      <c r="DAK288" s="3">
        <v>93205</v>
      </c>
      <c r="DAL288" s="3">
        <v>93205</v>
      </c>
      <c r="DAM288" s="3">
        <v>93205</v>
      </c>
      <c r="DAN288" s="3">
        <v>93205</v>
      </c>
      <c r="DAO288" s="3">
        <v>93205</v>
      </c>
      <c r="DAP288" s="3">
        <v>93205</v>
      </c>
      <c r="DAQ288" s="3">
        <v>93205</v>
      </c>
      <c r="DAR288" s="3">
        <v>93205</v>
      </c>
      <c r="DAS288" s="3">
        <v>93205</v>
      </c>
      <c r="DAT288" s="3">
        <v>93205</v>
      </c>
      <c r="DAU288" s="3">
        <v>93205</v>
      </c>
      <c r="DAV288" s="3">
        <v>93205</v>
      </c>
      <c r="DAW288" s="3">
        <v>93205</v>
      </c>
      <c r="DAX288" s="3">
        <v>93205</v>
      </c>
      <c r="DAY288" s="3">
        <v>93205</v>
      </c>
      <c r="DAZ288" s="3">
        <v>93205</v>
      </c>
      <c r="DBA288" s="3">
        <v>93205</v>
      </c>
      <c r="DBB288" s="3">
        <v>93205</v>
      </c>
      <c r="DBC288" s="3">
        <v>93205</v>
      </c>
      <c r="DBD288" s="3">
        <v>93205</v>
      </c>
      <c r="DBE288" s="3">
        <v>93205</v>
      </c>
      <c r="DBF288" s="3">
        <v>93205</v>
      </c>
      <c r="DBG288" s="3">
        <v>93205</v>
      </c>
      <c r="DBH288" s="3">
        <v>93205</v>
      </c>
      <c r="DBI288" s="3">
        <v>93205</v>
      </c>
      <c r="DBJ288" s="3">
        <v>93205</v>
      </c>
      <c r="DBK288" s="3">
        <v>93205</v>
      </c>
      <c r="DBL288" s="3">
        <v>93205</v>
      </c>
      <c r="DBM288" s="3">
        <v>93205</v>
      </c>
      <c r="DBN288" s="3">
        <v>93205</v>
      </c>
      <c r="DBO288" s="3">
        <v>93205</v>
      </c>
      <c r="DBP288" s="3">
        <v>93205</v>
      </c>
      <c r="DBQ288" s="3">
        <v>93205</v>
      </c>
      <c r="DBR288" s="3">
        <v>93205</v>
      </c>
      <c r="DBS288" s="3">
        <v>93205</v>
      </c>
      <c r="DBT288" s="3">
        <v>93205</v>
      </c>
      <c r="DBU288" s="3">
        <v>93205</v>
      </c>
      <c r="DBV288" s="3">
        <v>93205</v>
      </c>
      <c r="DBW288" s="3">
        <v>93205</v>
      </c>
      <c r="DBX288" s="3">
        <v>93205</v>
      </c>
      <c r="DBY288" s="3">
        <v>93205</v>
      </c>
      <c r="DBZ288" s="3">
        <v>93205</v>
      </c>
      <c r="DCA288" s="3">
        <v>93205</v>
      </c>
      <c r="DCB288" s="3">
        <v>93205</v>
      </c>
      <c r="DCC288" s="3">
        <v>93205</v>
      </c>
      <c r="DCD288" s="3">
        <v>93205</v>
      </c>
      <c r="DCE288" s="3">
        <v>93205</v>
      </c>
      <c r="DCF288" s="3">
        <v>93205</v>
      </c>
      <c r="DCG288" s="3">
        <v>93205</v>
      </c>
      <c r="DCH288" s="3">
        <v>93205</v>
      </c>
      <c r="DCI288" s="3">
        <v>93205</v>
      </c>
      <c r="DCJ288" s="3">
        <v>93205</v>
      </c>
      <c r="DCK288" s="3">
        <v>93205</v>
      </c>
      <c r="DCL288" s="3">
        <v>93205</v>
      </c>
      <c r="DCM288" s="3">
        <v>93205</v>
      </c>
      <c r="DCN288" s="3">
        <v>93205</v>
      </c>
      <c r="DCO288" s="3">
        <v>93205</v>
      </c>
      <c r="DCP288" s="3">
        <v>93205</v>
      </c>
      <c r="DCQ288" s="3">
        <v>93205</v>
      </c>
      <c r="DCR288" s="3">
        <v>93205</v>
      </c>
      <c r="DCS288" s="3">
        <v>93205</v>
      </c>
      <c r="DCT288" s="3">
        <v>93205</v>
      </c>
      <c r="DCU288" s="3">
        <v>93205</v>
      </c>
      <c r="DCV288" s="3">
        <v>93205</v>
      </c>
      <c r="DCW288" s="3">
        <v>93205</v>
      </c>
      <c r="DCX288" s="3">
        <v>93205</v>
      </c>
      <c r="DCY288" s="3">
        <v>93205</v>
      </c>
      <c r="DCZ288" s="3">
        <v>93205</v>
      </c>
      <c r="DDA288" s="3">
        <v>93205</v>
      </c>
      <c r="DDB288" s="3">
        <v>93205</v>
      </c>
      <c r="DDC288" s="3">
        <v>93205</v>
      </c>
      <c r="DDD288" s="3">
        <v>93205</v>
      </c>
      <c r="DDE288" s="3">
        <v>93205</v>
      </c>
      <c r="DDF288" s="3">
        <v>93205</v>
      </c>
      <c r="DDG288" s="3">
        <v>93205</v>
      </c>
      <c r="DDH288" s="3">
        <v>93205</v>
      </c>
      <c r="DDI288" s="3">
        <v>93205</v>
      </c>
      <c r="DDJ288" s="3">
        <v>93205</v>
      </c>
      <c r="DDK288" s="3">
        <v>93205</v>
      </c>
      <c r="DDL288" s="3">
        <v>93205</v>
      </c>
      <c r="DDM288" s="3">
        <v>93205</v>
      </c>
      <c r="DDN288" s="3">
        <v>93205</v>
      </c>
      <c r="DDO288" s="3">
        <v>93205</v>
      </c>
      <c r="DDP288" s="3">
        <v>93205</v>
      </c>
      <c r="DDQ288" s="3">
        <v>93205</v>
      </c>
      <c r="DDR288" s="3">
        <v>93205</v>
      </c>
      <c r="DDS288" s="3">
        <v>93205</v>
      </c>
      <c r="DDT288" s="3">
        <v>93205</v>
      </c>
      <c r="DDU288" s="3">
        <v>93205</v>
      </c>
      <c r="DDV288" s="3">
        <v>93205</v>
      </c>
      <c r="DDW288" s="3">
        <v>93205</v>
      </c>
      <c r="DDX288" s="3">
        <v>93205</v>
      </c>
      <c r="DDY288" s="3">
        <v>93205</v>
      </c>
      <c r="DDZ288" s="3">
        <v>93205</v>
      </c>
      <c r="DEA288" s="3">
        <v>93205</v>
      </c>
      <c r="DEB288" s="3">
        <v>93205</v>
      </c>
      <c r="DEC288" s="3">
        <v>93205</v>
      </c>
      <c r="DED288" s="3">
        <v>93205</v>
      </c>
      <c r="DEE288" s="3">
        <v>93205</v>
      </c>
      <c r="DEF288" s="3">
        <v>93205</v>
      </c>
      <c r="DEG288" s="3">
        <v>93205</v>
      </c>
      <c r="DEH288" s="3">
        <v>93205</v>
      </c>
      <c r="DEI288" s="3">
        <v>93205</v>
      </c>
      <c r="DEJ288" s="3">
        <v>93205</v>
      </c>
      <c r="DEK288" s="3">
        <v>93205</v>
      </c>
      <c r="DEL288" s="3">
        <v>93205</v>
      </c>
      <c r="DEM288" s="3">
        <v>93205</v>
      </c>
      <c r="DEN288" s="3">
        <v>93205</v>
      </c>
      <c r="DEO288" s="3">
        <v>93205</v>
      </c>
      <c r="DEP288" s="3">
        <v>93205</v>
      </c>
      <c r="DEQ288" s="3">
        <v>93205</v>
      </c>
      <c r="DER288" s="3">
        <v>93205</v>
      </c>
      <c r="DES288" s="3">
        <v>93205</v>
      </c>
      <c r="DET288" s="3">
        <v>93205</v>
      </c>
      <c r="DEU288" s="3">
        <v>93205</v>
      </c>
      <c r="DEV288" s="3">
        <v>93205</v>
      </c>
      <c r="DEW288" s="3">
        <v>93205</v>
      </c>
      <c r="DEX288" s="3">
        <v>93205</v>
      </c>
      <c r="DEY288" s="3">
        <v>93205</v>
      </c>
      <c r="DEZ288" s="3">
        <v>93205</v>
      </c>
      <c r="DFA288" s="3">
        <v>93205</v>
      </c>
      <c r="DFB288" s="3">
        <v>93205</v>
      </c>
      <c r="DFC288" s="3">
        <v>93205</v>
      </c>
      <c r="DFD288" s="3">
        <v>93205</v>
      </c>
      <c r="DFE288" s="3">
        <v>93205</v>
      </c>
      <c r="DFF288" s="3">
        <v>93205</v>
      </c>
      <c r="DFG288" s="3">
        <v>93205</v>
      </c>
      <c r="DFH288" s="3">
        <v>93205</v>
      </c>
      <c r="DFI288" s="3">
        <v>93205</v>
      </c>
      <c r="DFJ288" s="3">
        <v>93205</v>
      </c>
      <c r="DFK288" s="3">
        <v>93205</v>
      </c>
      <c r="DFL288" s="3">
        <v>93205</v>
      </c>
      <c r="DFM288" s="3">
        <v>93205</v>
      </c>
      <c r="DFN288" s="3">
        <v>93205</v>
      </c>
      <c r="DFO288" s="3">
        <v>93205</v>
      </c>
      <c r="DFP288" s="3">
        <v>93205</v>
      </c>
      <c r="DFQ288" s="3">
        <v>93205</v>
      </c>
      <c r="DFR288" s="3">
        <v>93205</v>
      </c>
      <c r="DFS288" s="3">
        <v>93205</v>
      </c>
      <c r="DFT288" s="3">
        <v>93205</v>
      </c>
      <c r="DFU288" s="3">
        <v>93205</v>
      </c>
      <c r="DFV288" s="3">
        <v>93205</v>
      </c>
      <c r="DFW288" s="3">
        <v>93205</v>
      </c>
      <c r="DFX288" s="3">
        <v>93205</v>
      </c>
      <c r="DFY288" s="3">
        <v>93205</v>
      </c>
      <c r="DFZ288" s="3">
        <v>93205</v>
      </c>
      <c r="DGA288" s="3">
        <v>93205</v>
      </c>
      <c r="DGB288" s="3">
        <v>93205</v>
      </c>
      <c r="DGC288" s="3">
        <v>93205</v>
      </c>
      <c r="DGD288" s="3">
        <v>93205</v>
      </c>
      <c r="DGE288" s="3">
        <v>93205</v>
      </c>
      <c r="DGF288" s="3">
        <v>93205</v>
      </c>
      <c r="DGG288" s="3">
        <v>93205</v>
      </c>
      <c r="DGH288" s="3">
        <v>93205</v>
      </c>
      <c r="DGI288" s="3">
        <v>93205</v>
      </c>
      <c r="DGJ288" s="3">
        <v>93205</v>
      </c>
      <c r="DGK288" s="3">
        <v>93205</v>
      </c>
      <c r="DGL288" s="3">
        <v>93205</v>
      </c>
      <c r="DGM288" s="3">
        <v>93205</v>
      </c>
      <c r="DGN288" s="3">
        <v>93205</v>
      </c>
      <c r="DGO288" s="3">
        <v>93205</v>
      </c>
      <c r="DGP288" s="3">
        <v>93205</v>
      </c>
      <c r="DGQ288" s="3">
        <v>93205</v>
      </c>
      <c r="DGR288" s="3">
        <v>93205</v>
      </c>
      <c r="DGS288" s="3">
        <v>93205</v>
      </c>
      <c r="DGT288" s="3">
        <v>93205</v>
      </c>
      <c r="DGU288" s="3">
        <v>93205</v>
      </c>
      <c r="DGV288" s="3">
        <v>93205</v>
      </c>
      <c r="DGW288" s="3">
        <v>93205</v>
      </c>
      <c r="DGX288" s="3">
        <v>93205</v>
      </c>
      <c r="DGY288" s="3">
        <v>93205</v>
      </c>
      <c r="DGZ288" s="3">
        <v>93205</v>
      </c>
      <c r="DHA288" s="3">
        <v>93205</v>
      </c>
      <c r="DHB288" s="3">
        <v>93205</v>
      </c>
      <c r="DHC288" s="3">
        <v>93205</v>
      </c>
      <c r="DHD288" s="3">
        <v>93205</v>
      </c>
      <c r="DHE288" s="3">
        <v>93205</v>
      </c>
      <c r="DHF288" s="3">
        <v>93205</v>
      </c>
      <c r="DHG288" s="3">
        <v>93205</v>
      </c>
      <c r="DHH288" s="3">
        <v>93205</v>
      </c>
      <c r="DHI288" s="3">
        <v>93205</v>
      </c>
      <c r="DHJ288" s="3">
        <v>93205</v>
      </c>
      <c r="DHK288" s="3">
        <v>93205</v>
      </c>
      <c r="DHL288" s="3">
        <v>93205</v>
      </c>
      <c r="DHM288" s="3">
        <v>93205</v>
      </c>
      <c r="DHN288" s="3">
        <v>93205</v>
      </c>
      <c r="DHO288" s="3">
        <v>93205</v>
      </c>
      <c r="DHP288" s="3">
        <v>93205</v>
      </c>
      <c r="DHQ288" s="3">
        <v>93205</v>
      </c>
      <c r="DHR288" s="3">
        <v>93205</v>
      </c>
      <c r="DHS288" s="3">
        <v>93205</v>
      </c>
      <c r="DHT288" s="3">
        <v>93205</v>
      </c>
      <c r="DHU288" s="3">
        <v>93205</v>
      </c>
      <c r="DHV288" s="3">
        <v>93205</v>
      </c>
      <c r="DHW288" s="3">
        <v>93205</v>
      </c>
      <c r="DHX288" s="3">
        <v>93205</v>
      </c>
      <c r="DHY288" s="3">
        <v>93205</v>
      </c>
      <c r="DHZ288" s="3">
        <v>93205</v>
      </c>
      <c r="DIA288" s="3">
        <v>93205</v>
      </c>
      <c r="DIB288" s="3">
        <v>93205</v>
      </c>
      <c r="DIC288" s="3">
        <v>93205</v>
      </c>
      <c r="DID288" s="3">
        <v>93205</v>
      </c>
      <c r="DIE288" s="3">
        <v>93205</v>
      </c>
      <c r="DIF288" s="3">
        <v>93205</v>
      </c>
      <c r="DIG288" s="3">
        <v>93205</v>
      </c>
      <c r="DIH288" s="3">
        <v>93205</v>
      </c>
      <c r="DII288" s="3">
        <v>93205</v>
      </c>
      <c r="DIJ288" s="3">
        <v>93205</v>
      </c>
      <c r="DIK288" s="3">
        <v>93205</v>
      </c>
      <c r="DIL288" s="3">
        <v>93205</v>
      </c>
      <c r="DIM288" s="3">
        <v>93205</v>
      </c>
      <c r="DIN288" s="3">
        <v>93205</v>
      </c>
      <c r="DIO288" s="3">
        <v>93205</v>
      </c>
      <c r="DIP288" s="3">
        <v>93205</v>
      </c>
      <c r="DIQ288" s="3">
        <v>93205</v>
      </c>
      <c r="DIR288" s="3">
        <v>93205</v>
      </c>
      <c r="DIS288" s="3">
        <v>93205</v>
      </c>
      <c r="DIT288" s="3">
        <v>93205</v>
      </c>
      <c r="DIU288" s="3">
        <v>93205</v>
      </c>
      <c r="DIV288" s="3">
        <v>93205</v>
      </c>
      <c r="DIW288" s="3">
        <v>93205</v>
      </c>
      <c r="DIX288" s="3">
        <v>93205</v>
      </c>
      <c r="DIY288" s="3">
        <v>93205</v>
      </c>
      <c r="DIZ288" s="3">
        <v>93205</v>
      </c>
      <c r="DJA288" s="3">
        <v>93205</v>
      </c>
      <c r="DJB288" s="3">
        <v>93205</v>
      </c>
      <c r="DJC288" s="3">
        <v>93205</v>
      </c>
      <c r="DJD288" s="3">
        <v>93205</v>
      </c>
      <c r="DJE288" s="3">
        <v>93205</v>
      </c>
      <c r="DJF288" s="3">
        <v>93205</v>
      </c>
      <c r="DJG288" s="3">
        <v>93205</v>
      </c>
      <c r="DJH288" s="3">
        <v>93205</v>
      </c>
      <c r="DJI288" s="3">
        <v>93205</v>
      </c>
      <c r="DJJ288" s="3">
        <v>93205</v>
      </c>
      <c r="DJK288" s="3">
        <v>93205</v>
      </c>
      <c r="DJL288" s="3">
        <v>93205</v>
      </c>
      <c r="DJM288" s="3">
        <v>93205</v>
      </c>
      <c r="DJN288" s="3">
        <v>93205</v>
      </c>
      <c r="DJO288" s="3">
        <v>93205</v>
      </c>
      <c r="DJP288" s="3">
        <v>93205</v>
      </c>
      <c r="DJQ288" s="3">
        <v>93205</v>
      </c>
      <c r="DJR288" s="3">
        <v>93205</v>
      </c>
      <c r="DJS288" s="3">
        <v>93205</v>
      </c>
      <c r="DJT288" s="3">
        <v>93205</v>
      </c>
      <c r="DJU288" s="3">
        <v>93205</v>
      </c>
      <c r="DJV288" s="3">
        <v>93205</v>
      </c>
      <c r="DJW288" s="3">
        <v>93205</v>
      </c>
      <c r="DJX288" s="3">
        <v>93205</v>
      </c>
      <c r="DJY288" s="3">
        <v>93205</v>
      </c>
      <c r="DJZ288" s="3">
        <v>93205</v>
      </c>
      <c r="DKA288" s="3">
        <v>93205</v>
      </c>
      <c r="DKB288" s="3">
        <v>93205</v>
      </c>
      <c r="DKC288" s="3">
        <v>93205</v>
      </c>
      <c r="DKD288" s="3">
        <v>93205</v>
      </c>
      <c r="DKE288" s="3">
        <v>93205</v>
      </c>
      <c r="DKF288" s="3">
        <v>93205</v>
      </c>
      <c r="DKG288" s="3">
        <v>93205</v>
      </c>
      <c r="DKH288" s="3">
        <v>93205</v>
      </c>
      <c r="DKI288" s="3">
        <v>93205</v>
      </c>
      <c r="DKJ288" s="3">
        <v>93205</v>
      </c>
      <c r="DKK288" s="3">
        <v>93205</v>
      </c>
      <c r="DKL288" s="3">
        <v>93205</v>
      </c>
      <c r="DKM288" s="3">
        <v>93205</v>
      </c>
      <c r="DKN288" s="3">
        <v>93205</v>
      </c>
      <c r="DKO288" s="3">
        <v>93205</v>
      </c>
      <c r="DKP288" s="3">
        <v>93205</v>
      </c>
      <c r="DKQ288" s="3">
        <v>93205</v>
      </c>
      <c r="DKR288" s="3">
        <v>93205</v>
      </c>
      <c r="DKS288" s="3">
        <v>93205</v>
      </c>
      <c r="DKT288" s="3">
        <v>93205</v>
      </c>
      <c r="DKU288" s="3">
        <v>93205</v>
      </c>
      <c r="DKV288" s="3">
        <v>93205</v>
      </c>
      <c r="DKW288" s="3">
        <v>93205</v>
      </c>
      <c r="DKX288" s="3">
        <v>93205</v>
      </c>
      <c r="DKY288" s="3">
        <v>93205</v>
      </c>
      <c r="DKZ288" s="3">
        <v>93205</v>
      </c>
      <c r="DLA288" s="3">
        <v>93205</v>
      </c>
      <c r="DLB288" s="3">
        <v>93205</v>
      </c>
      <c r="DLC288" s="3">
        <v>93205</v>
      </c>
      <c r="DLD288" s="3">
        <v>93205</v>
      </c>
      <c r="DLE288" s="3">
        <v>93205</v>
      </c>
      <c r="DLF288" s="3">
        <v>93205</v>
      </c>
      <c r="DLG288" s="3">
        <v>93205</v>
      </c>
      <c r="DLH288" s="3">
        <v>93205</v>
      </c>
      <c r="DLI288" s="3">
        <v>93205</v>
      </c>
      <c r="DLJ288" s="3">
        <v>93205</v>
      </c>
      <c r="DLK288" s="3">
        <v>93205</v>
      </c>
      <c r="DLL288" s="3">
        <v>93205</v>
      </c>
      <c r="DLM288" s="3">
        <v>93205</v>
      </c>
      <c r="DLN288" s="3">
        <v>93205</v>
      </c>
      <c r="DLO288" s="3">
        <v>93205</v>
      </c>
      <c r="DLP288" s="3">
        <v>93205</v>
      </c>
      <c r="DLQ288" s="3">
        <v>93205</v>
      </c>
      <c r="DLR288" s="3">
        <v>93205</v>
      </c>
      <c r="DLS288" s="3">
        <v>93205</v>
      </c>
      <c r="DLT288" s="3">
        <v>93205</v>
      </c>
      <c r="DLU288" s="3">
        <v>93205</v>
      </c>
      <c r="DLV288" s="3">
        <v>93205</v>
      </c>
      <c r="DLW288" s="3">
        <v>93205</v>
      </c>
      <c r="DLX288" s="3">
        <v>93205</v>
      </c>
      <c r="DLY288" s="3">
        <v>93205</v>
      </c>
      <c r="DLZ288" s="3">
        <v>93205</v>
      </c>
      <c r="DMA288" s="3">
        <v>93205</v>
      </c>
      <c r="DMB288" s="3">
        <v>93205</v>
      </c>
      <c r="DMC288" s="3">
        <v>93205</v>
      </c>
      <c r="DMD288" s="3">
        <v>93205</v>
      </c>
      <c r="DME288" s="3">
        <v>93205</v>
      </c>
      <c r="DMF288" s="3">
        <v>93205</v>
      </c>
      <c r="DMG288" s="3">
        <v>93205</v>
      </c>
      <c r="DMH288" s="3">
        <v>93205</v>
      </c>
      <c r="DMI288" s="3">
        <v>93205</v>
      </c>
      <c r="DMJ288" s="3">
        <v>93205</v>
      </c>
      <c r="DMK288" s="3">
        <v>93205</v>
      </c>
      <c r="DML288" s="3">
        <v>93205</v>
      </c>
      <c r="DMM288" s="3">
        <v>93205</v>
      </c>
      <c r="DMN288" s="3">
        <v>93205</v>
      </c>
      <c r="DMO288" s="3">
        <v>93205</v>
      </c>
      <c r="DMP288" s="3">
        <v>93205</v>
      </c>
      <c r="DMQ288" s="3">
        <v>93205</v>
      </c>
      <c r="DMR288" s="3">
        <v>93205</v>
      </c>
      <c r="DMS288" s="3">
        <v>93205</v>
      </c>
      <c r="DMT288" s="3">
        <v>93205</v>
      </c>
      <c r="DMU288" s="3">
        <v>93205</v>
      </c>
      <c r="DMV288" s="3">
        <v>93205</v>
      </c>
      <c r="DMW288" s="3">
        <v>93205</v>
      </c>
      <c r="DMX288" s="3">
        <v>93205</v>
      </c>
      <c r="DMY288" s="3">
        <v>93205</v>
      </c>
      <c r="DMZ288" s="3">
        <v>93205</v>
      </c>
      <c r="DNA288" s="3">
        <v>93205</v>
      </c>
      <c r="DNB288" s="3">
        <v>93205</v>
      </c>
      <c r="DNC288" s="3">
        <v>93205</v>
      </c>
      <c r="DND288" s="3">
        <v>93205</v>
      </c>
      <c r="DNE288" s="3">
        <v>93205</v>
      </c>
      <c r="DNF288" s="3">
        <v>93205</v>
      </c>
      <c r="DNG288" s="3">
        <v>93205</v>
      </c>
      <c r="DNH288" s="3">
        <v>93205</v>
      </c>
      <c r="DNI288" s="3">
        <v>93205</v>
      </c>
      <c r="DNJ288" s="3">
        <v>93205</v>
      </c>
      <c r="DNK288" s="3">
        <v>93205</v>
      </c>
      <c r="DNL288" s="3">
        <v>93205</v>
      </c>
      <c r="DNM288" s="3">
        <v>93205</v>
      </c>
      <c r="DNN288" s="3">
        <v>93205</v>
      </c>
      <c r="DNO288" s="3">
        <v>93205</v>
      </c>
      <c r="DNP288" s="3">
        <v>93205</v>
      </c>
      <c r="DNQ288" s="3">
        <v>93205</v>
      </c>
      <c r="DNR288" s="3">
        <v>93205</v>
      </c>
      <c r="DNS288" s="3">
        <v>93205</v>
      </c>
      <c r="DNT288" s="3">
        <v>93205</v>
      </c>
      <c r="DNU288" s="3">
        <v>93205</v>
      </c>
      <c r="DNV288" s="3">
        <v>93205</v>
      </c>
      <c r="DNW288" s="3">
        <v>93205</v>
      </c>
      <c r="DNX288" s="3">
        <v>93205</v>
      </c>
      <c r="DNY288" s="3">
        <v>93205</v>
      </c>
      <c r="DNZ288" s="3">
        <v>93205</v>
      </c>
      <c r="DOA288" s="3">
        <v>93205</v>
      </c>
      <c r="DOB288" s="3">
        <v>93205</v>
      </c>
      <c r="DOC288" s="3">
        <v>93205</v>
      </c>
      <c r="DOD288" s="3">
        <v>93205</v>
      </c>
      <c r="DOE288" s="3">
        <v>93205</v>
      </c>
      <c r="DOF288" s="3">
        <v>93205</v>
      </c>
      <c r="DOG288" s="3">
        <v>93205</v>
      </c>
      <c r="DOH288" s="3">
        <v>93205</v>
      </c>
      <c r="DOI288" s="3">
        <v>93205</v>
      </c>
      <c r="DOJ288" s="3">
        <v>93205</v>
      </c>
      <c r="DOK288" s="3">
        <v>93205</v>
      </c>
      <c r="DOL288" s="3">
        <v>93205</v>
      </c>
      <c r="DOM288" s="3">
        <v>93205</v>
      </c>
      <c r="DON288" s="3">
        <v>93205</v>
      </c>
      <c r="DOO288" s="3">
        <v>93205</v>
      </c>
      <c r="DOP288" s="3">
        <v>93205</v>
      </c>
      <c r="DOQ288" s="3">
        <v>93205</v>
      </c>
      <c r="DOR288" s="3">
        <v>93205</v>
      </c>
      <c r="DOS288" s="3">
        <v>93205</v>
      </c>
      <c r="DOT288" s="3">
        <v>93205</v>
      </c>
      <c r="DOU288" s="3">
        <v>93205</v>
      </c>
      <c r="DOV288" s="3">
        <v>93205</v>
      </c>
      <c r="DOW288" s="3">
        <v>93205</v>
      </c>
      <c r="DOX288" s="3">
        <v>93205</v>
      </c>
      <c r="DOY288" s="3">
        <v>93205</v>
      </c>
      <c r="DOZ288" s="3">
        <v>93205</v>
      </c>
      <c r="DPA288" s="3">
        <v>93205</v>
      </c>
      <c r="DPB288" s="3">
        <v>93205</v>
      </c>
      <c r="DPC288" s="3">
        <v>93205</v>
      </c>
      <c r="DPD288" s="3">
        <v>93205</v>
      </c>
      <c r="DPE288" s="3">
        <v>93205</v>
      </c>
      <c r="DPF288" s="3">
        <v>93205</v>
      </c>
      <c r="DPG288" s="3">
        <v>93205</v>
      </c>
      <c r="DPH288" s="3">
        <v>93205</v>
      </c>
      <c r="DPI288" s="3">
        <v>93205</v>
      </c>
      <c r="DPJ288" s="3">
        <v>93205</v>
      </c>
      <c r="DPK288" s="3">
        <v>93205</v>
      </c>
      <c r="DPL288" s="3">
        <v>93205</v>
      </c>
      <c r="DPM288" s="3">
        <v>93205</v>
      </c>
      <c r="DPN288" s="3">
        <v>93205</v>
      </c>
      <c r="DPO288" s="3">
        <v>93205</v>
      </c>
      <c r="DPP288" s="3">
        <v>93205</v>
      </c>
      <c r="DPQ288" s="3">
        <v>93205</v>
      </c>
      <c r="DPR288" s="3">
        <v>93205</v>
      </c>
      <c r="DPS288" s="3">
        <v>93205</v>
      </c>
      <c r="DPT288" s="3">
        <v>93205</v>
      </c>
      <c r="DPU288" s="3">
        <v>93205</v>
      </c>
      <c r="DPV288" s="3">
        <v>93205</v>
      </c>
      <c r="DPW288" s="3">
        <v>93205</v>
      </c>
      <c r="DPX288" s="3">
        <v>93205</v>
      </c>
      <c r="DPY288" s="3">
        <v>93205</v>
      </c>
      <c r="DPZ288" s="3">
        <v>93205</v>
      </c>
      <c r="DQA288" s="3">
        <v>93205</v>
      </c>
      <c r="DQB288" s="3">
        <v>93205</v>
      </c>
      <c r="DQC288" s="3">
        <v>93205</v>
      </c>
      <c r="DQD288" s="3">
        <v>93205</v>
      </c>
      <c r="DQE288" s="3">
        <v>93205</v>
      </c>
      <c r="DQF288" s="3">
        <v>93205</v>
      </c>
      <c r="DQG288" s="3">
        <v>93205</v>
      </c>
      <c r="DQH288" s="3">
        <v>93205</v>
      </c>
      <c r="DQI288" s="3">
        <v>93205</v>
      </c>
      <c r="DQJ288" s="3">
        <v>93205</v>
      </c>
      <c r="DQK288" s="3">
        <v>93205</v>
      </c>
      <c r="DQL288" s="3">
        <v>93205</v>
      </c>
      <c r="DQM288" s="3">
        <v>93205</v>
      </c>
      <c r="DQN288" s="3">
        <v>93205</v>
      </c>
      <c r="DQO288" s="3">
        <v>93205</v>
      </c>
      <c r="DQP288" s="3">
        <v>93205</v>
      </c>
      <c r="DQQ288" s="3">
        <v>93205</v>
      </c>
      <c r="DQR288" s="3">
        <v>93205</v>
      </c>
      <c r="DQS288" s="3">
        <v>93205</v>
      </c>
      <c r="DQT288" s="3">
        <v>93205</v>
      </c>
      <c r="DQU288" s="3">
        <v>93205</v>
      </c>
      <c r="DQV288" s="3">
        <v>93205</v>
      </c>
      <c r="DQW288" s="3">
        <v>93205</v>
      </c>
      <c r="DQX288" s="3">
        <v>93205</v>
      </c>
      <c r="DQY288" s="3">
        <v>93205</v>
      </c>
      <c r="DQZ288" s="3">
        <v>93205</v>
      </c>
      <c r="DRA288" s="3">
        <v>93205</v>
      </c>
      <c r="DRB288" s="3">
        <v>93205</v>
      </c>
      <c r="DRC288" s="3">
        <v>93205</v>
      </c>
      <c r="DRD288" s="3">
        <v>93205</v>
      </c>
      <c r="DRE288" s="3">
        <v>93205</v>
      </c>
      <c r="DRF288" s="3">
        <v>93205</v>
      </c>
      <c r="DRG288" s="3">
        <v>93205</v>
      </c>
      <c r="DRH288" s="3">
        <v>93205</v>
      </c>
      <c r="DRI288" s="3">
        <v>93205</v>
      </c>
      <c r="DRJ288" s="3">
        <v>93205</v>
      </c>
      <c r="DRK288" s="3">
        <v>93205</v>
      </c>
      <c r="DRL288" s="3">
        <v>93205</v>
      </c>
      <c r="DRM288" s="3">
        <v>93205</v>
      </c>
      <c r="DRN288" s="3">
        <v>93205</v>
      </c>
      <c r="DRO288" s="3">
        <v>93205</v>
      </c>
      <c r="DRP288" s="3">
        <v>93205</v>
      </c>
      <c r="DRQ288" s="3">
        <v>93205</v>
      </c>
      <c r="DRR288" s="3">
        <v>93205</v>
      </c>
      <c r="DRS288" s="3">
        <v>93205</v>
      </c>
      <c r="DRT288" s="3">
        <v>93205</v>
      </c>
      <c r="DRU288" s="3">
        <v>93205</v>
      </c>
      <c r="DRV288" s="3">
        <v>93205</v>
      </c>
      <c r="DRW288" s="3">
        <v>93205</v>
      </c>
      <c r="DRX288" s="3">
        <v>93205</v>
      </c>
      <c r="DRY288" s="3">
        <v>93205</v>
      </c>
      <c r="DRZ288" s="3">
        <v>93205</v>
      </c>
      <c r="DSA288" s="3">
        <v>93205</v>
      </c>
      <c r="DSB288" s="3">
        <v>93205</v>
      </c>
      <c r="DSC288" s="3">
        <v>93205</v>
      </c>
      <c r="DSD288" s="3">
        <v>93205</v>
      </c>
      <c r="DSE288" s="3">
        <v>93205</v>
      </c>
      <c r="DSF288" s="3">
        <v>93205</v>
      </c>
      <c r="DSG288" s="3">
        <v>93205</v>
      </c>
      <c r="DSH288" s="3">
        <v>93205</v>
      </c>
      <c r="DSI288" s="3">
        <v>93205</v>
      </c>
      <c r="DSJ288" s="3">
        <v>93205</v>
      </c>
      <c r="DSK288" s="3">
        <v>93205</v>
      </c>
      <c r="DSL288" s="3">
        <v>93205</v>
      </c>
      <c r="DSM288" s="3">
        <v>93205</v>
      </c>
      <c r="DSN288" s="3">
        <v>93205</v>
      </c>
      <c r="DSO288" s="3">
        <v>93205</v>
      </c>
      <c r="DSP288" s="3">
        <v>93205</v>
      </c>
      <c r="DSQ288" s="3">
        <v>93205</v>
      </c>
      <c r="DSR288" s="3">
        <v>93205</v>
      </c>
      <c r="DSS288" s="3">
        <v>93205</v>
      </c>
      <c r="DST288" s="3">
        <v>93205</v>
      </c>
      <c r="DSU288" s="3">
        <v>93205</v>
      </c>
      <c r="DSV288" s="3">
        <v>93205</v>
      </c>
      <c r="DSW288" s="3">
        <v>93205</v>
      </c>
      <c r="DSX288" s="3">
        <v>93205</v>
      </c>
      <c r="DSY288" s="3">
        <v>93205</v>
      </c>
      <c r="DSZ288" s="3">
        <v>93205</v>
      </c>
      <c r="DTA288" s="3">
        <v>93205</v>
      </c>
      <c r="DTB288" s="3">
        <v>93205</v>
      </c>
      <c r="DTC288" s="3">
        <v>93205</v>
      </c>
      <c r="DTD288" s="3">
        <v>93205</v>
      </c>
      <c r="DTE288" s="3">
        <v>93205</v>
      </c>
      <c r="DTF288" s="3">
        <v>93205</v>
      </c>
      <c r="DTG288" s="3">
        <v>93205</v>
      </c>
      <c r="DTH288" s="3">
        <v>93205</v>
      </c>
      <c r="DTI288" s="3">
        <v>93205</v>
      </c>
      <c r="DTJ288" s="3">
        <v>93205</v>
      </c>
      <c r="DTK288" s="3">
        <v>93205</v>
      </c>
      <c r="DTL288" s="3">
        <v>93205</v>
      </c>
      <c r="DTM288" s="3">
        <v>93205</v>
      </c>
      <c r="DTN288" s="3">
        <v>93205</v>
      </c>
      <c r="DTO288" s="3">
        <v>93205</v>
      </c>
      <c r="DTP288" s="3">
        <v>93205</v>
      </c>
      <c r="DTQ288" s="3">
        <v>93205</v>
      </c>
      <c r="DTR288" s="3">
        <v>93205</v>
      </c>
      <c r="DTS288" s="3">
        <v>93205</v>
      </c>
      <c r="DTT288" s="3">
        <v>93205</v>
      </c>
      <c r="DTU288" s="3">
        <v>93205</v>
      </c>
      <c r="DTV288" s="3">
        <v>93205</v>
      </c>
      <c r="DTW288" s="3">
        <v>93205</v>
      </c>
      <c r="DTX288" s="3">
        <v>93205</v>
      </c>
      <c r="DTY288" s="3">
        <v>93205</v>
      </c>
      <c r="DTZ288" s="3">
        <v>93205</v>
      </c>
      <c r="DUA288" s="3">
        <v>93205</v>
      </c>
      <c r="DUB288" s="3">
        <v>93205</v>
      </c>
      <c r="DUC288" s="3">
        <v>93205</v>
      </c>
      <c r="DUD288" s="3">
        <v>93205</v>
      </c>
      <c r="DUE288" s="3">
        <v>93205</v>
      </c>
      <c r="DUF288" s="3">
        <v>93205</v>
      </c>
      <c r="DUG288" s="3">
        <v>93205</v>
      </c>
      <c r="DUH288" s="3">
        <v>93205</v>
      </c>
      <c r="DUI288" s="3">
        <v>93205</v>
      </c>
      <c r="DUJ288" s="3">
        <v>93205</v>
      </c>
      <c r="DUK288" s="3">
        <v>93205</v>
      </c>
      <c r="DUL288" s="3">
        <v>93205</v>
      </c>
      <c r="DUM288" s="3">
        <v>93205</v>
      </c>
      <c r="DUN288" s="3">
        <v>93205</v>
      </c>
      <c r="DUO288" s="3">
        <v>93205</v>
      </c>
      <c r="DUP288" s="3">
        <v>93205</v>
      </c>
      <c r="DUQ288" s="3">
        <v>93205</v>
      </c>
      <c r="DUR288" s="3">
        <v>93205</v>
      </c>
      <c r="DUS288" s="3">
        <v>93205</v>
      </c>
      <c r="DUT288" s="3">
        <v>93205</v>
      </c>
      <c r="DUU288" s="3">
        <v>93205</v>
      </c>
      <c r="DUV288" s="3">
        <v>93205</v>
      </c>
      <c r="DUW288" s="3">
        <v>93205</v>
      </c>
      <c r="DUX288" s="3">
        <v>93205</v>
      </c>
      <c r="DUY288" s="3">
        <v>93205</v>
      </c>
      <c r="DUZ288" s="3">
        <v>93205</v>
      </c>
      <c r="DVA288" s="3">
        <v>93205</v>
      </c>
      <c r="DVB288" s="3">
        <v>93205</v>
      </c>
      <c r="DVC288" s="3">
        <v>93205</v>
      </c>
      <c r="DVD288" s="3">
        <v>93205</v>
      </c>
      <c r="DVE288" s="3">
        <v>93205</v>
      </c>
      <c r="DVF288" s="3">
        <v>93205</v>
      </c>
      <c r="DVG288" s="3">
        <v>93205</v>
      </c>
      <c r="DVH288" s="3">
        <v>93205</v>
      </c>
      <c r="DVI288" s="3">
        <v>93205</v>
      </c>
      <c r="DVJ288" s="3">
        <v>93205</v>
      </c>
      <c r="DVK288" s="3">
        <v>93205</v>
      </c>
      <c r="DVL288" s="3">
        <v>93205</v>
      </c>
      <c r="DVM288" s="3">
        <v>93205</v>
      </c>
      <c r="DVN288" s="3">
        <v>93205</v>
      </c>
      <c r="DVO288" s="3">
        <v>93205</v>
      </c>
      <c r="DVP288" s="3">
        <v>93205</v>
      </c>
      <c r="DVQ288" s="3">
        <v>93205</v>
      </c>
      <c r="DVR288" s="3">
        <v>93205</v>
      </c>
      <c r="DVS288" s="3">
        <v>93205</v>
      </c>
      <c r="DVT288" s="3">
        <v>93205</v>
      </c>
      <c r="DVU288" s="3">
        <v>93205</v>
      </c>
      <c r="DVV288" s="3">
        <v>93205</v>
      </c>
      <c r="DVW288" s="3">
        <v>93205</v>
      </c>
      <c r="DVX288" s="3">
        <v>93205</v>
      </c>
      <c r="DVY288" s="3">
        <v>93205</v>
      </c>
      <c r="DVZ288" s="3">
        <v>93205</v>
      </c>
      <c r="DWA288" s="3">
        <v>93205</v>
      </c>
      <c r="DWB288" s="3">
        <v>93205</v>
      </c>
      <c r="DWC288" s="3">
        <v>93205</v>
      </c>
      <c r="DWD288" s="3">
        <v>93205</v>
      </c>
      <c r="DWE288" s="3">
        <v>93205</v>
      </c>
      <c r="DWF288" s="3">
        <v>93205</v>
      </c>
      <c r="DWG288" s="3">
        <v>93205</v>
      </c>
      <c r="DWH288" s="3">
        <v>93205</v>
      </c>
      <c r="DWI288" s="3">
        <v>93205</v>
      </c>
      <c r="DWJ288" s="3">
        <v>93205</v>
      </c>
      <c r="DWK288" s="3">
        <v>93205</v>
      </c>
      <c r="DWL288" s="3">
        <v>93205</v>
      </c>
      <c r="DWM288" s="3">
        <v>93205</v>
      </c>
      <c r="DWN288" s="3">
        <v>93205</v>
      </c>
      <c r="DWO288" s="3">
        <v>93205</v>
      </c>
      <c r="DWP288" s="3">
        <v>93205</v>
      </c>
      <c r="DWQ288" s="3">
        <v>93205</v>
      </c>
      <c r="DWR288" s="3">
        <v>93205</v>
      </c>
      <c r="DWS288" s="3">
        <v>93205</v>
      </c>
      <c r="DWT288" s="3">
        <v>93205</v>
      </c>
      <c r="DWU288" s="3">
        <v>93205</v>
      </c>
      <c r="DWV288" s="3">
        <v>93205</v>
      </c>
      <c r="DWW288" s="3">
        <v>93205</v>
      </c>
      <c r="DWX288" s="3">
        <v>93205</v>
      </c>
      <c r="DWY288" s="3">
        <v>93205</v>
      </c>
      <c r="DWZ288" s="3">
        <v>93205</v>
      </c>
      <c r="DXA288" s="3">
        <v>93205</v>
      </c>
      <c r="DXB288" s="3">
        <v>93205</v>
      </c>
      <c r="DXC288" s="3">
        <v>93205</v>
      </c>
      <c r="DXD288" s="3">
        <v>93205</v>
      </c>
      <c r="DXE288" s="3">
        <v>93205</v>
      </c>
      <c r="DXF288" s="3">
        <v>93205</v>
      </c>
      <c r="DXG288" s="3">
        <v>93205</v>
      </c>
      <c r="DXH288" s="3">
        <v>93205</v>
      </c>
      <c r="DXI288" s="3">
        <v>93205</v>
      </c>
      <c r="DXJ288" s="3">
        <v>93205</v>
      </c>
      <c r="DXK288" s="3">
        <v>93205</v>
      </c>
      <c r="DXL288" s="3">
        <v>93205</v>
      </c>
      <c r="DXM288" s="3">
        <v>93205</v>
      </c>
      <c r="DXN288" s="3">
        <v>93205</v>
      </c>
      <c r="DXO288" s="3">
        <v>93205</v>
      </c>
      <c r="DXP288" s="3">
        <v>93205</v>
      </c>
      <c r="DXQ288" s="3">
        <v>93205</v>
      </c>
      <c r="DXR288" s="3">
        <v>93205</v>
      </c>
      <c r="DXS288" s="3">
        <v>93205</v>
      </c>
      <c r="DXT288" s="3">
        <v>93205</v>
      </c>
      <c r="DXU288" s="3">
        <v>93205</v>
      </c>
      <c r="DXV288" s="3">
        <v>93205</v>
      </c>
      <c r="DXW288" s="3">
        <v>93205</v>
      </c>
      <c r="DXX288" s="3">
        <v>93205</v>
      </c>
      <c r="DXY288" s="3">
        <v>93205</v>
      </c>
      <c r="DXZ288" s="3">
        <v>93205</v>
      </c>
      <c r="DYA288" s="3">
        <v>93205</v>
      </c>
      <c r="DYB288" s="3">
        <v>93205</v>
      </c>
      <c r="DYC288" s="3">
        <v>93205</v>
      </c>
      <c r="DYD288" s="3">
        <v>93205</v>
      </c>
      <c r="DYE288" s="3">
        <v>93205</v>
      </c>
      <c r="DYF288" s="3">
        <v>93205</v>
      </c>
      <c r="DYG288" s="3">
        <v>93205</v>
      </c>
      <c r="DYH288" s="3">
        <v>93205</v>
      </c>
      <c r="DYI288" s="3">
        <v>93205</v>
      </c>
      <c r="DYJ288" s="3">
        <v>93205</v>
      </c>
      <c r="DYK288" s="3">
        <v>93205</v>
      </c>
      <c r="DYL288" s="3">
        <v>93205</v>
      </c>
      <c r="DYM288" s="3">
        <v>93205</v>
      </c>
      <c r="DYN288" s="3">
        <v>93205</v>
      </c>
      <c r="DYO288" s="3">
        <v>93205</v>
      </c>
      <c r="DYP288" s="3">
        <v>93205</v>
      </c>
      <c r="DYQ288" s="3">
        <v>93205</v>
      </c>
      <c r="DYR288" s="3">
        <v>93205</v>
      </c>
      <c r="DYS288" s="3">
        <v>93205</v>
      </c>
      <c r="DYT288" s="3">
        <v>93205</v>
      </c>
      <c r="DYU288" s="3">
        <v>93205</v>
      </c>
      <c r="DYV288" s="3">
        <v>93205</v>
      </c>
      <c r="DYW288" s="3">
        <v>93205</v>
      </c>
      <c r="DYX288" s="3">
        <v>93205</v>
      </c>
      <c r="DYY288" s="3">
        <v>93205</v>
      </c>
      <c r="DYZ288" s="3">
        <v>93205</v>
      </c>
      <c r="DZA288" s="3">
        <v>93205</v>
      </c>
      <c r="DZB288" s="3">
        <v>93205</v>
      </c>
      <c r="DZC288" s="3">
        <v>93205</v>
      </c>
      <c r="DZD288" s="3">
        <v>93205</v>
      </c>
      <c r="DZE288" s="3">
        <v>93205</v>
      </c>
      <c r="DZF288" s="3">
        <v>93205</v>
      </c>
      <c r="DZG288" s="3">
        <v>93205</v>
      </c>
      <c r="DZH288" s="3">
        <v>93205</v>
      </c>
      <c r="DZI288" s="3">
        <v>93205</v>
      </c>
      <c r="DZJ288" s="3">
        <v>93205</v>
      </c>
      <c r="DZK288" s="3">
        <v>93205</v>
      </c>
      <c r="DZL288" s="3">
        <v>93205</v>
      </c>
      <c r="DZM288" s="3">
        <v>93205</v>
      </c>
      <c r="DZN288" s="3">
        <v>93205</v>
      </c>
      <c r="DZO288" s="3">
        <v>93205</v>
      </c>
      <c r="DZP288" s="3">
        <v>93205</v>
      </c>
      <c r="DZQ288" s="3">
        <v>93205</v>
      </c>
      <c r="DZR288" s="3">
        <v>93205</v>
      </c>
      <c r="DZS288" s="3">
        <v>93205</v>
      </c>
      <c r="DZT288" s="3">
        <v>93205</v>
      </c>
      <c r="DZU288" s="3">
        <v>93205</v>
      </c>
      <c r="DZV288" s="3">
        <v>93205</v>
      </c>
      <c r="DZW288" s="3">
        <v>93205</v>
      </c>
      <c r="DZX288" s="3">
        <v>93205</v>
      </c>
      <c r="DZY288" s="3">
        <v>93205</v>
      </c>
      <c r="DZZ288" s="3">
        <v>93205</v>
      </c>
      <c r="EAA288" s="3">
        <v>93205</v>
      </c>
      <c r="EAB288" s="3">
        <v>93205</v>
      </c>
      <c r="EAC288" s="3">
        <v>93205</v>
      </c>
      <c r="EAD288" s="3">
        <v>93205</v>
      </c>
      <c r="EAE288" s="3">
        <v>93205</v>
      </c>
      <c r="EAF288" s="3">
        <v>93205</v>
      </c>
      <c r="EAG288" s="3">
        <v>93205</v>
      </c>
      <c r="EAH288" s="3">
        <v>93205</v>
      </c>
      <c r="EAI288" s="3">
        <v>93205</v>
      </c>
      <c r="EAJ288" s="3">
        <v>93205</v>
      </c>
      <c r="EAK288" s="3">
        <v>93205</v>
      </c>
      <c r="EAL288" s="3">
        <v>93205</v>
      </c>
      <c r="EAM288" s="3">
        <v>93205</v>
      </c>
      <c r="EAN288" s="3">
        <v>93205</v>
      </c>
      <c r="EAO288" s="3">
        <v>93205</v>
      </c>
      <c r="EAP288" s="3">
        <v>93205</v>
      </c>
      <c r="EAQ288" s="3">
        <v>93205</v>
      </c>
      <c r="EAR288" s="3">
        <v>93205</v>
      </c>
      <c r="EAS288" s="3">
        <v>93205</v>
      </c>
      <c r="EAT288" s="3">
        <v>93205</v>
      </c>
      <c r="EAU288" s="3">
        <v>93205</v>
      </c>
      <c r="EAV288" s="3">
        <v>93205</v>
      </c>
      <c r="EAW288" s="3">
        <v>93205</v>
      </c>
      <c r="EAX288" s="3">
        <v>93205</v>
      </c>
      <c r="EAY288" s="3">
        <v>93205</v>
      </c>
      <c r="EAZ288" s="3">
        <v>93205</v>
      </c>
      <c r="EBA288" s="3">
        <v>93205</v>
      </c>
      <c r="EBB288" s="3">
        <v>93205</v>
      </c>
      <c r="EBC288" s="3">
        <v>93205</v>
      </c>
      <c r="EBD288" s="3">
        <v>93205</v>
      </c>
      <c r="EBE288" s="3">
        <v>93205</v>
      </c>
      <c r="EBF288" s="3">
        <v>93205</v>
      </c>
      <c r="EBG288" s="3">
        <v>93205</v>
      </c>
      <c r="EBH288" s="3">
        <v>93205</v>
      </c>
      <c r="EBI288" s="3">
        <v>93205</v>
      </c>
      <c r="EBJ288" s="3">
        <v>93205</v>
      </c>
      <c r="EBK288" s="3">
        <v>93205</v>
      </c>
      <c r="EBL288" s="3">
        <v>93205</v>
      </c>
      <c r="EBM288" s="3">
        <v>93205</v>
      </c>
      <c r="EBN288" s="3">
        <v>93205</v>
      </c>
      <c r="EBO288" s="3">
        <v>93205</v>
      </c>
      <c r="EBP288" s="3">
        <v>93205</v>
      </c>
      <c r="EBQ288" s="3">
        <v>93205</v>
      </c>
      <c r="EBR288" s="3">
        <v>93205</v>
      </c>
      <c r="EBS288" s="3">
        <v>93205</v>
      </c>
      <c r="EBT288" s="3">
        <v>93205</v>
      </c>
      <c r="EBU288" s="3">
        <v>93205</v>
      </c>
      <c r="EBV288" s="3">
        <v>93205</v>
      </c>
      <c r="EBW288" s="3">
        <v>93205</v>
      </c>
      <c r="EBX288" s="3">
        <v>93205</v>
      </c>
      <c r="EBY288" s="3">
        <v>93205</v>
      </c>
      <c r="EBZ288" s="3">
        <v>93205</v>
      </c>
      <c r="ECA288" s="3">
        <v>93205</v>
      </c>
      <c r="ECB288" s="3">
        <v>93205</v>
      </c>
      <c r="ECC288" s="3">
        <v>93205</v>
      </c>
      <c r="ECD288" s="3">
        <v>93205</v>
      </c>
      <c r="ECE288" s="3">
        <v>93205</v>
      </c>
      <c r="ECF288" s="3">
        <v>93205</v>
      </c>
      <c r="ECG288" s="3">
        <v>93205</v>
      </c>
      <c r="ECH288" s="3">
        <v>93205</v>
      </c>
      <c r="ECI288" s="3">
        <v>93205</v>
      </c>
      <c r="ECJ288" s="3">
        <v>93205</v>
      </c>
      <c r="ECK288" s="3">
        <v>93205</v>
      </c>
      <c r="ECL288" s="3">
        <v>93205</v>
      </c>
      <c r="ECM288" s="3">
        <v>93205</v>
      </c>
      <c r="ECN288" s="3">
        <v>93205</v>
      </c>
      <c r="ECO288" s="3">
        <v>93205</v>
      </c>
      <c r="ECP288" s="3">
        <v>93205</v>
      </c>
      <c r="ECQ288" s="3">
        <v>93205</v>
      </c>
      <c r="ECR288" s="3">
        <v>93205</v>
      </c>
      <c r="ECS288" s="3">
        <v>93205</v>
      </c>
      <c r="ECT288" s="3">
        <v>93205</v>
      </c>
      <c r="ECU288" s="3">
        <v>93205</v>
      </c>
      <c r="ECV288" s="3">
        <v>93205</v>
      </c>
      <c r="ECW288" s="3">
        <v>93205</v>
      </c>
      <c r="ECX288" s="3">
        <v>93205</v>
      </c>
      <c r="ECY288" s="3">
        <v>93205</v>
      </c>
      <c r="ECZ288" s="3">
        <v>93205</v>
      </c>
      <c r="EDA288" s="3">
        <v>93205</v>
      </c>
      <c r="EDB288" s="3">
        <v>93205</v>
      </c>
      <c r="EDC288" s="3">
        <v>93205</v>
      </c>
      <c r="EDD288" s="3">
        <v>93205</v>
      </c>
      <c r="EDE288" s="3">
        <v>93205</v>
      </c>
      <c r="EDF288" s="3">
        <v>93205</v>
      </c>
      <c r="EDG288" s="3">
        <v>93205</v>
      </c>
      <c r="EDH288" s="3">
        <v>93205</v>
      </c>
      <c r="EDI288" s="3">
        <v>93205</v>
      </c>
      <c r="EDJ288" s="3">
        <v>93205</v>
      </c>
      <c r="EDK288" s="3">
        <v>93205</v>
      </c>
      <c r="EDL288" s="3">
        <v>93205</v>
      </c>
      <c r="EDM288" s="3">
        <v>93205</v>
      </c>
      <c r="EDN288" s="3">
        <v>93205</v>
      </c>
      <c r="EDO288" s="3">
        <v>93205</v>
      </c>
      <c r="EDP288" s="3">
        <v>93205</v>
      </c>
      <c r="EDQ288" s="3">
        <v>93205</v>
      </c>
      <c r="EDR288" s="3">
        <v>93205</v>
      </c>
      <c r="EDS288" s="3">
        <v>93205</v>
      </c>
      <c r="EDT288" s="3">
        <v>93205</v>
      </c>
      <c r="EDU288" s="3">
        <v>93205</v>
      </c>
      <c r="EDV288" s="3">
        <v>93205</v>
      </c>
      <c r="EDW288" s="3">
        <v>93205</v>
      </c>
      <c r="EDX288" s="3">
        <v>93205</v>
      </c>
      <c r="EDY288" s="3">
        <v>93205</v>
      </c>
      <c r="EDZ288" s="3">
        <v>93205</v>
      </c>
      <c r="EEA288" s="3">
        <v>93205</v>
      </c>
      <c r="EEB288" s="3">
        <v>93205</v>
      </c>
      <c r="EEC288" s="3">
        <v>93205</v>
      </c>
      <c r="EED288" s="3">
        <v>93205</v>
      </c>
      <c r="EEE288" s="3">
        <v>93205</v>
      </c>
      <c r="EEF288" s="3">
        <v>93205</v>
      </c>
      <c r="EEG288" s="3">
        <v>93205</v>
      </c>
      <c r="EEH288" s="3">
        <v>93205</v>
      </c>
      <c r="EEI288" s="3">
        <v>93205</v>
      </c>
      <c r="EEJ288" s="3">
        <v>93205</v>
      </c>
      <c r="EEK288" s="3">
        <v>93205</v>
      </c>
      <c r="EEL288" s="3">
        <v>93205</v>
      </c>
      <c r="EEM288" s="3">
        <v>93205</v>
      </c>
      <c r="EEN288" s="3">
        <v>93205</v>
      </c>
      <c r="EEO288" s="3">
        <v>93205</v>
      </c>
      <c r="EEP288" s="3">
        <v>93205</v>
      </c>
      <c r="EEQ288" s="3">
        <v>93205</v>
      </c>
      <c r="EER288" s="3">
        <v>93205</v>
      </c>
      <c r="EES288" s="3">
        <v>93205</v>
      </c>
      <c r="EET288" s="3">
        <v>93205</v>
      </c>
      <c r="EEU288" s="3">
        <v>93205</v>
      </c>
      <c r="EEV288" s="3">
        <v>93205</v>
      </c>
      <c r="EEW288" s="3">
        <v>93205</v>
      </c>
      <c r="EEX288" s="3">
        <v>93205</v>
      </c>
      <c r="EEY288" s="3">
        <v>93205</v>
      </c>
      <c r="EEZ288" s="3">
        <v>93205</v>
      </c>
      <c r="EFA288" s="3">
        <v>93205</v>
      </c>
      <c r="EFB288" s="3">
        <v>93205</v>
      </c>
      <c r="EFC288" s="3">
        <v>93205</v>
      </c>
      <c r="EFD288" s="3">
        <v>93205</v>
      </c>
      <c r="EFE288" s="3">
        <v>93205</v>
      </c>
      <c r="EFF288" s="3">
        <v>93205</v>
      </c>
      <c r="EFG288" s="3">
        <v>93205</v>
      </c>
      <c r="EFH288" s="3">
        <v>93205</v>
      </c>
      <c r="EFI288" s="3">
        <v>93205</v>
      </c>
      <c r="EFJ288" s="3">
        <v>93205</v>
      </c>
      <c r="EFK288" s="3">
        <v>93205</v>
      </c>
      <c r="EFL288" s="3">
        <v>93205</v>
      </c>
      <c r="EFM288" s="3">
        <v>93205</v>
      </c>
      <c r="EFN288" s="3">
        <v>93205</v>
      </c>
      <c r="EFO288" s="3">
        <v>93205</v>
      </c>
      <c r="EFP288" s="3">
        <v>93205</v>
      </c>
      <c r="EFQ288" s="3">
        <v>93205</v>
      </c>
      <c r="EFR288" s="3">
        <v>93205</v>
      </c>
      <c r="EFS288" s="3">
        <v>93205</v>
      </c>
      <c r="EFT288" s="3">
        <v>93205</v>
      </c>
      <c r="EFU288" s="3">
        <v>93205</v>
      </c>
      <c r="EFV288" s="3">
        <v>93205</v>
      </c>
      <c r="EFW288" s="3">
        <v>93205</v>
      </c>
      <c r="EFX288" s="3">
        <v>93205</v>
      </c>
      <c r="EFY288" s="3">
        <v>93205</v>
      </c>
      <c r="EFZ288" s="3">
        <v>93205</v>
      </c>
      <c r="EGA288" s="3">
        <v>93205</v>
      </c>
      <c r="EGB288" s="3">
        <v>93205</v>
      </c>
      <c r="EGC288" s="3">
        <v>93205</v>
      </c>
      <c r="EGD288" s="3">
        <v>93205</v>
      </c>
      <c r="EGE288" s="3">
        <v>93205</v>
      </c>
      <c r="EGF288" s="3">
        <v>93205</v>
      </c>
      <c r="EGG288" s="3">
        <v>93205</v>
      </c>
      <c r="EGH288" s="3">
        <v>93205</v>
      </c>
      <c r="EGI288" s="3">
        <v>93205</v>
      </c>
      <c r="EGJ288" s="3">
        <v>93205</v>
      </c>
      <c r="EGK288" s="3">
        <v>93205</v>
      </c>
      <c r="EGL288" s="3">
        <v>93205</v>
      </c>
      <c r="EGM288" s="3">
        <v>93205</v>
      </c>
      <c r="EGN288" s="3">
        <v>93205</v>
      </c>
      <c r="EGO288" s="3">
        <v>93205</v>
      </c>
      <c r="EGP288" s="3">
        <v>93205</v>
      </c>
      <c r="EGQ288" s="3">
        <v>93205</v>
      </c>
      <c r="EGR288" s="3">
        <v>93205</v>
      </c>
      <c r="EGS288" s="3">
        <v>93205</v>
      </c>
      <c r="EGT288" s="3">
        <v>93205</v>
      </c>
      <c r="EGU288" s="3">
        <v>93205</v>
      </c>
      <c r="EGV288" s="3">
        <v>93205</v>
      </c>
      <c r="EGW288" s="3">
        <v>93205</v>
      </c>
      <c r="EGX288" s="3">
        <v>93205</v>
      </c>
      <c r="EGY288" s="3">
        <v>93205</v>
      </c>
      <c r="EGZ288" s="3">
        <v>93205</v>
      </c>
      <c r="EHA288" s="3">
        <v>93205</v>
      </c>
      <c r="EHB288" s="3">
        <v>93205</v>
      </c>
      <c r="EHC288" s="3">
        <v>93205</v>
      </c>
      <c r="EHD288" s="3">
        <v>93205</v>
      </c>
      <c r="EHE288" s="3">
        <v>93205</v>
      </c>
      <c r="EHF288" s="3">
        <v>93205</v>
      </c>
      <c r="EHG288" s="3">
        <v>93205</v>
      </c>
      <c r="EHH288" s="3">
        <v>93205</v>
      </c>
      <c r="EHI288" s="3">
        <v>93205</v>
      </c>
      <c r="EHJ288" s="3">
        <v>93205</v>
      </c>
      <c r="EHK288" s="3">
        <v>93205</v>
      </c>
      <c r="EHL288" s="3">
        <v>93205</v>
      </c>
      <c r="EHM288" s="3">
        <v>93205</v>
      </c>
      <c r="EHN288" s="3">
        <v>93205</v>
      </c>
      <c r="EHO288" s="3">
        <v>93205</v>
      </c>
      <c r="EHP288" s="3">
        <v>93205</v>
      </c>
      <c r="EHQ288" s="3">
        <v>93205</v>
      </c>
      <c r="EHR288" s="3">
        <v>93205</v>
      </c>
      <c r="EHS288" s="3">
        <v>93205</v>
      </c>
      <c r="EHT288" s="3">
        <v>93205</v>
      </c>
      <c r="EHU288" s="3">
        <v>93205</v>
      </c>
      <c r="EHV288" s="3">
        <v>93205</v>
      </c>
      <c r="EHW288" s="3">
        <v>93205</v>
      </c>
      <c r="EHX288" s="3">
        <v>93205</v>
      </c>
      <c r="EHY288" s="3">
        <v>93205</v>
      </c>
      <c r="EHZ288" s="3">
        <v>93205</v>
      </c>
      <c r="EIA288" s="3">
        <v>93205</v>
      </c>
      <c r="EIB288" s="3">
        <v>93205</v>
      </c>
      <c r="EIC288" s="3">
        <v>93205</v>
      </c>
      <c r="EID288" s="3">
        <v>93205</v>
      </c>
      <c r="EIE288" s="3">
        <v>93205</v>
      </c>
      <c r="EIF288" s="3">
        <v>93205</v>
      </c>
      <c r="EIG288" s="3">
        <v>93205</v>
      </c>
      <c r="EIH288" s="3">
        <v>93205</v>
      </c>
      <c r="EII288" s="3">
        <v>93205</v>
      </c>
      <c r="EIJ288" s="3">
        <v>93205</v>
      </c>
      <c r="EIK288" s="3">
        <v>93205</v>
      </c>
      <c r="EIL288" s="3">
        <v>93205</v>
      </c>
      <c r="EIM288" s="3">
        <v>93205</v>
      </c>
      <c r="EIN288" s="3">
        <v>93205</v>
      </c>
      <c r="EIO288" s="3">
        <v>93205</v>
      </c>
      <c r="EIP288" s="3">
        <v>93205</v>
      </c>
      <c r="EIQ288" s="3">
        <v>93205</v>
      </c>
      <c r="EIR288" s="3">
        <v>93205</v>
      </c>
      <c r="EIS288" s="3">
        <v>93205</v>
      </c>
      <c r="EIT288" s="3">
        <v>93205</v>
      </c>
      <c r="EIU288" s="3">
        <v>93205</v>
      </c>
      <c r="EIV288" s="3">
        <v>93205</v>
      </c>
      <c r="EIW288" s="3">
        <v>93205</v>
      </c>
      <c r="EIX288" s="3">
        <v>93205</v>
      </c>
      <c r="EIY288" s="3">
        <v>93205</v>
      </c>
      <c r="EIZ288" s="3">
        <v>93205</v>
      </c>
      <c r="EJA288" s="3">
        <v>93205</v>
      </c>
      <c r="EJB288" s="3">
        <v>93205</v>
      </c>
      <c r="EJC288" s="3">
        <v>93205</v>
      </c>
      <c r="EJD288" s="3">
        <v>93205</v>
      </c>
      <c r="EJE288" s="3">
        <v>93205</v>
      </c>
      <c r="EJF288" s="3">
        <v>93205</v>
      </c>
      <c r="EJG288" s="3">
        <v>93205</v>
      </c>
      <c r="EJH288" s="3">
        <v>93205</v>
      </c>
      <c r="EJI288" s="3">
        <v>93205</v>
      </c>
      <c r="EJJ288" s="3">
        <v>93205</v>
      </c>
      <c r="EJK288" s="3">
        <v>93205</v>
      </c>
      <c r="EJL288" s="3">
        <v>93205</v>
      </c>
      <c r="EJM288" s="3">
        <v>93205</v>
      </c>
      <c r="EJN288" s="3">
        <v>93205</v>
      </c>
      <c r="EJO288" s="3">
        <v>93205</v>
      </c>
      <c r="EJP288" s="3">
        <v>93205</v>
      </c>
      <c r="EJQ288" s="3">
        <v>93205</v>
      </c>
      <c r="EJR288" s="3">
        <v>93205</v>
      </c>
      <c r="EJS288" s="3">
        <v>93205</v>
      </c>
      <c r="EJT288" s="3">
        <v>93205</v>
      </c>
      <c r="EJU288" s="3">
        <v>93205</v>
      </c>
      <c r="EJV288" s="3">
        <v>93205</v>
      </c>
      <c r="EJW288" s="3">
        <v>93205</v>
      </c>
      <c r="EJX288" s="3">
        <v>93205</v>
      </c>
      <c r="EJY288" s="3">
        <v>93205</v>
      </c>
      <c r="EJZ288" s="3">
        <v>93205</v>
      </c>
      <c r="EKA288" s="3">
        <v>93205</v>
      </c>
      <c r="EKB288" s="3">
        <v>93205</v>
      </c>
      <c r="EKC288" s="3">
        <v>93205</v>
      </c>
      <c r="EKD288" s="3">
        <v>93205</v>
      </c>
      <c r="EKE288" s="3">
        <v>93205</v>
      </c>
      <c r="EKF288" s="3">
        <v>93205</v>
      </c>
      <c r="EKG288" s="3">
        <v>93205</v>
      </c>
      <c r="EKH288" s="3">
        <v>93205</v>
      </c>
      <c r="EKI288" s="3">
        <v>93205</v>
      </c>
      <c r="EKJ288" s="3">
        <v>93205</v>
      </c>
      <c r="EKK288" s="3">
        <v>93205</v>
      </c>
      <c r="EKL288" s="3">
        <v>93205</v>
      </c>
      <c r="EKM288" s="3">
        <v>93205</v>
      </c>
      <c r="EKN288" s="3">
        <v>93205</v>
      </c>
      <c r="EKO288" s="3">
        <v>93205</v>
      </c>
      <c r="EKP288" s="3">
        <v>93205</v>
      </c>
      <c r="EKQ288" s="3">
        <v>93205</v>
      </c>
      <c r="EKR288" s="3">
        <v>93205</v>
      </c>
      <c r="EKS288" s="3">
        <v>93205</v>
      </c>
      <c r="EKT288" s="3">
        <v>93205</v>
      </c>
      <c r="EKU288" s="3">
        <v>93205</v>
      </c>
      <c r="EKV288" s="3">
        <v>93205</v>
      </c>
      <c r="EKW288" s="3">
        <v>93205</v>
      </c>
      <c r="EKX288" s="3">
        <v>93205</v>
      </c>
      <c r="EKY288" s="3">
        <v>93205</v>
      </c>
      <c r="EKZ288" s="3">
        <v>93205</v>
      </c>
      <c r="ELA288" s="3">
        <v>93205</v>
      </c>
      <c r="ELB288" s="3">
        <v>93205</v>
      </c>
      <c r="ELC288" s="3">
        <v>93205</v>
      </c>
      <c r="ELD288" s="3">
        <v>93205</v>
      </c>
      <c r="ELE288" s="3">
        <v>93205</v>
      </c>
      <c r="ELF288" s="3">
        <v>93205</v>
      </c>
      <c r="ELG288" s="3">
        <v>93205</v>
      </c>
      <c r="ELH288" s="3">
        <v>93205</v>
      </c>
      <c r="ELI288" s="3">
        <v>93205</v>
      </c>
      <c r="ELJ288" s="3">
        <v>93205</v>
      </c>
      <c r="ELK288" s="3">
        <v>93205</v>
      </c>
      <c r="ELL288" s="3">
        <v>93205</v>
      </c>
      <c r="ELM288" s="3">
        <v>93205</v>
      </c>
      <c r="ELN288" s="3">
        <v>93205</v>
      </c>
      <c r="ELO288" s="3">
        <v>93205</v>
      </c>
      <c r="ELP288" s="3">
        <v>93205</v>
      </c>
      <c r="ELQ288" s="3">
        <v>93205</v>
      </c>
      <c r="ELR288" s="3">
        <v>93205</v>
      </c>
      <c r="ELS288" s="3">
        <v>93205</v>
      </c>
      <c r="ELT288" s="3">
        <v>93205</v>
      </c>
      <c r="ELU288" s="3">
        <v>93205</v>
      </c>
      <c r="ELV288" s="3">
        <v>93205</v>
      </c>
      <c r="ELW288" s="3">
        <v>93205</v>
      </c>
      <c r="ELX288" s="3">
        <v>93205</v>
      </c>
      <c r="ELY288" s="3">
        <v>93205</v>
      </c>
      <c r="ELZ288" s="3">
        <v>93205</v>
      </c>
      <c r="EMA288" s="3">
        <v>93205</v>
      </c>
      <c r="EMB288" s="3">
        <v>93205</v>
      </c>
      <c r="EMC288" s="3">
        <v>93205</v>
      </c>
      <c r="EMD288" s="3">
        <v>93205</v>
      </c>
      <c r="EME288" s="3">
        <v>93205</v>
      </c>
      <c r="EMF288" s="3">
        <v>93205</v>
      </c>
      <c r="EMG288" s="3">
        <v>93205</v>
      </c>
      <c r="EMH288" s="3">
        <v>93205</v>
      </c>
      <c r="EMI288" s="3">
        <v>93205</v>
      </c>
      <c r="EMJ288" s="3">
        <v>93205</v>
      </c>
      <c r="EMK288" s="3">
        <v>93205</v>
      </c>
      <c r="EML288" s="3">
        <v>93205</v>
      </c>
      <c r="EMM288" s="3">
        <v>93205</v>
      </c>
      <c r="EMN288" s="3">
        <v>93205</v>
      </c>
      <c r="EMO288" s="3">
        <v>93205</v>
      </c>
      <c r="EMP288" s="3">
        <v>93205</v>
      </c>
      <c r="EMQ288" s="3">
        <v>93205</v>
      </c>
      <c r="EMR288" s="3">
        <v>93205</v>
      </c>
      <c r="EMS288" s="3">
        <v>93205</v>
      </c>
      <c r="EMT288" s="3">
        <v>93205</v>
      </c>
      <c r="EMU288" s="3">
        <v>93205</v>
      </c>
      <c r="EMV288" s="3">
        <v>93205</v>
      </c>
      <c r="EMW288" s="3">
        <v>93205</v>
      </c>
      <c r="EMX288" s="3">
        <v>93205</v>
      </c>
      <c r="EMY288" s="3">
        <v>93205</v>
      </c>
      <c r="EMZ288" s="3">
        <v>93205</v>
      </c>
      <c r="ENA288" s="3">
        <v>93205</v>
      </c>
      <c r="ENB288" s="3">
        <v>93205</v>
      </c>
      <c r="ENC288" s="3">
        <v>93205</v>
      </c>
      <c r="END288" s="3">
        <v>93205</v>
      </c>
      <c r="ENE288" s="3">
        <v>93205</v>
      </c>
      <c r="ENF288" s="3">
        <v>93205</v>
      </c>
      <c r="ENG288" s="3">
        <v>93205</v>
      </c>
      <c r="ENH288" s="3">
        <v>93205</v>
      </c>
      <c r="ENI288" s="3">
        <v>93205</v>
      </c>
      <c r="ENJ288" s="3">
        <v>93205</v>
      </c>
      <c r="ENK288" s="3">
        <v>93205</v>
      </c>
      <c r="ENL288" s="3">
        <v>93205</v>
      </c>
      <c r="ENM288" s="3">
        <v>93205</v>
      </c>
      <c r="ENN288" s="3">
        <v>93205</v>
      </c>
      <c r="ENO288" s="3">
        <v>93205</v>
      </c>
      <c r="ENP288" s="3">
        <v>93205</v>
      </c>
      <c r="ENQ288" s="3">
        <v>93205</v>
      </c>
      <c r="ENR288" s="3">
        <v>93205</v>
      </c>
      <c r="ENS288" s="3">
        <v>93205</v>
      </c>
      <c r="ENT288" s="3">
        <v>93205</v>
      </c>
      <c r="ENU288" s="3">
        <v>93205</v>
      </c>
      <c r="ENV288" s="3">
        <v>93205</v>
      </c>
      <c r="ENW288" s="3">
        <v>93205</v>
      </c>
      <c r="ENX288" s="3">
        <v>93205</v>
      </c>
      <c r="ENY288" s="3">
        <v>93205</v>
      </c>
      <c r="ENZ288" s="3">
        <v>93205</v>
      </c>
      <c r="EOA288" s="3">
        <v>93205</v>
      </c>
      <c r="EOB288" s="3">
        <v>93205</v>
      </c>
      <c r="EOC288" s="3">
        <v>93205</v>
      </c>
      <c r="EOD288" s="3">
        <v>93205</v>
      </c>
      <c r="EOE288" s="3">
        <v>93205</v>
      </c>
      <c r="EOF288" s="3">
        <v>93205</v>
      </c>
      <c r="EOG288" s="3">
        <v>93205</v>
      </c>
      <c r="EOH288" s="3">
        <v>93205</v>
      </c>
      <c r="EOI288" s="3">
        <v>93205</v>
      </c>
      <c r="EOJ288" s="3">
        <v>93205</v>
      </c>
      <c r="EOK288" s="3">
        <v>93205</v>
      </c>
      <c r="EOL288" s="3">
        <v>93205</v>
      </c>
      <c r="EOM288" s="3">
        <v>93205</v>
      </c>
      <c r="EON288" s="3">
        <v>93205</v>
      </c>
      <c r="EOO288" s="3">
        <v>93205</v>
      </c>
      <c r="EOP288" s="3">
        <v>93205</v>
      </c>
      <c r="EOQ288" s="3">
        <v>93205</v>
      </c>
      <c r="EOR288" s="3">
        <v>93205</v>
      </c>
      <c r="EOS288" s="3">
        <v>93205</v>
      </c>
      <c r="EOT288" s="3">
        <v>93205</v>
      </c>
      <c r="EOU288" s="3">
        <v>93205</v>
      </c>
      <c r="EOV288" s="3">
        <v>93205</v>
      </c>
      <c r="EOW288" s="3">
        <v>93205</v>
      </c>
      <c r="EOX288" s="3">
        <v>93205</v>
      </c>
      <c r="EOY288" s="3">
        <v>93205</v>
      </c>
      <c r="EOZ288" s="3">
        <v>93205</v>
      </c>
      <c r="EPA288" s="3">
        <v>93205</v>
      </c>
      <c r="EPB288" s="3">
        <v>93205</v>
      </c>
      <c r="EPC288" s="3">
        <v>93205</v>
      </c>
      <c r="EPD288" s="3">
        <v>93205</v>
      </c>
      <c r="EPE288" s="3">
        <v>93205</v>
      </c>
      <c r="EPF288" s="3">
        <v>93205</v>
      </c>
      <c r="EPG288" s="3">
        <v>93205</v>
      </c>
      <c r="EPH288" s="3">
        <v>93205</v>
      </c>
      <c r="EPI288" s="3">
        <v>93205</v>
      </c>
      <c r="EPJ288" s="3">
        <v>93205</v>
      </c>
      <c r="EPK288" s="3">
        <v>93205</v>
      </c>
      <c r="EPL288" s="3">
        <v>93205</v>
      </c>
      <c r="EPM288" s="3">
        <v>93205</v>
      </c>
      <c r="EPN288" s="3">
        <v>93205</v>
      </c>
      <c r="EPO288" s="3">
        <v>93205</v>
      </c>
      <c r="EPP288" s="3">
        <v>93205</v>
      </c>
      <c r="EPQ288" s="3">
        <v>93205</v>
      </c>
      <c r="EPR288" s="3">
        <v>93205</v>
      </c>
      <c r="EPS288" s="3">
        <v>93205</v>
      </c>
      <c r="EPT288" s="3">
        <v>93205</v>
      </c>
      <c r="EPU288" s="3">
        <v>93205</v>
      </c>
      <c r="EPV288" s="3">
        <v>93205</v>
      </c>
      <c r="EPW288" s="3">
        <v>93205</v>
      </c>
      <c r="EPX288" s="3">
        <v>93205</v>
      </c>
      <c r="EPY288" s="3">
        <v>93205</v>
      </c>
      <c r="EPZ288" s="3">
        <v>93205</v>
      </c>
      <c r="EQA288" s="3">
        <v>93205</v>
      </c>
      <c r="EQB288" s="3">
        <v>93205</v>
      </c>
      <c r="EQC288" s="3">
        <v>93205</v>
      </c>
      <c r="EQD288" s="3">
        <v>93205</v>
      </c>
      <c r="EQE288" s="3">
        <v>93205</v>
      </c>
      <c r="EQF288" s="3">
        <v>93205</v>
      </c>
      <c r="EQG288" s="3">
        <v>93205</v>
      </c>
      <c r="EQH288" s="3">
        <v>93205</v>
      </c>
      <c r="EQI288" s="3">
        <v>93205</v>
      </c>
      <c r="EQJ288" s="3">
        <v>93205</v>
      </c>
      <c r="EQK288" s="3">
        <v>93205</v>
      </c>
      <c r="EQL288" s="3">
        <v>93205</v>
      </c>
      <c r="EQM288" s="3">
        <v>93205</v>
      </c>
      <c r="EQN288" s="3">
        <v>93205</v>
      </c>
      <c r="EQO288" s="3">
        <v>93205</v>
      </c>
      <c r="EQP288" s="3">
        <v>93205</v>
      </c>
      <c r="EQQ288" s="3">
        <v>93205</v>
      </c>
      <c r="EQR288" s="3">
        <v>93205</v>
      </c>
      <c r="EQS288" s="3">
        <v>93205</v>
      </c>
      <c r="EQT288" s="3">
        <v>93205</v>
      </c>
      <c r="EQU288" s="3">
        <v>93205</v>
      </c>
      <c r="EQV288" s="3">
        <v>93205</v>
      </c>
      <c r="EQW288" s="3">
        <v>93205</v>
      </c>
      <c r="EQX288" s="3">
        <v>93205</v>
      </c>
      <c r="EQY288" s="3">
        <v>93205</v>
      </c>
      <c r="EQZ288" s="3">
        <v>93205</v>
      </c>
      <c r="ERA288" s="3">
        <v>93205</v>
      </c>
      <c r="ERB288" s="3">
        <v>93205</v>
      </c>
      <c r="ERC288" s="3">
        <v>93205</v>
      </c>
      <c r="ERD288" s="3">
        <v>93205</v>
      </c>
      <c r="ERE288" s="3">
        <v>93205</v>
      </c>
      <c r="ERF288" s="3">
        <v>93205</v>
      </c>
      <c r="ERG288" s="3">
        <v>93205</v>
      </c>
      <c r="ERH288" s="3">
        <v>93205</v>
      </c>
      <c r="ERI288" s="3">
        <v>93205</v>
      </c>
      <c r="ERJ288" s="3">
        <v>93205</v>
      </c>
      <c r="ERK288" s="3">
        <v>93205</v>
      </c>
      <c r="ERL288" s="3">
        <v>93205</v>
      </c>
      <c r="ERM288" s="3">
        <v>93205</v>
      </c>
      <c r="ERN288" s="3">
        <v>93205</v>
      </c>
      <c r="ERO288" s="3">
        <v>93205</v>
      </c>
      <c r="ERP288" s="3">
        <v>93205</v>
      </c>
      <c r="ERQ288" s="3">
        <v>93205</v>
      </c>
      <c r="ERR288" s="3">
        <v>93205</v>
      </c>
      <c r="ERS288" s="3">
        <v>93205</v>
      </c>
      <c r="ERT288" s="3">
        <v>93205</v>
      </c>
      <c r="ERU288" s="3">
        <v>93205</v>
      </c>
      <c r="ERV288" s="3">
        <v>93205</v>
      </c>
      <c r="ERW288" s="3">
        <v>93205</v>
      </c>
      <c r="ERX288" s="3">
        <v>93205</v>
      </c>
      <c r="ERY288" s="3">
        <v>93205</v>
      </c>
      <c r="ERZ288" s="3">
        <v>93205</v>
      </c>
      <c r="ESA288" s="3">
        <v>93205</v>
      </c>
      <c r="ESB288" s="3">
        <v>93205</v>
      </c>
      <c r="ESC288" s="3">
        <v>93205</v>
      </c>
      <c r="ESD288" s="3">
        <v>93205</v>
      </c>
      <c r="ESE288" s="3">
        <v>93205</v>
      </c>
      <c r="ESF288" s="3">
        <v>93205</v>
      </c>
      <c r="ESG288" s="3">
        <v>93205</v>
      </c>
      <c r="ESH288" s="3">
        <v>93205</v>
      </c>
      <c r="ESI288" s="3">
        <v>93205</v>
      </c>
      <c r="ESJ288" s="3">
        <v>93205</v>
      </c>
      <c r="ESK288" s="3">
        <v>93205</v>
      </c>
      <c r="ESL288" s="3">
        <v>93205</v>
      </c>
      <c r="ESM288" s="3">
        <v>93205</v>
      </c>
      <c r="ESN288" s="3">
        <v>93205</v>
      </c>
      <c r="ESO288" s="3">
        <v>93205</v>
      </c>
      <c r="ESP288" s="3">
        <v>93205</v>
      </c>
      <c r="ESQ288" s="3">
        <v>93205</v>
      </c>
      <c r="ESR288" s="3">
        <v>93205</v>
      </c>
      <c r="ESS288" s="3">
        <v>93205</v>
      </c>
      <c r="EST288" s="3">
        <v>93205</v>
      </c>
      <c r="ESU288" s="3">
        <v>93205</v>
      </c>
      <c r="ESV288" s="3">
        <v>93205</v>
      </c>
      <c r="ESW288" s="3">
        <v>93205</v>
      </c>
      <c r="ESX288" s="3">
        <v>93205</v>
      </c>
      <c r="ESY288" s="3">
        <v>93205</v>
      </c>
      <c r="ESZ288" s="3">
        <v>93205</v>
      </c>
      <c r="ETA288" s="3">
        <v>93205</v>
      </c>
      <c r="ETB288" s="3">
        <v>93205</v>
      </c>
      <c r="ETC288" s="3">
        <v>93205</v>
      </c>
      <c r="ETD288" s="3">
        <v>93205</v>
      </c>
      <c r="ETE288" s="3">
        <v>93205</v>
      </c>
      <c r="ETF288" s="3">
        <v>93205</v>
      </c>
      <c r="ETG288" s="3">
        <v>93205</v>
      </c>
      <c r="ETH288" s="3">
        <v>93205</v>
      </c>
      <c r="ETI288" s="3">
        <v>93205</v>
      </c>
      <c r="ETJ288" s="3">
        <v>93205</v>
      </c>
      <c r="ETK288" s="3">
        <v>93205</v>
      </c>
      <c r="ETL288" s="3">
        <v>93205</v>
      </c>
      <c r="ETM288" s="3">
        <v>93205</v>
      </c>
      <c r="ETN288" s="3">
        <v>93205</v>
      </c>
      <c r="ETO288" s="3">
        <v>93205</v>
      </c>
      <c r="ETP288" s="3">
        <v>93205</v>
      </c>
      <c r="ETQ288" s="3">
        <v>93205</v>
      </c>
      <c r="ETR288" s="3">
        <v>93205</v>
      </c>
      <c r="ETS288" s="3">
        <v>93205</v>
      </c>
      <c r="ETT288" s="3">
        <v>93205</v>
      </c>
      <c r="ETU288" s="3">
        <v>93205</v>
      </c>
      <c r="ETV288" s="3">
        <v>93205</v>
      </c>
      <c r="ETW288" s="3">
        <v>93205</v>
      </c>
      <c r="ETX288" s="3">
        <v>93205</v>
      </c>
      <c r="ETY288" s="3">
        <v>93205</v>
      </c>
      <c r="ETZ288" s="3">
        <v>93205</v>
      </c>
      <c r="EUA288" s="3">
        <v>93205</v>
      </c>
      <c r="EUB288" s="3">
        <v>93205</v>
      </c>
      <c r="EUC288" s="3">
        <v>93205</v>
      </c>
      <c r="EUD288" s="3">
        <v>93205</v>
      </c>
      <c r="EUE288" s="3">
        <v>93205</v>
      </c>
      <c r="EUF288" s="3">
        <v>93205</v>
      </c>
      <c r="EUG288" s="3">
        <v>93205</v>
      </c>
      <c r="EUH288" s="3">
        <v>93205</v>
      </c>
      <c r="EUI288" s="3">
        <v>93205</v>
      </c>
      <c r="EUJ288" s="3">
        <v>93205</v>
      </c>
      <c r="EUK288" s="3">
        <v>93205</v>
      </c>
      <c r="EUL288" s="3">
        <v>93205</v>
      </c>
      <c r="EUM288" s="3">
        <v>93205</v>
      </c>
      <c r="EUN288" s="3">
        <v>93205</v>
      </c>
      <c r="EUO288" s="3">
        <v>93205</v>
      </c>
      <c r="EUP288" s="3">
        <v>93205</v>
      </c>
      <c r="EUQ288" s="3">
        <v>93205</v>
      </c>
      <c r="EUR288" s="3">
        <v>93205</v>
      </c>
      <c r="EUS288" s="3">
        <v>93205</v>
      </c>
      <c r="EUT288" s="3">
        <v>93205</v>
      </c>
      <c r="EUU288" s="3">
        <v>93205</v>
      </c>
      <c r="EUV288" s="3">
        <v>93205</v>
      </c>
      <c r="EUW288" s="3">
        <v>93205</v>
      </c>
      <c r="EUX288" s="3">
        <v>93205</v>
      </c>
      <c r="EUY288" s="3">
        <v>93205</v>
      </c>
      <c r="EUZ288" s="3">
        <v>93205</v>
      </c>
      <c r="EVA288" s="3">
        <v>93205</v>
      </c>
      <c r="EVB288" s="3">
        <v>93205</v>
      </c>
      <c r="EVC288" s="3">
        <v>93205</v>
      </c>
      <c r="EVD288" s="3">
        <v>93205</v>
      </c>
      <c r="EVE288" s="3">
        <v>93205</v>
      </c>
      <c r="EVF288" s="3">
        <v>93205</v>
      </c>
      <c r="EVG288" s="3">
        <v>93205</v>
      </c>
      <c r="EVH288" s="3">
        <v>93205</v>
      </c>
      <c r="EVI288" s="3">
        <v>93205</v>
      </c>
      <c r="EVJ288" s="3">
        <v>93205</v>
      </c>
      <c r="EVK288" s="3">
        <v>93205</v>
      </c>
      <c r="EVL288" s="3">
        <v>93205</v>
      </c>
      <c r="EVM288" s="3">
        <v>93205</v>
      </c>
      <c r="EVN288" s="3">
        <v>93205</v>
      </c>
      <c r="EVO288" s="3">
        <v>93205</v>
      </c>
      <c r="EVP288" s="3">
        <v>93205</v>
      </c>
      <c r="EVQ288" s="3">
        <v>93205</v>
      </c>
      <c r="EVR288" s="3">
        <v>93205</v>
      </c>
      <c r="EVS288" s="3">
        <v>93205</v>
      </c>
      <c r="EVT288" s="3">
        <v>93205</v>
      </c>
      <c r="EVU288" s="3">
        <v>93205</v>
      </c>
      <c r="EVV288" s="3">
        <v>93205</v>
      </c>
      <c r="EVW288" s="3">
        <v>93205</v>
      </c>
      <c r="EVX288" s="3">
        <v>93205</v>
      </c>
      <c r="EVY288" s="3">
        <v>93205</v>
      </c>
      <c r="EVZ288" s="3">
        <v>93205</v>
      </c>
      <c r="EWA288" s="3">
        <v>93205</v>
      </c>
      <c r="EWB288" s="3">
        <v>93205</v>
      </c>
      <c r="EWC288" s="3">
        <v>93205</v>
      </c>
      <c r="EWD288" s="3">
        <v>93205</v>
      </c>
      <c r="EWE288" s="3">
        <v>93205</v>
      </c>
      <c r="EWF288" s="3">
        <v>93205</v>
      </c>
      <c r="EWG288" s="3">
        <v>93205</v>
      </c>
      <c r="EWH288" s="3">
        <v>93205</v>
      </c>
      <c r="EWI288" s="3">
        <v>93205</v>
      </c>
      <c r="EWJ288" s="3">
        <v>93205</v>
      </c>
      <c r="EWK288" s="3">
        <v>93205</v>
      </c>
      <c r="EWL288" s="3">
        <v>93205</v>
      </c>
      <c r="EWM288" s="3">
        <v>93205</v>
      </c>
      <c r="EWN288" s="3">
        <v>93205</v>
      </c>
      <c r="EWO288" s="3">
        <v>93205</v>
      </c>
      <c r="EWP288" s="3">
        <v>93205</v>
      </c>
      <c r="EWQ288" s="3">
        <v>93205</v>
      </c>
      <c r="EWR288" s="3">
        <v>93205</v>
      </c>
      <c r="EWS288" s="3">
        <v>93205</v>
      </c>
      <c r="EWT288" s="3">
        <v>93205</v>
      </c>
      <c r="EWU288" s="3">
        <v>93205</v>
      </c>
      <c r="EWV288" s="3">
        <v>93205</v>
      </c>
      <c r="EWW288" s="3">
        <v>93205</v>
      </c>
      <c r="EWX288" s="3">
        <v>93205</v>
      </c>
      <c r="EWY288" s="3">
        <v>93205</v>
      </c>
      <c r="EWZ288" s="3">
        <v>93205</v>
      </c>
      <c r="EXA288" s="3">
        <v>93205</v>
      </c>
      <c r="EXB288" s="3">
        <v>93205</v>
      </c>
      <c r="EXC288" s="3">
        <v>93205</v>
      </c>
      <c r="EXD288" s="3">
        <v>93205</v>
      </c>
      <c r="EXE288" s="3">
        <v>93205</v>
      </c>
      <c r="EXF288" s="3">
        <v>93205</v>
      </c>
      <c r="EXG288" s="3">
        <v>93205</v>
      </c>
      <c r="EXH288" s="3">
        <v>93205</v>
      </c>
      <c r="EXI288" s="3">
        <v>93205</v>
      </c>
      <c r="EXJ288" s="3">
        <v>93205</v>
      </c>
      <c r="EXK288" s="3">
        <v>93205</v>
      </c>
      <c r="EXL288" s="3">
        <v>93205</v>
      </c>
      <c r="EXM288" s="3">
        <v>93205</v>
      </c>
      <c r="EXN288" s="3">
        <v>93205</v>
      </c>
      <c r="EXO288" s="3">
        <v>93205</v>
      </c>
      <c r="EXP288" s="3">
        <v>93205</v>
      </c>
      <c r="EXQ288" s="3">
        <v>93205</v>
      </c>
      <c r="EXR288" s="3">
        <v>93205</v>
      </c>
      <c r="EXS288" s="3">
        <v>93205</v>
      </c>
      <c r="EXT288" s="3">
        <v>93205</v>
      </c>
      <c r="EXU288" s="3">
        <v>93205</v>
      </c>
      <c r="EXV288" s="3">
        <v>93205</v>
      </c>
      <c r="EXW288" s="3">
        <v>93205</v>
      </c>
      <c r="EXX288" s="3">
        <v>93205</v>
      </c>
      <c r="EXY288" s="3">
        <v>93205</v>
      </c>
      <c r="EXZ288" s="3">
        <v>93205</v>
      </c>
      <c r="EYA288" s="3">
        <v>93205</v>
      </c>
      <c r="EYB288" s="3">
        <v>93205</v>
      </c>
      <c r="EYC288" s="3">
        <v>93205</v>
      </c>
      <c r="EYD288" s="3">
        <v>93205</v>
      </c>
      <c r="EYE288" s="3">
        <v>93205</v>
      </c>
      <c r="EYF288" s="3">
        <v>93205</v>
      </c>
      <c r="EYG288" s="3">
        <v>93205</v>
      </c>
      <c r="EYH288" s="3">
        <v>93205</v>
      </c>
      <c r="EYI288" s="3">
        <v>93205</v>
      </c>
      <c r="EYJ288" s="3">
        <v>93205</v>
      </c>
      <c r="EYK288" s="3">
        <v>93205</v>
      </c>
      <c r="EYL288" s="3">
        <v>93205</v>
      </c>
      <c r="EYM288" s="3">
        <v>93205</v>
      </c>
      <c r="EYN288" s="3">
        <v>93205</v>
      </c>
      <c r="EYO288" s="3">
        <v>93205</v>
      </c>
      <c r="EYP288" s="3">
        <v>93205</v>
      </c>
      <c r="EYQ288" s="3">
        <v>93205</v>
      </c>
      <c r="EYR288" s="3">
        <v>93205</v>
      </c>
      <c r="EYS288" s="3">
        <v>93205</v>
      </c>
      <c r="EYT288" s="3">
        <v>93205</v>
      </c>
      <c r="EYU288" s="3">
        <v>93205</v>
      </c>
      <c r="EYV288" s="3">
        <v>93205</v>
      </c>
      <c r="EYW288" s="3">
        <v>93205</v>
      </c>
      <c r="EYX288" s="3">
        <v>93205</v>
      </c>
      <c r="EYY288" s="3">
        <v>93205</v>
      </c>
      <c r="EYZ288" s="3">
        <v>93205</v>
      </c>
      <c r="EZA288" s="3">
        <v>93205</v>
      </c>
      <c r="EZB288" s="3">
        <v>93205</v>
      </c>
      <c r="EZC288" s="3">
        <v>93205</v>
      </c>
      <c r="EZD288" s="3">
        <v>93205</v>
      </c>
      <c r="EZE288" s="3">
        <v>93205</v>
      </c>
      <c r="EZF288" s="3">
        <v>93205</v>
      </c>
      <c r="EZG288" s="3">
        <v>93205</v>
      </c>
      <c r="EZH288" s="3">
        <v>93205</v>
      </c>
      <c r="EZI288" s="3">
        <v>93205</v>
      </c>
      <c r="EZJ288" s="3">
        <v>93205</v>
      </c>
      <c r="EZK288" s="3">
        <v>93205</v>
      </c>
      <c r="EZL288" s="3">
        <v>93205</v>
      </c>
      <c r="EZM288" s="3">
        <v>93205</v>
      </c>
      <c r="EZN288" s="3">
        <v>93205</v>
      </c>
      <c r="EZO288" s="3">
        <v>93205</v>
      </c>
      <c r="EZP288" s="3">
        <v>93205</v>
      </c>
      <c r="EZQ288" s="3">
        <v>93205</v>
      </c>
      <c r="EZR288" s="3">
        <v>93205</v>
      </c>
      <c r="EZS288" s="3">
        <v>93205</v>
      </c>
      <c r="EZT288" s="3">
        <v>93205</v>
      </c>
      <c r="EZU288" s="3">
        <v>93205</v>
      </c>
      <c r="EZV288" s="3">
        <v>93205</v>
      </c>
      <c r="EZW288" s="3">
        <v>93205</v>
      </c>
      <c r="EZX288" s="3">
        <v>93205</v>
      </c>
      <c r="EZY288" s="3">
        <v>93205</v>
      </c>
      <c r="EZZ288" s="3">
        <v>93205</v>
      </c>
      <c r="FAA288" s="3">
        <v>93205</v>
      </c>
      <c r="FAB288" s="3">
        <v>93205</v>
      </c>
      <c r="FAC288" s="3">
        <v>93205</v>
      </c>
      <c r="FAD288" s="3">
        <v>93205</v>
      </c>
      <c r="FAE288" s="3">
        <v>93205</v>
      </c>
      <c r="FAF288" s="3">
        <v>93205</v>
      </c>
      <c r="FAG288" s="3">
        <v>93205</v>
      </c>
      <c r="FAH288" s="3">
        <v>93205</v>
      </c>
      <c r="FAI288" s="3">
        <v>93205</v>
      </c>
      <c r="FAJ288" s="3">
        <v>93205</v>
      </c>
      <c r="FAK288" s="3">
        <v>93205</v>
      </c>
      <c r="FAL288" s="3">
        <v>93205</v>
      </c>
      <c r="FAM288" s="3">
        <v>93205</v>
      </c>
      <c r="FAN288" s="3">
        <v>93205</v>
      </c>
      <c r="FAO288" s="3">
        <v>93205</v>
      </c>
      <c r="FAP288" s="3">
        <v>93205</v>
      </c>
      <c r="FAQ288" s="3">
        <v>93205</v>
      </c>
      <c r="FAR288" s="3">
        <v>93205</v>
      </c>
      <c r="FAS288" s="3">
        <v>93205</v>
      </c>
      <c r="FAT288" s="3">
        <v>93205</v>
      </c>
      <c r="FAU288" s="3">
        <v>93205</v>
      </c>
      <c r="FAV288" s="3">
        <v>93205</v>
      </c>
      <c r="FAW288" s="3">
        <v>93205</v>
      </c>
      <c r="FAX288" s="3">
        <v>93205</v>
      </c>
      <c r="FAY288" s="3">
        <v>93205</v>
      </c>
      <c r="FAZ288" s="3">
        <v>93205</v>
      </c>
      <c r="FBA288" s="3">
        <v>93205</v>
      </c>
      <c r="FBB288" s="3">
        <v>93205</v>
      </c>
      <c r="FBC288" s="3">
        <v>93205</v>
      </c>
      <c r="FBD288" s="3">
        <v>93205</v>
      </c>
      <c r="FBE288" s="3">
        <v>93205</v>
      </c>
      <c r="FBF288" s="3">
        <v>93205</v>
      </c>
      <c r="FBG288" s="3">
        <v>93205</v>
      </c>
      <c r="FBH288" s="3">
        <v>93205</v>
      </c>
      <c r="FBI288" s="3">
        <v>93205</v>
      </c>
      <c r="FBJ288" s="3">
        <v>93205</v>
      </c>
      <c r="FBK288" s="3">
        <v>93205</v>
      </c>
      <c r="FBL288" s="3">
        <v>93205</v>
      </c>
      <c r="FBM288" s="3">
        <v>93205</v>
      </c>
      <c r="FBN288" s="3">
        <v>93205</v>
      </c>
      <c r="FBO288" s="3">
        <v>93205</v>
      </c>
      <c r="FBP288" s="3">
        <v>93205</v>
      </c>
      <c r="FBQ288" s="3">
        <v>93205</v>
      </c>
      <c r="FBR288" s="3">
        <v>93205</v>
      </c>
      <c r="FBS288" s="3">
        <v>93205</v>
      </c>
      <c r="FBT288" s="3">
        <v>93205</v>
      </c>
      <c r="FBU288" s="3">
        <v>93205</v>
      </c>
      <c r="FBV288" s="3">
        <v>93205</v>
      </c>
      <c r="FBW288" s="3">
        <v>93205</v>
      </c>
      <c r="FBX288" s="3">
        <v>93205</v>
      </c>
      <c r="FBY288" s="3">
        <v>93205</v>
      </c>
      <c r="FBZ288" s="3">
        <v>93205</v>
      </c>
      <c r="FCA288" s="3">
        <v>93205</v>
      </c>
      <c r="FCB288" s="3">
        <v>93205</v>
      </c>
      <c r="FCC288" s="3">
        <v>93205</v>
      </c>
      <c r="FCD288" s="3">
        <v>93205</v>
      </c>
      <c r="FCE288" s="3">
        <v>93205</v>
      </c>
      <c r="FCF288" s="3">
        <v>93205</v>
      </c>
      <c r="FCG288" s="3">
        <v>93205</v>
      </c>
      <c r="FCH288" s="3">
        <v>93205</v>
      </c>
      <c r="FCI288" s="3">
        <v>93205</v>
      </c>
      <c r="FCJ288" s="3">
        <v>93205</v>
      </c>
      <c r="FCK288" s="3">
        <v>93205</v>
      </c>
      <c r="FCL288" s="3">
        <v>93205</v>
      </c>
      <c r="FCM288" s="3">
        <v>93205</v>
      </c>
      <c r="FCN288" s="3">
        <v>93205</v>
      </c>
      <c r="FCO288" s="3">
        <v>93205</v>
      </c>
      <c r="FCP288" s="3">
        <v>93205</v>
      </c>
      <c r="FCQ288" s="3">
        <v>93205</v>
      </c>
      <c r="FCR288" s="3">
        <v>93205</v>
      </c>
      <c r="FCS288" s="3">
        <v>93205</v>
      </c>
      <c r="FCT288" s="3">
        <v>93205</v>
      </c>
      <c r="FCU288" s="3">
        <v>93205</v>
      </c>
      <c r="FCV288" s="3">
        <v>93205</v>
      </c>
      <c r="FCW288" s="3">
        <v>93205</v>
      </c>
      <c r="FCX288" s="3">
        <v>93205</v>
      </c>
      <c r="FCY288" s="3">
        <v>93205</v>
      </c>
      <c r="FCZ288" s="3">
        <v>93205</v>
      </c>
      <c r="FDA288" s="3">
        <v>93205</v>
      </c>
      <c r="FDB288" s="3">
        <v>93205</v>
      </c>
      <c r="FDC288" s="3">
        <v>93205</v>
      </c>
      <c r="FDD288" s="3">
        <v>93205</v>
      </c>
      <c r="FDE288" s="3">
        <v>93205</v>
      </c>
      <c r="FDF288" s="3">
        <v>93205</v>
      </c>
      <c r="FDG288" s="3">
        <v>93205</v>
      </c>
      <c r="FDH288" s="3">
        <v>93205</v>
      </c>
      <c r="FDI288" s="3">
        <v>93205</v>
      </c>
      <c r="FDJ288" s="3">
        <v>93205</v>
      </c>
      <c r="FDK288" s="3">
        <v>93205</v>
      </c>
      <c r="FDL288" s="3">
        <v>93205</v>
      </c>
      <c r="FDM288" s="3">
        <v>93205</v>
      </c>
      <c r="FDN288" s="3">
        <v>93205</v>
      </c>
      <c r="FDO288" s="3">
        <v>93205</v>
      </c>
      <c r="FDP288" s="3">
        <v>93205</v>
      </c>
      <c r="FDQ288" s="3">
        <v>93205</v>
      </c>
      <c r="FDR288" s="3">
        <v>93205</v>
      </c>
      <c r="FDS288" s="3">
        <v>93205</v>
      </c>
      <c r="FDT288" s="3">
        <v>93205</v>
      </c>
      <c r="FDU288" s="3">
        <v>93205</v>
      </c>
      <c r="FDV288" s="3">
        <v>93205</v>
      </c>
      <c r="FDW288" s="3">
        <v>93205</v>
      </c>
      <c r="FDX288" s="3">
        <v>93205</v>
      </c>
      <c r="FDY288" s="3">
        <v>93205</v>
      </c>
      <c r="FDZ288" s="3">
        <v>93205</v>
      </c>
      <c r="FEA288" s="3">
        <v>93205</v>
      </c>
      <c r="FEB288" s="3">
        <v>93205</v>
      </c>
      <c r="FEC288" s="3">
        <v>93205</v>
      </c>
      <c r="FED288" s="3">
        <v>93205</v>
      </c>
      <c r="FEE288" s="3">
        <v>93205</v>
      </c>
      <c r="FEF288" s="3">
        <v>93205</v>
      </c>
      <c r="FEG288" s="3">
        <v>93205</v>
      </c>
      <c r="FEH288" s="3">
        <v>93205</v>
      </c>
      <c r="FEI288" s="3">
        <v>93205</v>
      </c>
      <c r="FEJ288" s="3">
        <v>93205</v>
      </c>
      <c r="FEK288" s="3">
        <v>93205</v>
      </c>
      <c r="FEL288" s="3">
        <v>93205</v>
      </c>
      <c r="FEM288" s="3">
        <v>93205</v>
      </c>
      <c r="FEN288" s="3">
        <v>93205</v>
      </c>
      <c r="FEO288" s="3">
        <v>93205</v>
      </c>
      <c r="FEP288" s="3">
        <v>93205</v>
      </c>
      <c r="FEQ288" s="3">
        <v>93205</v>
      </c>
      <c r="FER288" s="3">
        <v>93205</v>
      </c>
      <c r="FES288" s="3">
        <v>93205</v>
      </c>
      <c r="FET288" s="3">
        <v>93205</v>
      </c>
      <c r="FEU288" s="3">
        <v>93205</v>
      </c>
      <c r="FEV288" s="3">
        <v>93205</v>
      </c>
      <c r="FEW288" s="3">
        <v>93205</v>
      </c>
      <c r="FEX288" s="3">
        <v>93205</v>
      </c>
      <c r="FEY288" s="3">
        <v>93205</v>
      </c>
      <c r="FEZ288" s="3">
        <v>93205</v>
      </c>
      <c r="FFA288" s="3">
        <v>93205</v>
      </c>
      <c r="FFB288" s="3">
        <v>93205</v>
      </c>
      <c r="FFC288" s="3">
        <v>93205</v>
      </c>
      <c r="FFD288" s="3">
        <v>93205</v>
      </c>
      <c r="FFE288" s="3">
        <v>93205</v>
      </c>
      <c r="FFF288" s="3">
        <v>93205</v>
      </c>
      <c r="FFG288" s="3">
        <v>93205</v>
      </c>
      <c r="FFH288" s="3">
        <v>93205</v>
      </c>
      <c r="FFI288" s="3">
        <v>93205</v>
      </c>
      <c r="FFJ288" s="3">
        <v>93205</v>
      </c>
      <c r="FFK288" s="3">
        <v>93205</v>
      </c>
      <c r="FFL288" s="3">
        <v>93205</v>
      </c>
      <c r="FFM288" s="3">
        <v>93205</v>
      </c>
      <c r="FFN288" s="3">
        <v>93205</v>
      </c>
      <c r="FFO288" s="3">
        <v>93205</v>
      </c>
      <c r="FFP288" s="3">
        <v>93205</v>
      </c>
      <c r="FFQ288" s="3">
        <v>93205</v>
      </c>
      <c r="FFR288" s="3">
        <v>93205</v>
      </c>
      <c r="FFS288" s="3">
        <v>93205</v>
      </c>
      <c r="FFT288" s="3">
        <v>93205</v>
      </c>
      <c r="FFU288" s="3">
        <v>93205</v>
      </c>
      <c r="FFV288" s="3">
        <v>93205</v>
      </c>
      <c r="FFW288" s="3">
        <v>93205</v>
      </c>
      <c r="FFX288" s="3">
        <v>93205</v>
      </c>
      <c r="FFY288" s="3">
        <v>93205</v>
      </c>
      <c r="FFZ288" s="3">
        <v>93205</v>
      </c>
      <c r="FGA288" s="3">
        <v>93205</v>
      </c>
      <c r="FGB288" s="3">
        <v>93205</v>
      </c>
      <c r="FGC288" s="3">
        <v>93205</v>
      </c>
      <c r="FGD288" s="3">
        <v>93205</v>
      </c>
      <c r="FGE288" s="3">
        <v>93205</v>
      </c>
      <c r="FGF288" s="3">
        <v>93205</v>
      </c>
      <c r="FGG288" s="3">
        <v>93205</v>
      </c>
      <c r="FGH288" s="3">
        <v>93205</v>
      </c>
      <c r="FGI288" s="3">
        <v>93205</v>
      </c>
      <c r="FGJ288" s="3">
        <v>93205</v>
      </c>
      <c r="FGK288" s="3">
        <v>93205</v>
      </c>
      <c r="FGL288" s="3">
        <v>93205</v>
      </c>
      <c r="FGM288" s="3">
        <v>93205</v>
      </c>
      <c r="FGN288" s="3">
        <v>93205</v>
      </c>
      <c r="FGO288" s="3">
        <v>93205</v>
      </c>
      <c r="FGP288" s="3">
        <v>93205</v>
      </c>
      <c r="FGQ288" s="3">
        <v>93205</v>
      </c>
      <c r="FGR288" s="3">
        <v>93205</v>
      </c>
      <c r="FGS288" s="3">
        <v>93205</v>
      </c>
      <c r="FGT288" s="3">
        <v>93205</v>
      </c>
      <c r="FGU288" s="3">
        <v>93205</v>
      </c>
      <c r="FGV288" s="3">
        <v>93205</v>
      </c>
      <c r="FGW288" s="3">
        <v>93205</v>
      </c>
      <c r="FGX288" s="3">
        <v>93205</v>
      </c>
      <c r="FGY288" s="3">
        <v>93205</v>
      </c>
      <c r="FGZ288" s="3">
        <v>93205</v>
      </c>
      <c r="FHA288" s="3">
        <v>93205</v>
      </c>
      <c r="FHB288" s="3">
        <v>93205</v>
      </c>
      <c r="FHC288" s="3">
        <v>93205</v>
      </c>
      <c r="FHD288" s="3">
        <v>93205</v>
      </c>
      <c r="FHE288" s="3">
        <v>93205</v>
      </c>
      <c r="FHF288" s="3">
        <v>93205</v>
      </c>
      <c r="FHG288" s="3">
        <v>93205</v>
      </c>
      <c r="FHH288" s="3">
        <v>93205</v>
      </c>
      <c r="FHI288" s="3">
        <v>93205</v>
      </c>
      <c r="FHJ288" s="3">
        <v>93205</v>
      </c>
      <c r="FHK288" s="3">
        <v>93205</v>
      </c>
      <c r="FHL288" s="3">
        <v>93205</v>
      </c>
      <c r="FHM288" s="3">
        <v>93205</v>
      </c>
      <c r="FHN288" s="3">
        <v>93205</v>
      </c>
      <c r="FHO288" s="3">
        <v>93205</v>
      </c>
      <c r="FHP288" s="3">
        <v>93205</v>
      </c>
      <c r="FHQ288" s="3">
        <v>93205</v>
      </c>
      <c r="FHR288" s="3">
        <v>93205</v>
      </c>
      <c r="FHS288" s="3">
        <v>93205</v>
      </c>
      <c r="FHT288" s="3">
        <v>93205</v>
      </c>
      <c r="FHU288" s="3">
        <v>93205</v>
      </c>
      <c r="FHV288" s="3">
        <v>93205</v>
      </c>
      <c r="FHW288" s="3">
        <v>93205</v>
      </c>
      <c r="FHX288" s="3">
        <v>93205</v>
      </c>
      <c r="FHY288" s="3">
        <v>93205</v>
      </c>
      <c r="FHZ288" s="3">
        <v>93205</v>
      </c>
      <c r="FIA288" s="3">
        <v>93205</v>
      </c>
      <c r="FIB288" s="3">
        <v>93205</v>
      </c>
      <c r="FIC288" s="3">
        <v>93205</v>
      </c>
      <c r="FID288" s="3">
        <v>93205</v>
      </c>
      <c r="FIE288" s="3">
        <v>93205</v>
      </c>
      <c r="FIF288" s="3">
        <v>93205</v>
      </c>
      <c r="FIG288" s="3">
        <v>93205</v>
      </c>
      <c r="FIH288" s="3">
        <v>93205</v>
      </c>
      <c r="FII288" s="3">
        <v>93205</v>
      </c>
      <c r="FIJ288" s="3">
        <v>93205</v>
      </c>
      <c r="FIK288" s="3">
        <v>93205</v>
      </c>
      <c r="FIL288" s="3">
        <v>93205</v>
      </c>
      <c r="FIM288" s="3">
        <v>93205</v>
      </c>
      <c r="FIN288" s="3">
        <v>93205</v>
      </c>
      <c r="FIO288" s="3">
        <v>93205</v>
      </c>
      <c r="FIP288" s="3">
        <v>93205</v>
      </c>
      <c r="FIQ288" s="3">
        <v>93205</v>
      </c>
      <c r="FIR288" s="3">
        <v>93205</v>
      </c>
      <c r="FIS288" s="3">
        <v>93205</v>
      </c>
      <c r="FIT288" s="3">
        <v>93205</v>
      </c>
      <c r="FIU288" s="3">
        <v>93205</v>
      </c>
      <c r="FIV288" s="3">
        <v>93205</v>
      </c>
      <c r="FIW288" s="3">
        <v>93205</v>
      </c>
      <c r="FIX288" s="3">
        <v>93205</v>
      </c>
      <c r="FIY288" s="3">
        <v>93205</v>
      </c>
      <c r="FIZ288" s="3">
        <v>93205</v>
      </c>
      <c r="FJA288" s="3">
        <v>93205</v>
      </c>
      <c r="FJB288" s="3">
        <v>93205</v>
      </c>
      <c r="FJC288" s="3">
        <v>93205</v>
      </c>
      <c r="FJD288" s="3">
        <v>93205</v>
      </c>
      <c r="FJE288" s="3">
        <v>93205</v>
      </c>
      <c r="FJF288" s="3">
        <v>93205</v>
      </c>
      <c r="FJG288" s="3">
        <v>93205</v>
      </c>
      <c r="FJH288" s="3">
        <v>93205</v>
      </c>
      <c r="FJI288" s="3">
        <v>93205</v>
      </c>
      <c r="FJJ288" s="3">
        <v>93205</v>
      </c>
      <c r="FJK288" s="3">
        <v>93205</v>
      </c>
      <c r="FJL288" s="3">
        <v>93205</v>
      </c>
      <c r="FJM288" s="3">
        <v>93205</v>
      </c>
      <c r="FJN288" s="3">
        <v>93205</v>
      </c>
      <c r="FJO288" s="3">
        <v>93205</v>
      </c>
      <c r="FJP288" s="3">
        <v>93205</v>
      </c>
      <c r="FJQ288" s="3">
        <v>93205</v>
      </c>
      <c r="FJR288" s="3">
        <v>93205</v>
      </c>
      <c r="FJS288" s="3">
        <v>93205</v>
      </c>
      <c r="FJT288" s="3">
        <v>93205</v>
      </c>
      <c r="FJU288" s="3">
        <v>93205</v>
      </c>
      <c r="FJV288" s="3">
        <v>93205</v>
      </c>
      <c r="FJW288" s="3">
        <v>93205</v>
      </c>
      <c r="FJX288" s="3">
        <v>93205</v>
      </c>
      <c r="FJY288" s="3">
        <v>93205</v>
      </c>
      <c r="FJZ288" s="3">
        <v>93205</v>
      </c>
      <c r="FKA288" s="3">
        <v>93205</v>
      </c>
      <c r="FKB288" s="3">
        <v>93205</v>
      </c>
      <c r="FKC288" s="3">
        <v>93205</v>
      </c>
      <c r="FKD288" s="3">
        <v>93205</v>
      </c>
      <c r="FKE288" s="3">
        <v>93205</v>
      </c>
      <c r="FKF288" s="3">
        <v>93205</v>
      </c>
      <c r="FKG288" s="3">
        <v>93205</v>
      </c>
      <c r="FKH288" s="3">
        <v>93205</v>
      </c>
      <c r="FKI288" s="3">
        <v>93205</v>
      </c>
      <c r="FKJ288" s="3">
        <v>93205</v>
      </c>
      <c r="FKK288" s="3">
        <v>93205</v>
      </c>
      <c r="FKL288" s="3">
        <v>93205</v>
      </c>
      <c r="FKM288" s="3">
        <v>93205</v>
      </c>
      <c r="FKN288" s="3">
        <v>93205</v>
      </c>
      <c r="FKO288" s="3">
        <v>93205</v>
      </c>
      <c r="FKP288" s="3">
        <v>93205</v>
      </c>
      <c r="FKQ288" s="3">
        <v>93205</v>
      </c>
      <c r="FKR288" s="3">
        <v>93205</v>
      </c>
      <c r="FKS288" s="3">
        <v>93205</v>
      </c>
      <c r="FKT288" s="3">
        <v>93205</v>
      </c>
      <c r="FKU288" s="3">
        <v>93205</v>
      </c>
      <c r="FKV288" s="3">
        <v>93205</v>
      </c>
      <c r="FKW288" s="3">
        <v>93205</v>
      </c>
      <c r="FKX288" s="3">
        <v>93205</v>
      </c>
      <c r="FKY288" s="3">
        <v>93205</v>
      </c>
      <c r="FKZ288" s="3">
        <v>93205</v>
      </c>
      <c r="FLA288" s="3">
        <v>93205</v>
      </c>
      <c r="FLB288" s="3">
        <v>93205</v>
      </c>
      <c r="FLC288" s="3">
        <v>93205</v>
      </c>
      <c r="FLD288" s="3">
        <v>93205</v>
      </c>
      <c r="FLE288" s="3">
        <v>93205</v>
      </c>
      <c r="FLF288" s="3">
        <v>93205</v>
      </c>
      <c r="FLG288" s="3">
        <v>93205</v>
      </c>
      <c r="FLH288" s="3">
        <v>93205</v>
      </c>
      <c r="FLI288" s="3">
        <v>93205</v>
      </c>
      <c r="FLJ288" s="3">
        <v>93205</v>
      </c>
      <c r="FLK288" s="3">
        <v>93205</v>
      </c>
      <c r="FLL288" s="3">
        <v>93205</v>
      </c>
      <c r="FLM288" s="3">
        <v>93205</v>
      </c>
      <c r="FLN288" s="3">
        <v>93205</v>
      </c>
      <c r="FLO288" s="3">
        <v>93205</v>
      </c>
      <c r="FLP288" s="3">
        <v>93205</v>
      </c>
      <c r="FLQ288" s="3">
        <v>93205</v>
      </c>
      <c r="FLR288" s="3">
        <v>93205</v>
      </c>
      <c r="FLS288" s="3">
        <v>93205</v>
      </c>
      <c r="FLT288" s="3">
        <v>93205</v>
      </c>
      <c r="FLU288" s="3">
        <v>93205</v>
      </c>
      <c r="FLV288" s="3">
        <v>93205</v>
      </c>
      <c r="FLW288" s="3">
        <v>93205</v>
      </c>
      <c r="FLX288" s="3">
        <v>93205</v>
      </c>
      <c r="FLY288" s="3">
        <v>93205</v>
      </c>
      <c r="FLZ288" s="3">
        <v>93205</v>
      </c>
      <c r="FMA288" s="3">
        <v>93205</v>
      </c>
      <c r="FMB288" s="3">
        <v>93205</v>
      </c>
      <c r="FMC288" s="3">
        <v>93205</v>
      </c>
      <c r="FMD288" s="3">
        <v>93205</v>
      </c>
      <c r="FME288" s="3">
        <v>93205</v>
      </c>
      <c r="FMF288" s="3">
        <v>93205</v>
      </c>
      <c r="FMG288" s="3">
        <v>93205</v>
      </c>
      <c r="FMH288" s="3">
        <v>93205</v>
      </c>
      <c r="FMI288" s="3">
        <v>93205</v>
      </c>
      <c r="FMJ288" s="3">
        <v>93205</v>
      </c>
      <c r="FMK288" s="3">
        <v>93205</v>
      </c>
      <c r="FML288" s="3">
        <v>93205</v>
      </c>
      <c r="FMM288" s="3">
        <v>93205</v>
      </c>
      <c r="FMN288" s="3">
        <v>93205</v>
      </c>
      <c r="FMO288" s="3">
        <v>93205</v>
      </c>
      <c r="FMP288" s="3">
        <v>93205</v>
      </c>
      <c r="FMQ288" s="3">
        <v>93205</v>
      </c>
      <c r="FMR288" s="3">
        <v>93205</v>
      </c>
      <c r="FMS288" s="3">
        <v>93205</v>
      </c>
      <c r="FMT288" s="3">
        <v>93205</v>
      </c>
      <c r="FMU288" s="3">
        <v>93205</v>
      </c>
      <c r="FMV288" s="3">
        <v>93205</v>
      </c>
      <c r="FMW288" s="3">
        <v>93205</v>
      </c>
      <c r="FMX288" s="3">
        <v>93205</v>
      </c>
      <c r="FMY288" s="3">
        <v>93205</v>
      </c>
      <c r="FMZ288" s="3">
        <v>93205</v>
      </c>
      <c r="FNA288" s="3">
        <v>93205</v>
      </c>
      <c r="FNB288" s="3">
        <v>93205</v>
      </c>
      <c r="FNC288" s="3">
        <v>93205</v>
      </c>
      <c r="FND288" s="3">
        <v>93205</v>
      </c>
      <c r="FNE288" s="3">
        <v>93205</v>
      </c>
      <c r="FNF288" s="3">
        <v>93205</v>
      </c>
      <c r="FNG288" s="3">
        <v>93205</v>
      </c>
      <c r="FNH288" s="3">
        <v>93205</v>
      </c>
      <c r="FNI288" s="3">
        <v>93205</v>
      </c>
      <c r="FNJ288" s="3">
        <v>93205</v>
      </c>
      <c r="FNK288" s="3">
        <v>93205</v>
      </c>
      <c r="FNL288" s="3">
        <v>93205</v>
      </c>
      <c r="FNM288" s="3">
        <v>93205</v>
      </c>
      <c r="FNN288" s="3">
        <v>93205</v>
      </c>
      <c r="FNO288" s="3">
        <v>93205</v>
      </c>
      <c r="FNP288" s="3">
        <v>93205</v>
      </c>
      <c r="FNQ288" s="3">
        <v>93205</v>
      </c>
      <c r="FNR288" s="3">
        <v>93205</v>
      </c>
      <c r="FNS288" s="3">
        <v>93205</v>
      </c>
      <c r="FNT288" s="3">
        <v>93205</v>
      </c>
      <c r="FNU288" s="3">
        <v>93205</v>
      </c>
      <c r="FNV288" s="3">
        <v>93205</v>
      </c>
      <c r="FNW288" s="3">
        <v>93205</v>
      </c>
      <c r="FNX288" s="3">
        <v>93205</v>
      </c>
      <c r="FNY288" s="3">
        <v>93205</v>
      </c>
      <c r="FNZ288" s="3">
        <v>93205</v>
      </c>
      <c r="FOA288" s="3">
        <v>93205</v>
      </c>
      <c r="FOB288" s="3">
        <v>93205</v>
      </c>
      <c r="FOC288" s="3">
        <v>93205</v>
      </c>
      <c r="FOD288" s="3">
        <v>93205</v>
      </c>
      <c r="FOE288" s="3">
        <v>93205</v>
      </c>
      <c r="FOF288" s="3">
        <v>93205</v>
      </c>
      <c r="FOG288" s="3">
        <v>93205</v>
      </c>
      <c r="FOH288" s="3">
        <v>93205</v>
      </c>
      <c r="FOI288" s="3">
        <v>93205</v>
      </c>
      <c r="FOJ288" s="3">
        <v>93205</v>
      </c>
      <c r="FOK288" s="3">
        <v>93205</v>
      </c>
      <c r="FOL288" s="3">
        <v>93205</v>
      </c>
      <c r="FOM288" s="3">
        <v>93205</v>
      </c>
      <c r="FON288" s="3">
        <v>93205</v>
      </c>
      <c r="FOO288" s="3">
        <v>93205</v>
      </c>
      <c r="FOP288" s="3">
        <v>93205</v>
      </c>
      <c r="FOQ288" s="3">
        <v>93205</v>
      </c>
      <c r="FOR288" s="3">
        <v>93205</v>
      </c>
      <c r="FOS288" s="3">
        <v>93205</v>
      </c>
      <c r="FOT288" s="3">
        <v>93205</v>
      </c>
      <c r="FOU288" s="3">
        <v>93205</v>
      </c>
      <c r="FOV288" s="3">
        <v>93205</v>
      </c>
      <c r="FOW288" s="3">
        <v>93205</v>
      </c>
      <c r="FOX288" s="3">
        <v>93205</v>
      </c>
      <c r="FOY288" s="3">
        <v>93205</v>
      </c>
      <c r="FOZ288" s="3">
        <v>93205</v>
      </c>
      <c r="FPA288" s="3">
        <v>93205</v>
      </c>
      <c r="FPB288" s="3">
        <v>93205</v>
      </c>
      <c r="FPC288" s="3">
        <v>93205</v>
      </c>
      <c r="FPD288" s="3">
        <v>93205</v>
      </c>
      <c r="FPE288" s="3">
        <v>93205</v>
      </c>
      <c r="FPF288" s="3">
        <v>93205</v>
      </c>
      <c r="FPG288" s="3">
        <v>93205</v>
      </c>
      <c r="FPH288" s="3">
        <v>93205</v>
      </c>
      <c r="FPI288" s="3">
        <v>93205</v>
      </c>
      <c r="FPJ288" s="3">
        <v>93205</v>
      </c>
      <c r="FPK288" s="3">
        <v>93205</v>
      </c>
      <c r="FPL288" s="3">
        <v>93205</v>
      </c>
      <c r="FPM288" s="3">
        <v>93205</v>
      </c>
      <c r="FPN288" s="3">
        <v>93205</v>
      </c>
      <c r="FPO288" s="3">
        <v>93205</v>
      </c>
      <c r="FPP288" s="3">
        <v>93205</v>
      </c>
      <c r="FPQ288" s="3">
        <v>93205</v>
      </c>
      <c r="FPR288" s="3">
        <v>93205</v>
      </c>
      <c r="FPS288" s="3">
        <v>93205</v>
      </c>
      <c r="FPT288" s="3">
        <v>93205</v>
      </c>
      <c r="FPU288" s="3">
        <v>93205</v>
      </c>
      <c r="FPV288" s="3">
        <v>93205</v>
      </c>
      <c r="FPW288" s="3">
        <v>93205</v>
      </c>
      <c r="FPX288" s="3">
        <v>93205</v>
      </c>
      <c r="FPY288" s="3">
        <v>93205</v>
      </c>
      <c r="FPZ288" s="3">
        <v>93205</v>
      </c>
      <c r="FQA288" s="3">
        <v>93205</v>
      </c>
      <c r="FQB288" s="3">
        <v>93205</v>
      </c>
      <c r="FQC288" s="3">
        <v>93205</v>
      </c>
      <c r="FQD288" s="3">
        <v>93205</v>
      </c>
      <c r="FQE288" s="3">
        <v>93205</v>
      </c>
      <c r="FQF288" s="3">
        <v>93205</v>
      </c>
      <c r="FQG288" s="3">
        <v>93205</v>
      </c>
      <c r="FQH288" s="3">
        <v>93205</v>
      </c>
      <c r="FQI288" s="3">
        <v>93205</v>
      </c>
      <c r="FQJ288" s="3">
        <v>93205</v>
      </c>
      <c r="FQK288" s="3">
        <v>93205</v>
      </c>
      <c r="FQL288" s="3">
        <v>93205</v>
      </c>
      <c r="FQM288" s="3">
        <v>93205</v>
      </c>
      <c r="FQN288" s="3">
        <v>93205</v>
      </c>
      <c r="FQO288" s="3">
        <v>93205</v>
      </c>
      <c r="FQP288" s="3">
        <v>93205</v>
      </c>
      <c r="FQQ288" s="3">
        <v>93205</v>
      </c>
      <c r="FQR288" s="3">
        <v>93205</v>
      </c>
      <c r="FQS288" s="3">
        <v>93205</v>
      </c>
      <c r="FQT288" s="3">
        <v>93205</v>
      </c>
      <c r="FQU288" s="3">
        <v>93205</v>
      </c>
      <c r="FQV288" s="3">
        <v>93205</v>
      </c>
      <c r="FQW288" s="3">
        <v>93205</v>
      </c>
      <c r="FQX288" s="3">
        <v>93205</v>
      </c>
      <c r="FQY288" s="3">
        <v>93205</v>
      </c>
      <c r="FQZ288" s="3">
        <v>93205</v>
      </c>
      <c r="FRA288" s="3">
        <v>93205</v>
      </c>
      <c r="FRB288" s="3">
        <v>93205</v>
      </c>
      <c r="FRC288" s="3">
        <v>93205</v>
      </c>
      <c r="FRD288" s="3">
        <v>93205</v>
      </c>
      <c r="FRE288" s="3">
        <v>93205</v>
      </c>
      <c r="FRF288" s="3">
        <v>93205</v>
      </c>
      <c r="FRG288" s="3">
        <v>93205</v>
      </c>
      <c r="FRH288" s="3">
        <v>93205</v>
      </c>
      <c r="FRI288" s="3">
        <v>93205</v>
      </c>
      <c r="FRJ288" s="3">
        <v>93205</v>
      </c>
      <c r="FRK288" s="3">
        <v>93205</v>
      </c>
      <c r="FRL288" s="3">
        <v>93205</v>
      </c>
      <c r="FRM288" s="3">
        <v>93205</v>
      </c>
      <c r="FRN288" s="3">
        <v>93205</v>
      </c>
      <c r="FRO288" s="3">
        <v>93205</v>
      </c>
      <c r="FRP288" s="3">
        <v>93205</v>
      </c>
      <c r="FRQ288" s="3">
        <v>93205</v>
      </c>
      <c r="FRR288" s="3">
        <v>93205</v>
      </c>
      <c r="FRS288" s="3">
        <v>93205</v>
      </c>
      <c r="FRT288" s="3">
        <v>93205</v>
      </c>
      <c r="FRU288" s="3">
        <v>93205</v>
      </c>
      <c r="FRV288" s="3">
        <v>93205</v>
      </c>
      <c r="FRW288" s="3">
        <v>93205</v>
      </c>
      <c r="FRX288" s="3">
        <v>93205</v>
      </c>
      <c r="FRY288" s="3">
        <v>93205</v>
      </c>
      <c r="FRZ288" s="3">
        <v>93205</v>
      </c>
      <c r="FSA288" s="3">
        <v>93205</v>
      </c>
      <c r="FSB288" s="3">
        <v>93205</v>
      </c>
      <c r="FSC288" s="3">
        <v>93205</v>
      </c>
      <c r="FSD288" s="3">
        <v>93205</v>
      </c>
      <c r="FSE288" s="3">
        <v>93205</v>
      </c>
      <c r="FSF288" s="3">
        <v>93205</v>
      </c>
      <c r="FSG288" s="3">
        <v>93205</v>
      </c>
      <c r="FSH288" s="3">
        <v>93205</v>
      </c>
      <c r="FSI288" s="3">
        <v>93205</v>
      </c>
      <c r="FSJ288" s="3">
        <v>93205</v>
      </c>
      <c r="FSK288" s="3">
        <v>93205</v>
      </c>
      <c r="FSL288" s="3">
        <v>93205</v>
      </c>
      <c r="FSM288" s="3">
        <v>93205</v>
      </c>
      <c r="FSN288" s="3">
        <v>93205</v>
      </c>
      <c r="FSO288" s="3">
        <v>93205</v>
      </c>
      <c r="FSP288" s="3">
        <v>93205</v>
      </c>
      <c r="FSQ288" s="3">
        <v>93205</v>
      </c>
      <c r="FSR288" s="3">
        <v>93205</v>
      </c>
      <c r="FSS288" s="3">
        <v>93205</v>
      </c>
      <c r="FST288" s="3">
        <v>93205</v>
      </c>
      <c r="FSU288" s="3">
        <v>93205</v>
      </c>
      <c r="FSV288" s="3">
        <v>93205</v>
      </c>
      <c r="FSW288" s="3">
        <v>93205</v>
      </c>
      <c r="FSX288" s="3">
        <v>93205</v>
      </c>
      <c r="FSY288" s="3">
        <v>93205</v>
      </c>
      <c r="FSZ288" s="3">
        <v>93205</v>
      </c>
      <c r="FTA288" s="3">
        <v>93205</v>
      </c>
      <c r="FTB288" s="3">
        <v>93205</v>
      </c>
      <c r="FTC288" s="3">
        <v>93205</v>
      </c>
      <c r="FTD288" s="3">
        <v>93205</v>
      </c>
      <c r="FTE288" s="3">
        <v>93205</v>
      </c>
      <c r="FTF288" s="3">
        <v>93205</v>
      </c>
      <c r="FTG288" s="3">
        <v>93205</v>
      </c>
      <c r="FTH288" s="3">
        <v>93205</v>
      </c>
      <c r="FTI288" s="3">
        <v>93205</v>
      </c>
      <c r="FTJ288" s="3">
        <v>93205</v>
      </c>
      <c r="FTK288" s="3">
        <v>93205</v>
      </c>
      <c r="FTL288" s="3">
        <v>93205</v>
      </c>
      <c r="FTM288" s="3">
        <v>93205</v>
      </c>
      <c r="FTN288" s="3">
        <v>93205</v>
      </c>
      <c r="FTO288" s="3">
        <v>93205</v>
      </c>
      <c r="FTP288" s="3">
        <v>93205</v>
      </c>
      <c r="FTQ288" s="3">
        <v>93205</v>
      </c>
      <c r="FTR288" s="3">
        <v>93205</v>
      </c>
      <c r="FTS288" s="3">
        <v>93205</v>
      </c>
      <c r="FTT288" s="3">
        <v>93205</v>
      </c>
      <c r="FTU288" s="3">
        <v>93205</v>
      </c>
      <c r="FTV288" s="3">
        <v>93205</v>
      </c>
      <c r="FTW288" s="3">
        <v>93205</v>
      </c>
      <c r="FTX288" s="3">
        <v>93205</v>
      </c>
      <c r="FTY288" s="3">
        <v>93205</v>
      </c>
      <c r="FTZ288" s="3">
        <v>93205</v>
      </c>
      <c r="FUA288" s="3">
        <v>93205</v>
      </c>
      <c r="FUB288" s="3">
        <v>93205</v>
      </c>
      <c r="FUC288" s="3">
        <v>93205</v>
      </c>
      <c r="FUD288" s="3">
        <v>93205</v>
      </c>
      <c r="FUE288" s="3">
        <v>93205</v>
      </c>
      <c r="FUF288" s="3">
        <v>93205</v>
      </c>
      <c r="FUG288" s="3">
        <v>93205</v>
      </c>
      <c r="FUH288" s="3">
        <v>93205</v>
      </c>
      <c r="FUI288" s="3">
        <v>93205</v>
      </c>
      <c r="FUJ288" s="3">
        <v>93205</v>
      </c>
      <c r="FUK288" s="3">
        <v>93205</v>
      </c>
      <c r="FUL288" s="3">
        <v>93205</v>
      </c>
      <c r="FUM288" s="3">
        <v>93205</v>
      </c>
      <c r="FUN288" s="3">
        <v>93205</v>
      </c>
      <c r="FUO288" s="3">
        <v>93205</v>
      </c>
      <c r="FUP288" s="3">
        <v>93205</v>
      </c>
      <c r="FUQ288" s="3">
        <v>93205</v>
      </c>
      <c r="FUR288" s="3">
        <v>93205</v>
      </c>
      <c r="FUS288" s="3">
        <v>93205</v>
      </c>
      <c r="FUT288" s="3">
        <v>93205</v>
      </c>
      <c r="FUU288" s="3">
        <v>93205</v>
      </c>
      <c r="FUV288" s="3">
        <v>93205</v>
      </c>
      <c r="FUW288" s="3">
        <v>93205</v>
      </c>
      <c r="FUX288" s="3">
        <v>93205</v>
      </c>
      <c r="FUY288" s="3">
        <v>93205</v>
      </c>
      <c r="FUZ288" s="3">
        <v>93205</v>
      </c>
      <c r="FVA288" s="3">
        <v>93205</v>
      </c>
      <c r="FVB288" s="3">
        <v>93205</v>
      </c>
      <c r="FVC288" s="3">
        <v>93205</v>
      </c>
      <c r="FVD288" s="3">
        <v>93205</v>
      </c>
      <c r="FVE288" s="3">
        <v>93205</v>
      </c>
      <c r="FVF288" s="3">
        <v>93205</v>
      </c>
      <c r="FVG288" s="3">
        <v>93205</v>
      </c>
      <c r="FVH288" s="3">
        <v>93205</v>
      </c>
      <c r="FVI288" s="3">
        <v>93205</v>
      </c>
      <c r="FVJ288" s="3">
        <v>93205</v>
      </c>
      <c r="FVK288" s="3">
        <v>93205</v>
      </c>
      <c r="FVL288" s="3">
        <v>93205</v>
      </c>
      <c r="FVM288" s="3">
        <v>93205</v>
      </c>
      <c r="FVN288" s="3">
        <v>93205</v>
      </c>
      <c r="FVO288" s="3">
        <v>93205</v>
      </c>
      <c r="FVP288" s="3">
        <v>93205</v>
      </c>
      <c r="FVQ288" s="3">
        <v>93205</v>
      </c>
      <c r="FVR288" s="3">
        <v>93205</v>
      </c>
      <c r="FVS288" s="3">
        <v>93205</v>
      </c>
      <c r="FVT288" s="3">
        <v>93205</v>
      </c>
      <c r="FVU288" s="3">
        <v>93205</v>
      </c>
      <c r="FVV288" s="3">
        <v>93205</v>
      </c>
      <c r="FVW288" s="3">
        <v>93205</v>
      </c>
      <c r="FVX288" s="3">
        <v>93205</v>
      </c>
      <c r="FVY288" s="3">
        <v>93205</v>
      </c>
      <c r="FVZ288" s="3">
        <v>93205</v>
      </c>
      <c r="FWA288" s="3">
        <v>93205</v>
      </c>
      <c r="FWB288" s="3">
        <v>93205</v>
      </c>
      <c r="FWC288" s="3">
        <v>93205</v>
      </c>
      <c r="FWD288" s="3">
        <v>93205</v>
      </c>
      <c r="FWE288" s="3">
        <v>93205</v>
      </c>
      <c r="FWF288" s="3">
        <v>93205</v>
      </c>
      <c r="FWG288" s="3">
        <v>93205</v>
      </c>
      <c r="FWH288" s="3">
        <v>93205</v>
      </c>
      <c r="FWI288" s="3">
        <v>93205</v>
      </c>
      <c r="FWJ288" s="3">
        <v>93205</v>
      </c>
      <c r="FWK288" s="3">
        <v>93205</v>
      </c>
      <c r="FWL288" s="3">
        <v>93205</v>
      </c>
      <c r="FWM288" s="3">
        <v>93205</v>
      </c>
      <c r="FWN288" s="3">
        <v>93205</v>
      </c>
      <c r="FWO288" s="3">
        <v>93205</v>
      </c>
      <c r="FWP288" s="3">
        <v>93205</v>
      </c>
      <c r="FWQ288" s="3">
        <v>93205</v>
      </c>
      <c r="FWR288" s="3">
        <v>93205</v>
      </c>
      <c r="FWS288" s="3">
        <v>93205</v>
      </c>
      <c r="FWT288" s="3">
        <v>93205</v>
      </c>
      <c r="FWU288" s="3">
        <v>93205</v>
      </c>
      <c r="FWV288" s="3">
        <v>93205</v>
      </c>
      <c r="FWW288" s="3">
        <v>93205</v>
      </c>
      <c r="FWX288" s="3">
        <v>93205</v>
      </c>
      <c r="FWY288" s="3">
        <v>93205</v>
      </c>
      <c r="FWZ288" s="3">
        <v>93205</v>
      </c>
      <c r="FXA288" s="3">
        <v>93205</v>
      </c>
      <c r="FXB288" s="3">
        <v>93205</v>
      </c>
      <c r="FXC288" s="3">
        <v>93205</v>
      </c>
      <c r="FXD288" s="3">
        <v>93205</v>
      </c>
      <c r="FXE288" s="3">
        <v>93205</v>
      </c>
      <c r="FXF288" s="3">
        <v>93205</v>
      </c>
      <c r="FXG288" s="3">
        <v>93205</v>
      </c>
      <c r="FXH288" s="3">
        <v>93205</v>
      </c>
      <c r="FXI288" s="3">
        <v>93205</v>
      </c>
      <c r="FXJ288" s="3">
        <v>93205</v>
      </c>
      <c r="FXK288" s="3">
        <v>93205</v>
      </c>
      <c r="FXL288" s="3">
        <v>93205</v>
      </c>
      <c r="FXM288" s="3">
        <v>93205</v>
      </c>
      <c r="FXN288" s="3">
        <v>93205</v>
      </c>
      <c r="FXO288" s="3">
        <v>93205</v>
      </c>
      <c r="FXP288" s="3">
        <v>93205</v>
      </c>
      <c r="FXQ288" s="3">
        <v>93205</v>
      </c>
      <c r="FXR288" s="3">
        <v>93205</v>
      </c>
      <c r="FXS288" s="3">
        <v>93205</v>
      </c>
      <c r="FXT288" s="3">
        <v>93205</v>
      </c>
      <c r="FXU288" s="3">
        <v>93205</v>
      </c>
      <c r="FXV288" s="3">
        <v>93205</v>
      </c>
      <c r="FXW288" s="3">
        <v>93205</v>
      </c>
      <c r="FXX288" s="3">
        <v>93205</v>
      </c>
      <c r="FXY288" s="3">
        <v>93205</v>
      </c>
      <c r="FXZ288" s="3">
        <v>93205</v>
      </c>
      <c r="FYA288" s="3">
        <v>93205</v>
      </c>
      <c r="FYB288" s="3">
        <v>93205</v>
      </c>
      <c r="FYC288" s="3">
        <v>93205</v>
      </c>
      <c r="FYD288" s="3">
        <v>93205</v>
      </c>
      <c r="FYE288" s="3">
        <v>93205</v>
      </c>
      <c r="FYF288" s="3">
        <v>93205</v>
      </c>
      <c r="FYG288" s="3">
        <v>93205</v>
      </c>
      <c r="FYH288" s="3">
        <v>93205</v>
      </c>
      <c r="FYI288" s="3">
        <v>93205</v>
      </c>
      <c r="FYJ288" s="3">
        <v>93205</v>
      </c>
      <c r="FYK288" s="3">
        <v>93205</v>
      </c>
      <c r="FYL288" s="3">
        <v>93205</v>
      </c>
      <c r="FYM288" s="3">
        <v>93205</v>
      </c>
      <c r="FYN288" s="3">
        <v>93205</v>
      </c>
      <c r="FYO288" s="3">
        <v>93205</v>
      </c>
      <c r="FYP288" s="3">
        <v>93205</v>
      </c>
      <c r="FYQ288" s="3">
        <v>93205</v>
      </c>
      <c r="FYR288" s="3">
        <v>93205</v>
      </c>
      <c r="FYS288" s="3">
        <v>93205</v>
      </c>
      <c r="FYT288" s="3">
        <v>93205</v>
      </c>
      <c r="FYU288" s="3">
        <v>93205</v>
      </c>
      <c r="FYV288" s="3">
        <v>93205</v>
      </c>
      <c r="FYW288" s="3">
        <v>93205</v>
      </c>
      <c r="FYX288" s="3">
        <v>93205</v>
      </c>
      <c r="FYY288" s="3">
        <v>93205</v>
      </c>
      <c r="FYZ288" s="3">
        <v>93205</v>
      </c>
      <c r="FZA288" s="3">
        <v>93205</v>
      </c>
      <c r="FZB288" s="3">
        <v>93205</v>
      </c>
      <c r="FZC288" s="3">
        <v>93205</v>
      </c>
      <c r="FZD288" s="3">
        <v>93205</v>
      </c>
      <c r="FZE288" s="3">
        <v>93205</v>
      </c>
      <c r="FZF288" s="3">
        <v>93205</v>
      </c>
      <c r="FZG288" s="3">
        <v>93205</v>
      </c>
      <c r="FZH288" s="3">
        <v>93205</v>
      </c>
      <c r="FZI288" s="3">
        <v>93205</v>
      </c>
      <c r="FZJ288" s="3">
        <v>93205</v>
      </c>
      <c r="FZK288" s="3">
        <v>93205</v>
      </c>
      <c r="FZL288" s="3">
        <v>93205</v>
      </c>
      <c r="FZM288" s="3">
        <v>93205</v>
      </c>
      <c r="FZN288" s="3">
        <v>93205</v>
      </c>
      <c r="FZO288" s="3">
        <v>93205</v>
      </c>
      <c r="FZP288" s="3">
        <v>93205</v>
      </c>
      <c r="FZQ288" s="3">
        <v>93205</v>
      </c>
      <c r="FZR288" s="3">
        <v>93205</v>
      </c>
      <c r="FZS288" s="3">
        <v>93205</v>
      </c>
      <c r="FZT288" s="3">
        <v>93205</v>
      </c>
      <c r="FZU288" s="3">
        <v>93205</v>
      </c>
      <c r="FZV288" s="3">
        <v>93205</v>
      </c>
      <c r="FZW288" s="3">
        <v>93205</v>
      </c>
      <c r="FZX288" s="3">
        <v>93205</v>
      </c>
      <c r="FZY288" s="3">
        <v>93205</v>
      </c>
      <c r="FZZ288" s="3">
        <v>93205</v>
      </c>
      <c r="GAA288" s="3">
        <v>93205</v>
      </c>
      <c r="GAB288" s="3">
        <v>93205</v>
      </c>
      <c r="GAC288" s="3">
        <v>93205</v>
      </c>
      <c r="GAD288" s="3">
        <v>93205</v>
      </c>
      <c r="GAE288" s="3">
        <v>93205</v>
      </c>
      <c r="GAF288" s="3">
        <v>93205</v>
      </c>
      <c r="GAG288" s="3">
        <v>93205</v>
      </c>
      <c r="GAH288" s="3">
        <v>93205</v>
      </c>
      <c r="GAI288" s="3">
        <v>93205</v>
      </c>
      <c r="GAJ288" s="3">
        <v>93205</v>
      </c>
      <c r="GAK288" s="3">
        <v>93205</v>
      </c>
      <c r="GAL288" s="3">
        <v>93205</v>
      </c>
      <c r="GAM288" s="3">
        <v>93205</v>
      </c>
      <c r="GAN288" s="3">
        <v>93205</v>
      </c>
      <c r="GAO288" s="3">
        <v>93205</v>
      </c>
      <c r="GAP288" s="3">
        <v>93205</v>
      </c>
      <c r="GAQ288" s="3">
        <v>93205</v>
      </c>
      <c r="GAR288" s="3">
        <v>93205</v>
      </c>
      <c r="GAS288" s="3">
        <v>93205</v>
      </c>
      <c r="GAT288" s="3">
        <v>93205</v>
      </c>
      <c r="GAU288" s="3">
        <v>93205</v>
      </c>
      <c r="GAV288" s="3">
        <v>93205</v>
      </c>
      <c r="GAW288" s="3">
        <v>93205</v>
      </c>
      <c r="GAX288" s="3">
        <v>93205</v>
      </c>
      <c r="GAY288" s="3">
        <v>93205</v>
      </c>
      <c r="GAZ288" s="3">
        <v>93205</v>
      </c>
      <c r="GBA288" s="3">
        <v>93205</v>
      </c>
      <c r="GBB288" s="3">
        <v>93205</v>
      </c>
      <c r="GBC288" s="3">
        <v>93205</v>
      </c>
      <c r="GBD288" s="3">
        <v>93205</v>
      </c>
      <c r="GBE288" s="3">
        <v>93205</v>
      </c>
      <c r="GBF288" s="3">
        <v>93205</v>
      </c>
      <c r="GBG288" s="3">
        <v>93205</v>
      </c>
      <c r="GBH288" s="3">
        <v>93205</v>
      </c>
      <c r="GBI288" s="3">
        <v>93205</v>
      </c>
      <c r="GBJ288" s="3">
        <v>93205</v>
      </c>
      <c r="GBK288" s="3">
        <v>93205</v>
      </c>
      <c r="GBL288" s="3">
        <v>93205</v>
      </c>
      <c r="GBM288" s="3">
        <v>93205</v>
      </c>
      <c r="GBN288" s="3">
        <v>93205</v>
      </c>
      <c r="GBO288" s="3">
        <v>93205</v>
      </c>
      <c r="GBP288" s="3">
        <v>93205</v>
      </c>
      <c r="GBQ288" s="3">
        <v>93205</v>
      </c>
      <c r="GBR288" s="3">
        <v>93205</v>
      </c>
      <c r="GBS288" s="3">
        <v>93205</v>
      </c>
      <c r="GBT288" s="3">
        <v>93205</v>
      </c>
      <c r="GBU288" s="3">
        <v>93205</v>
      </c>
      <c r="GBV288" s="3">
        <v>93205</v>
      </c>
      <c r="GBW288" s="3">
        <v>93205</v>
      </c>
      <c r="GBX288" s="3">
        <v>93205</v>
      </c>
      <c r="GBY288" s="3">
        <v>93205</v>
      </c>
      <c r="GBZ288" s="3">
        <v>93205</v>
      </c>
      <c r="GCA288" s="3">
        <v>93205</v>
      </c>
      <c r="GCB288" s="3">
        <v>93205</v>
      </c>
      <c r="GCC288" s="3">
        <v>93205</v>
      </c>
      <c r="GCD288" s="3">
        <v>93205</v>
      </c>
      <c r="GCE288" s="3">
        <v>93205</v>
      </c>
      <c r="GCF288" s="3">
        <v>93205</v>
      </c>
      <c r="GCG288" s="3">
        <v>93205</v>
      </c>
      <c r="GCH288" s="3">
        <v>93205</v>
      </c>
      <c r="GCI288" s="3">
        <v>93205</v>
      </c>
      <c r="GCJ288" s="3">
        <v>93205</v>
      </c>
      <c r="GCK288" s="3">
        <v>93205</v>
      </c>
      <c r="GCL288" s="3">
        <v>93205</v>
      </c>
      <c r="GCM288" s="3">
        <v>93205</v>
      </c>
      <c r="GCN288" s="3">
        <v>93205</v>
      </c>
      <c r="GCO288" s="3">
        <v>93205</v>
      </c>
      <c r="GCP288" s="3">
        <v>93205</v>
      </c>
      <c r="GCQ288" s="3">
        <v>93205</v>
      </c>
      <c r="GCR288" s="3">
        <v>93205</v>
      </c>
      <c r="GCS288" s="3">
        <v>93205</v>
      </c>
      <c r="GCT288" s="3">
        <v>93205</v>
      </c>
      <c r="GCU288" s="3">
        <v>93205</v>
      </c>
      <c r="GCV288" s="3">
        <v>93205</v>
      </c>
      <c r="GCW288" s="3">
        <v>93205</v>
      </c>
      <c r="GCX288" s="3">
        <v>93205</v>
      </c>
      <c r="GCY288" s="3">
        <v>93205</v>
      </c>
      <c r="GCZ288" s="3">
        <v>93205</v>
      </c>
      <c r="GDA288" s="3">
        <v>93205</v>
      </c>
      <c r="GDB288" s="3">
        <v>93205</v>
      </c>
      <c r="GDC288" s="3">
        <v>93205</v>
      </c>
      <c r="GDD288" s="3">
        <v>93205</v>
      </c>
      <c r="GDE288" s="3">
        <v>93205</v>
      </c>
      <c r="GDF288" s="3">
        <v>93205</v>
      </c>
      <c r="GDG288" s="3">
        <v>93205</v>
      </c>
      <c r="GDH288" s="3">
        <v>93205</v>
      </c>
      <c r="GDI288" s="3">
        <v>93205</v>
      </c>
      <c r="GDJ288" s="3">
        <v>93205</v>
      </c>
      <c r="GDK288" s="3">
        <v>93205</v>
      </c>
      <c r="GDL288" s="3">
        <v>93205</v>
      </c>
      <c r="GDM288" s="3">
        <v>93205</v>
      </c>
      <c r="GDN288" s="3">
        <v>93205</v>
      </c>
      <c r="GDO288" s="3">
        <v>93205</v>
      </c>
      <c r="GDP288" s="3">
        <v>93205</v>
      </c>
      <c r="GDQ288" s="3">
        <v>93205</v>
      </c>
      <c r="GDR288" s="3">
        <v>93205</v>
      </c>
      <c r="GDS288" s="3">
        <v>93205</v>
      </c>
      <c r="GDT288" s="3">
        <v>93205</v>
      </c>
      <c r="GDU288" s="3">
        <v>93205</v>
      </c>
      <c r="GDV288" s="3">
        <v>93205</v>
      </c>
      <c r="GDW288" s="3">
        <v>93205</v>
      </c>
      <c r="GDX288" s="3">
        <v>93205</v>
      </c>
      <c r="GDY288" s="3">
        <v>93205</v>
      </c>
      <c r="GDZ288" s="3">
        <v>93205</v>
      </c>
      <c r="GEA288" s="3">
        <v>93205</v>
      </c>
      <c r="GEB288" s="3">
        <v>93205</v>
      </c>
      <c r="GEC288" s="3">
        <v>93205</v>
      </c>
      <c r="GED288" s="3">
        <v>93205</v>
      </c>
      <c r="GEE288" s="3">
        <v>93205</v>
      </c>
      <c r="GEF288" s="3">
        <v>93205</v>
      </c>
      <c r="GEG288" s="3">
        <v>93205</v>
      </c>
      <c r="GEH288" s="3">
        <v>93205</v>
      </c>
      <c r="GEI288" s="3">
        <v>93205</v>
      </c>
      <c r="GEJ288" s="3">
        <v>93205</v>
      </c>
      <c r="GEK288" s="3">
        <v>93205</v>
      </c>
      <c r="GEL288" s="3">
        <v>93205</v>
      </c>
      <c r="GEM288" s="3">
        <v>93205</v>
      </c>
      <c r="GEN288" s="3">
        <v>93205</v>
      </c>
      <c r="GEO288" s="3">
        <v>93205</v>
      </c>
      <c r="GEP288" s="3">
        <v>93205</v>
      </c>
      <c r="GEQ288" s="3">
        <v>93205</v>
      </c>
      <c r="GER288" s="3">
        <v>93205</v>
      </c>
      <c r="GES288" s="3">
        <v>93205</v>
      </c>
      <c r="GET288" s="3">
        <v>93205</v>
      </c>
      <c r="GEU288" s="3">
        <v>93205</v>
      </c>
      <c r="GEV288" s="3">
        <v>93205</v>
      </c>
      <c r="GEW288" s="3">
        <v>93205</v>
      </c>
      <c r="GEX288" s="3">
        <v>93205</v>
      </c>
      <c r="GEY288" s="3">
        <v>93205</v>
      </c>
      <c r="GEZ288" s="3">
        <v>93205</v>
      </c>
      <c r="GFA288" s="3">
        <v>93205</v>
      </c>
      <c r="GFB288" s="3">
        <v>93205</v>
      </c>
      <c r="GFC288" s="3">
        <v>93205</v>
      </c>
      <c r="GFD288" s="3">
        <v>93205</v>
      </c>
      <c r="GFE288" s="3">
        <v>93205</v>
      </c>
      <c r="GFF288" s="3">
        <v>93205</v>
      </c>
      <c r="GFG288" s="3">
        <v>93205</v>
      </c>
      <c r="GFH288" s="3">
        <v>93205</v>
      </c>
      <c r="GFI288" s="3">
        <v>93205</v>
      </c>
      <c r="GFJ288" s="3">
        <v>93205</v>
      </c>
      <c r="GFK288" s="3">
        <v>93205</v>
      </c>
      <c r="GFL288" s="3">
        <v>93205</v>
      </c>
      <c r="GFM288" s="3">
        <v>93205</v>
      </c>
      <c r="GFN288" s="3">
        <v>93205</v>
      </c>
      <c r="GFO288" s="3">
        <v>93205</v>
      </c>
      <c r="GFP288" s="3">
        <v>93205</v>
      </c>
      <c r="GFQ288" s="3">
        <v>93205</v>
      </c>
      <c r="GFR288" s="3">
        <v>93205</v>
      </c>
      <c r="GFS288" s="3">
        <v>93205</v>
      </c>
      <c r="GFT288" s="3">
        <v>93205</v>
      </c>
      <c r="GFU288" s="3">
        <v>93205</v>
      </c>
      <c r="GFV288" s="3">
        <v>93205</v>
      </c>
      <c r="GFW288" s="3">
        <v>93205</v>
      </c>
      <c r="GFX288" s="3">
        <v>93205</v>
      </c>
      <c r="GFY288" s="3">
        <v>93205</v>
      </c>
      <c r="GFZ288" s="3">
        <v>93205</v>
      </c>
      <c r="GGA288" s="3">
        <v>93205</v>
      </c>
      <c r="GGB288" s="3">
        <v>93205</v>
      </c>
      <c r="GGC288" s="3">
        <v>93205</v>
      </c>
      <c r="GGD288" s="3">
        <v>93205</v>
      </c>
      <c r="GGE288" s="3">
        <v>93205</v>
      </c>
      <c r="GGF288" s="3">
        <v>93205</v>
      </c>
      <c r="GGG288" s="3">
        <v>93205</v>
      </c>
      <c r="GGH288" s="3">
        <v>93205</v>
      </c>
      <c r="GGI288" s="3">
        <v>93205</v>
      </c>
      <c r="GGJ288" s="3">
        <v>93205</v>
      </c>
      <c r="GGK288" s="3">
        <v>93205</v>
      </c>
      <c r="GGL288" s="3">
        <v>93205</v>
      </c>
      <c r="GGM288" s="3">
        <v>93205</v>
      </c>
      <c r="GGN288" s="3">
        <v>93205</v>
      </c>
      <c r="GGO288" s="3">
        <v>93205</v>
      </c>
      <c r="GGP288" s="3">
        <v>93205</v>
      </c>
      <c r="GGQ288" s="3">
        <v>93205</v>
      </c>
      <c r="GGR288" s="3">
        <v>93205</v>
      </c>
      <c r="GGS288" s="3">
        <v>93205</v>
      </c>
      <c r="GGT288" s="3">
        <v>93205</v>
      </c>
      <c r="GGU288" s="3">
        <v>93205</v>
      </c>
      <c r="GGV288" s="3">
        <v>93205</v>
      </c>
      <c r="GGW288" s="3">
        <v>93205</v>
      </c>
      <c r="GGX288" s="3">
        <v>93205</v>
      </c>
      <c r="GGY288" s="3">
        <v>93205</v>
      </c>
      <c r="GGZ288" s="3">
        <v>93205</v>
      </c>
      <c r="GHA288" s="3">
        <v>93205</v>
      </c>
      <c r="GHB288" s="3">
        <v>93205</v>
      </c>
      <c r="GHC288" s="3">
        <v>93205</v>
      </c>
      <c r="GHD288" s="3">
        <v>93205</v>
      </c>
      <c r="GHE288" s="3">
        <v>93205</v>
      </c>
      <c r="GHF288" s="3">
        <v>93205</v>
      </c>
      <c r="GHG288" s="3">
        <v>93205</v>
      </c>
      <c r="GHH288" s="3">
        <v>93205</v>
      </c>
      <c r="GHI288" s="3">
        <v>93205</v>
      </c>
      <c r="GHJ288" s="3">
        <v>93205</v>
      </c>
      <c r="GHK288" s="3">
        <v>93205</v>
      </c>
      <c r="GHL288" s="3">
        <v>93205</v>
      </c>
      <c r="GHM288" s="3">
        <v>93205</v>
      </c>
      <c r="GHN288" s="3">
        <v>93205</v>
      </c>
      <c r="GHO288" s="3">
        <v>93205</v>
      </c>
      <c r="GHP288" s="3">
        <v>93205</v>
      </c>
      <c r="GHQ288" s="3">
        <v>93205</v>
      </c>
      <c r="GHR288" s="3">
        <v>93205</v>
      </c>
      <c r="GHS288" s="3">
        <v>93205</v>
      </c>
      <c r="GHT288" s="3">
        <v>93205</v>
      </c>
      <c r="GHU288" s="3">
        <v>93205</v>
      </c>
      <c r="GHV288" s="3">
        <v>93205</v>
      </c>
      <c r="GHW288" s="3">
        <v>93205</v>
      </c>
      <c r="GHX288" s="3">
        <v>93205</v>
      </c>
      <c r="GHY288" s="3">
        <v>93205</v>
      </c>
      <c r="GHZ288" s="3">
        <v>93205</v>
      </c>
      <c r="GIA288" s="3">
        <v>93205</v>
      </c>
      <c r="GIB288" s="3">
        <v>93205</v>
      </c>
      <c r="GIC288" s="3">
        <v>93205</v>
      </c>
      <c r="GID288" s="3">
        <v>93205</v>
      </c>
      <c r="GIE288" s="3">
        <v>93205</v>
      </c>
      <c r="GIF288" s="3">
        <v>93205</v>
      </c>
      <c r="GIG288" s="3">
        <v>93205</v>
      </c>
      <c r="GIH288" s="3">
        <v>93205</v>
      </c>
      <c r="GII288" s="3">
        <v>93205</v>
      </c>
      <c r="GIJ288" s="3">
        <v>93205</v>
      </c>
      <c r="GIK288" s="3">
        <v>93205</v>
      </c>
      <c r="GIL288" s="3">
        <v>93205</v>
      </c>
      <c r="GIM288" s="3">
        <v>93205</v>
      </c>
      <c r="GIN288" s="3">
        <v>93205</v>
      </c>
      <c r="GIO288" s="3">
        <v>93205</v>
      </c>
      <c r="GIP288" s="3">
        <v>93205</v>
      </c>
      <c r="GIQ288" s="3">
        <v>93205</v>
      </c>
      <c r="GIR288" s="3">
        <v>93205</v>
      </c>
      <c r="GIS288" s="3">
        <v>93205</v>
      </c>
      <c r="GIT288" s="3">
        <v>93205</v>
      </c>
      <c r="GIU288" s="3">
        <v>93205</v>
      </c>
      <c r="GIV288" s="3">
        <v>93205</v>
      </c>
      <c r="GIW288" s="3">
        <v>93205</v>
      </c>
      <c r="GIX288" s="3">
        <v>93205</v>
      </c>
      <c r="GIY288" s="3">
        <v>93205</v>
      </c>
      <c r="GIZ288" s="3">
        <v>93205</v>
      </c>
      <c r="GJA288" s="3">
        <v>93205</v>
      </c>
      <c r="GJB288" s="3">
        <v>93205</v>
      </c>
      <c r="GJC288" s="3">
        <v>93205</v>
      </c>
      <c r="GJD288" s="3">
        <v>93205</v>
      </c>
      <c r="GJE288" s="3">
        <v>93205</v>
      </c>
      <c r="GJF288" s="3">
        <v>93205</v>
      </c>
      <c r="GJG288" s="3">
        <v>93205</v>
      </c>
      <c r="GJH288" s="3">
        <v>93205</v>
      </c>
      <c r="GJI288" s="3">
        <v>93205</v>
      </c>
      <c r="GJJ288" s="3">
        <v>93205</v>
      </c>
      <c r="GJK288" s="3">
        <v>93205</v>
      </c>
      <c r="GJL288" s="3">
        <v>93205</v>
      </c>
      <c r="GJM288" s="3">
        <v>93205</v>
      </c>
      <c r="GJN288" s="3">
        <v>93205</v>
      </c>
      <c r="GJO288" s="3">
        <v>93205</v>
      </c>
      <c r="GJP288" s="3">
        <v>93205</v>
      </c>
      <c r="GJQ288" s="3">
        <v>93205</v>
      </c>
      <c r="GJR288" s="3">
        <v>93205</v>
      </c>
      <c r="GJS288" s="3">
        <v>93205</v>
      </c>
      <c r="GJT288" s="3">
        <v>93205</v>
      </c>
      <c r="GJU288" s="3">
        <v>93205</v>
      </c>
      <c r="GJV288" s="3">
        <v>93205</v>
      </c>
      <c r="GJW288" s="3">
        <v>93205</v>
      </c>
      <c r="GJX288" s="3">
        <v>93205</v>
      </c>
      <c r="GJY288" s="3">
        <v>93205</v>
      </c>
      <c r="GJZ288" s="3">
        <v>93205</v>
      </c>
      <c r="GKA288" s="3">
        <v>93205</v>
      </c>
      <c r="GKB288" s="3">
        <v>93205</v>
      </c>
      <c r="GKC288" s="3">
        <v>93205</v>
      </c>
      <c r="GKD288" s="3">
        <v>93205</v>
      </c>
      <c r="GKE288" s="3">
        <v>93205</v>
      </c>
      <c r="GKF288" s="3">
        <v>93205</v>
      </c>
      <c r="GKG288" s="3">
        <v>93205</v>
      </c>
      <c r="GKH288" s="3">
        <v>93205</v>
      </c>
      <c r="GKI288" s="3">
        <v>93205</v>
      </c>
      <c r="GKJ288" s="3">
        <v>93205</v>
      </c>
      <c r="GKK288" s="3">
        <v>93205</v>
      </c>
      <c r="GKL288" s="3">
        <v>93205</v>
      </c>
      <c r="GKM288" s="3">
        <v>93205</v>
      </c>
      <c r="GKN288" s="3">
        <v>93205</v>
      </c>
      <c r="GKO288" s="3">
        <v>93205</v>
      </c>
      <c r="GKP288" s="3">
        <v>93205</v>
      </c>
      <c r="GKQ288" s="3">
        <v>93205</v>
      </c>
      <c r="GKR288" s="3">
        <v>93205</v>
      </c>
      <c r="GKS288" s="3">
        <v>93205</v>
      </c>
      <c r="GKT288" s="3">
        <v>93205</v>
      </c>
      <c r="GKU288" s="3">
        <v>93205</v>
      </c>
      <c r="GKV288" s="3">
        <v>93205</v>
      </c>
      <c r="GKW288" s="3">
        <v>93205</v>
      </c>
      <c r="GKX288" s="3">
        <v>93205</v>
      </c>
      <c r="GKY288" s="3">
        <v>93205</v>
      </c>
      <c r="GKZ288" s="3">
        <v>93205</v>
      </c>
      <c r="GLA288" s="3">
        <v>93205</v>
      </c>
      <c r="GLB288" s="3">
        <v>93205</v>
      </c>
      <c r="GLC288" s="3">
        <v>93205</v>
      </c>
      <c r="GLD288" s="3">
        <v>93205</v>
      </c>
      <c r="GLE288" s="3">
        <v>93205</v>
      </c>
      <c r="GLF288" s="3">
        <v>93205</v>
      </c>
      <c r="GLG288" s="3">
        <v>93205</v>
      </c>
      <c r="GLH288" s="3">
        <v>93205</v>
      </c>
      <c r="GLI288" s="3">
        <v>93205</v>
      </c>
      <c r="GLJ288" s="3">
        <v>93205</v>
      </c>
      <c r="GLK288" s="3">
        <v>93205</v>
      </c>
      <c r="GLL288" s="3">
        <v>93205</v>
      </c>
      <c r="GLM288" s="3">
        <v>93205</v>
      </c>
      <c r="GLN288" s="3">
        <v>93205</v>
      </c>
      <c r="GLO288" s="3">
        <v>93205</v>
      </c>
      <c r="GLP288" s="3">
        <v>93205</v>
      </c>
      <c r="GLQ288" s="3">
        <v>93205</v>
      </c>
      <c r="GLR288" s="3">
        <v>93205</v>
      </c>
      <c r="GLS288" s="3">
        <v>93205</v>
      </c>
      <c r="GLT288" s="3">
        <v>93205</v>
      </c>
      <c r="GLU288" s="3">
        <v>93205</v>
      </c>
      <c r="GLV288" s="3">
        <v>93205</v>
      </c>
      <c r="GLW288" s="3">
        <v>93205</v>
      </c>
      <c r="GLX288" s="3">
        <v>93205</v>
      </c>
      <c r="GLY288" s="3">
        <v>93205</v>
      </c>
      <c r="GLZ288" s="3">
        <v>93205</v>
      </c>
      <c r="GMA288" s="3">
        <v>93205</v>
      </c>
      <c r="GMB288" s="3">
        <v>93205</v>
      </c>
      <c r="GMC288" s="3">
        <v>93205</v>
      </c>
      <c r="GMD288" s="3">
        <v>93205</v>
      </c>
      <c r="GME288" s="3">
        <v>93205</v>
      </c>
      <c r="GMF288" s="3">
        <v>93205</v>
      </c>
      <c r="GMG288" s="3">
        <v>93205</v>
      </c>
      <c r="GMH288" s="3">
        <v>93205</v>
      </c>
      <c r="GMI288" s="3">
        <v>93205</v>
      </c>
      <c r="GMJ288" s="3">
        <v>93205</v>
      </c>
      <c r="GMK288" s="3">
        <v>93205</v>
      </c>
      <c r="GML288" s="3">
        <v>93205</v>
      </c>
      <c r="GMM288" s="3">
        <v>93205</v>
      </c>
      <c r="GMN288" s="3">
        <v>93205</v>
      </c>
      <c r="GMO288" s="3">
        <v>93205</v>
      </c>
      <c r="GMP288" s="3">
        <v>93205</v>
      </c>
      <c r="GMQ288" s="3">
        <v>93205</v>
      </c>
      <c r="GMR288" s="3">
        <v>93205</v>
      </c>
      <c r="GMS288" s="3">
        <v>93205</v>
      </c>
      <c r="GMT288" s="3">
        <v>93205</v>
      </c>
      <c r="GMU288" s="3">
        <v>93205</v>
      </c>
      <c r="GMV288" s="3">
        <v>93205</v>
      </c>
      <c r="GMW288" s="3">
        <v>93205</v>
      </c>
      <c r="GMX288" s="3">
        <v>93205</v>
      </c>
      <c r="GMY288" s="3">
        <v>93205</v>
      </c>
      <c r="GMZ288" s="3">
        <v>93205</v>
      </c>
      <c r="GNA288" s="3">
        <v>93205</v>
      </c>
      <c r="GNB288" s="3">
        <v>93205</v>
      </c>
      <c r="GNC288" s="3">
        <v>93205</v>
      </c>
      <c r="GND288" s="3">
        <v>93205</v>
      </c>
      <c r="GNE288" s="3">
        <v>93205</v>
      </c>
      <c r="GNF288" s="3">
        <v>93205</v>
      </c>
      <c r="GNG288" s="3">
        <v>93205</v>
      </c>
      <c r="GNH288" s="3">
        <v>93205</v>
      </c>
      <c r="GNI288" s="3">
        <v>93205</v>
      </c>
      <c r="GNJ288" s="3">
        <v>93205</v>
      </c>
      <c r="GNK288" s="3">
        <v>93205</v>
      </c>
      <c r="GNL288" s="3">
        <v>93205</v>
      </c>
      <c r="GNM288" s="3">
        <v>93205</v>
      </c>
      <c r="GNN288" s="3">
        <v>93205</v>
      </c>
      <c r="GNO288" s="3">
        <v>93205</v>
      </c>
      <c r="GNP288" s="3">
        <v>93205</v>
      </c>
      <c r="GNQ288" s="3">
        <v>93205</v>
      </c>
      <c r="GNR288" s="3">
        <v>93205</v>
      </c>
      <c r="GNS288" s="3">
        <v>93205</v>
      </c>
      <c r="GNT288" s="3">
        <v>93205</v>
      </c>
      <c r="GNU288" s="3">
        <v>93205</v>
      </c>
      <c r="GNV288" s="3">
        <v>93205</v>
      </c>
      <c r="GNW288" s="3">
        <v>93205</v>
      </c>
      <c r="GNX288" s="3">
        <v>93205</v>
      </c>
      <c r="GNY288" s="3">
        <v>93205</v>
      </c>
      <c r="GNZ288" s="3">
        <v>93205</v>
      </c>
      <c r="GOA288" s="3">
        <v>93205</v>
      </c>
      <c r="GOB288" s="3">
        <v>93205</v>
      </c>
      <c r="GOC288" s="3">
        <v>93205</v>
      </c>
      <c r="GOD288" s="3">
        <v>93205</v>
      </c>
      <c r="GOE288" s="3">
        <v>93205</v>
      </c>
      <c r="GOF288" s="3">
        <v>93205</v>
      </c>
      <c r="GOG288" s="3">
        <v>93205</v>
      </c>
      <c r="GOH288" s="3">
        <v>93205</v>
      </c>
      <c r="GOI288" s="3">
        <v>93205</v>
      </c>
      <c r="GOJ288" s="3">
        <v>93205</v>
      </c>
      <c r="GOK288" s="3">
        <v>93205</v>
      </c>
      <c r="GOL288" s="3">
        <v>93205</v>
      </c>
      <c r="GOM288" s="3">
        <v>93205</v>
      </c>
      <c r="GON288" s="3">
        <v>93205</v>
      </c>
      <c r="GOO288" s="3">
        <v>93205</v>
      </c>
      <c r="GOP288" s="3">
        <v>93205</v>
      </c>
      <c r="GOQ288" s="3">
        <v>93205</v>
      </c>
      <c r="GOR288" s="3">
        <v>93205</v>
      </c>
      <c r="GOS288" s="3">
        <v>93205</v>
      </c>
      <c r="GOT288" s="3">
        <v>93205</v>
      </c>
      <c r="GOU288" s="3">
        <v>93205</v>
      </c>
      <c r="GOV288" s="3">
        <v>93205</v>
      </c>
      <c r="GOW288" s="3">
        <v>93205</v>
      </c>
      <c r="GOX288" s="3">
        <v>93205</v>
      </c>
      <c r="GOY288" s="3">
        <v>93205</v>
      </c>
      <c r="GOZ288" s="3">
        <v>93205</v>
      </c>
      <c r="GPA288" s="3">
        <v>93205</v>
      </c>
      <c r="GPB288" s="3">
        <v>93205</v>
      </c>
      <c r="GPC288" s="3">
        <v>93205</v>
      </c>
      <c r="GPD288" s="3">
        <v>93205</v>
      </c>
      <c r="GPE288" s="3">
        <v>93205</v>
      </c>
      <c r="GPF288" s="3">
        <v>93205</v>
      </c>
      <c r="GPG288" s="3">
        <v>93205</v>
      </c>
      <c r="GPH288" s="3">
        <v>93205</v>
      </c>
      <c r="GPI288" s="3">
        <v>93205</v>
      </c>
      <c r="GPJ288" s="3">
        <v>93205</v>
      </c>
      <c r="GPK288" s="3">
        <v>93205</v>
      </c>
      <c r="GPL288" s="3">
        <v>93205</v>
      </c>
      <c r="GPM288" s="3">
        <v>93205</v>
      </c>
      <c r="GPN288" s="3">
        <v>93205</v>
      </c>
      <c r="GPO288" s="3">
        <v>93205</v>
      </c>
      <c r="GPP288" s="3">
        <v>93205</v>
      </c>
      <c r="GPQ288" s="3">
        <v>93205</v>
      </c>
      <c r="GPR288" s="3">
        <v>93205</v>
      </c>
      <c r="GPS288" s="3">
        <v>93205</v>
      </c>
      <c r="GPT288" s="3">
        <v>93205</v>
      </c>
      <c r="GPU288" s="3">
        <v>93205</v>
      </c>
      <c r="GPV288" s="3">
        <v>93205</v>
      </c>
      <c r="GPW288" s="3">
        <v>93205</v>
      </c>
      <c r="GPX288" s="3">
        <v>93205</v>
      </c>
      <c r="GPY288" s="3">
        <v>93205</v>
      </c>
      <c r="GPZ288" s="3">
        <v>93205</v>
      </c>
      <c r="GQA288" s="3">
        <v>93205</v>
      </c>
      <c r="GQB288" s="3">
        <v>93205</v>
      </c>
      <c r="GQC288" s="3">
        <v>93205</v>
      </c>
      <c r="GQD288" s="3">
        <v>93205</v>
      </c>
      <c r="GQE288" s="3">
        <v>93205</v>
      </c>
      <c r="GQF288" s="3">
        <v>93205</v>
      </c>
      <c r="GQG288" s="3">
        <v>93205</v>
      </c>
      <c r="GQH288" s="3">
        <v>93205</v>
      </c>
      <c r="GQI288" s="3">
        <v>93205</v>
      </c>
      <c r="GQJ288" s="3">
        <v>93205</v>
      </c>
      <c r="GQK288" s="3">
        <v>93205</v>
      </c>
      <c r="GQL288" s="3">
        <v>93205</v>
      </c>
      <c r="GQM288" s="3">
        <v>93205</v>
      </c>
      <c r="GQN288" s="3">
        <v>93205</v>
      </c>
      <c r="GQO288" s="3">
        <v>93205</v>
      </c>
      <c r="GQP288" s="3">
        <v>93205</v>
      </c>
      <c r="GQQ288" s="3">
        <v>93205</v>
      </c>
      <c r="GQR288" s="3">
        <v>93205</v>
      </c>
      <c r="GQS288" s="3">
        <v>93205</v>
      </c>
      <c r="GQT288" s="3">
        <v>93205</v>
      </c>
      <c r="GQU288" s="3">
        <v>93205</v>
      </c>
      <c r="GQV288" s="3">
        <v>93205</v>
      </c>
      <c r="GQW288" s="3">
        <v>93205</v>
      </c>
      <c r="GQX288" s="3">
        <v>93205</v>
      </c>
      <c r="GQY288" s="3">
        <v>93205</v>
      </c>
      <c r="GQZ288" s="3">
        <v>93205</v>
      </c>
      <c r="GRA288" s="3">
        <v>93205</v>
      </c>
      <c r="GRB288" s="3">
        <v>93205</v>
      </c>
      <c r="GRC288" s="3">
        <v>93205</v>
      </c>
      <c r="GRD288" s="3">
        <v>93205</v>
      </c>
      <c r="GRE288" s="3">
        <v>93205</v>
      </c>
      <c r="GRF288" s="3">
        <v>93205</v>
      </c>
      <c r="GRG288" s="3">
        <v>93205</v>
      </c>
      <c r="GRH288" s="3">
        <v>93205</v>
      </c>
      <c r="GRI288" s="3">
        <v>93205</v>
      </c>
      <c r="GRJ288" s="3">
        <v>93205</v>
      </c>
      <c r="GRK288" s="3">
        <v>93205</v>
      </c>
      <c r="GRL288" s="3">
        <v>93205</v>
      </c>
      <c r="GRM288" s="3">
        <v>93205</v>
      </c>
      <c r="GRN288" s="3">
        <v>93205</v>
      </c>
      <c r="GRO288" s="3">
        <v>93205</v>
      </c>
      <c r="GRP288" s="3">
        <v>93205</v>
      </c>
      <c r="GRQ288" s="3">
        <v>93205</v>
      </c>
      <c r="GRR288" s="3">
        <v>93205</v>
      </c>
      <c r="GRS288" s="3">
        <v>93205</v>
      </c>
      <c r="GRT288" s="3">
        <v>93205</v>
      </c>
      <c r="GRU288" s="3">
        <v>93205</v>
      </c>
      <c r="GRV288" s="3">
        <v>93205</v>
      </c>
      <c r="GRW288" s="3">
        <v>93205</v>
      </c>
      <c r="GRX288" s="3">
        <v>93205</v>
      </c>
      <c r="GRY288" s="3">
        <v>93205</v>
      </c>
      <c r="GRZ288" s="3">
        <v>93205</v>
      </c>
      <c r="GSA288" s="3">
        <v>93205</v>
      </c>
      <c r="GSB288" s="3">
        <v>93205</v>
      </c>
      <c r="GSC288" s="3">
        <v>93205</v>
      </c>
      <c r="GSD288" s="3">
        <v>93205</v>
      </c>
      <c r="GSE288" s="3">
        <v>93205</v>
      </c>
      <c r="GSF288" s="3">
        <v>93205</v>
      </c>
      <c r="GSG288" s="3">
        <v>93205</v>
      </c>
      <c r="GSH288" s="3">
        <v>93205</v>
      </c>
      <c r="GSI288" s="3">
        <v>93205</v>
      </c>
      <c r="GSJ288" s="3">
        <v>93205</v>
      </c>
      <c r="GSK288" s="3">
        <v>93205</v>
      </c>
      <c r="GSL288" s="3">
        <v>93205</v>
      </c>
      <c r="GSM288" s="3">
        <v>93205</v>
      </c>
      <c r="GSN288" s="3">
        <v>93205</v>
      </c>
      <c r="GSO288" s="3">
        <v>93205</v>
      </c>
      <c r="GSP288" s="3">
        <v>93205</v>
      </c>
      <c r="GSQ288" s="3">
        <v>93205</v>
      </c>
      <c r="GSR288" s="3">
        <v>93205</v>
      </c>
      <c r="GSS288" s="3">
        <v>93205</v>
      </c>
      <c r="GST288" s="3">
        <v>93205</v>
      </c>
      <c r="GSU288" s="3">
        <v>93205</v>
      </c>
      <c r="GSV288" s="3">
        <v>93205</v>
      </c>
      <c r="GSW288" s="3">
        <v>93205</v>
      </c>
      <c r="GSX288" s="3">
        <v>93205</v>
      </c>
      <c r="GSY288" s="3">
        <v>93205</v>
      </c>
      <c r="GSZ288" s="3">
        <v>93205</v>
      </c>
      <c r="GTA288" s="3">
        <v>93205</v>
      </c>
      <c r="GTB288" s="3">
        <v>93205</v>
      </c>
      <c r="GTC288" s="3">
        <v>93205</v>
      </c>
      <c r="GTD288" s="3">
        <v>93205</v>
      </c>
      <c r="GTE288" s="3">
        <v>93205</v>
      </c>
      <c r="GTF288" s="3">
        <v>93205</v>
      </c>
      <c r="GTG288" s="3">
        <v>93205</v>
      </c>
      <c r="GTH288" s="3">
        <v>93205</v>
      </c>
      <c r="GTI288" s="3">
        <v>93205</v>
      </c>
      <c r="GTJ288" s="3">
        <v>93205</v>
      </c>
      <c r="GTK288" s="3">
        <v>93205</v>
      </c>
      <c r="GTL288" s="3">
        <v>93205</v>
      </c>
      <c r="GTM288" s="3">
        <v>93205</v>
      </c>
      <c r="GTN288" s="3">
        <v>93205</v>
      </c>
      <c r="GTO288" s="3">
        <v>93205</v>
      </c>
      <c r="GTP288" s="3">
        <v>93205</v>
      </c>
      <c r="GTQ288" s="3">
        <v>93205</v>
      </c>
      <c r="GTR288" s="3">
        <v>93205</v>
      </c>
      <c r="GTS288" s="3">
        <v>93205</v>
      </c>
      <c r="GTT288" s="3">
        <v>93205</v>
      </c>
      <c r="GTU288" s="3">
        <v>93205</v>
      </c>
      <c r="GTV288" s="3">
        <v>93205</v>
      </c>
      <c r="GTW288" s="3">
        <v>93205</v>
      </c>
      <c r="GTX288" s="3">
        <v>93205</v>
      </c>
      <c r="GTY288" s="3">
        <v>93205</v>
      </c>
      <c r="GTZ288" s="3">
        <v>93205</v>
      </c>
      <c r="GUA288" s="3">
        <v>93205</v>
      </c>
      <c r="GUB288" s="3">
        <v>93205</v>
      </c>
      <c r="GUC288" s="3">
        <v>93205</v>
      </c>
      <c r="GUD288" s="3">
        <v>93205</v>
      </c>
      <c r="GUE288" s="3">
        <v>93205</v>
      </c>
      <c r="GUF288" s="3">
        <v>93205</v>
      </c>
      <c r="GUG288" s="3">
        <v>93205</v>
      </c>
      <c r="GUH288" s="3">
        <v>93205</v>
      </c>
      <c r="GUI288" s="3">
        <v>93205</v>
      </c>
      <c r="GUJ288" s="3">
        <v>93205</v>
      </c>
      <c r="GUK288" s="3">
        <v>93205</v>
      </c>
      <c r="GUL288" s="3">
        <v>93205</v>
      </c>
      <c r="GUM288" s="3">
        <v>93205</v>
      </c>
      <c r="GUN288" s="3">
        <v>93205</v>
      </c>
      <c r="GUO288" s="3">
        <v>93205</v>
      </c>
      <c r="GUP288" s="3">
        <v>93205</v>
      </c>
      <c r="GUQ288" s="3">
        <v>93205</v>
      </c>
      <c r="GUR288" s="3">
        <v>93205</v>
      </c>
      <c r="GUS288" s="3">
        <v>93205</v>
      </c>
      <c r="GUT288" s="3">
        <v>93205</v>
      </c>
      <c r="GUU288" s="3">
        <v>93205</v>
      </c>
      <c r="GUV288" s="3">
        <v>93205</v>
      </c>
      <c r="GUW288" s="3">
        <v>93205</v>
      </c>
      <c r="GUX288" s="3">
        <v>93205</v>
      </c>
      <c r="GUY288" s="3">
        <v>93205</v>
      </c>
      <c r="GUZ288" s="3">
        <v>93205</v>
      </c>
      <c r="GVA288" s="3">
        <v>93205</v>
      </c>
      <c r="GVB288" s="3">
        <v>93205</v>
      </c>
      <c r="GVC288" s="3">
        <v>93205</v>
      </c>
      <c r="GVD288" s="3">
        <v>93205</v>
      </c>
      <c r="GVE288" s="3">
        <v>93205</v>
      </c>
      <c r="GVF288" s="3">
        <v>93205</v>
      </c>
      <c r="GVG288" s="3">
        <v>93205</v>
      </c>
      <c r="GVH288" s="3">
        <v>93205</v>
      </c>
      <c r="GVI288" s="3">
        <v>93205</v>
      </c>
      <c r="GVJ288" s="3">
        <v>93205</v>
      </c>
      <c r="GVK288" s="3">
        <v>93205</v>
      </c>
      <c r="GVL288" s="3">
        <v>93205</v>
      </c>
      <c r="GVM288" s="3">
        <v>93205</v>
      </c>
      <c r="GVN288" s="3">
        <v>93205</v>
      </c>
      <c r="GVO288" s="3">
        <v>93205</v>
      </c>
      <c r="GVP288" s="3">
        <v>93205</v>
      </c>
      <c r="GVQ288" s="3">
        <v>93205</v>
      </c>
      <c r="GVR288" s="3">
        <v>93205</v>
      </c>
      <c r="GVS288" s="3">
        <v>93205</v>
      </c>
      <c r="GVT288" s="3">
        <v>93205</v>
      </c>
      <c r="GVU288" s="3">
        <v>93205</v>
      </c>
      <c r="GVV288" s="3">
        <v>93205</v>
      </c>
      <c r="GVW288" s="3">
        <v>93205</v>
      </c>
      <c r="GVX288" s="3">
        <v>93205</v>
      </c>
      <c r="GVY288" s="3">
        <v>93205</v>
      </c>
      <c r="GVZ288" s="3">
        <v>93205</v>
      </c>
      <c r="GWA288" s="3">
        <v>93205</v>
      </c>
      <c r="GWB288" s="3">
        <v>93205</v>
      </c>
      <c r="GWC288" s="3">
        <v>93205</v>
      </c>
      <c r="GWD288" s="3">
        <v>93205</v>
      </c>
      <c r="GWE288" s="3">
        <v>93205</v>
      </c>
      <c r="GWF288" s="3">
        <v>93205</v>
      </c>
      <c r="GWG288" s="3">
        <v>93205</v>
      </c>
      <c r="GWH288" s="3">
        <v>93205</v>
      </c>
      <c r="GWI288" s="3">
        <v>93205</v>
      </c>
      <c r="GWJ288" s="3">
        <v>93205</v>
      </c>
      <c r="GWK288" s="3">
        <v>93205</v>
      </c>
      <c r="GWL288" s="3">
        <v>93205</v>
      </c>
      <c r="GWM288" s="3">
        <v>93205</v>
      </c>
      <c r="GWN288" s="3">
        <v>93205</v>
      </c>
      <c r="GWO288" s="3">
        <v>93205</v>
      </c>
      <c r="GWP288" s="3">
        <v>93205</v>
      </c>
      <c r="GWQ288" s="3">
        <v>93205</v>
      </c>
      <c r="GWR288" s="3">
        <v>93205</v>
      </c>
      <c r="GWS288" s="3">
        <v>93205</v>
      </c>
      <c r="GWT288" s="3">
        <v>93205</v>
      </c>
      <c r="GWU288" s="3">
        <v>93205</v>
      </c>
      <c r="GWV288" s="3">
        <v>93205</v>
      </c>
      <c r="GWW288" s="3">
        <v>93205</v>
      </c>
      <c r="GWX288" s="3">
        <v>93205</v>
      </c>
      <c r="GWY288" s="3">
        <v>93205</v>
      </c>
      <c r="GWZ288" s="3">
        <v>93205</v>
      </c>
      <c r="GXA288" s="3">
        <v>93205</v>
      </c>
      <c r="GXB288" s="3">
        <v>93205</v>
      </c>
      <c r="GXC288" s="3">
        <v>93205</v>
      </c>
      <c r="GXD288" s="3">
        <v>93205</v>
      </c>
      <c r="GXE288" s="3">
        <v>93205</v>
      </c>
      <c r="GXF288" s="3">
        <v>93205</v>
      </c>
      <c r="GXG288" s="3">
        <v>93205</v>
      </c>
      <c r="GXH288" s="3">
        <v>93205</v>
      </c>
      <c r="GXI288" s="3">
        <v>93205</v>
      </c>
      <c r="GXJ288" s="3">
        <v>93205</v>
      </c>
      <c r="GXK288" s="3">
        <v>93205</v>
      </c>
      <c r="GXL288" s="3">
        <v>93205</v>
      </c>
      <c r="GXM288" s="3">
        <v>93205</v>
      </c>
      <c r="GXN288" s="3">
        <v>93205</v>
      </c>
      <c r="GXO288" s="3">
        <v>93205</v>
      </c>
      <c r="GXP288" s="3">
        <v>93205</v>
      </c>
      <c r="GXQ288" s="3">
        <v>93205</v>
      </c>
      <c r="GXR288" s="3">
        <v>93205</v>
      </c>
      <c r="GXS288" s="3">
        <v>93205</v>
      </c>
      <c r="GXT288" s="3">
        <v>93205</v>
      </c>
      <c r="GXU288" s="3">
        <v>93205</v>
      </c>
      <c r="GXV288" s="3">
        <v>93205</v>
      </c>
      <c r="GXW288" s="3">
        <v>93205</v>
      </c>
      <c r="GXX288" s="3">
        <v>93205</v>
      </c>
      <c r="GXY288" s="3">
        <v>93205</v>
      </c>
      <c r="GXZ288" s="3">
        <v>93205</v>
      </c>
      <c r="GYA288" s="3">
        <v>93205</v>
      </c>
      <c r="GYB288" s="3">
        <v>93205</v>
      </c>
      <c r="GYC288" s="3">
        <v>93205</v>
      </c>
      <c r="GYD288" s="3">
        <v>93205</v>
      </c>
      <c r="GYE288" s="3">
        <v>93205</v>
      </c>
      <c r="GYF288" s="3">
        <v>93205</v>
      </c>
      <c r="GYG288" s="3">
        <v>93205</v>
      </c>
      <c r="GYH288" s="3">
        <v>93205</v>
      </c>
      <c r="GYI288" s="3">
        <v>93205</v>
      </c>
      <c r="GYJ288" s="3">
        <v>93205</v>
      </c>
      <c r="GYK288" s="3">
        <v>93205</v>
      </c>
      <c r="GYL288" s="3">
        <v>93205</v>
      </c>
      <c r="GYM288" s="3">
        <v>93205</v>
      </c>
      <c r="GYN288" s="3">
        <v>93205</v>
      </c>
      <c r="GYO288" s="3">
        <v>93205</v>
      </c>
      <c r="GYP288" s="3">
        <v>93205</v>
      </c>
      <c r="GYQ288" s="3">
        <v>93205</v>
      </c>
      <c r="GYR288" s="3">
        <v>93205</v>
      </c>
      <c r="GYS288" s="3">
        <v>93205</v>
      </c>
      <c r="GYT288" s="3">
        <v>93205</v>
      </c>
      <c r="GYU288" s="3">
        <v>93205</v>
      </c>
      <c r="GYV288" s="3">
        <v>93205</v>
      </c>
      <c r="GYW288" s="3">
        <v>93205</v>
      </c>
      <c r="GYX288" s="3">
        <v>93205</v>
      </c>
      <c r="GYY288" s="3">
        <v>93205</v>
      </c>
      <c r="GYZ288" s="3">
        <v>93205</v>
      </c>
      <c r="GZA288" s="3">
        <v>93205</v>
      </c>
      <c r="GZB288" s="3">
        <v>93205</v>
      </c>
      <c r="GZC288" s="3">
        <v>93205</v>
      </c>
      <c r="GZD288" s="3">
        <v>93205</v>
      </c>
      <c r="GZE288" s="3">
        <v>93205</v>
      </c>
      <c r="GZF288" s="3">
        <v>93205</v>
      </c>
      <c r="GZG288" s="3">
        <v>93205</v>
      </c>
      <c r="GZH288" s="3">
        <v>93205</v>
      </c>
      <c r="GZI288" s="3">
        <v>93205</v>
      </c>
      <c r="GZJ288" s="3">
        <v>93205</v>
      </c>
      <c r="GZK288" s="3">
        <v>93205</v>
      </c>
      <c r="GZL288" s="3">
        <v>93205</v>
      </c>
      <c r="GZM288" s="3">
        <v>93205</v>
      </c>
      <c r="GZN288" s="3">
        <v>93205</v>
      </c>
      <c r="GZO288" s="3">
        <v>93205</v>
      </c>
      <c r="GZP288" s="3">
        <v>93205</v>
      </c>
      <c r="GZQ288" s="3">
        <v>93205</v>
      </c>
      <c r="GZR288" s="3">
        <v>93205</v>
      </c>
      <c r="GZS288" s="3">
        <v>93205</v>
      </c>
      <c r="GZT288" s="3">
        <v>93205</v>
      </c>
      <c r="GZU288" s="3">
        <v>93205</v>
      </c>
      <c r="GZV288" s="3">
        <v>93205</v>
      </c>
      <c r="GZW288" s="3">
        <v>93205</v>
      </c>
      <c r="GZX288" s="3">
        <v>93205</v>
      </c>
      <c r="GZY288" s="3">
        <v>93205</v>
      </c>
      <c r="GZZ288" s="3">
        <v>93205</v>
      </c>
      <c r="HAA288" s="3">
        <v>93205</v>
      </c>
      <c r="HAB288" s="3">
        <v>93205</v>
      </c>
      <c r="HAC288" s="3">
        <v>93205</v>
      </c>
      <c r="HAD288" s="3">
        <v>93205</v>
      </c>
      <c r="HAE288" s="3">
        <v>93205</v>
      </c>
      <c r="HAF288" s="3">
        <v>93205</v>
      </c>
      <c r="HAG288" s="3">
        <v>93205</v>
      </c>
      <c r="HAH288" s="3">
        <v>93205</v>
      </c>
      <c r="HAI288" s="3">
        <v>93205</v>
      </c>
      <c r="HAJ288" s="3">
        <v>93205</v>
      </c>
      <c r="HAK288" s="3">
        <v>93205</v>
      </c>
      <c r="HAL288" s="3">
        <v>93205</v>
      </c>
      <c r="HAM288" s="3">
        <v>93205</v>
      </c>
      <c r="HAN288" s="3">
        <v>93205</v>
      </c>
      <c r="HAO288" s="3">
        <v>93205</v>
      </c>
      <c r="HAP288" s="3">
        <v>93205</v>
      </c>
      <c r="HAQ288" s="3">
        <v>93205</v>
      </c>
      <c r="HAR288" s="3">
        <v>93205</v>
      </c>
      <c r="HAS288" s="3">
        <v>93205</v>
      </c>
      <c r="HAT288" s="3">
        <v>93205</v>
      </c>
      <c r="HAU288" s="3">
        <v>93205</v>
      </c>
      <c r="HAV288" s="3">
        <v>93205</v>
      </c>
      <c r="HAW288" s="3">
        <v>93205</v>
      </c>
      <c r="HAX288" s="3">
        <v>93205</v>
      </c>
      <c r="HAY288" s="3">
        <v>93205</v>
      </c>
      <c r="HAZ288" s="3">
        <v>93205</v>
      </c>
      <c r="HBA288" s="3">
        <v>93205</v>
      </c>
      <c r="HBB288" s="3">
        <v>93205</v>
      </c>
      <c r="HBC288" s="3">
        <v>93205</v>
      </c>
      <c r="HBD288" s="3">
        <v>93205</v>
      </c>
      <c r="HBE288" s="3">
        <v>93205</v>
      </c>
      <c r="HBF288" s="3">
        <v>93205</v>
      </c>
      <c r="HBG288" s="3">
        <v>93205</v>
      </c>
      <c r="HBH288" s="3">
        <v>93205</v>
      </c>
      <c r="HBI288" s="3">
        <v>93205</v>
      </c>
      <c r="HBJ288" s="3">
        <v>93205</v>
      </c>
      <c r="HBK288" s="3">
        <v>93205</v>
      </c>
      <c r="HBL288" s="3">
        <v>93205</v>
      </c>
      <c r="HBM288" s="3">
        <v>93205</v>
      </c>
      <c r="HBN288" s="3">
        <v>93205</v>
      </c>
      <c r="HBO288" s="3">
        <v>93205</v>
      </c>
      <c r="HBP288" s="3">
        <v>93205</v>
      </c>
      <c r="HBQ288" s="3">
        <v>93205</v>
      </c>
      <c r="HBR288" s="3">
        <v>93205</v>
      </c>
      <c r="HBS288" s="3">
        <v>93205</v>
      </c>
      <c r="HBT288" s="3">
        <v>93205</v>
      </c>
      <c r="HBU288" s="3">
        <v>93205</v>
      </c>
      <c r="HBV288" s="3">
        <v>93205</v>
      </c>
      <c r="HBW288" s="3">
        <v>93205</v>
      </c>
      <c r="HBX288" s="3">
        <v>93205</v>
      </c>
      <c r="HBY288" s="3">
        <v>93205</v>
      </c>
      <c r="HBZ288" s="3">
        <v>93205</v>
      </c>
      <c r="HCA288" s="3">
        <v>93205</v>
      </c>
      <c r="HCB288" s="3">
        <v>93205</v>
      </c>
      <c r="HCC288" s="3">
        <v>93205</v>
      </c>
      <c r="HCD288" s="3">
        <v>93205</v>
      </c>
      <c r="HCE288" s="3">
        <v>93205</v>
      </c>
      <c r="HCF288" s="3">
        <v>93205</v>
      </c>
      <c r="HCG288" s="3">
        <v>93205</v>
      </c>
      <c r="HCH288" s="3">
        <v>93205</v>
      </c>
      <c r="HCI288" s="3">
        <v>93205</v>
      </c>
      <c r="HCJ288" s="3">
        <v>93205</v>
      </c>
      <c r="HCK288" s="3">
        <v>93205</v>
      </c>
      <c r="HCL288" s="3">
        <v>93205</v>
      </c>
      <c r="HCM288" s="3">
        <v>93205</v>
      </c>
      <c r="HCN288" s="3">
        <v>93205</v>
      </c>
      <c r="HCO288" s="3">
        <v>93205</v>
      </c>
      <c r="HCP288" s="3">
        <v>93205</v>
      </c>
      <c r="HCQ288" s="3">
        <v>93205</v>
      </c>
      <c r="HCR288" s="3">
        <v>93205</v>
      </c>
      <c r="HCS288" s="3">
        <v>93205</v>
      </c>
      <c r="HCT288" s="3">
        <v>93205</v>
      </c>
      <c r="HCU288" s="3">
        <v>93205</v>
      </c>
      <c r="HCV288" s="3">
        <v>93205</v>
      </c>
      <c r="HCW288" s="3">
        <v>93205</v>
      </c>
      <c r="HCX288" s="3">
        <v>93205</v>
      </c>
      <c r="HCY288" s="3">
        <v>93205</v>
      </c>
      <c r="HCZ288" s="3">
        <v>93205</v>
      </c>
      <c r="HDA288" s="3">
        <v>93205</v>
      </c>
      <c r="HDB288" s="3">
        <v>93205</v>
      </c>
      <c r="HDC288" s="3">
        <v>93205</v>
      </c>
      <c r="HDD288" s="3">
        <v>93205</v>
      </c>
      <c r="HDE288" s="3">
        <v>93205</v>
      </c>
      <c r="HDF288" s="3">
        <v>93205</v>
      </c>
      <c r="HDG288" s="3">
        <v>93205</v>
      </c>
      <c r="HDH288" s="3">
        <v>93205</v>
      </c>
      <c r="HDI288" s="3">
        <v>93205</v>
      </c>
      <c r="HDJ288" s="3">
        <v>93205</v>
      </c>
      <c r="HDK288" s="3">
        <v>93205</v>
      </c>
      <c r="HDL288" s="3">
        <v>93205</v>
      </c>
      <c r="HDM288" s="3">
        <v>93205</v>
      </c>
      <c r="HDN288" s="3">
        <v>93205</v>
      </c>
      <c r="HDO288" s="3">
        <v>93205</v>
      </c>
      <c r="HDP288" s="3">
        <v>93205</v>
      </c>
      <c r="HDQ288" s="3">
        <v>93205</v>
      </c>
      <c r="HDR288" s="3">
        <v>93205</v>
      </c>
      <c r="HDS288" s="3">
        <v>93205</v>
      </c>
      <c r="HDT288" s="3">
        <v>93205</v>
      </c>
      <c r="HDU288" s="3">
        <v>93205</v>
      </c>
      <c r="HDV288" s="3">
        <v>93205</v>
      </c>
      <c r="HDW288" s="3">
        <v>93205</v>
      </c>
      <c r="HDX288" s="3">
        <v>93205</v>
      </c>
      <c r="HDY288" s="3">
        <v>93205</v>
      </c>
      <c r="HDZ288" s="3">
        <v>93205</v>
      </c>
      <c r="HEA288" s="3">
        <v>93205</v>
      </c>
      <c r="HEB288" s="3">
        <v>93205</v>
      </c>
      <c r="HEC288" s="3">
        <v>93205</v>
      </c>
      <c r="HED288" s="3">
        <v>93205</v>
      </c>
      <c r="HEE288" s="3">
        <v>93205</v>
      </c>
      <c r="HEF288" s="3">
        <v>93205</v>
      </c>
      <c r="HEG288" s="3">
        <v>93205</v>
      </c>
      <c r="HEH288" s="3">
        <v>93205</v>
      </c>
      <c r="HEI288" s="3">
        <v>93205</v>
      </c>
      <c r="HEJ288" s="3">
        <v>93205</v>
      </c>
      <c r="HEK288" s="3">
        <v>93205</v>
      </c>
      <c r="HEL288" s="3">
        <v>93205</v>
      </c>
      <c r="HEM288" s="3">
        <v>93205</v>
      </c>
      <c r="HEN288" s="3">
        <v>93205</v>
      </c>
      <c r="HEO288" s="3">
        <v>93205</v>
      </c>
      <c r="HEP288" s="3">
        <v>93205</v>
      </c>
      <c r="HEQ288" s="3">
        <v>93205</v>
      </c>
      <c r="HER288" s="3">
        <v>93205</v>
      </c>
      <c r="HES288" s="3">
        <v>93205</v>
      </c>
      <c r="HET288" s="3">
        <v>93205</v>
      </c>
      <c r="HEU288" s="3">
        <v>93205</v>
      </c>
      <c r="HEV288" s="3">
        <v>93205</v>
      </c>
      <c r="HEW288" s="3">
        <v>93205</v>
      </c>
      <c r="HEX288" s="3">
        <v>93205</v>
      </c>
      <c r="HEY288" s="3">
        <v>93205</v>
      </c>
      <c r="HEZ288" s="3">
        <v>93205</v>
      </c>
      <c r="HFA288" s="3">
        <v>93205</v>
      </c>
      <c r="HFB288" s="3">
        <v>93205</v>
      </c>
      <c r="HFC288" s="3">
        <v>93205</v>
      </c>
      <c r="HFD288" s="3">
        <v>93205</v>
      </c>
      <c r="HFE288" s="3">
        <v>93205</v>
      </c>
      <c r="HFF288" s="3">
        <v>93205</v>
      </c>
      <c r="HFG288" s="3">
        <v>93205</v>
      </c>
      <c r="HFH288" s="3">
        <v>93205</v>
      </c>
      <c r="HFI288" s="3">
        <v>93205</v>
      </c>
      <c r="HFJ288" s="3">
        <v>93205</v>
      </c>
      <c r="HFK288" s="3">
        <v>93205</v>
      </c>
      <c r="HFL288" s="3">
        <v>93205</v>
      </c>
      <c r="HFM288" s="3">
        <v>93205</v>
      </c>
      <c r="HFN288" s="3">
        <v>93205</v>
      </c>
      <c r="HFO288" s="3">
        <v>93205</v>
      </c>
      <c r="HFP288" s="3">
        <v>93205</v>
      </c>
      <c r="HFQ288" s="3">
        <v>93205</v>
      </c>
      <c r="HFR288" s="3">
        <v>93205</v>
      </c>
      <c r="HFS288" s="3">
        <v>93205</v>
      </c>
      <c r="HFT288" s="3">
        <v>93205</v>
      </c>
      <c r="HFU288" s="3">
        <v>93205</v>
      </c>
      <c r="HFV288" s="3">
        <v>93205</v>
      </c>
      <c r="HFW288" s="3">
        <v>93205</v>
      </c>
      <c r="HFX288" s="3">
        <v>93205</v>
      </c>
      <c r="HFY288" s="3">
        <v>93205</v>
      </c>
      <c r="HFZ288" s="3">
        <v>93205</v>
      </c>
      <c r="HGA288" s="3">
        <v>93205</v>
      </c>
      <c r="HGB288" s="3">
        <v>93205</v>
      </c>
      <c r="HGC288" s="3">
        <v>93205</v>
      </c>
      <c r="HGD288" s="3">
        <v>93205</v>
      </c>
      <c r="HGE288" s="3">
        <v>93205</v>
      </c>
      <c r="HGF288" s="3">
        <v>93205</v>
      </c>
      <c r="HGG288" s="3">
        <v>93205</v>
      </c>
      <c r="HGH288" s="3">
        <v>93205</v>
      </c>
      <c r="HGI288" s="3">
        <v>93205</v>
      </c>
      <c r="HGJ288" s="3">
        <v>93205</v>
      </c>
      <c r="HGK288" s="3">
        <v>93205</v>
      </c>
      <c r="HGL288" s="3">
        <v>93205</v>
      </c>
      <c r="HGM288" s="3">
        <v>93205</v>
      </c>
      <c r="HGN288" s="3">
        <v>93205</v>
      </c>
      <c r="HGO288" s="3">
        <v>93205</v>
      </c>
      <c r="HGP288" s="3">
        <v>93205</v>
      </c>
      <c r="HGQ288" s="3">
        <v>93205</v>
      </c>
      <c r="HGR288" s="3">
        <v>93205</v>
      </c>
      <c r="HGS288" s="3">
        <v>93205</v>
      </c>
      <c r="HGT288" s="3">
        <v>93205</v>
      </c>
      <c r="HGU288" s="3">
        <v>93205</v>
      </c>
      <c r="HGV288" s="3">
        <v>93205</v>
      </c>
      <c r="HGW288" s="3">
        <v>93205</v>
      </c>
      <c r="HGX288" s="3">
        <v>93205</v>
      </c>
      <c r="HGY288" s="3">
        <v>93205</v>
      </c>
      <c r="HGZ288" s="3">
        <v>93205</v>
      </c>
      <c r="HHA288" s="3">
        <v>93205</v>
      </c>
      <c r="HHB288" s="3">
        <v>93205</v>
      </c>
      <c r="HHC288" s="3">
        <v>93205</v>
      </c>
      <c r="HHD288" s="3">
        <v>93205</v>
      </c>
      <c r="HHE288" s="3">
        <v>93205</v>
      </c>
      <c r="HHF288" s="3">
        <v>93205</v>
      </c>
      <c r="HHG288" s="3">
        <v>93205</v>
      </c>
      <c r="HHH288" s="3">
        <v>93205</v>
      </c>
      <c r="HHI288" s="3">
        <v>93205</v>
      </c>
      <c r="HHJ288" s="3">
        <v>93205</v>
      </c>
      <c r="HHK288" s="3">
        <v>93205</v>
      </c>
      <c r="HHL288" s="3">
        <v>93205</v>
      </c>
      <c r="HHM288" s="3">
        <v>93205</v>
      </c>
      <c r="HHN288" s="3">
        <v>93205</v>
      </c>
      <c r="HHO288" s="3">
        <v>93205</v>
      </c>
      <c r="HHP288" s="3">
        <v>93205</v>
      </c>
      <c r="HHQ288" s="3">
        <v>93205</v>
      </c>
      <c r="HHR288" s="3">
        <v>93205</v>
      </c>
      <c r="HHS288" s="3">
        <v>93205</v>
      </c>
      <c r="HHT288" s="3">
        <v>93205</v>
      </c>
      <c r="HHU288" s="3">
        <v>93205</v>
      </c>
      <c r="HHV288" s="3">
        <v>93205</v>
      </c>
      <c r="HHW288" s="3">
        <v>93205</v>
      </c>
      <c r="HHX288" s="3">
        <v>93205</v>
      </c>
      <c r="HHY288" s="3">
        <v>93205</v>
      </c>
      <c r="HHZ288" s="3">
        <v>93205</v>
      </c>
      <c r="HIA288" s="3">
        <v>93205</v>
      </c>
      <c r="HIB288" s="3">
        <v>93205</v>
      </c>
      <c r="HIC288" s="3">
        <v>93205</v>
      </c>
      <c r="HID288" s="3">
        <v>93205</v>
      </c>
      <c r="HIE288" s="3">
        <v>93205</v>
      </c>
      <c r="HIF288" s="3">
        <v>93205</v>
      </c>
      <c r="HIG288" s="3">
        <v>93205</v>
      </c>
      <c r="HIH288" s="3">
        <v>93205</v>
      </c>
      <c r="HII288" s="3">
        <v>93205</v>
      </c>
      <c r="HIJ288" s="3">
        <v>93205</v>
      </c>
      <c r="HIK288" s="3">
        <v>93205</v>
      </c>
      <c r="HIL288" s="3">
        <v>93205</v>
      </c>
      <c r="HIM288" s="3">
        <v>93205</v>
      </c>
      <c r="HIN288" s="3">
        <v>93205</v>
      </c>
      <c r="HIO288" s="3">
        <v>93205</v>
      </c>
      <c r="HIP288" s="3">
        <v>93205</v>
      </c>
      <c r="HIQ288" s="3">
        <v>93205</v>
      </c>
      <c r="HIR288" s="3">
        <v>93205</v>
      </c>
      <c r="HIS288" s="3">
        <v>93205</v>
      </c>
      <c r="HIT288" s="3">
        <v>93205</v>
      </c>
      <c r="HIU288" s="3">
        <v>93205</v>
      </c>
      <c r="HIV288" s="3">
        <v>93205</v>
      </c>
      <c r="HIW288" s="3">
        <v>93205</v>
      </c>
      <c r="HIX288" s="3">
        <v>93205</v>
      </c>
      <c r="HIY288" s="3">
        <v>93205</v>
      </c>
      <c r="HIZ288" s="3">
        <v>93205</v>
      </c>
      <c r="HJA288" s="3">
        <v>93205</v>
      </c>
      <c r="HJB288" s="3">
        <v>93205</v>
      </c>
      <c r="HJC288" s="3">
        <v>93205</v>
      </c>
      <c r="HJD288" s="3">
        <v>93205</v>
      </c>
      <c r="HJE288" s="3">
        <v>93205</v>
      </c>
      <c r="HJF288" s="3">
        <v>93205</v>
      </c>
      <c r="HJG288" s="3">
        <v>93205</v>
      </c>
      <c r="HJH288" s="3">
        <v>93205</v>
      </c>
      <c r="HJI288" s="3">
        <v>93205</v>
      </c>
      <c r="HJJ288" s="3">
        <v>93205</v>
      </c>
      <c r="HJK288" s="3">
        <v>93205</v>
      </c>
      <c r="HJL288" s="3">
        <v>93205</v>
      </c>
      <c r="HJM288" s="3">
        <v>93205</v>
      </c>
      <c r="HJN288" s="3">
        <v>93205</v>
      </c>
      <c r="HJO288" s="3">
        <v>93205</v>
      </c>
      <c r="HJP288" s="3">
        <v>93205</v>
      </c>
      <c r="HJQ288" s="3">
        <v>93205</v>
      </c>
      <c r="HJR288" s="3">
        <v>93205</v>
      </c>
      <c r="HJS288" s="3">
        <v>93205</v>
      </c>
      <c r="HJT288" s="3">
        <v>93205</v>
      </c>
      <c r="HJU288" s="3">
        <v>93205</v>
      </c>
      <c r="HJV288" s="3">
        <v>93205</v>
      </c>
      <c r="HJW288" s="3">
        <v>93205</v>
      </c>
      <c r="HJX288" s="3">
        <v>93205</v>
      </c>
      <c r="HJY288" s="3">
        <v>93205</v>
      </c>
      <c r="HJZ288" s="3">
        <v>93205</v>
      </c>
      <c r="HKA288" s="3">
        <v>93205</v>
      </c>
      <c r="HKB288" s="3">
        <v>93205</v>
      </c>
      <c r="HKC288" s="3">
        <v>93205</v>
      </c>
      <c r="HKD288" s="3">
        <v>93205</v>
      </c>
      <c r="HKE288" s="3">
        <v>93205</v>
      </c>
      <c r="HKF288" s="3">
        <v>93205</v>
      </c>
      <c r="HKG288" s="3">
        <v>93205</v>
      </c>
      <c r="HKH288" s="3">
        <v>93205</v>
      </c>
      <c r="HKI288" s="3">
        <v>93205</v>
      </c>
      <c r="HKJ288" s="3">
        <v>93205</v>
      </c>
      <c r="HKK288" s="3">
        <v>93205</v>
      </c>
      <c r="HKL288" s="3">
        <v>93205</v>
      </c>
      <c r="HKM288" s="3">
        <v>93205</v>
      </c>
      <c r="HKN288" s="3">
        <v>93205</v>
      </c>
      <c r="HKO288" s="3">
        <v>93205</v>
      </c>
      <c r="HKP288" s="3">
        <v>93205</v>
      </c>
      <c r="HKQ288" s="3">
        <v>93205</v>
      </c>
      <c r="HKR288" s="3">
        <v>93205</v>
      </c>
      <c r="HKS288" s="3">
        <v>93205</v>
      </c>
      <c r="HKT288" s="3">
        <v>93205</v>
      </c>
      <c r="HKU288" s="3">
        <v>93205</v>
      </c>
      <c r="HKV288" s="3">
        <v>93205</v>
      </c>
      <c r="HKW288" s="3">
        <v>93205</v>
      </c>
      <c r="HKX288" s="3">
        <v>93205</v>
      </c>
      <c r="HKY288" s="3">
        <v>93205</v>
      </c>
      <c r="HKZ288" s="3">
        <v>93205</v>
      </c>
      <c r="HLA288" s="3">
        <v>93205</v>
      </c>
      <c r="HLB288" s="3">
        <v>93205</v>
      </c>
      <c r="HLC288" s="3">
        <v>93205</v>
      </c>
      <c r="HLD288" s="3">
        <v>93205</v>
      </c>
      <c r="HLE288" s="3">
        <v>93205</v>
      </c>
      <c r="HLF288" s="3">
        <v>93205</v>
      </c>
      <c r="HLG288" s="3">
        <v>93205</v>
      </c>
      <c r="HLH288" s="3">
        <v>93205</v>
      </c>
      <c r="HLI288" s="3">
        <v>93205</v>
      </c>
      <c r="HLJ288" s="3">
        <v>93205</v>
      </c>
      <c r="HLK288" s="3">
        <v>93205</v>
      </c>
      <c r="HLL288" s="3">
        <v>93205</v>
      </c>
      <c r="HLM288" s="3">
        <v>93205</v>
      </c>
      <c r="HLN288" s="3">
        <v>93205</v>
      </c>
      <c r="HLO288" s="3">
        <v>93205</v>
      </c>
      <c r="HLP288" s="3">
        <v>93205</v>
      </c>
      <c r="HLQ288" s="3">
        <v>93205</v>
      </c>
      <c r="HLR288" s="3">
        <v>93205</v>
      </c>
      <c r="HLS288" s="3">
        <v>93205</v>
      </c>
      <c r="HLT288" s="3">
        <v>93205</v>
      </c>
      <c r="HLU288" s="3">
        <v>93205</v>
      </c>
      <c r="HLV288" s="3">
        <v>93205</v>
      </c>
      <c r="HLW288" s="3">
        <v>93205</v>
      </c>
      <c r="HLX288" s="3">
        <v>93205</v>
      </c>
      <c r="HLY288" s="3">
        <v>93205</v>
      </c>
      <c r="HLZ288" s="3">
        <v>93205</v>
      </c>
      <c r="HMA288" s="3">
        <v>93205</v>
      </c>
      <c r="HMB288" s="3">
        <v>93205</v>
      </c>
      <c r="HMC288" s="3">
        <v>93205</v>
      </c>
      <c r="HMD288" s="3">
        <v>93205</v>
      </c>
      <c r="HME288" s="3">
        <v>93205</v>
      </c>
      <c r="HMF288" s="3">
        <v>93205</v>
      </c>
      <c r="HMG288" s="3">
        <v>93205</v>
      </c>
      <c r="HMH288" s="3">
        <v>93205</v>
      </c>
      <c r="HMI288" s="3">
        <v>93205</v>
      </c>
      <c r="HMJ288" s="3">
        <v>93205</v>
      </c>
      <c r="HMK288" s="3">
        <v>93205</v>
      </c>
      <c r="HML288" s="3">
        <v>93205</v>
      </c>
      <c r="HMM288" s="3">
        <v>93205</v>
      </c>
      <c r="HMN288" s="3">
        <v>93205</v>
      </c>
      <c r="HMO288" s="3">
        <v>93205</v>
      </c>
      <c r="HMP288" s="3">
        <v>93205</v>
      </c>
      <c r="HMQ288" s="3">
        <v>93205</v>
      </c>
      <c r="HMR288" s="3">
        <v>93205</v>
      </c>
      <c r="HMS288" s="3">
        <v>93205</v>
      </c>
      <c r="HMT288" s="3">
        <v>93205</v>
      </c>
      <c r="HMU288" s="3">
        <v>93205</v>
      </c>
      <c r="HMV288" s="3">
        <v>93205</v>
      </c>
      <c r="HMW288" s="3">
        <v>93205</v>
      </c>
      <c r="HMX288" s="3">
        <v>93205</v>
      </c>
      <c r="HMY288" s="3">
        <v>93205</v>
      </c>
      <c r="HMZ288" s="3">
        <v>93205</v>
      </c>
      <c r="HNA288" s="3">
        <v>93205</v>
      </c>
      <c r="HNB288" s="3">
        <v>93205</v>
      </c>
      <c r="HNC288" s="3">
        <v>93205</v>
      </c>
      <c r="HND288" s="3">
        <v>93205</v>
      </c>
      <c r="HNE288" s="3">
        <v>93205</v>
      </c>
      <c r="HNF288" s="3">
        <v>93205</v>
      </c>
      <c r="HNG288" s="3">
        <v>93205</v>
      </c>
      <c r="HNH288" s="3">
        <v>93205</v>
      </c>
      <c r="HNI288" s="3">
        <v>93205</v>
      </c>
      <c r="HNJ288" s="3">
        <v>93205</v>
      </c>
      <c r="HNK288" s="3">
        <v>93205</v>
      </c>
      <c r="HNL288" s="3">
        <v>93205</v>
      </c>
      <c r="HNM288" s="3">
        <v>93205</v>
      </c>
      <c r="HNN288" s="3">
        <v>93205</v>
      </c>
      <c r="HNO288" s="3">
        <v>93205</v>
      </c>
      <c r="HNP288" s="3">
        <v>93205</v>
      </c>
      <c r="HNQ288" s="3">
        <v>93205</v>
      </c>
      <c r="HNR288" s="3">
        <v>93205</v>
      </c>
      <c r="HNS288" s="3">
        <v>93205</v>
      </c>
      <c r="HNT288" s="3">
        <v>93205</v>
      </c>
      <c r="HNU288" s="3">
        <v>93205</v>
      </c>
      <c r="HNV288" s="3">
        <v>93205</v>
      </c>
      <c r="HNW288" s="3">
        <v>93205</v>
      </c>
      <c r="HNX288" s="3">
        <v>93205</v>
      </c>
      <c r="HNY288" s="3">
        <v>93205</v>
      </c>
      <c r="HNZ288" s="3">
        <v>93205</v>
      </c>
      <c r="HOA288" s="3">
        <v>93205</v>
      </c>
      <c r="HOB288" s="3">
        <v>93205</v>
      </c>
      <c r="HOC288" s="3">
        <v>93205</v>
      </c>
      <c r="HOD288" s="3">
        <v>93205</v>
      </c>
      <c r="HOE288" s="3">
        <v>93205</v>
      </c>
      <c r="HOF288" s="3">
        <v>93205</v>
      </c>
      <c r="HOG288" s="3">
        <v>93205</v>
      </c>
      <c r="HOH288" s="3">
        <v>93205</v>
      </c>
      <c r="HOI288" s="3">
        <v>93205</v>
      </c>
      <c r="HOJ288" s="3">
        <v>93205</v>
      </c>
      <c r="HOK288" s="3">
        <v>93205</v>
      </c>
      <c r="HOL288" s="3">
        <v>93205</v>
      </c>
      <c r="HOM288" s="3">
        <v>93205</v>
      </c>
      <c r="HON288" s="3">
        <v>93205</v>
      </c>
      <c r="HOO288" s="3">
        <v>93205</v>
      </c>
      <c r="HOP288" s="3">
        <v>93205</v>
      </c>
      <c r="HOQ288" s="3">
        <v>93205</v>
      </c>
      <c r="HOR288" s="3">
        <v>93205</v>
      </c>
      <c r="HOS288" s="3">
        <v>93205</v>
      </c>
      <c r="HOT288" s="3">
        <v>93205</v>
      </c>
      <c r="HOU288" s="3">
        <v>93205</v>
      </c>
      <c r="HOV288" s="3">
        <v>93205</v>
      </c>
      <c r="HOW288" s="3">
        <v>93205</v>
      </c>
      <c r="HOX288" s="3">
        <v>93205</v>
      </c>
      <c r="HOY288" s="3">
        <v>93205</v>
      </c>
      <c r="HOZ288" s="3">
        <v>93205</v>
      </c>
      <c r="HPA288" s="3">
        <v>93205</v>
      </c>
      <c r="HPB288" s="3">
        <v>93205</v>
      </c>
      <c r="HPC288" s="3">
        <v>93205</v>
      </c>
      <c r="HPD288" s="3">
        <v>93205</v>
      </c>
      <c r="HPE288" s="3">
        <v>93205</v>
      </c>
      <c r="HPF288" s="3">
        <v>93205</v>
      </c>
      <c r="HPG288" s="3">
        <v>93205</v>
      </c>
      <c r="HPH288" s="3">
        <v>93205</v>
      </c>
      <c r="HPI288" s="3">
        <v>93205</v>
      </c>
      <c r="HPJ288" s="3">
        <v>93205</v>
      </c>
      <c r="HPK288" s="3">
        <v>93205</v>
      </c>
      <c r="HPL288" s="3">
        <v>93205</v>
      </c>
      <c r="HPM288" s="3">
        <v>93205</v>
      </c>
      <c r="HPN288" s="3">
        <v>93205</v>
      </c>
      <c r="HPO288" s="3">
        <v>93205</v>
      </c>
      <c r="HPP288" s="3">
        <v>93205</v>
      </c>
      <c r="HPQ288" s="3">
        <v>93205</v>
      </c>
      <c r="HPR288" s="3">
        <v>93205</v>
      </c>
      <c r="HPS288" s="3">
        <v>93205</v>
      </c>
      <c r="HPT288" s="3">
        <v>93205</v>
      </c>
      <c r="HPU288" s="3">
        <v>93205</v>
      </c>
      <c r="HPV288" s="3">
        <v>93205</v>
      </c>
      <c r="HPW288" s="3">
        <v>93205</v>
      </c>
      <c r="HPX288" s="3">
        <v>93205</v>
      </c>
      <c r="HPY288" s="3">
        <v>93205</v>
      </c>
      <c r="HPZ288" s="3">
        <v>93205</v>
      </c>
      <c r="HQA288" s="3">
        <v>93205</v>
      </c>
      <c r="HQB288" s="3">
        <v>93205</v>
      </c>
      <c r="HQC288" s="3">
        <v>93205</v>
      </c>
      <c r="HQD288" s="3">
        <v>93205</v>
      </c>
      <c r="HQE288" s="3">
        <v>93205</v>
      </c>
      <c r="HQF288" s="3">
        <v>93205</v>
      </c>
      <c r="HQG288" s="3">
        <v>93205</v>
      </c>
      <c r="HQH288" s="3">
        <v>93205</v>
      </c>
      <c r="HQI288" s="3">
        <v>93205</v>
      </c>
      <c r="HQJ288" s="3">
        <v>93205</v>
      </c>
      <c r="HQK288" s="3">
        <v>93205</v>
      </c>
      <c r="HQL288" s="3">
        <v>93205</v>
      </c>
      <c r="HQM288" s="3">
        <v>93205</v>
      </c>
      <c r="HQN288" s="3">
        <v>93205</v>
      </c>
      <c r="HQO288" s="3">
        <v>93205</v>
      </c>
      <c r="HQP288" s="3">
        <v>93205</v>
      </c>
      <c r="HQQ288" s="3">
        <v>93205</v>
      </c>
      <c r="HQR288" s="3">
        <v>93205</v>
      </c>
      <c r="HQS288" s="3">
        <v>93205</v>
      </c>
      <c r="HQT288" s="3">
        <v>93205</v>
      </c>
      <c r="HQU288" s="3">
        <v>93205</v>
      </c>
      <c r="HQV288" s="3">
        <v>93205</v>
      </c>
      <c r="HQW288" s="3">
        <v>93205</v>
      </c>
      <c r="HQX288" s="3">
        <v>93205</v>
      </c>
      <c r="HQY288" s="3">
        <v>93205</v>
      </c>
      <c r="HQZ288" s="3">
        <v>93205</v>
      </c>
      <c r="HRA288" s="3">
        <v>93205</v>
      </c>
      <c r="HRB288" s="3">
        <v>93205</v>
      </c>
      <c r="HRC288" s="3">
        <v>93205</v>
      </c>
      <c r="HRD288" s="3">
        <v>93205</v>
      </c>
      <c r="HRE288" s="3">
        <v>93205</v>
      </c>
      <c r="HRF288" s="3">
        <v>93205</v>
      </c>
      <c r="HRG288" s="3">
        <v>93205</v>
      </c>
      <c r="HRH288" s="3">
        <v>93205</v>
      </c>
      <c r="HRI288" s="3">
        <v>93205</v>
      </c>
      <c r="HRJ288" s="3">
        <v>93205</v>
      </c>
      <c r="HRK288" s="3">
        <v>93205</v>
      </c>
      <c r="HRL288" s="3">
        <v>93205</v>
      </c>
      <c r="HRM288" s="3">
        <v>93205</v>
      </c>
      <c r="HRN288" s="3">
        <v>93205</v>
      </c>
      <c r="HRO288" s="3">
        <v>93205</v>
      </c>
      <c r="HRP288" s="3">
        <v>93205</v>
      </c>
      <c r="HRQ288" s="3">
        <v>93205</v>
      </c>
      <c r="HRR288" s="3">
        <v>93205</v>
      </c>
      <c r="HRS288" s="3">
        <v>93205</v>
      </c>
      <c r="HRT288" s="3">
        <v>93205</v>
      </c>
      <c r="HRU288" s="3">
        <v>93205</v>
      </c>
      <c r="HRV288" s="3">
        <v>93205</v>
      </c>
      <c r="HRW288" s="3">
        <v>93205</v>
      </c>
      <c r="HRX288" s="3">
        <v>93205</v>
      </c>
      <c r="HRY288" s="3">
        <v>93205</v>
      </c>
      <c r="HRZ288" s="3">
        <v>93205</v>
      </c>
      <c r="HSA288" s="3">
        <v>93205</v>
      </c>
      <c r="HSB288" s="3">
        <v>93205</v>
      </c>
      <c r="HSC288" s="3">
        <v>93205</v>
      </c>
      <c r="HSD288" s="3">
        <v>93205</v>
      </c>
      <c r="HSE288" s="3">
        <v>93205</v>
      </c>
      <c r="HSF288" s="3">
        <v>93205</v>
      </c>
      <c r="HSG288" s="3">
        <v>93205</v>
      </c>
      <c r="HSH288" s="3">
        <v>93205</v>
      </c>
      <c r="HSI288" s="3">
        <v>93205</v>
      </c>
      <c r="HSJ288" s="3">
        <v>93205</v>
      </c>
      <c r="HSK288" s="3">
        <v>93205</v>
      </c>
      <c r="HSL288" s="3">
        <v>93205</v>
      </c>
      <c r="HSM288" s="3">
        <v>93205</v>
      </c>
      <c r="HSN288" s="3">
        <v>93205</v>
      </c>
      <c r="HSO288" s="3">
        <v>93205</v>
      </c>
      <c r="HSP288" s="3">
        <v>93205</v>
      </c>
      <c r="HSQ288" s="3">
        <v>93205</v>
      </c>
      <c r="HSR288" s="3">
        <v>93205</v>
      </c>
      <c r="HSS288" s="3">
        <v>93205</v>
      </c>
      <c r="HST288" s="3">
        <v>93205</v>
      </c>
      <c r="HSU288" s="3">
        <v>93205</v>
      </c>
      <c r="HSV288" s="3">
        <v>93205</v>
      </c>
      <c r="HSW288" s="3">
        <v>93205</v>
      </c>
      <c r="HSX288" s="3">
        <v>93205</v>
      </c>
      <c r="HSY288" s="3">
        <v>93205</v>
      </c>
      <c r="HSZ288" s="3">
        <v>93205</v>
      </c>
      <c r="HTA288" s="3">
        <v>93205</v>
      </c>
      <c r="HTB288" s="3">
        <v>93205</v>
      </c>
      <c r="HTC288" s="3">
        <v>93205</v>
      </c>
      <c r="HTD288" s="3">
        <v>93205</v>
      </c>
      <c r="HTE288" s="3">
        <v>93205</v>
      </c>
      <c r="HTF288" s="3">
        <v>93205</v>
      </c>
      <c r="HTG288" s="3">
        <v>93205</v>
      </c>
      <c r="HTH288" s="3">
        <v>93205</v>
      </c>
      <c r="HTI288" s="3">
        <v>93205</v>
      </c>
      <c r="HTJ288" s="3">
        <v>93205</v>
      </c>
      <c r="HTK288" s="3">
        <v>93205</v>
      </c>
      <c r="HTL288" s="3">
        <v>93205</v>
      </c>
      <c r="HTM288" s="3">
        <v>93205</v>
      </c>
      <c r="HTN288" s="3">
        <v>93205</v>
      </c>
      <c r="HTO288" s="3">
        <v>93205</v>
      </c>
      <c r="HTP288" s="3">
        <v>93205</v>
      </c>
      <c r="HTQ288" s="3">
        <v>93205</v>
      </c>
      <c r="HTR288" s="3">
        <v>93205</v>
      </c>
      <c r="HTS288" s="3">
        <v>93205</v>
      </c>
      <c r="HTT288" s="3">
        <v>93205</v>
      </c>
      <c r="HTU288" s="3">
        <v>93205</v>
      </c>
      <c r="HTV288" s="3">
        <v>93205</v>
      </c>
      <c r="HTW288" s="3">
        <v>93205</v>
      </c>
      <c r="HTX288" s="3">
        <v>93205</v>
      </c>
      <c r="HTY288" s="3">
        <v>93205</v>
      </c>
      <c r="HTZ288" s="3">
        <v>93205</v>
      </c>
      <c r="HUA288" s="3">
        <v>93205</v>
      </c>
      <c r="HUB288" s="3">
        <v>93205</v>
      </c>
      <c r="HUC288" s="3">
        <v>93205</v>
      </c>
      <c r="HUD288" s="3">
        <v>93205</v>
      </c>
      <c r="HUE288" s="3">
        <v>93205</v>
      </c>
      <c r="HUF288" s="3">
        <v>93205</v>
      </c>
      <c r="HUG288" s="3">
        <v>93205</v>
      </c>
      <c r="HUH288" s="3">
        <v>93205</v>
      </c>
      <c r="HUI288" s="3">
        <v>93205</v>
      </c>
      <c r="HUJ288" s="3">
        <v>93205</v>
      </c>
      <c r="HUK288" s="3">
        <v>93205</v>
      </c>
      <c r="HUL288" s="3">
        <v>93205</v>
      </c>
      <c r="HUM288" s="3">
        <v>93205</v>
      </c>
      <c r="HUN288" s="3">
        <v>93205</v>
      </c>
      <c r="HUO288" s="3">
        <v>93205</v>
      </c>
      <c r="HUP288" s="3">
        <v>93205</v>
      </c>
      <c r="HUQ288" s="3">
        <v>93205</v>
      </c>
      <c r="HUR288" s="3">
        <v>93205</v>
      </c>
      <c r="HUS288" s="3">
        <v>93205</v>
      </c>
      <c r="HUT288" s="3">
        <v>93205</v>
      </c>
      <c r="HUU288" s="3">
        <v>93205</v>
      </c>
      <c r="HUV288" s="3">
        <v>93205</v>
      </c>
      <c r="HUW288" s="3">
        <v>93205</v>
      </c>
      <c r="HUX288" s="3">
        <v>93205</v>
      </c>
      <c r="HUY288" s="3">
        <v>93205</v>
      </c>
      <c r="HUZ288" s="3">
        <v>93205</v>
      </c>
      <c r="HVA288" s="3">
        <v>93205</v>
      </c>
      <c r="HVB288" s="3">
        <v>93205</v>
      </c>
      <c r="HVC288" s="3">
        <v>93205</v>
      </c>
      <c r="HVD288" s="3">
        <v>93205</v>
      </c>
      <c r="HVE288" s="3">
        <v>93205</v>
      </c>
      <c r="HVF288" s="3">
        <v>93205</v>
      </c>
      <c r="HVG288" s="3">
        <v>93205</v>
      </c>
      <c r="HVH288" s="3">
        <v>93205</v>
      </c>
      <c r="HVI288" s="3">
        <v>93205</v>
      </c>
      <c r="HVJ288" s="3">
        <v>93205</v>
      </c>
      <c r="HVK288" s="3">
        <v>93205</v>
      </c>
      <c r="HVL288" s="3">
        <v>93205</v>
      </c>
      <c r="HVM288" s="3">
        <v>93205</v>
      </c>
      <c r="HVN288" s="3">
        <v>93205</v>
      </c>
      <c r="HVO288" s="3">
        <v>93205</v>
      </c>
      <c r="HVP288" s="3">
        <v>93205</v>
      </c>
      <c r="HVQ288" s="3">
        <v>93205</v>
      </c>
      <c r="HVR288" s="3">
        <v>93205</v>
      </c>
      <c r="HVS288" s="3">
        <v>93205</v>
      </c>
      <c r="HVT288" s="3">
        <v>93205</v>
      </c>
      <c r="HVU288" s="3">
        <v>93205</v>
      </c>
      <c r="HVV288" s="3">
        <v>93205</v>
      </c>
      <c r="HVW288" s="3">
        <v>93205</v>
      </c>
      <c r="HVX288" s="3">
        <v>93205</v>
      </c>
      <c r="HVY288" s="3">
        <v>93205</v>
      </c>
      <c r="HVZ288" s="3">
        <v>93205</v>
      </c>
      <c r="HWA288" s="3">
        <v>93205</v>
      </c>
      <c r="HWB288" s="3">
        <v>93205</v>
      </c>
      <c r="HWC288" s="3">
        <v>93205</v>
      </c>
      <c r="HWD288" s="3">
        <v>93205</v>
      </c>
      <c r="HWE288" s="3">
        <v>93205</v>
      </c>
      <c r="HWF288" s="3">
        <v>93205</v>
      </c>
      <c r="HWG288" s="3">
        <v>93205</v>
      </c>
      <c r="HWH288" s="3">
        <v>93205</v>
      </c>
      <c r="HWI288" s="3">
        <v>93205</v>
      </c>
      <c r="HWJ288" s="3">
        <v>93205</v>
      </c>
      <c r="HWK288" s="3">
        <v>93205</v>
      </c>
      <c r="HWL288" s="3">
        <v>93205</v>
      </c>
      <c r="HWM288" s="3">
        <v>93205</v>
      </c>
      <c r="HWN288" s="3">
        <v>93205</v>
      </c>
      <c r="HWO288" s="3">
        <v>93205</v>
      </c>
      <c r="HWP288" s="3">
        <v>93205</v>
      </c>
      <c r="HWQ288" s="3">
        <v>93205</v>
      </c>
      <c r="HWR288" s="3">
        <v>93205</v>
      </c>
      <c r="HWS288" s="3">
        <v>93205</v>
      </c>
      <c r="HWT288" s="3">
        <v>93205</v>
      </c>
      <c r="HWU288" s="3">
        <v>93205</v>
      </c>
      <c r="HWV288" s="3">
        <v>93205</v>
      </c>
      <c r="HWW288" s="3">
        <v>93205</v>
      </c>
      <c r="HWX288" s="3">
        <v>93205</v>
      </c>
      <c r="HWY288" s="3">
        <v>93205</v>
      </c>
      <c r="HWZ288" s="3">
        <v>93205</v>
      </c>
      <c r="HXA288" s="3">
        <v>93205</v>
      </c>
      <c r="HXB288" s="3">
        <v>93205</v>
      </c>
      <c r="HXC288" s="3">
        <v>93205</v>
      </c>
      <c r="HXD288" s="3">
        <v>93205</v>
      </c>
      <c r="HXE288" s="3">
        <v>93205</v>
      </c>
      <c r="HXF288" s="3">
        <v>93205</v>
      </c>
      <c r="HXG288" s="3">
        <v>93205</v>
      </c>
      <c r="HXH288" s="3">
        <v>93205</v>
      </c>
      <c r="HXI288" s="3">
        <v>93205</v>
      </c>
      <c r="HXJ288" s="3">
        <v>93205</v>
      </c>
      <c r="HXK288" s="3">
        <v>93205</v>
      </c>
      <c r="HXL288" s="3">
        <v>93205</v>
      </c>
      <c r="HXM288" s="3">
        <v>93205</v>
      </c>
      <c r="HXN288" s="3">
        <v>93205</v>
      </c>
      <c r="HXO288" s="3">
        <v>93205</v>
      </c>
      <c r="HXP288" s="3">
        <v>93205</v>
      </c>
      <c r="HXQ288" s="3">
        <v>93205</v>
      </c>
      <c r="HXR288" s="3">
        <v>93205</v>
      </c>
      <c r="HXS288" s="3">
        <v>93205</v>
      </c>
      <c r="HXT288" s="3">
        <v>93205</v>
      </c>
      <c r="HXU288" s="3">
        <v>93205</v>
      </c>
      <c r="HXV288" s="3">
        <v>93205</v>
      </c>
      <c r="HXW288" s="3">
        <v>93205</v>
      </c>
      <c r="HXX288" s="3">
        <v>93205</v>
      </c>
      <c r="HXY288" s="3">
        <v>93205</v>
      </c>
      <c r="HXZ288" s="3">
        <v>93205</v>
      </c>
      <c r="HYA288" s="3">
        <v>93205</v>
      </c>
      <c r="HYB288" s="3">
        <v>93205</v>
      </c>
      <c r="HYC288" s="3">
        <v>93205</v>
      </c>
      <c r="HYD288" s="3">
        <v>93205</v>
      </c>
      <c r="HYE288" s="3">
        <v>93205</v>
      </c>
      <c r="HYF288" s="3">
        <v>93205</v>
      </c>
      <c r="HYG288" s="3">
        <v>93205</v>
      </c>
      <c r="HYH288" s="3">
        <v>93205</v>
      </c>
      <c r="HYI288" s="3">
        <v>93205</v>
      </c>
      <c r="HYJ288" s="3">
        <v>93205</v>
      </c>
      <c r="HYK288" s="3">
        <v>93205</v>
      </c>
      <c r="HYL288" s="3">
        <v>93205</v>
      </c>
      <c r="HYM288" s="3">
        <v>93205</v>
      </c>
      <c r="HYN288" s="3">
        <v>93205</v>
      </c>
      <c r="HYO288" s="3">
        <v>93205</v>
      </c>
      <c r="HYP288" s="3">
        <v>93205</v>
      </c>
      <c r="HYQ288" s="3">
        <v>93205</v>
      </c>
      <c r="HYR288" s="3">
        <v>93205</v>
      </c>
      <c r="HYS288" s="3">
        <v>93205</v>
      </c>
      <c r="HYT288" s="3">
        <v>93205</v>
      </c>
      <c r="HYU288" s="3">
        <v>93205</v>
      </c>
      <c r="HYV288" s="3">
        <v>93205</v>
      </c>
      <c r="HYW288" s="3">
        <v>93205</v>
      </c>
      <c r="HYX288" s="3">
        <v>93205</v>
      </c>
      <c r="HYY288" s="3">
        <v>93205</v>
      </c>
      <c r="HYZ288" s="3">
        <v>93205</v>
      </c>
      <c r="HZA288" s="3">
        <v>93205</v>
      </c>
      <c r="HZB288" s="3">
        <v>93205</v>
      </c>
      <c r="HZC288" s="3">
        <v>93205</v>
      </c>
      <c r="HZD288" s="3">
        <v>93205</v>
      </c>
      <c r="HZE288" s="3">
        <v>93205</v>
      </c>
      <c r="HZF288" s="3">
        <v>93205</v>
      </c>
      <c r="HZG288" s="3">
        <v>93205</v>
      </c>
      <c r="HZH288" s="3">
        <v>93205</v>
      </c>
      <c r="HZI288" s="3">
        <v>93205</v>
      </c>
      <c r="HZJ288" s="3">
        <v>93205</v>
      </c>
      <c r="HZK288" s="3">
        <v>93205</v>
      </c>
      <c r="HZL288" s="3">
        <v>93205</v>
      </c>
      <c r="HZM288" s="3">
        <v>93205</v>
      </c>
      <c r="HZN288" s="3">
        <v>93205</v>
      </c>
      <c r="HZO288" s="3">
        <v>93205</v>
      </c>
      <c r="HZP288" s="3">
        <v>93205</v>
      </c>
      <c r="HZQ288" s="3">
        <v>93205</v>
      </c>
      <c r="HZR288" s="3">
        <v>93205</v>
      </c>
      <c r="HZS288" s="3">
        <v>93205</v>
      </c>
      <c r="HZT288" s="3">
        <v>93205</v>
      </c>
      <c r="HZU288" s="3">
        <v>93205</v>
      </c>
      <c r="HZV288" s="3">
        <v>93205</v>
      </c>
      <c r="HZW288" s="3">
        <v>93205</v>
      </c>
      <c r="HZX288" s="3">
        <v>93205</v>
      </c>
      <c r="HZY288" s="3">
        <v>93205</v>
      </c>
      <c r="HZZ288" s="3">
        <v>93205</v>
      </c>
      <c r="IAA288" s="3">
        <v>93205</v>
      </c>
      <c r="IAB288" s="3">
        <v>93205</v>
      </c>
      <c r="IAC288" s="3">
        <v>93205</v>
      </c>
      <c r="IAD288" s="3">
        <v>93205</v>
      </c>
      <c r="IAE288" s="3">
        <v>93205</v>
      </c>
      <c r="IAF288" s="3">
        <v>93205</v>
      </c>
      <c r="IAG288" s="3">
        <v>93205</v>
      </c>
      <c r="IAH288" s="3">
        <v>93205</v>
      </c>
      <c r="IAI288" s="3">
        <v>93205</v>
      </c>
      <c r="IAJ288" s="3">
        <v>93205</v>
      </c>
      <c r="IAK288" s="3">
        <v>93205</v>
      </c>
      <c r="IAL288" s="3">
        <v>93205</v>
      </c>
      <c r="IAM288" s="3">
        <v>93205</v>
      </c>
      <c r="IAN288" s="3">
        <v>93205</v>
      </c>
      <c r="IAO288" s="3">
        <v>93205</v>
      </c>
      <c r="IAP288" s="3">
        <v>93205</v>
      </c>
      <c r="IAQ288" s="3">
        <v>93205</v>
      </c>
      <c r="IAR288" s="3">
        <v>93205</v>
      </c>
      <c r="IAS288" s="3">
        <v>93205</v>
      </c>
      <c r="IAT288" s="3">
        <v>93205</v>
      </c>
      <c r="IAU288" s="3">
        <v>93205</v>
      </c>
      <c r="IAV288" s="3">
        <v>93205</v>
      </c>
      <c r="IAW288" s="3">
        <v>93205</v>
      </c>
      <c r="IAX288" s="3">
        <v>93205</v>
      </c>
      <c r="IAY288" s="3">
        <v>93205</v>
      </c>
      <c r="IAZ288" s="3">
        <v>93205</v>
      </c>
      <c r="IBA288" s="3">
        <v>93205</v>
      </c>
      <c r="IBB288" s="3">
        <v>93205</v>
      </c>
      <c r="IBC288" s="3">
        <v>93205</v>
      </c>
      <c r="IBD288" s="3">
        <v>93205</v>
      </c>
      <c r="IBE288" s="3">
        <v>93205</v>
      </c>
      <c r="IBF288" s="3">
        <v>93205</v>
      </c>
      <c r="IBG288" s="3">
        <v>93205</v>
      </c>
      <c r="IBH288" s="3">
        <v>93205</v>
      </c>
      <c r="IBI288" s="3">
        <v>93205</v>
      </c>
      <c r="IBJ288" s="3">
        <v>93205</v>
      </c>
      <c r="IBK288" s="3">
        <v>93205</v>
      </c>
      <c r="IBL288" s="3">
        <v>93205</v>
      </c>
      <c r="IBM288" s="3">
        <v>93205</v>
      </c>
      <c r="IBN288" s="3">
        <v>93205</v>
      </c>
      <c r="IBO288" s="3">
        <v>93205</v>
      </c>
      <c r="IBP288" s="3">
        <v>93205</v>
      </c>
      <c r="IBQ288" s="3">
        <v>93205</v>
      </c>
      <c r="IBR288" s="3">
        <v>93205</v>
      </c>
      <c r="IBS288" s="3">
        <v>93205</v>
      </c>
      <c r="IBT288" s="3">
        <v>93205</v>
      </c>
      <c r="IBU288" s="3">
        <v>93205</v>
      </c>
      <c r="IBV288" s="3">
        <v>93205</v>
      </c>
      <c r="IBW288" s="3">
        <v>93205</v>
      </c>
      <c r="IBX288" s="3">
        <v>93205</v>
      </c>
      <c r="IBY288" s="3">
        <v>93205</v>
      </c>
      <c r="IBZ288" s="3">
        <v>93205</v>
      </c>
      <c r="ICA288" s="3">
        <v>93205</v>
      </c>
      <c r="ICB288" s="3">
        <v>93205</v>
      </c>
      <c r="ICC288" s="3">
        <v>93205</v>
      </c>
      <c r="ICD288" s="3">
        <v>93205</v>
      </c>
      <c r="ICE288" s="3">
        <v>93205</v>
      </c>
      <c r="ICF288" s="3">
        <v>93205</v>
      </c>
      <c r="ICG288" s="3">
        <v>93205</v>
      </c>
      <c r="ICH288" s="3">
        <v>93205</v>
      </c>
      <c r="ICI288" s="3">
        <v>93205</v>
      </c>
      <c r="ICJ288" s="3">
        <v>93205</v>
      </c>
      <c r="ICK288" s="3">
        <v>93205</v>
      </c>
      <c r="ICL288" s="3">
        <v>93205</v>
      </c>
      <c r="ICM288" s="3">
        <v>93205</v>
      </c>
      <c r="ICN288" s="3">
        <v>93205</v>
      </c>
      <c r="ICO288" s="3">
        <v>93205</v>
      </c>
      <c r="ICP288" s="3">
        <v>93205</v>
      </c>
      <c r="ICQ288" s="3">
        <v>93205</v>
      </c>
      <c r="ICR288" s="3">
        <v>93205</v>
      </c>
      <c r="ICS288" s="3">
        <v>93205</v>
      </c>
      <c r="ICT288" s="3">
        <v>93205</v>
      </c>
      <c r="ICU288" s="3">
        <v>93205</v>
      </c>
      <c r="ICV288" s="3">
        <v>93205</v>
      </c>
      <c r="ICW288" s="3">
        <v>93205</v>
      </c>
      <c r="ICX288" s="3">
        <v>93205</v>
      </c>
      <c r="ICY288" s="3">
        <v>93205</v>
      </c>
      <c r="ICZ288" s="3">
        <v>93205</v>
      </c>
      <c r="IDA288" s="3">
        <v>93205</v>
      </c>
      <c r="IDB288" s="3">
        <v>93205</v>
      </c>
      <c r="IDC288" s="3">
        <v>93205</v>
      </c>
      <c r="IDD288" s="3">
        <v>93205</v>
      </c>
      <c r="IDE288" s="3">
        <v>93205</v>
      </c>
      <c r="IDF288" s="3">
        <v>93205</v>
      </c>
      <c r="IDG288" s="3">
        <v>93205</v>
      </c>
      <c r="IDH288" s="3">
        <v>93205</v>
      </c>
      <c r="IDI288" s="3">
        <v>93205</v>
      </c>
      <c r="IDJ288" s="3">
        <v>93205</v>
      </c>
      <c r="IDK288" s="3">
        <v>93205</v>
      </c>
      <c r="IDL288" s="3">
        <v>93205</v>
      </c>
      <c r="IDM288" s="3">
        <v>93205</v>
      </c>
      <c r="IDN288" s="3">
        <v>93205</v>
      </c>
      <c r="IDO288" s="3">
        <v>93205</v>
      </c>
      <c r="IDP288" s="3">
        <v>93205</v>
      </c>
      <c r="IDQ288" s="3">
        <v>93205</v>
      </c>
      <c r="IDR288" s="3">
        <v>93205</v>
      </c>
      <c r="IDS288" s="3">
        <v>93205</v>
      </c>
      <c r="IDT288" s="3">
        <v>93205</v>
      </c>
      <c r="IDU288" s="3">
        <v>93205</v>
      </c>
      <c r="IDV288" s="3">
        <v>93205</v>
      </c>
      <c r="IDW288" s="3">
        <v>93205</v>
      </c>
      <c r="IDX288" s="3">
        <v>93205</v>
      </c>
      <c r="IDY288" s="3">
        <v>93205</v>
      </c>
      <c r="IDZ288" s="3">
        <v>93205</v>
      </c>
      <c r="IEA288" s="3">
        <v>93205</v>
      </c>
      <c r="IEB288" s="3">
        <v>93205</v>
      </c>
      <c r="IEC288" s="3">
        <v>93205</v>
      </c>
      <c r="IED288" s="3">
        <v>93205</v>
      </c>
      <c r="IEE288" s="3">
        <v>93205</v>
      </c>
      <c r="IEF288" s="3">
        <v>93205</v>
      </c>
      <c r="IEG288" s="3">
        <v>93205</v>
      </c>
      <c r="IEH288" s="3">
        <v>93205</v>
      </c>
      <c r="IEI288" s="3">
        <v>93205</v>
      </c>
      <c r="IEJ288" s="3">
        <v>93205</v>
      </c>
      <c r="IEK288" s="3">
        <v>93205</v>
      </c>
      <c r="IEL288" s="3">
        <v>93205</v>
      </c>
      <c r="IEM288" s="3">
        <v>93205</v>
      </c>
      <c r="IEN288" s="3">
        <v>93205</v>
      </c>
      <c r="IEO288" s="3">
        <v>93205</v>
      </c>
      <c r="IEP288" s="3">
        <v>93205</v>
      </c>
      <c r="IEQ288" s="3">
        <v>93205</v>
      </c>
      <c r="IER288" s="3">
        <v>93205</v>
      </c>
      <c r="IES288" s="3">
        <v>93205</v>
      </c>
      <c r="IET288" s="3">
        <v>93205</v>
      </c>
      <c r="IEU288" s="3">
        <v>93205</v>
      </c>
      <c r="IEV288" s="3">
        <v>93205</v>
      </c>
      <c r="IEW288" s="3">
        <v>93205</v>
      </c>
      <c r="IEX288" s="3">
        <v>93205</v>
      </c>
      <c r="IEY288" s="3">
        <v>93205</v>
      </c>
      <c r="IEZ288" s="3">
        <v>93205</v>
      </c>
      <c r="IFA288" s="3">
        <v>93205</v>
      </c>
      <c r="IFB288" s="3">
        <v>93205</v>
      </c>
      <c r="IFC288" s="3">
        <v>93205</v>
      </c>
      <c r="IFD288" s="3">
        <v>93205</v>
      </c>
      <c r="IFE288" s="3">
        <v>93205</v>
      </c>
      <c r="IFF288" s="3">
        <v>93205</v>
      </c>
      <c r="IFG288" s="3">
        <v>93205</v>
      </c>
      <c r="IFH288" s="3">
        <v>93205</v>
      </c>
      <c r="IFI288" s="3">
        <v>93205</v>
      </c>
      <c r="IFJ288" s="3">
        <v>93205</v>
      </c>
      <c r="IFK288" s="3">
        <v>93205</v>
      </c>
      <c r="IFL288" s="3">
        <v>93205</v>
      </c>
      <c r="IFM288" s="3">
        <v>93205</v>
      </c>
      <c r="IFN288" s="3">
        <v>93205</v>
      </c>
      <c r="IFO288" s="3">
        <v>93205</v>
      </c>
      <c r="IFP288" s="3">
        <v>93205</v>
      </c>
      <c r="IFQ288" s="3">
        <v>93205</v>
      </c>
      <c r="IFR288" s="3">
        <v>93205</v>
      </c>
      <c r="IFS288" s="3">
        <v>93205</v>
      </c>
      <c r="IFT288" s="3">
        <v>93205</v>
      </c>
      <c r="IFU288" s="3">
        <v>93205</v>
      </c>
      <c r="IFV288" s="3">
        <v>93205</v>
      </c>
      <c r="IFW288" s="3">
        <v>93205</v>
      </c>
      <c r="IFX288" s="3">
        <v>93205</v>
      </c>
      <c r="IFY288" s="3">
        <v>93205</v>
      </c>
      <c r="IFZ288" s="3">
        <v>93205</v>
      </c>
      <c r="IGA288" s="3">
        <v>93205</v>
      </c>
      <c r="IGB288" s="3">
        <v>93205</v>
      </c>
      <c r="IGC288" s="3">
        <v>93205</v>
      </c>
      <c r="IGD288" s="3">
        <v>93205</v>
      </c>
      <c r="IGE288" s="3">
        <v>93205</v>
      </c>
      <c r="IGF288" s="3">
        <v>93205</v>
      </c>
      <c r="IGG288" s="3">
        <v>93205</v>
      </c>
      <c r="IGH288" s="3">
        <v>93205</v>
      </c>
      <c r="IGI288" s="3">
        <v>93205</v>
      </c>
      <c r="IGJ288" s="3">
        <v>93205</v>
      </c>
      <c r="IGK288" s="3">
        <v>93205</v>
      </c>
      <c r="IGL288" s="3">
        <v>93205</v>
      </c>
      <c r="IGM288" s="3">
        <v>93205</v>
      </c>
      <c r="IGN288" s="3">
        <v>93205</v>
      </c>
      <c r="IGO288" s="3">
        <v>93205</v>
      </c>
      <c r="IGP288" s="3">
        <v>93205</v>
      </c>
      <c r="IGQ288" s="3">
        <v>93205</v>
      </c>
      <c r="IGR288" s="3">
        <v>93205</v>
      </c>
      <c r="IGS288" s="3">
        <v>93205</v>
      </c>
      <c r="IGT288" s="3">
        <v>93205</v>
      </c>
      <c r="IGU288" s="3">
        <v>93205</v>
      </c>
      <c r="IGV288" s="3">
        <v>93205</v>
      </c>
      <c r="IGW288" s="3">
        <v>93205</v>
      </c>
      <c r="IGX288" s="3">
        <v>93205</v>
      </c>
      <c r="IGY288" s="3">
        <v>93205</v>
      </c>
      <c r="IGZ288" s="3">
        <v>93205</v>
      </c>
      <c r="IHA288" s="3">
        <v>93205</v>
      </c>
      <c r="IHB288" s="3">
        <v>93205</v>
      </c>
      <c r="IHC288" s="3">
        <v>93205</v>
      </c>
      <c r="IHD288" s="3">
        <v>93205</v>
      </c>
      <c r="IHE288" s="3">
        <v>93205</v>
      </c>
      <c r="IHF288" s="3">
        <v>93205</v>
      </c>
      <c r="IHG288" s="3">
        <v>93205</v>
      </c>
      <c r="IHH288" s="3">
        <v>93205</v>
      </c>
      <c r="IHI288" s="3">
        <v>93205</v>
      </c>
      <c r="IHJ288" s="3">
        <v>93205</v>
      </c>
      <c r="IHK288" s="3">
        <v>93205</v>
      </c>
      <c r="IHL288" s="3">
        <v>93205</v>
      </c>
      <c r="IHM288" s="3">
        <v>93205</v>
      </c>
      <c r="IHN288" s="3">
        <v>93205</v>
      </c>
      <c r="IHO288" s="3">
        <v>93205</v>
      </c>
      <c r="IHP288" s="3">
        <v>93205</v>
      </c>
      <c r="IHQ288" s="3">
        <v>93205</v>
      </c>
      <c r="IHR288" s="3">
        <v>93205</v>
      </c>
      <c r="IHS288" s="3">
        <v>93205</v>
      </c>
      <c r="IHT288" s="3">
        <v>93205</v>
      </c>
      <c r="IHU288" s="3">
        <v>93205</v>
      </c>
      <c r="IHV288" s="3">
        <v>93205</v>
      </c>
      <c r="IHW288" s="3">
        <v>93205</v>
      </c>
      <c r="IHX288" s="3">
        <v>93205</v>
      </c>
      <c r="IHY288" s="3">
        <v>93205</v>
      </c>
      <c r="IHZ288" s="3">
        <v>93205</v>
      </c>
      <c r="IIA288" s="3">
        <v>93205</v>
      </c>
      <c r="IIB288" s="3">
        <v>93205</v>
      </c>
      <c r="IIC288" s="3">
        <v>93205</v>
      </c>
      <c r="IID288" s="3">
        <v>93205</v>
      </c>
      <c r="IIE288" s="3">
        <v>93205</v>
      </c>
      <c r="IIF288" s="3">
        <v>93205</v>
      </c>
      <c r="IIG288" s="3">
        <v>93205</v>
      </c>
      <c r="IIH288" s="3">
        <v>93205</v>
      </c>
      <c r="III288" s="3">
        <v>93205</v>
      </c>
      <c r="IIJ288" s="3">
        <v>93205</v>
      </c>
      <c r="IIK288" s="3">
        <v>93205</v>
      </c>
      <c r="IIL288" s="3">
        <v>93205</v>
      </c>
      <c r="IIM288" s="3">
        <v>93205</v>
      </c>
      <c r="IIN288" s="3">
        <v>93205</v>
      </c>
      <c r="IIO288" s="3">
        <v>93205</v>
      </c>
      <c r="IIP288" s="3">
        <v>93205</v>
      </c>
      <c r="IIQ288" s="3">
        <v>93205</v>
      </c>
      <c r="IIR288" s="3">
        <v>93205</v>
      </c>
      <c r="IIS288" s="3">
        <v>93205</v>
      </c>
      <c r="IIT288" s="3">
        <v>93205</v>
      </c>
      <c r="IIU288" s="3">
        <v>93205</v>
      </c>
      <c r="IIV288" s="3">
        <v>93205</v>
      </c>
      <c r="IIW288" s="3">
        <v>93205</v>
      </c>
      <c r="IIX288" s="3">
        <v>93205</v>
      </c>
      <c r="IIY288" s="3">
        <v>93205</v>
      </c>
      <c r="IIZ288" s="3">
        <v>93205</v>
      </c>
      <c r="IJA288" s="3">
        <v>93205</v>
      </c>
      <c r="IJB288" s="3">
        <v>93205</v>
      </c>
      <c r="IJC288" s="3">
        <v>93205</v>
      </c>
      <c r="IJD288" s="3">
        <v>93205</v>
      </c>
      <c r="IJE288" s="3">
        <v>93205</v>
      </c>
      <c r="IJF288" s="3">
        <v>93205</v>
      </c>
      <c r="IJG288" s="3">
        <v>93205</v>
      </c>
      <c r="IJH288" s="3">
        <v>93205</v>
      </c>
      <c r="IJI288" s="3">
        <v>93205</v>
      </c>
      <c r="IJJ288" s="3">
        <v>93205</v>
      </c>
      <c r="IJK288" s="3">
        <v>93205</v>
      </c>
      <c r="IJL288" s="3">
        <v>93205</v>
      </c>
      <c r="IJM288" s="3">
        <v>93205</v>
      </c>
      <c r="IJN288" s="3">
        <v>93205</v>
      </c>
      <c r="IJO288" s="3">
        <v>93205</v>
      </c>
      <c r="IJP288" s="3">
        <v>93205</v>
      </c>
      <c r="IJQ288" s="3">
        <v>93205</v>
      </c>
      <c r="IJR288" s="3">
        <v>93205</v>
      </c>
      <c r="IJS288" s="3">
        <v>93205</v>
      </c>
      <c r="IJT288" s="3">
        <v>93205</v>
      </c>
      <c r="IJU288" s="3">
        <v>93205</v>
      </c>
      <c r="IJV288" s="3">
        <v>93205</v>
      </c>
      <c r="IJW288" s="3">
        <v>93205</v>
      </c>
      <c r="IJX288" s="3">
        <v>93205</v>
      </c>
      <c r="IJY288" s="3">
        <v>93205</v>
      </c>
      <c r="IJZ288" s="3">
        <v>93205</v>
      </c>
      <c r="IKA288" s="3">
        <v>93205</v>
      </c>
      <c r="IKB288" s="3">
        <v>93205</v>
      </c>
      <c r="IKC288" s="3">
        <v>93205</v>
      </c>
      <c r="IKD288" s="3">
        <v>93205</v>
      </c>
      <c r="IKE288" s="3">
        <v>93205</v>
      </c>
      <c r="IKF288" s="3">
        <v>93205</v>
      </c>
      <c r="IKG288" s="3">
        <v>93205</v>
      </c>
      <c r="IKH288" s="3">
        <v>93205</v>
      </c>
      <c r="IKI288" s="3">
        <v>93205</v>
      </c>
      <c r="IKJ288" s="3">
        <v>93205</v>
      </c>
      <c r="IKK288" s="3">
        <v>93205</v>
      </c>
      <c r="IKL288" s="3">
        <v>93205</v>
      </c>
      <c r="IKM288" s="3">
        <v>93205</v>
      </c>
      <c r="IKN288" s="3">
        <v>93205</v>
      </c>
      <c r="IKO288" s="3">
        <v>93205</v>
      </c>
      <c r="IKP288" s="3">
        <v>93205</v>
      </c>
      <c r="IKQ288" s="3">
        <v>93205</v>
      </c>
      <c r="IKR288" s="3">
        <v>93205</v>
      </c>
      <c r="IKS288" s="3">
        <v>93205</v>
      </c>
      <c r="IKT288" s="3">
        <v>93205</v>
      </c>
      <c r="IKU288" s="3">
        <v>93205</v>
      </c>
      <c r="IKV288" s="3">
        <v>93205</v>
      </c>
      <c r="IKW288" s="3">
        <v>93205</v>
      </c>
      <c r="IKX288" s="3">
        <v>93205</v>
      </c>
      <c r="IKY288" s="3">
        <v>93205</v>
      </c>
      <c r="IKZ288" s="3">
        <v>93205</v>
      </c>
      <c r="ILA288" s="3">
        <v>93205</v>
      </c>
      <c r="ILB288" s="3">
        <v>93205</v>
      </c>
      <c r="ILC288" s="3">
        <v>93205</v>
      </c>
      <c r="ILD288" s="3">
        <v>93205</v>
      </c>
      <c r="ILE288" s="3">
        <v>93205</v>
      </c>
      <c r="ILF288" s="3">
        <v>93205</v>
      </c>
      <c r="ILG288" s="3">
        <v>93205</v>
      </c>
      <c r="ILH288" s="3">
        <v>93205</v>
      </c>
      <c r="ILI288" s="3">
        <v>93205</v>
      </c>
      <c r="ILJ288" s="3">
        <v>93205</v>
      </c>
      <c r="ILK288" s="3">
        <v>93205</v>
      </c>
      <c r="ILL288" s="3">
        <v>93205</v>
      </c>
      <c r="ILM288" s="3">
        <v>93205</v>
      </c>
      <c r="ILN288" s="3">
        <v>93205</v>
      </c>
      <c r="ILO288" s="3">
        <v>93205</v>
      </c>
      <c r="ILP288" s="3">
        <v>93205</v>
      </c>
      <c r="ILQ288" s="3">
        <v>93205</v>
      </c>
      <c r="ILR288" s="3">
        <v>93205</v>
      </c>
      <c r="ILS288" s="3">
        <v>93205</v>
      </c>
      <c r="ILT288" s="3">
        <v>93205</v>
      </c>
      <c r="ILU288" s="3">
        <v>93205</v>
      </c>
      <c r="ILV288" s="3">
        <v>93205</v>
      </c>
      <c r="ILW288" s="3">
        <v>93205</v>
      </c>
      <c r="ILX288" s="3">
        <v>93205</v>
      </c>
      <c r="ILY288" s="3">
        <v>93205</v>
      </c>
      <c r="ILZ288" s="3">
        <v>93205</v>
      </c>
      <c r="IMA288" s="3">
        <v>93205</v>
      </c>
      <c r="IMB288" s="3">
        <v>93205</v>
      </c>
      <c r="IMC288" s="3">
        <v>93205</v>
      </c>
      <c r="IMD288" s="3">
        <v>93205</v>
      </c>
      <c r="IME288" s="3">
        <v>93205</v>
      </c>
      <c r="IMF288" s="3">
        <v>93205</v>
      </c>
      <c r="IMG288" s="3">
        <v>93205</v>
      </c>
      <c r="IMH288" s="3">
        <v>93205</v>
      </c>
      <c r="IMI288" s="3">
        <v>93205</v>
      </c>
      <c r="IMJ288" s="3">
        <v>93205</v>
      </c>
      <c r="IMK288" s="3">
        <v>93205</v>
      </c>
      <c r="IML288" s="3">
        <v>93205</v>
      </c>
      <c r="IMM288" s="3">
        <v>93205</v>
      </c>
      <c r="IMN288" s="3">
        <v>93205</v>
      </c>
      <c r="IMO288" s="3">
        <v>93205</v>
      </c>
      <c r="IMP288" s="3">
        <v>93205</v>
      </c>
      <c r="IMQ288" s="3">
        <v>93205</v>
      </c>
      <c r="IMR288" s="3">
        <v>93205</v>
      </c>
      <c r="IMS288" s="3">
        <v>93205</v>
      </c>
      <c r="IMT288" s="3">
        <v>93205</v>
      </c>
      <c r="IMU288" s="3">
        <v>93205</v>
      </c>
      <c r="IMV288" s="3">
        <v>93205</v>
      </c>
      <c r="IMW288" s="3">
        <v>93205</v>
      </c>
      <c r="IMX288" s="3">
        <v>93205</v>
      </c>
      <c r="IMY288" s="3">
        <v>93205</v>
      </c>
      <c r="IMZ288" s="3">
        <v>93205</v>
      </c>
      <c r="INA288" s="3">
        <v>93205</v>
      </c>
      <c r="INB288" s="3">
        <v>93205</v>
      </c>
      <c r="INC288" s="3">
        <v>93205</v>
      </c>
      <c r="IND288" s="3">
        <v>93205</v>
      </c>
      <c r="INE288" s="3">
        <v>93205</v>
      </c>
      <c r="INF288" s="3">
        <v>93205</v>
      </c>
      <c r="ING288" s="3">
        <v>93205</v>
      </c>
      <c r="INH288" s="3">
        <v>93205</v>
      </c>
      <c r="INI288" s="3">
        <v>93205</v>
      </c>
      <c r="INJ288" s="3">
        <v>93205</v>
      </c>
      <c r="INK288" s="3">
        <v>93205</v>
      </c>
      <c r="INL288" s="3">
        <v>93205</v>
      </c>
      <c r="INM288" s="3">
        <v>93205</v>
      </c>
      <c r="INN288" s="3">
        <v>93205</v>
      </c>
      <c r="INO288" s="3">
        <v>93205</v>
      </c>
      <c r="INP288" s="3">
        <v>93205</v>
      </c>
      <c r="INQ288" s="3">
        <v>93205</v>
      </c>
      <c r="INR288" s="3">
        <v>93205</v>
      </c>
      <c r="INS288" s="3">
        <v>93205</v>
      </c>
      <c r="INT288" s="3">
        <v>93205</v>
      </c>
      <c r="INU288" s="3">
        <v>93205</v>
      </c>
      <c r="INV288" s="3">
        <v>93205</v>
      </c>
      <c r="INW288" s="3">
        <v>93205</v>
      </c>
      <c r="INX288" s="3">
        <v>93205</v>
      </c>
      <c r="INY288" s="3">
        <v>93205</v>
      </c>
      <c r="INZ288" s="3">
        <v>93205</v>
      </c>
      <c r="IOA288" s="3">
        <v>93205</v>
      </c>
      <c r="IOB288" s="3">
        <v>93205</v>
      </c>
      <c r="IOC288" s="3">
        <v>93205</v>
      </c>
      <c r="IOD288" s="3">
        <v>93205</v>
      </c>
      <c r="IOE288" s="3">
        <v>93205</v>
      </c>
      <c r="IOF288" s="3">
        <v>93205</v>
      </c>
      <c r="IOG288" s="3">
        <v>93205</v>
      </c>
      <c r="IOH288" s="3">
        <v>93205</v>
      </c>
      <c r="IOI288" s="3">
        <v>93205</v>
      </c>
      <c r="IOJ288" s="3">
        <v>93205</v>
      </c>
      <c r="IOK288" s="3">
        <v>93205</v>
      </c>
      <c r="IOL288" s="3">
        <v>93205</v>
      </c>
      <c r="IOM288" s="3">
        <v>93205</v>
      </c>
      <c r="ION288" s="3">
        <v>93205</v>
      </c>
      <c r="IOO288" s="3">
        <v>93205</v>
      </c>
      <c r="IOP288" s="3">
        <v>93205</v>
      </c>
      <c r="IOQ288" s="3">
        <v>93205</v>
      </c>
      <c r="IOR288" s="3">
        <v>93205</v>
      </c>
      <c r="IOS288" s="3">
        <v>93205</v>
      </c>
      <c r="IOT288" s="3">
        <v>93205</v>
      </c>
      <c r="IOU288" s="3">
        <v>93205</v>
      </c>
      <c r="IOV288" s="3">
        <v>93205</v>
      </c>
      <c r="IOW288" s="3">
        <v>93205</v>
      </c>
      <c r="IOX288" s="3">
        <v>93205</v>
      </c>
      <c r="IOY288" s="3">
        <v>93205</v>
      </c>
      <c r="IOZ288" s="3">
        <v>93205</v>
      </c>
      <c r="IPA288" s="3">
        <v>93205</v>
      </c>
      <c r="IPB288" s="3">
        <v>93205</v>
      </c>
      <c r="IPC288" s="3">
        <v>93205</v>
      </c>
      <c r="IPD288" s="3">
        <v>93205</v>
      </c>
      <c r="IPE288" s="3">
        <v>93205</v>
      </c>
      <c r="IPF288" s="3">
        <v>93205</v>
      </c>
      <c r="IPG288" s="3">
        <v>93205</v>
      </c>
      <c r="IPH288" s="3">
        <v>93205</v>
      </c>
      <c r="IPI288" s="3">
        <v>93205</v>
      </c>
      <c r="IPJ288" s="3">
        <v>93205</v>
      </c>
      <c r="IPK288" s="3">
        <v>93205</v>
      </c>
      <c r="IPL288" s="3">
        <v>93205</v>
      </c>
      <c r="IPM288" s="3">
        <v>93205</v>
      </c>
      <c r="IPN288" s="3">
        <v>93205</v>
      </c>
      <c r="IPO288" s="3">
        <v>93205</v>
      </c>
      <c r="IPP288" s="3">
        <v>93205</v>
      </c>
      <c r="IPQ288" s="3">
        <v>93205</v>
      </c>
      <c r="IPR288" s="3">
        <v>93205</v>
      </c>
      <c r="IPS288" s="3">
        <v>93205</v>
      </c>
      <c r="IPT288" s="3">
        <v>93205</v>
      </c>
      <c r="IPU288" s="3">
        <v>93205</v>
      </c>
      <c r="IPV288" s="3">
        <v>93205</v>
      </c>
      <c r="IPW288" s="3">
        <v>93205</v>
      </c>
      <c r="IPX288" s="3">
        <v>93205</v>
      </c>
      <c r="IPY288" s="3">
        <v>93205</v>
      </c>
      <c r="IPZ288" s="3">
        <v>93205</v>
      </c>
      <c r="IQA288" s="3">
        <v>93205</v>
      </c>
      <c r="IQB288" s="3">
        <v>93205</v>
      </c>
      <c r="IQC288" s="3">
        <v>93205</v>
      </c>
      <c r="IQD288" s="3">
        <v>93205</v>
      </c>
      <c r="IQE288" s="3">
        <v>93205</v>
      </c>
      <c r="IQF288" s="3">
        <v>93205</v>
      </c>
      <c r="IQG288" s="3">
        <v>93205</v>
      </c>
      <c r="IQH288" s="3">
        <v>93205</v>
      </c>
      <c r="IQI288" s="3">
        <v>93205</v>
      </c>
      <c r="IQJ288" s="3">
        <v>93205</v>
      </c>
      <c r="IQK288" s="3">
        <v>93205</v>
      </c>
      <c r="IQL288" s="3">
        <v>93205</v>
      </c>
      <c r="IQM288" s="3">
        <v>93205</v>
      </c>
      <c r="IQN288" s="3">
        <v>93205</v>
      </c>
      <c r="IQO288" s="3">
        <v>93205</v>
      </c>
      <c r="IQP288" s="3">
        <v>93205</v>
      </c>
      <c r="IQQ288" s="3">
        <v>93205</v>
      </c>
      <c r="IQR288" s="3">
        <v>93205</v>
      </c>
      <c r="IQS288" s="3">
        <v>93205</v>
      </c>
      <c r="IQT288" s="3">
        <v>93205</v>
      </c>
      <c r="IQU288" s="3">
        <v>93205</v>
      </c>
      <c r="IQV288" s="3">
        <v>93205</v>
      </c>
      <c r="IQW288" s="3">
        <v>93205</v>
      </c>
      <c r="IQX288" s="3">
        <v>93205</v>
      </c>
      <c r="IQY288" s="3">
        <v>93205</v>
      </c>
      <c r="IQZ288" s="3">
        <v>93205</v>
      </c>
      <c r="IRA288" s="3">
        <v>93205</v>
      </c>
      <c r="IRB288" s="3">
        <v>93205</v>
      </c>
      <c r="IRC288" s="3">
        <v>93205</v>
      </c>
      <c r="IRD288" s="3">
        <v>93205</v>
      </c>
      <c r="IRE288" s="3">
        <v>93205</v>
      </c>
      <c r="IRF288" s="3">
        <v>93205</v>
      </c>
      <c r="IRG288" s="3">
        <v>93205</v>
      </c>
      <c r="IRH288" s="3">
        <v>93205</v>
      </c>
      <c r="IRI288" s="3">
        <v>93205</v>
      </c>
      <c r="IRJ288" s="3">
        <v>93205</v>
      </c>
      <c r="IRK288" s="3">
        <v>93205</v>
      </c>
      <c r="IRL288" s="3">
        <v>93205</v>
      </c>
      <c r="IRM288" s="3">
        <v>93205</v>
      </c>
      <c r="IRN288" s="3">
        <v>93205</v>
      </c>
      <c r="IRO288" s="3">
        <v>93205</v>
      </c>
      <c r="IRP288" s="3">
        <v>93205</v>
      </c>
      <c r="IRQ288" s="3">
        <v>93205</v>
      </c>
      <c r="IRR288" s="3">
        <v>93205</v>
      </c>
      <c r="IRS288" s="3">
        <v>93205</v>
      </c>
      <c r="IRT288" s="3">
        <v>93205</v>
      </c>
      <c r="IRU288" s="3">
        <v>93205</v>
      </c>
      <c r="IRV288" s="3">
        <v>93205</v>
      </c>
      <c r="IRW288" s="3">
        <v>93205</v>
      </c>
      <c r="IRX288" s="3">
        <v>93205</v>
      </c>
      <c r="IRY288" s="3">
        <v>93205</v>
      </c>
      <c r="IRZ288" s="3">
        <v>93205</v>
      </c>
      <c r="ISA288" s="3">
        <v>93205</v>
      </c>
      <c r="ISB288" s="3">
        <v>93205</v>
      </c>
      <c r="ISC288" s="3">
        <v>93205</v>
      </c>
      <c r="ISD288" s="3">
        <v>93205</v>
      </c>
      <c r="ISE288" s="3">
        <v>93205</v>
      </c>
      <c r="ISF288" s="3">
        <v>93205</v>
      </c>
      <c r="ISG288" s="3">
        <v>93205</v>
      </c>
      <c r="ISH288" s="3">
        <v>93205</v>
      </c>
      <c r="ISI288" s="3">
        <v>93205</v>
      </c>
      <c r="ISJ288" s="3">
        <v>93205</v>
      </c>
      <c r="ISK288" s="3">
        <v>93205</v>
      </c>
      <c r="ISL288" s="3">
        <v>93205</v>
      </c>
      <c r="ISM288" s="3">
        <v>93205</v>
      </c>
      <c r="ISN288" s="3">
        <v>93205</v>
      </c>
      <c r="ISO288" s="3">
        <v>93205</v>
      </c>
      <c r="ISP288" s="3">
        <v>93205</v>
      </c>
      <c r="ISQ288" s="3">
        <v>93205</v>
      </c>
      <c r="ISR288" s="3">
        <v>93205</v>
      </c>
      <c r="ISS288" s="3">
        <v>93205</v>
      </c>
      <c r="IST288" s="3">
        <v>93205</v>
      </c>
      <c r="ISU288" s="3">
        <v>93205</v>
      </c>
      <c r="ISV288" s="3">
        <v>93205</v>
      </c>
      <c r="ISW288" s="3">
        <v>93205</v>
      </c>
      <c r="ISX288" s="3">
        <v>93205</v>
      </c>
      <c r="ISY288" s="3">
        <v>93205</v>
      </c>
      <c r="ISZ288" s="3">
        <v>93205</v>
      </c>
      <c r="ITA288" s="3">
        <v>93205</v>
      </c>
      <c r="ITB288" s="3">
        <v>93205</v>
      </c>
      <c r="ITC288" s="3">
        <v>93205</v>
      </c>
      <c r="ITD288" s="3">
        <v>93205</v>
      </c>
      <c r="ITE288" s="3">
        <v>93205</v>
      </c>
      <c r="ITF288" s="3">
        <v>93205</v>
      </c>
      <c r="ITG288" s="3">
        <v>93205</v>
      </c>
      <c r="ITH288" s="3">
        <v>93205</v>
      </c>
      <c r="ITI288" s="3">
        <v>93205</v>
      </c>
      <c r="ITJ288" s="3">
        <v>93205</v>
      </c>
      <c r="ITK288" s="3">
        <v>93205</v>
      </c>
      <c r="ITL288" s="3">
        <v>93205</v>
      </c>
      <c r="ITM288" s="3">
        <v>93205</v>
      </c>
      <c r="ITN288" s="3">
        <v>93205</v>
      </c>
      <c r="ITO288" s="3">
        <v>93205</v>
      </c>
      <c r="ITP288" s="3">
        <v>93205</v>
      </c>
      <c r="ITQ288" s="3">
        <v>93205</v>
      </c>
      <c r="ITR288" s="3">
        <v>93205</v>
      </c>
      <c r="ITS288" s="3">
        <v>93205</v>
      </c>
      <c r="ITT288" s="3">
        <v>93205</v>
      </c>
      <c r="ITU288" s="3">
        <v>93205</v>
      </c>
      <c r="ITV288" s="3">
        <v>93205</v>
      </c>
      <c r="ITW288" s="3">
        <v>93205</v>
      </c>
      <c r="ITX288" s="3">
        <v>93205</v>
      </c>
      <c r="ITY288" s="3">
        <v>93205</v>
      </c>
      <c r="ITZ288" s="3">
        <v>93205</v>
      </c>
      <c r="IUA288" s="3">
        <v>93205</v>
      </c>
      <c r="IUB288" s="3">
        <v>93205</v>
      </c>
      <c r="IUC288" s="3">
        <v>93205</v>
      </c>
      <c r="IUD288" s="3">
        <v>93205</v>
      </c>
      <c r="IUE288" s="3">
        <v>93205</v>
      </c>
      <c r="IUF288" s="3">
        <v>93205</v>
      </c>
      <c r="IUG288" s="3">
        <v>93205</v>
      </c>
      <c r="IUH288" s="3">
        <v>93205</v>
      </c>
      <c r="IUI288" s="3">
        <v>93205</v>
      </c>
      <c r="IUJ288" s="3">
        <v>93205</v>
      </c>
      <c r="IUK288" s="3">
        <v>93205</v>
      </c>
      <c r="IUL288" s="3">
        <v>93205</v>
      </c>
      <c r="IUM288" s="3">
        <v>93205</v>
      </c>
      <c r="IUN288" s="3">
        <v>93205</v>
      </c>
      <c r="IUO288" s="3">
        <v>93205</v>
      </c>
      <c r="IUP288" s="3">
        <v>93205</v>
      </c>
      <c r="IUQ288" s="3">
        <v>93205</v>
      </c>
      <c r="IUR288" s="3">
        <v>93205</v>
      </c>
      <c r="IUS288" s="3">
        <v>93205</v>
      </c>
      <c r="IUT288" s="3">
        <v>93205</v>
      </c>
      <c r="IUU288" s="3">
        <v>93205</v>
      </c>
      <c r="IUV288" s="3">
        <v>93205</v>
      </c>
      <c r="IUW288" s="3">
        <v>93205</v>
      </c>
      <c r="IUX288" s="3">
        <v>93205</v>
      </c>
      <c r="IUY288" s="3">
        <v>93205</v>
      </c>
      <c r="IUZ288" s="3">
        <v>93205</v>
      </c>
      <c r="IVA288" s="3">
        <v>93205</v>
      </c>
      <c r="IVB288" s="3">
        <v>93205</v>
      </c>
      <c r="IVC288" s="3">
        <v>93205</v>
      </c>
      <c r="IVD288" s="3">
        <v>93205</v>
      </c>
      <c r="IVE288" s="3">
        <v>93205</v>
      </c>
      <c r="IVF288" s="3">
        <v>93205</v>
      </c>
      <c r="IVG288" s="3">
        <v>93205</v>
      </c>
      <c r="IVH288" s="3">
        <v>93205</v>
      </c>
      <c r="IVI288" s="3">
        <v>93205</v>
      </c>
      <c r="IVJ288" s="3">
        <v>93205</v>
      </c>
      <c r="IVK288" s="3">
        <v>93205</v>
      </c>
      <c r="IVL288" s="3">
        <v>93205</v>
      </c>
      <c r="IVM288" s="3">
        <v>93205</v>
      </c>
      <c r="IVN288" s="3">
        <v>93205</v>
      </c>
      <c r="IVO288" s="3">
        <v>93205</v>
      </c>
      <c r="IVP288" s="3">
        <v>93205</v>
      </c>
      <c r="IVQ288" s="3">
        <v>93205</v>
      </c>
      <c r="IVR288" s="3">
        <v>93205</v>
      </c>
      <c r="IVS288" s="3">
        <v>93205</v>
      </c>
      <c r="IVT288" s="3">
        <v>93205</v>
      </c>
      <c r="IVU288" s="3">
        <v>93205</v>
      </c>
      <c r="IVV288" s="3">
        <v>93205</v>
      </c>
      <c r="IVW288" s="3">
        <v>93205</v>
      </c>
      <c r="IVX288" s="3">
        <v>93205</v>
      </c>
      <c r="IVY288" s="3">
        <v>93205</v>
      </c>
      <c r="IVZ288" s="3">
        <v>93205</v>
      </c>
      <c r="IWA288" s="3">
        <v>93205</v>
      </c>
      <c r="IWB288" s="3">
        <v>93205</v>
      </c>
      <c r="IWC288" s="3">
        <v>93205</v>
      </c>
      <c r="IWD288" s="3">
        <v>93205</v>
      </c>
      <c r="IWE288" s="3">
        <v>93205</v>
      </c>
      <c r="IWF288" s="3">
        <v>93205</v>
      </c>
      <c r="IWG288" s="3">
        <v>93205</v>
      </c>
      <c r="IWH288" s="3">
        <v>93205</v>
      </c>
      <c r="IWI288" s="3">
        <v>93205</v>
      </c>
      <c r="IWJ288" s="3">
        <v>93205</v>
      </c>
      <c r="IWK288" s="3">
        <v>93205</v>
      </c>
      <c r="IWL288" s="3">
        <v>93205</v>
      </c>
      <c r="IWM288" s="3">
        <v>93205</v>
      </c>
      <c r="IWN288" s="3">
        <v>93205</v>
      </c>
      <c r="IWO288" s="3">
        <v>93205</v>
      </c>
      <c r="IWP288" s="3">
        <v>93205</v>
      </c>
      <c r="IWQ288" s="3">
        <v>93205</v>
      </c>
      <c r="IWR288" s="3">
        <v>93205</v>
      </c>
      <c r="IWS288" s="3">
        <v>93205</v>
      </c>
      <c r="IWT288" s="3">
        <v>93205</v>
      </c>
      <c r="IWU288" s="3">
        <v>93205</v>
      </c>
      <c r="IWV288" s="3">
        <v>93205</v>
      </c>
      <c r="IWW288" s="3">
        <v>93205</v>
      </c>
      <c r="IWX288" s="3">
        <v>93205</v>
      </c>
      <c r="IWY288" s="3">
        <v>93205</v>
      </c>
      <c r="IWZ288" s="3">
        <v>93205</v>
      </c>
      <c r="IXA288" s="3">
        <v>93205</v>
      </c>
      <c r="IXB288" s="3">
        <v>93205</v>
      </c>
      <c r="IXC288" s="3">
        <v>93205</v>
      </c>
      <c r="IXD288" s="3">
        <v>93205</v>
      </c>
      <c r="IXE288" s="3">
        <v>93205</v>
      </c>
      <c r="IXF288" s="3">
        <v>93205</v>
      </c>
      <c r="IXG288" s="3">
        <v>93205</v>
      </c>
      <c r="IXH288" s="3">
        <v>93205</v>
      </c>
      <c r="IXI288" s="3">
        <v>93205</v>
      </c>
      <c r="IXJ288" s="3">
        <v>93205</v>
      </c>
      <c r="IXK288" s="3">
        <v>93205</v>
      </c>
      <c r="IXL288" s="3">
        <v>93205</v>
      </c>
      <c r="IXM288" s="3">
        <v>93205</v>
      </c>
      <c r="IXN288" s="3">
        <v>93205</v>
      </c>
      <c r="IXO288" s="3">
        <v>93205</v>
      </c>
      <c r="IXP288" s="3">
        <v>93205</v>
      </c>
      <c r="IXQ288" s="3">
        <v>93205</v>
      </c>
      <c r="IXR288" s="3">
        <v>93205</v>
      </c>
      <c r="IXS288" s="3">
        <v>93205</v>
      </c>
      <c r="IXT288" s="3">
        <v>93205</v>
      </c>
      <c r="IXU288" s="3">
        <v>93205</v>
      </c>
      <c r="IXV288" s="3">
        <v>93205</v>
      </c>
      <c r="IXW288" s="3">
        <v>93205</v>
      </c>
      <c r="IXX288" s="3">
        <v>93205</v>
      </c>
      <c r="IXY288" s="3">
        <v>93205</v>
      </c>
      <c r="IXZ288" s="3">
        <v>93205</v>
      </c>
      <c r="IYA288" s="3">
        <v>93205</v>
      </c>
      <c r="IYB288" s="3">
        <v>93205</v>
      </c>
      <c r="IYC288" s="3">
        <v>93205</v>
      </c>
      <c r="IYD288" s="3">
        <v>93205</v>
      </c>
      <c r="IYE288" s="3">
        <v>93205</v>
      </c>
      <c r="IYF288" s="3">
        <v>93205</v>
      </c>
      <c r="IYG288" s="3">
        <v>93205</v>
      </c>
      <c r="IYH288" s="3">
        <v>93205</v>
      </c>
      <c r="IYI288" s="3">
        <v>93205</v>
      </c>
      <c r="IYJ288" s="3">
        <v>93205</v>
      </c>
      <c r="IYK288" s="3">
        <v>93205</v>
      </c>
      <c r="IYL288" s="3">
        <v>93205</v>
      </c>
      <c r="IYM288" s="3">
        <v>93205</v>
      </c>
      <c r="IYN288" s="3">
        <v>93205</v>
      </c>
      <c r="IYO288" s="3">
        <v>93205</v>
      </c>
      <c r="IYP288" s="3">
        <v>93205</v>
      </c>
      <c r="IYQ288" s="3">
        <v>93205</v>
      </c>
      <c r="IYR288" s="3">
        <v>93205</v>
      </c>
      <c r="IYS288" s="3">
        <v>93205</v>
      </c>
      <c r="IYT288" s="3">
        <v>93205</v>
      </c>
      <c r="IYU288" s="3">
        <v>93205</v>
      </c>
      <c r="IYV288" s="3">
        <v>93205</v>
      </c>
      <c r="IYW288" s="3">
        <v>93205</v>
      </c>
      <c r="IYX288" s="3">
        <v>93205</v>
      </c>
      <c r="IYY288" s="3">
        <v>93205</v>
      </c>
      <c r="IYZ288" s="3">
        <v>93205</v>
      </c>
      <c r="IZA288" s="3">
        <v>93205</v>
      </c>
      <c r="IZB288" s="3">
        <v>93205</v>
      </c>
      <c r="IZC288" s="3">
        <v>93205</v>
      </c>
      <c r="IZD288" s="3">
        <v>93205</v>
      </c>
      <c r="IZE288" s="3">
        <v>93205</v>
      </c>
      <c r="IZF288" s="3">
        <v>93205</v>
      </c>
      <c r="IZG288" s="3">
        <v>93205</v>
      </c>
      <c r="IZH288" s="3">
        <v>93205</v>
      </c>
      <c r="IZI288" s="3">
        <v>93205</v>
      </c>
      <c r="IZJ288" s="3">
        <v>93205</v>
      </c>
      <c r="IZK288" s="3">
        <v>93205</v>
      </c>
      <c r="IZL288" s="3">
        <v>93205</v>
      </c>
      <c r="IZM288" s="3">
        <v>93205</v>
      </c>
      <c r="IZN288" s="3">
        <v>93205</v>
      </c>
      <c r="IZO288" s="3">
        <v>93205</v>
      </c>
      <c r="IZP288" s="3">
        <v>93205</v>
      </c>
      <c r="IZQ288" s="3">
        <v>93205</v>
      </c>
      <c r="IZR288" s="3">
        <v>93205</v>
      </c>
      <c r="IZS288" s="3">
        <v>93205</v>
      </c>
      <c r="IZT288" s="3">
        <v>93205</v>
      </c>
      <c r="IZU288" s="3">
        <v>93205</v>
      </c>
      <c r="IZV288" s="3">
        <v>93205</v>
      </c>
      <c r="IZW288" s="3">
        <v>93205</v>
      </c>
      <c r="IZX288" s="3">
        <v>93205</v>
      </c>
      <c r="IZY288" s="3">
        <v>93205</v>
      </c>
      <c r="IZZ288" s="3">
        <v>93205</v>
      </c>
      <c r="JAA288" s="3">
        <v>93205</v>
      </c>
      <c r="JAB288" s="3">
        <v>93205</v>
      </c>
      <c r="JAC288" s="3">
        <v>93205</v>
      </c>
      <c r="JAD288" s="3">
        <v>93205</v>
      </c>
      <c r="JAE288" s="3">
        <v>93205</v>
      </c>
      <c r="JAF288" s="3">
        <v>93205</v>
      </c>
      <c r="JAG288" s="3">
        <v>93205</v>
      </c>
      <c r="JAH288" s="3">
        <v>93205</v>
      </c>
      <c r="JAI288" s="3">
        <v>93205</v>
      </c>
      <c r="JAJ288" s="3">
        <v>93205</v>
      </c>
      <c r="JAK288" s="3">
        <v>93205</v>
      </c>
      <c r="JAL288" s="3">
        <v>93205</v>
      </c>
      <c r="JAM288" s="3">
        <v>93205</v>
      </c>
      <c r="JAN288" s="3">
        <v>93205</v>
      </c>
      <c r="JAO288" s="3">
        <v>93205</v>
      </c>
      <c r="JAP288" s="3">
        <v>93205</v>
      </c>
      <c r="JAQ288" s="3">
        <v>93205</v>
      </c>
      <c r="JAR288" s="3">
        <v>93205</v>
      </c>
      <c r="JAS288" s="3">
        <v>93205</v>
      </c>
      <c r="JAT288" s="3">
        <v>93205</v>
      </c>
      <c r="JAU288" s="3">
        <v>93205</v>
      </c>
      <c r="JAV288" s="3">
        <v>93205</v>
      </c>
      <c r="JAW288" s="3">
        <v>93205</v>
      </c>
      <c r="JAX288" s="3">
        <v>93205</v>
      </c>
      <c r="JAY288" s="3">
        <v>93205</v>
      </c>
      <c r="JAZ288" s="3">
        <v>93205</v>
      </c>
      <c r="JBA288" s="3">
        <v>93205</v>
      </c>
      <c r="JBB288" s="3">
        <v>93205</v>
      </c>
      <c r="JBC288" s="3">
        <v>93205</v>
      </c>
      <c r="JBD288" s="3">
        <v>93205</v>
      </c>
      <c r="JBE288" s="3">
        <v>93205</v>
      </c>
      <c r="JBF288" s="3">
        <v>93205</v>
      </c>
      <c r="JBG288" s="3">
        <v>93205</v>
      </c>
      <c r="JBH288" s="3">
        <v>93205</v>
      </c>
      <c r="JBI288" s="3">
        <v>93205</v>
      </c>
      <c r="JBJ288" s="3">
        <v>93205</v>
      </c>
      <c r="JBK288" s="3">
        <v>93205</v>
      </c>
      <c r="JBL288" s="3">
        <v>93205</v>
      </c>
      <c r="JBM288" s="3">
        <v>93205</v>
      </c>
      <c r="JBN288" s="3">
        <v>93205</v>
      </c>
      <c r="JBO288" s="3">
        <v>93205</v>
      </c>
      <c r="JBP288" s="3">
        <v>93205</v>
      </c>
      <c r="JBQ288" s="3">
        <v>93205</v>
      </c>
      <c r="JBR288" s="3">
        <v>93205</v>
      </c>
      <c r="JBS288" s="3">
        <v>93205</v>
      </c>
      <c r="JBT288" s="3">
        <v>93205</v>
      </c>
      <c r="JBU288" s="3">
        <v>93205</v>
      </c>
      <c r="JBV288" s="3">
        <v>93205</v>
      </c>
      <c r="JBW288" s="3">
        <v>93205</v>
      </c>
      <c r="JBX288" s="3">
        <v>93205</v>
      </c>
      <c r="JBY288" s="3">
        <v>93205</v>
      </c>
      <c r="JBZ288" s="3">
        <v>93205</v>
      </c>
      <c r="JCA288" s="3">
        <v>93205</v>
      </c>
      <c r="JCB288" s="3">
        <v>93205</v>
      </c>
      <c r="JCC288" s="3">
        <v>93205</v>
      </c>
      <c r="JCD288" s="3">
        <v>93205</v>
      </c>
      <c r="JCE288" s="3">
        <v>93205</v>
      </c>
      <c r="JCF288" s="3">
        <v>93205</v>
      </c>
      <c r="JCG288" s="3">
        <v>93205</v>
      </c>
      <c r="JCH288" s="3">
        <v>93205</v>
      </c>
      <c r="JCI288" s="3">
        <v>93205</v>
      </c>
      <c r="JCJ288" s="3">
        <v>93205</v>
      </c>
      <c r="JCK288" s="3">
        <v>93205</v>
      </c>
      <c r="JCL288" s="3">
        <v>93205</v>
      </c>
      <c r="JCM288" s="3">
        <v>93205</v>
      </c>
      <c r="JCN288" s="3">
        <v>93205</v>
      </c>
      <c r="JCO288" s="3">
        <v>93205</v>
      </c>
      <c r="JCP288" s="3">
        <v>93205</v>
      </c>
      <c r="JCQ288" s="3">
        <v>93205</v>
      </c>
      <c r="JCR288" s="3">
        <v>93205</v>
      </c>
      <c r="JCS288" s="3">
        <v>93205</v>
      </c>
      <c r="JCT288" s="3">
        <v>93205</v>
      </c>
      <c r="JCU288" s="3">
        <v>93205</v>
      </c>
      <c r="JCV288" s="3">
        <v>93205</v>
      </c>
      <c r="JCW288" s="3">
        <v>93205</v>
      </c>
      <c r="JCX288" s="3">
        <v>93205</v>
      </c>
      <c r="JCY288" s="3">
        <v>93205</v>
      </c>
      <c r="JCZ288" s="3">
        <v>93205</v>
      </c>
      <c r="JDA288" s="3">
        <v>93205</v>
      </c>
      <c r="JDB288" s="3">
        <v>93205</v>
      </c>
      <c r="JDC288" s="3">
        <v>93205</v>
      </c>
      <c r="JDD288" s="3">
        <v>93205</v>
      </c>
      <c r="JDE288" s="3">
        <v>93205</v>
      </c>
      <c r="JDF288" s="3">
        <v>93205</v>
      </c>
      <c r="JDG288" s="3">
        <v>93205</v>
      </c>
      <c r="JDH288" s="3">
        <v>93205</v>
      </c>
      <c r="JDI288" s="3">
        <v>93205</v>
      </c>
      <c r="JDJ288" s="3">
        <v>93205</v>
      </c>
      <c r="JDK288" s="3">
        <v>93205</v>
      </c>
      <c r="JDL288" s="3">
        <v>93205</v>
      </c>
      <c r="JDM288" s="3">
        <v>93205</v>
      </c>
      <c r="JDN288" s="3">
        <v>93205</v>
      </c>
      <c r="JDO288" s="3">
        <v>93205</v>
      </c>
      <c r="JDP288" s="3">
        <v>93205</v>
      </c>
      <c r="JDQ288" s="3">
        <v>93205</v>
      </c>
      <c r="JDR288" s="3">
        <v>93205</v>
      </c>
      <c r="JDS288" s="3">
        <v>93205</v>
      </c>
      <c r="JDT288" s="3">
        <v>93205</v>
      </c>
      <c r="JDU288" s="3">
        <v>93205</v>
      </c>
      <c r="JDV288" s="3">
        <v>93205</v>
      </c>
      <c r="JDW288" s="3">
        <v>93205</v>
      </c>
      <c r="JDX288" s="3">
        <v>93205</v>
      </c>
      <c r="JDY288" s="3">
        <v>93205</v>
      </c>
      <c r="JDZ288" s="3">
        <v>93205</v>
      </c>
      <c r="JEA288" s="3">
        <v>93205</v>
      </c>
      <c r="JEB288" s="3">
        <v>93205</v>
      </c>
      <c r="JEC288" s="3">
        <v>93205</v>
      </c>
      <c r="JED288" s="3">
        <v>93205</v>
      </c>
      <c r="JEE288" s="3">
        <v>93205</v>
      </c>
      <c r="JEF288" s="3">
        <v>93205</v>
      </c>
      <c r="JEG288" s="3">
        <v>93205</v>
      </c>
      <c r="JEH288" s="3">
        <v>93205</v>
      </c>
      <c r="JEI288" s="3">
        <v>93205</v>
      </c>
      <c r="JEJ288" s="3">
        <v>93205</v>
      </c>
      <c r="JEK288" s="3">
        <v>93205</v>
      </c>
      <c r="JEL288" s="3">
        <v>93205</v>
      </c>
      <c r="JEM288" s="3">
        <v>93205</v>
      </c>
      <c r="JEN288" s="3">
        <v>93205</v>
      </c>
      <c r="JEO288" s="3">
        <v>93205</v>
      </c>
      <c r="JEP288" s="3">
        <v>93205</v>
      </c>
      <c r="JEQ288" s="3">
        <v>93205</v>
      </c>
      <c r="JER288" s="3">
        <v>93205</v>
      </c>
      <c r="JES288" s="3">
        <v>93205</v>
      </c>
      <c r="JET288" s="3">
        <v>93205</v>
      </c>
      <c r="JEU288" s="3">
        <v>93205</v>
      </c>
      <c r="JEV288" s="3">
        <v>93205</v>
      </c>
      <c r="JEW288" s="3">
        <v>93205</v>
      </c>
      <c r="JEX288" s="3">
        <v>93205</v>
      </c>
      <c r="JEY288" s="3">
        <v>93205</v>
      </c>
      <c r="JEZ288" s="3">
        <v>93205</v>
      </c>
      <c r="JFA288" s="3">
        <v>93205</v>
      </c>
      <c r="JFB288" s="3">
        <v>93205</v>
      </c>
      <c r="JFC288" s="3">
        <v>93205</v>
      </c>
      <c r="JFD288" s="3">
        <v>93205</v>
      </c>
      <c r="JFE288" s="3">
        <v>93205</v>
      </c>
      <c r="JFF288" s="3">
        <v>93205</v>
      </c>
      <c r="JFG288" s="3">
        <v>93205</v>
      </c>
      <c r="JFH288" s="3">
        <v>93205</v>
      </c>
      <c r="JFI288" s="3">
        <v>93205</v>
      </c>
      <c r="JFJ288" s="3">
        <v>93205</v>
      </c>
      <c r="JFK288" s="3">
        <v>93205</v>
      </c>
      <c r="JFL288" s="3">
        <v>93205</v>
      </c>
      <c r="JFM288" s="3">
        <v>93205</v>
      </c>
      <c r="JFN288" s="3">
        <v>93205</v>
      </c>
      <c r="JFO288" s="3">
        <v>93205</v>
      </c>
      <c r="JFP288" s="3">
        <v>93205</v>
      </c>
      <c r="JFQ288" s="3">
        <v>93205</v>
      </c>
      <c r="JFR288" s="3">
        <v>93205</v>
      </c>
      <c r="JFS288" s="3">
        <v>93205</v>
      </c>
      <c r="JFT288" s="3">
        <v>93205</v>
      </c>
      <c r="JFU288" s="3">
        <v>93205</v>
      </c>
      <c r="JFV288" s="3">
        <v>93205</v>
      </c>
      <c r="JFW288" s="3">
        <v>93205</v>
      </c>
      <c r="JFX288" s="3">
        <v>93205</v>
      </c>
      <c r="JFY288" s="3">
        <v>93205</v>
      </c>
      <c r="JFZ288" s="3">
        <v>93205</v>
      </c>
      <c r="JGA288" s="3">
        <v>93205</v>
      </c>
      <c r="JGB288" s="3">
        <v>93205</v>
      </c>
      <c r="JGC288" s="3">
        <v>93205</v>
      </c>
      <c r="JGD288" s="3">
        <v>93205</v>
      </c>
      <c r="JGE288" s="3">
        <v>93205</v>
      </c>
      <c r="JGF288" s="3">
        <v>93205</v>
      </c>
      <c r="JGG288" s="3">
        <v>93205</v>
      </c>
      <c r="JGH288" s="3">
        <v>93205</v>
      </c>
      <c r="JGI288" s="3">
        <v>93205</v>
      </c>
      <c r="JGJ288" s="3">
        <v>93205</v>
      </c>
      <c r="JGK288" s="3">
        <v>93205</v>
      </c>
      <c r="JGL288" s="3">
        <v>93205</v>
      </c>
      <c r="JGM288" s="3">
        <v>93205</v>
      </c>
      <c r="JGN288" s="3">
        <v>93205</v>
      </c>
      <c r="JGO288" s="3">
        <v>93205</v>
      </c>
      <c r="JGP288" s="3">
        <v>93205</v>
      </c>
      <c r="JGQ288" s="3">
        <v>93205</v>
      </c>
      <c r="JGR288" s="3">
        <v>93205</v>
      </c>
      <c r="JGS288" s="3">
        <v>93205</v>
      </c>
      <c r="JGT288" s="3">
        <v>93205</v>
      </c>
      <c r="JGU288" s="3">
        <v>93205</v>
      </c>
      <c r="JGV288" s="3">
        <v>93205</v>
      </c>
      <c r="JGW288" s="3">
        <v>93205</v>
      </c>
      <c r="JGX288" s="3">
        <v>93205</v>
      </c>
      <c r="JGY288" s="3">
        <v>93205</v>
      </c>
      <c r="JGZ288" s="3">
        <v>93205</v>
      </c>
      <c r="JHA288" s="3">
        <v>93205</v>
      </c>
      <c r="JHB288" s="3">
        <v>93205</v>
      </c>
      <c r="JHC288" s="3">
        <v>93205</v>
      </c>
      <c r="JHD288" s="3">
        <v>93205</v>
      </c>
      <c r="JHE288" s="3">
        <v>93205</v>
      </c>
      <c r="JHF288" s="3">
        <v>93205</v>
      </c>
      <c r="JHG288" s="3">
        <v>93205</v>
      </c>
      <c r="JHH288" s="3">
        <v>93205</v>
      </c>
      <c r="JHI288" s="3">
        <v>93205</v>
      </c>
      <c r="JHJ288" s="3">
        <v>93205</v>
      </c>
      <c r="JHK288" s="3">
        <v>93205</v>
      </c>
      <c r="JHL288" s="3">
        <v>93205</v>
      </c>
      <c r="JHM288" s="3">
        <v>93205</v>
      </c>
      <c r="JHN288" s="3">
        <v>93205</v>
      </c>
      <c r="JHO288" s="3">
        <v>93205</v>
      </c>
      <c r="JHP288" s="3">
        <v>93205</v>
      </c>
      <c r="JHQ288" s="3">
        <v>93205</v>
      </c>
      <c r="JHR288" s="3">
        <v>93205</v>
      </c>
      <c r="JHS288" s="3">
        <v>93205</v>
      </c>
      <c r="JHT288" s="3">
        <v>93205</v>
      </c>
      <c r="JHU288" s="3">
        <v>93205</v>
      </c>
      <c r="JHV288" s="3">
        <v>93205</v>
      </c>
      <c r="JHW288" s="3">
        <v>93205</v>
      </c>
      <c r="JHX288" s="3">
        <v>93205</v>
      </c>
      <c r="JHY288" s="3">
        <v>93205</v>
      </c>
      <c r="JHZ288" s="3">
        <v>93205</v>
      </c>
      <c r="JIA288" s="3">
        <v>93205</v>
      </c>
      <c r="JIB288" s="3">
        <v>93205</v>
      </c>
      <c r="JIC288" s="3">
        <v>93205</v>
      </c>
      <c r="JID288" s="3">
        <v>93205</v>
      </c>
      <c r="JIE288" s="3">
        <v>93205</v>
      </c>
      <c r="JIF288" s="3">
        <v>93205</v>
      </c>
      <c r="JIG288" s="3">
        <v>93205</v>
      </c>
      <c r="JIH288" s="3">
        <v>93205</v>
      </c>
      <c r="JII288" s="3">
        <v>93205</v>
      </c>
      <c r="JIJ288" s="3">
        <v>93205</v>
      </c>
      <c r="JIK288" s="3">
        <v>93205</v>
      </c>
      <c r="JIL288" s="3">
        <v>93205</v>
      </c>
      <c r="JIM288" s="3">
        <v>93205</v>
      </c>
      <c r="JIN288" s="3">
        <v>93205</v>
      </c>
      <c r="JIO288" s="3">
        <v>93205</v>
      </c>
      <c r="JIP288" s="3">
        <v>93205</v>
      </c>
      <c r="JIQ288" s="3">
        <v>93205</v>
      </c>
      <c r="JIR288" s="3">
        <v>93205</v>
      </c>
      <c r="JIS288" s="3">
        <v>93205</v>
      </c>
      <c r="JIT288" s="3">
        <v>93205</v>
      </c>
      <c r="JIU288" s="3">
        <v>93205</v>
      </c>
      <c r="JIV288" s="3">
        <v>93205</v>
      </c>
      <c r="JIW288" s="3">
        <v>93205</v>
      </c>
      <c r="JIX288" s="3">
        <v>93205</v>
      </c>
      <c r="JIY288" s="3">
        <v>93205</v>
      </c>
      <c r="JIZ288" s="3">
        <v>93205</v>
      </c>
      <c r="JJA288" s="3">
        <v>93205</v>
      </c>
      <c r="JJB288" s="3">
        <v>93205</v>
      </c>
      <c r="JJC288" s="3">
        <v>93205</v>
      </c>
      <c r="JJD288" s="3">
        <v>93205</v>
      </c>
      <c r="JJE288" s="3">
        <v>93205</v>
      </c>
      <c r="JJF288" s="3">
        <v>93205</v>
      </c>
      <c r="JJG288" s="3">
        <v>93205</v>
      </c>
      <c r="JJH288" s="3">
        <v>93205</v>
      </c>
      <c r="JJI288" s="3">
        <v>93205</v>
      </c>
      <c r="JJJ288" s="3">
        <v>93205</v>
      </c>
      <c r="JJK288" s="3">
        <v>93205</v>
      </c>
      <c r="JJL288" s="3">
        <v>93205</v>
      </c>
      <c r="JJM288" s="3">
        <v>93205</v>
      </c>
      <c r="JJN288" s="3">
        <v>93205</v>
      </c>
      <c r="JJO288" s="3">
        <v>93205</v>
      </c>
      <c r="JJP288" s="3">
        <v>93205</v>
      </c>
      <c r="JJQ288" s="3">
        <v>93205</v>
      </c>
      <c r="JJR288" s="3">
        <v>93205</v>
      </c>
      <c r="JJS288" s="3">
        <v>93205</v>
      </c>
      <c r="JJT288" s="3">
        <v>93205</v>
      </c>
      <c r="JJU288" s="3">
        <v>93205</v>
      </c>
      <c r="JJV288" s="3">
        <v>93205</v>
      </c>
      <c r="JJW288" s="3">
        <v>93205</v>
      </c>
      <c r="JJX288" s="3">
        <v>93205</v>
      </c>
      <c r="JJY288" s="3">
        <v>93205</v>
      </c>
      <c r="JJZ288" s="3">
        <v>93205</v>
      </c>
      <c r="JKA288" s="3">
        <v>93205</v>
      </c>
      <c r="JKB288" s="3">
        <v>93205</v>
      </c>
      <c r="JKC288" s="3">
        <v>93205</v>
      </c>
      <c r="JKD288" s="3">
        <v>93205</v>
      </c>
      <c r="JKE288" s="3">
        <v>93205</v>
      </c>
      <c r="JKF288" s="3">
        <v>93205</v>
      </c>
      <c r="JKG288" s="3">
        <v>93205</v>
      </c>
      <c r="JKH288" s="3">
        <v>93205</v>
      </c>
      <c r="JKI288" s="3">
        <v>93205</v>
      </c>
      <c r="JKJ288" s="3">
        <v>93205</v>
      </c>
      <c r="JKK288" s="3">
        <v>93205</v>
      </c>
      <c r="JKL288" s="3">
        <v>93205</v>
      </c>
      <c r="JKM288" s="3">
        <v>93205</v>
      </c>
      <c r="JKN288" s="3">
        <v>93205</v>
      </c>
      <c r="JKO288" s="3">
        <v>93205</v>
      </c>
      <c r="JKP288" s="3">
        <v>93205</v>
      </c>
      <c r="JKQ288" s="3">
        <v>93205</v>
      </c>
      <c r="JKR288" s="3">
        <v>93205</v>
      </c>
      <c r="JKS288" s="3">
        <v>93205</v>
      </c>
      <c r="JKT288" s="3">
        <v>93205</v>
      </c>
      <c r="JKU288" s="3">
        <v>93205</v>
      </c>
      <c r="JKV288" s="3">
        <v>93205</v>
      </c>
      <c r="JKW288" s="3">
        <v>93205</v>
      </c>
      <c r="JKX288" s="3">
        <v>93205</v>
      </c>
      <c r="JKY288" s="3">
        <v>93205</v>
      </c>
      <c r="JKZ288" s="3">
        <v>93205</v>
      </c>
      <c r="JLA288" s="3">
        <v>93205</v>
      </c>
      <c r="JLB288" s="3">
        <v>93205</v>
      </c>
      <c r="JLC288" s="3">
        <v>93205</v>
      </c>
      <c r="JLD288" s="3">
        <v>93205</v>
      </c>
      <c r="JLE288" s="3">
        <v>93205</v>
      </c>
      <c r="JLF288" s="3">
        <v>93205</v>
      </c>
      <c r="JLG288" s="3">
        <v>93205</v>
      </c>
      <c r="JLH288" s="3">
        <v>93205</v>
      </c>
      <c r="JLI288" s="3">
        <v>93205</v>
      </c>
      <c r="JLJ288" s="3">
        <v>93205</v>
      </c>
      <c r="JLK288" s="3">
        <v>93205</v>
      </c>
      <c r="JLL288" s="3">
        <v>93205</v>
      </c>
      <c r="JLM288" s="3">
        <v>93205</v>
      </c>
      <c r="JLN288" s="3">
        <v>93205</v>
      </c>
      <c r="JLO288" s="3">
        <v>93205</v>
      </c>
      <c r="JLP288" s="3">
        <v>93205</v>
      </c>
      <c r="JLQ288" s="3">
        <v>93205</v>
      </c>
      <c r="JLR288" s="3">
        <v>93205</v>
      </c>
      <c r="JLS288" s="3">
        <v>93205</v>
      </c>
      <c r="JLT288" s="3">
        <v>93205</v>
      </c>
      <c r="JLU288" s="3">
        <v>93205</v>
      </c>
      <c r="JLV288" s="3">
        <v>93205</v>
      </c>
      <c r="JLW288" s="3">
        <v>93205</v>
      </c>
      <c r="JLX288" s="3">
        <v>93205</v>
      </c>
      <c r="JLY288" s="3">
        <v>93205</v>
      </c>
      <c r="JLZ288" s="3">
        <v>93205</v>
      </c>
      <c r="JMA288" s="3">
        <v>93205</v>
      </c>
      <c r="JMB288" s="3">
        <v>93205</v>
      </c>
      <c r="JMC288" s="3">
        <v>93205</v>
      </c>
      <c r="JMD288" s="3">
        <v>93205</v>
      </c>
      <c r="JME288" s="3">
        <v>93205</v>
      </c>
      <c r="JMF288" s="3">
        <v>93205</v>
      </c>
      <c r="JMG288" s="3">
        <v>93205</v>
      </c>
      <c r="JMH288" s="3">
        <v>93205</v>
      </c>
      <c r="JMI288" s="3">
        <v>93205</v>
      </c>
      <c r="JMJ288" s="3">
        <v>93205</v>
      </c>
      <c r="JMK288" s="3">
        <v>93205</v>
      </c>
      <c r="JML288" s="3">
        <v>93205</v>
      </c>
      <c r="JMM288" s="3">
        <v>93205</v>
      </c>
      <c r="JMN288" s="3">
        <v>93205</v>
      </c>
      <c r="JMO288" s="3">
        <v>93205</v>
      </c>
      <c r="JMP288" s="3">
        <v>93205</v>
      </c>
      <c r="JMQ288" s="3">
        <v>93205</v>
      </c>
      <c r="JMR288" s="3">
        <v>93205</v>
      </c>
      <c r="JMS288" s="3">
        <v>93205</v>
      </c>
      <c r="JMT288" s="3">
        <v>93205</v>
      </c>
      <c r="JMU288" s="3">
        <v>93205</v>
      </c>
      <c r="JMV288" s="3">
        <v>93205</v>
      </c>
      <c r="JMW288" s="3">
        <v>93205</v>
      </c>
      <c r="JMX288" s="3">
        <v>93205</v>
      </c>
      <c r="JMY288" s="3">
        <v>93205</v>
      </c>
      <c r="JMZ288" s="3">
        <v>93205</v>
      </c>
      <c r="JNA288" s="3">
        <v>93205</v>
      </c>
      <c r="JNB288" s="3">
        <v>93205</v>
      </c>
      <c r="JNC288" s="3">
        <v>93205</v>
      </c>
      <c r="JND288" s="3">
        <v>93205</v>
      </c>
      <c r="JNE288" s="3">
        <v>93205</v>
      </c>
      <c r="JNF288" s="3">
        <v>93205</v>
      </c>
      <c r="JNG288" s="3">
        <v>93205</v>
      </c>
      <c r="JNH288" s="3">
        <v>93205</v>
      </c>
      <c r="JNI288" s="3">
        <v>93205</v>
      </c>
      <c r="JNJ288" s="3">
        <v>93205</v>
      </c>
      <c r="JNK288" s="3">
        <v>93205</v>
      </c>
      <c r="JNL288" s="3">
        <v>93205</v>
      </c>
      <c r="JNM288" s="3">
        <v>93205</v>
      </c>
      <c r="JNN288" s="3">
        <v>93205</v>
      </c>
      <c r="JNO288" s="3">
        <v>93205</v>
      </c>
      <c r="JNP288" s="3">
        <v>93205</v>
      </c>
      <c r="JNQ288" s="3">
        <v>93205</v>
      </c>
      <c r="JNR288" s="3">
        <v>93205</v>
      </c>
      <c r="JNS288" s="3">
        <v>93205</v>
      </c>
      <c r="JNT288" s="3">
        <v>93205</v>
      </c>
      <c r="JNU288" s="3">
        <v>93205</v>
      </c>
      <c r="JNV288" s="3">
        <v>93205</v>
      </c>
      <c r="JNW288" s="3">
        <v>93205</v>
      </c>
      <c r="JNX288" s="3">
        <v>93205</v>
      </c>
      <c r="JNY288" s="3">
        <v>93205</v>
      </c>
      <c r="JNZ288" s="3">
        <v>93205</v>
      </c>
      <c r="JOA288" s="3">
        <v>93205</v>
      </c>
      <c r="JOB288" s="3">
        <v>93205</v>
      </c>
      <c r="JOC288" s="3">
        <v>93205</v>
      </c>
      <c r="JOD288" s="3">
        <v>93205</v>
      </c>
      <c r="JOE288" s="3">
        <v>93205</v>
      </c>
      <c r="JOF288" s="3">
        <v>93205</v>
      </c>
      <c r="JOG288" s="3">
        <v>93205</v>
      </c>
      <c r="JOH288" s="3">
        <v>93205</v>
      </c>
      <c r="JOI288" s="3">
        <v>93205</v>
      </c>
      <c r="JOJ288" s="3">
        <v>93205</v>
      </c>
      <c r="JOK288" s="3">
        <v>93205</v>
      </c>
      <c r="JOL288" s="3">
        <v>93205</v>
      </c>
      <c r="JOM288" s="3">
        <v>93205</v>
      </c>
      <c r="JON288" s="3">
        <v>93205</v>
      </c>
      <c r="JOO288" s="3">
        <v>93205</v>
      </c>
      <c r="JOP288" s="3">
        <v>93205</v>
      </c>
      <c r="JOQ288" s="3">
        <v>93205</v>
      </c>
      <c r="JOR288" s="3">
        <v>93205</v>
      </c>
      <c r="JOS288" s="3">
        <v>93205</v>
      </c>
      <c r="JOT288" s="3">
        <v>93205</v>
      </c>
      <c r="JOU288" s="3">
        <v>93205</v>
      </c>
      <c r="JOV288" s="3">
        <v>93205</v>
      </c>
      <c r="JOW288" s="3">
        <v>93205</v>
      </c>
      <c r="JOX288" s="3">
        <v>93205</v>
      </c>
      <c r="JOY288" s="3">
        <v>93205</v>
      </c>
      <c r="JOZ288" s="3">
        <v>93205</v>
      </c>
      <c r="JPA288" s="3">
        <v>93205</v>
      </c>
      <c r="JPB288" s="3">
        <v>93205</v>
      </c>
      <c r="JPC288" s="3">
        <v>93205</v>
      </c>
      <c r="JPD288" s="3">
        <v>93205</v>
      </c>
      <c r="JPE288" s="3">
        <v>93205</v>
      </c>
      <c r="JPF288" s="3">
        <v>93205</v>
      </c>
      <c r="JPG288" s="3">
        <v>93205</v>
      </c>
      <c r="JPH288" s="3">
        <v>93205</v>
      </c>
      <c r="JPI288" s="3">
        <v>93205</v>
      </c>
      <c r="JPJ288" s="3">
        <v>93205</v>
      </c>
      <c r="JPK288" s="3">
        <v>93205</v>
      </c>
      <c r="JPL288" s="3">
        <v>93205</v>
      </c>
      <c r="JPM288" s="3">
        <v>93205</v>
      </c>
      <c r="JPN288" s="3">
        <v>93205</v>
      </c>
      <c r="JPO288" s="3">
        <v>93205</v>
      </c>
      <c r="JPP288" s="3">
        <v>93205</v>
      </c>
      <c r="JPQ288" s="3">
        <v>93205</v>
      </c>
      <c r="JPR288" s="3">
        <v>93205</v>
      </c>
      <c r="JPS288" s="3">
        <v>93205</v>
      </c>
      <c r="JPT288" s="3">
        <v>93205</v>
      </c>
      <c r="JPU288" s="3">
        <v>93205</v>
      </c>
      <c r="JPV288" s="3">
        <v>93205</v>
      </c>
      <c r="JPW288" s="3">
        <v>93205</v>
      </c>
      <c r="JPX288" s="3">
        <v>93205</v>
      </c>
      <c r="JPY288" s="3">
        <v>93205</v>
      </c>
      <c r="JPZ288" s="3">
        <v>93205</v>
      </c>
      <c r="JQA288" s="3">
        <v>93205</v>
      </c>
      <c r="JQB288" s="3">
        <v>93205</v>
      </c>
      <c r="JQC288" s="3">
        <v>93205</v>
      </c>
      <c r="JQD288" s="3">
        <v>93205</v>
      </c>
      <c r="JQE288" s="3">
        <v>93205</v>
      </c>
      <c r="JQF288" s="3">
        <v>93205</v>
      </c>
      <c r="JQG288" s="3">
        <v>93205</v>
      </c>
      <c r="JQH288" s="3">
        <v>93205</v>
      </c>
      <c r="JQI288" s="3">
        <v>93205</v>
      </c>
      <c r="JQJ288" s="3">
        <v>93205</v>
      </c>
      <c r="JQK288" s="3">
        <v>93205</v>
      </c>
      <c r="JQL288" s="3">
        <v>93205</v>
      </c>
      <c r="JQM288" s="3">
        <v>93205</v>
      </c>
      <c r="JQN288" s="3">
        <v>93205</v>
      </c>
      <c r="JQO288" s="3">
        <v>93205</v>
      </c>
      <c r="JQP288" s="3">
        <v>93205</v>
      </c>
      <c r="JQQ288" s="3">
        <v>93205</v>
      </c>
      <c r="JQR288" s="3">
        <v>93205</v>
      </c>
      <c r="JQS288" s="3">
        <v>93205</v>
      </c>
      <c r="JQT288" s="3">
        <v>93205</v>
      </c>
      <c r="JQU288" s="3">
        <v>93205</v>
      </c>
      <c r="JQV288" s="3">
        <v>93205</v>
      </c>
      <c r="JQW288" s="3">
        <v>93205</v>
      </c>
      <c r="JQX288" s="3">
        <v>93205</v>
      </c>
      <c r="JQY288" s="3">
        <v>93205</v>
      </c>
      <c r="JQZ288" s="3">
        <v>93205</v>
      </c>
      <c r="JRA288" s="3">
        <v>93205</v>
      </c>
      <c r="JRB288" s="3">
        <v>93205</v>
      </c>
      <c r="JRC288" s="3">
        <v>93205</v>
      </c>
      <c r="JRD288" s="3">
        <v>93205</v>
      </c>
      <c r="JRE288" s="3">
        <v>93205</v>
      </c>
      <c r="JRF288" s="3">
        <v>93205</v>
      </c>
      <c r="JRG288" s="3">
        <v>93205</v>
      </c>
      <c r="JRH288" s="3">
        <v>93205</v>
      </c>
      <c r="JRI288" s="3">
        <v>93205</v>
      </c>
      <c r="JRJ288" s="3">
        <v>93205</v>
      </c>
      <c r="JRK288" s="3">
        <v>93205</v>
      </c>
      <c r="JRL288" s="3">
        <v>93205</v>
      </c>
      <c r="JRM288" s="3">
        <v>93205</v>
      </c>
      <c r="JRN288" s="3">
        <v>93205</v>
      </c>
      <c r="JRO288" s="3">
        <v>93205</v>
      </c>
      <c r="JRP288" s="3">
        <v>93205</v>
      </c>
      <c r="JRQ288" s="3">
        <v>93205</v>
      </c>
      <c r="JRR288" s="3">
        <v>93205</v>
      </c>
      <c r="JRS288" s="3">
        <v>93205</v>
      </c>
      <c r="JRT288" s="3">
        <v>93205</v>
      </c>
      <c r="JRU288" s="3">
        <v>93205</v>
      </c>
      <c r="JRV288" s="3">
        <v>93205</v>
      </c>
      <c r="JRW288" s="3">
        <v>93205</v>
      </c>
      <c r="JRX288" s="3">
        <v>93205</v>
      </c>
      <c r="JRY288" s="3">
        <v>93205</v>
      </c>
      <c r="JRZ288" s="3">
        <v>93205</v>
      </c>
      <c r="JSA288" s="3">
        <v>93205</v>
      </c>
      <c r="JSB288" s="3">
        <v>93205</v>
      </c>
      <c r="JSC288" s="3">
        <v>93205</v>
      </c>
      <c r="JSD288" s="3">
        <v>93205</v>
      </c>
      <c r="JSE288" s="3">
        <v>93205</v>
      </c>
      <c r="JSF288" s="3">
        <v>93205</v>
      </c>
      <c r="JSG288" s="3">
        <v>93205</v>
      </c>
      <c r="JSH288" s="3">
        <v>93205</v>
      </c>
      <c r="JSI288" s="3">
        <v>93205</v>
      </c>
      <c r="JSJ288" s="3">
        <v>93205</v>
      </c>
      <c r="JSK288" s="3">
        <v>93205</v>
      </c>
      <c r="JSL288" s="3">
        <v>93205</v>
      </c>
      <c r="JSM288" s="3">
        <v>93205</v>
      </c>
      <c r="JSN288" s="3">
        <v>93205</v>
      </c>
      <c r="JSO288" s="3">
        <v>93205</v>
      </c>
      <c r="JSP288" s="3">
        <v>93205</v>
      </c>
      <c r="JSQ288" s="3">
        <v>93205</v>
      </c>
      <c r="JSR288" s="3">
        <v>93205</v>
      </c>
      <c r="JSS288" s="3">
        <v>93205</v>
      </c>
      <c r="JST288" s="3">
        <v>93205</v>
      </c>
      <c r="JSU288" s="3">
        <v>93205</v>
      </c>
      <c r="JSV288" s="3">
        <v>93205</v>
      </c>
      <c r="JSW288" s="3">
        <v>93205</v>
      </c>
      <c r="JSX288" s="3">
        <v>93205</v>
      </c>
      <c r="JSY288" s="3">
        <v>93205</v>
      </c>
      <c r="JSZ288" s="3">
        <v>93205</v>
      </c>
      <c r="JTA288" s="3">
        <v>93205</v>
      </c>
      <c r="JTB288" s="3">
        <v>93205</v>
      </c>
      <c r="JTC288" s="3">
        <v>93205</v>
      </c>
      <c r="JTD288" s="3">
        <v>93205</v>
      </c>
      <c r="JTE288" s="3">
        <v>93205</v>
      </c>
      <c r="JTF288" s="3">
        <v>93205</v>
      </c>
      <c r="JTG288" s="3">
        <v>93205</v>
      </c>
      <c r="JTH288" s="3">
        <v>93205</v>
      </c>
      <c r="JTI288" s="3">
        <v>93205</v>
      </c>
      <c r="JTJ288" s="3">
        <v>93205</v>
      </c>
      <c r="JTK288" s="3">
        <v>93205</v>
      </c>
      <c r="JTL288" s="3">
        <v>93205</v>
      </c>
      <c r="JTM288" s="3">
        <v>93205</v>
      </c>
      <c r="JTN288" s="3">
        <v>93205</v>
      </c>
      <c r="JTO288" s="3">
        <v>93205</v>
      </c>
      <c r="JTP288" s="3">
        <v>93205</v>
      </c>
      <c r="JTQ288" s="3">
        <v>93205</v>
      </c>
      <c r="JTR288" s="3">
        <v>93205</v>
      </c>
      <c r="JTS288" s="3">
        <v>93205</v>
      </c>
      <c r="JTT288" s="3">
        <v>93205</v>
      </c>
      <c r="JTU288" s="3">
        <v>93205</v>
      </c>
      <c r="JTV288" s="3">
        <v>93205</v>
      </c>
      <c r="JTW288" s="3">
        <v>93205</v>
      </c>
      <c r="JTX288" s="3">
        <v>93205</v>
      </c>
      <c r="JTY288" s="3">
        <v>93205</v>
      </c>
      <c r="JTZ288" s="3">
        <v>93205</v>
      </c>
      <c r="JUA288" s="3">
        <v>93205</v>
      </c>
      <c r="JUB288" s="3">
        <v>93205</v>
      </c>
      <c r="JUC288" s="3">
        <v>93205</v>
      </c>
      <c r="JUD288" s="3">
        <v>93205</v>
      </c>
      <c r="JUE288" s="3">
        <v>93205</v>
      </c>
      <c r="JUF288" s="3">
        <v>93205</v>
      </c>
      <c r="JUG288" s="3">
        <v>93205</v>
      </c>
      <c r="JUH288" s="3">
        <v>93205</v>
      </c>
      <c r="JUI288" s="3">
        <v>93205</v>
      </c>
      <c r="JUJ288" s="3">
        <v>93205</v>
      </c>
      <c r="JUK288" s="3">
        <v>93205</v>
      </c>
      <c r="JUL288" s="3">
        <v>93205</v>
      </c>
      <c r="JUM288" s="3">
        <v>93205</v>
      </c>
      <c r="JUN288" s="3">
        <v>93205</v>
      </c>
      <c r="JUO288" s="3">
        <v>93205</v>
      </c>
      <c r="JUP288" s="3">
        <v>93205</v>
      </c>
      <c r="JUQ288" s="3">
        <v>93205</v>
      </c>
      <c r="JUR288" s="3">
        <v>93205</v>
      </c>
      <c r="JUS288" s="3">
        <v>93205</v>
      </c>
      <c r="JUT288" s="3">
        <v>93205</v>
      </c>
      <c r="JUU288" s="3">
        <v>93205</v>
      </c>
      <c r="JUV288" s="3">
        <v>93205</v>
      </c>
      <c r="JUW288" s="3">
        <v>93205</v>
      </c>
      <c r="JUX288" s="3">
        <v>93205</v>
      </c>
      <c r="JUY288" s="3">
        <v>93205</v>
      </c>
      <c r="JUZ288" s="3">
        <v>93205</v>
      </c>
      <c r="JVA288" s="3">
        <v>93205</v>
      </c>
      <c r="JVB288" s="3">
        <v>93205</v>
      </c>
      <c r="JVC288" s="3">
        <v>93205</v>
      </c>
      <c r="JVD288" s="3">
        <v>93205</v>
      </c>
      <c r="JVE288" s="3">
        <v>93205</v>
      </c>
      <c r="JVF288" s="3">
        <v>93205</v>
      </c>
      <c r="JVG288" s="3">
        <v>93205</v>
      </c>
      <c r="JVH288" s="3">
        <v>93205</v>
      </c>
      <c r="JVI288" s="3">
        <v>93205</v>
      </c>
      <c r="JVJ288" s="3">
        <v>93205</v>
      </c>
      <c r="JVK288" s="3">
        <v>93205</v>
      </c>
      <c r="JVL288" s="3">
        <v>93205</v>
      </c>
      <c r="JVM288" s="3">
        <v>93205</v>
      </c>
      <c r="JVN288" s="3">
        <v>93205</v>
      </c>
      <c r="JVO288" s="3">
        <v>93205</v>
      </c>
      <c r="JVP288" s="3">
        <v>93205</v>
      </c>
      <c r="JVQ288" s="3">
        <v>93205</v>
      </c>
      <c r="JVR288" s="3">
        <v>93205</v>
      </c>
      <c r="JVS288" s="3">
        <v>93205</v>
      </c>
      <c r="JVT288" s="3">
        <v>93205</v>
      </c>
      <c r="JVU288" s="3">
        <v>93205</v>
      </c>
      <c r="JVV288" s="3">
        <v>93205</v>
      </c>
      <c r="JVW288" s="3">
        <v>93205</v>
      </c>
      <c r="JVX288" s="3">
        <v>93205</v>
      </c>
      <c r="JVY288" s="3">
        <v>93205</v>
      </c>
      <c r="JVZ288" s="3">
        <v>93205</v>
      </c>
      <c r="JWA288" s="3">
        <v>93205</v>
      </c>
      <c r="JWB288" s="3">
        <v>93205</v>
      </c>
      <c r="JWC288" s="3">
        <v>93205</v>
      </c>
      <c r="JWD288" s="3">
        <v>93205</v>
      </c>
      <c r="JWE288" s="3">
        <v>93205</v>
      </c>
      <c r="JWF288" s="3">
        <v>93205</v>
      </c>
      <c r="JWG288" s="3">
        <v>93205</v>
      </c>
      <c r="JWH288" s="3">
        <v>93205</v>
      </c>
      <c r="JWI288" s="3">
        <v>93205</v>
      </c>
      <c r="JWJ288" s="3">
        <v>93205</v>
      </c>
      <c r="JWK288" s="3">
        <v>93205</v>
      </c>
      <c r="JWL288" s="3">
        <v>93205</v>
      </c>
      <c r="JWM288" s="3">
        <v>93205</v>
      </c>
      <c r="JWN288" s="3">
        <v>93205</v>
      </c>
      <c r="JWO288" s="3">
        <v>93205</v>
      </c>
      <c r="JWP288" s="3">
        <v>93205</v>
      </c>
      <c r="JWQ288" s="3">
        <v>93205</v>
      </c>
      <c r="JWR288" s="3">
        <v>93205</v>
      </c>
      <c r="JWS288" s="3">
        <v>93205</v>
      </c>
      <c r="JWT288" s="3">
        <v>93205</v>
      </c>
      <c r="JWU288" s="3">
        <v>93205</v>
      </c>
      <c r="JWV288" s="3">
        <v>93205</v>
      </c>
      <c r="JWW288" s="3">
        <v>93205</v>
      </c>
      <c r="JWX288" s="3">
        <v>93205</v>
      </c>
      <c r="JWY288" s="3">
        <v>93205</v>
      </c>
      <c r="JWZ288" s="3">
        <v>93205</v>
      </c>
      <c r="JXA288" s="3">
        <v>93205</v>
      </c>
      <c r="JXB288" s="3">
        <v>93205</v>
      </c>
      <c r="JXC288" s="3">
        <v>93205</v>
      </c>
      <c r="JXD288" s="3">
        <v>93205</v>
      </c>
      <c r="JXE288" s="3">
        <v>93205</v>
      </c>
      <c r="JXF288" s="3">
        <v>93205</v>
      </c>
      <c r="JXG288" s="3">
        <v>93205</v>
      </c>
      <c r="JXH288" s="3">
        <v>93205</v>
      </c>
      <c r="JXI288" s="3">
        <v>93205</v>
      </c>
      <c r="JXJ288" s="3">
        <v>93205</v>
      </c>
      <c r="JXK288" s="3">
        <v>93205</v>
      </c>
      <c r="JXL288" s="3">
        <v>93205</v>
      </c>
      <c r="JXM288" s="3">
        <v>93205</v>
      </c>
      <c r="JXN288" s="3">
        <v>93205</v>
      </c>
      <c r="JXO288" s="3">
        <v>93205</v>
      </c>
      <c r="JXP288" s="3">
        <v>93205</v>
      </c>
      <c r="JXQ288" s="3">
        <v>93205</v>
      </c>
      <c r="JXR288" s="3">
        <v>93205</v>
      </c>
      <c r="JXS288" s="3">
        <v>93205</v>
      </c>
      <c r="JXT288" s="3">
        <v>93205</v>
      </c>
      <c r="JXU288" s="3">
        <v>93205</v>
      </c>
      <c r="JXV288" s="3">
        <v>93205</v>
      </c>
      <c r="JXW288" s="3">
        <v>93205</v>
      </c>
      <c r="JXX288" s="3">
        <v>93205</v>
      </c>
      <c r="JXY288" s="3">
        <v>93205</v>
      </c>
      <c r="JXZ288" s="3">
        <v>93205</v>
      </c>
      <c r="JYA288" s="3">
        <v>93205</v>
      </c>
      <c r="JYB288" s="3">
        <v>93205</v>
      </c>
      <c r="JYC288" s="3">
        <v>93205</v>
      </c>
      <c r="JYD288" s="3">
        <v>93205</v>
      </c>
      <c r="JYE288" s="3">
        <v>93205</v>
      </c>
      <c r="JYF288" s="3">
        <v>93205</v>
      </c>
      <c r="JYG288" s="3">
        <v>93205</v>
      </c>
      <c r="JYH288" s="3">
        <v>93205</v>
      </c>
      <c r="JYI288" s="3">
        <v>93205</v>
      </c>
      <c r="JYJ288" s="3">
        <v>93205</v>
      </c>
      <c r="JYK288" s="3">
        <v>93205</v>
      </c>
      <c r="JYL288" s="3">
        <v>93205</v>
      </c>
      <c r="JYM288" s="3">
        <v>93205</v>
      </c>
      <c r="JYN288" s="3">
        <v>93205</v>
      </c>
      <c r="JYO288" s="3">
        <v>93205</v>
      </c>
      <c r="JYP288" s="3">
        <v>93205</v>
      </c>
      <c r="JYQ288" s="3">
        <v>93205</v>
      </c>
      <c r="JYR288" s="3">
        <v>93205</v>
      </c>
      <c r="JYS288" s="3">
        <v>93205</v>
      </c>
      <c r="JYT288" s="3">
        <v>93205</v>
      </c>
      <c r="JYU288" s="3">
        <v>93205</v>
      </c>
      <c r="JYV288" s="3">
        <v>93205</v>
      </c>
      <c r="JYW288" s="3">
        <v>93205</v>
      </c>
      <c r="JYX288" s="3">
        <v>93205</v>
      </c>
      <c r="JYY288" s="3">
        <v>93205</v>
      </c>
      <c r="JYZ288" s="3">
        <v>93205</v>
      </c>
      <c r="JZA288" s="3">
        <v>93205</v>
      </c>
      <c r="JZB288" s="3">
        <v>93205</v>
      </c>
      <c r="JZC288" s="3">
        <v>93205</v>
      </c>
      <c r="JZD288" s="3">
        <v>93205</v>
      </c>
      <c r="JZE288" s="3">
        <v>93205</v>
      </c>
      <c r="JZF288" s="3">
        <v>93205</v>
      </c>
      <c r="JZG288" s="3">
        <v>93205</v>
      </c>
      <c r="JZH288" s="3">
        <v>93205</v>
      </c>
      <c r="JZI288" s="3">
        <v>93205</v>
      </c>
      <c r="JZJ288" s="3">
        <v>93205</v>
      </c>
      <c r="JZK288" s="3">
        <v>93205</v>
      </c>
      <c r="JZL288" s="3">
        <v>93205</v>
      </c>
      <c r="JZM288" s="3">
        <v>93205</v>
      </c>
      <c r="JZN288" s="3">
        <v>93205</v>
      </c>
      <c r="JZO288" s="3">
        <v>93205</v>
      </c>
      <c r="JZP288" s="3">
        <v>93205</v>
      </c>
      <c r="JZQ288" s="3">
        <v>93205</v>
      </c>
      <c r="JZR288" s="3">
        <v>93205</v>
      </c>
      <c r="JZS288" s="3">
        <v>93205</v>
      </c>
      <c r="JZT288" s="3">
        <v>93205</v>
      </c>
      <c r="JZU288" s="3">
        <v>93205</v>
      </c>
      <c r="JZV288" s="3">
        <v>93205</v>
      </c>
      <c r="JZW288" s="3">
        <v>93205</v>
      </c>
      <c r="JZX288" s="3">
        <v>93205</v>
      </c>
      <c r="JZY288" s="3">
        <v>93205</v>
      </c>
      <c r="JZZ288" s="3">
        <v>93205</v>
      </c>
      <c r="KAA288" s="3">
        <v>93205</v>
      </c>
      <c r="KAB288" s="3">
        <v>93205</v>
      </c>
      <c r="KAC288" s="3">
        <v>93205</v>
      </c>
      <c r="KAD288" s="3">
        <v>93205</v>
      </c>
      <c r="KAE288" s="3">
        <v>93205</v>
      </c>
      <c r="KAF288" s="3">
        <v>93205</v>
      </c>
      <c r="KAG288" s="3">
        <v>93205</v>
      </c>
      <c r="KAH288" s="3">
        <v>93205</v>
      </c>
      <c r="KAI288" s="3">
        <v>93205</v>
      </c>
      <c r="KAJ288" s="3">
        <v>93205</v>
      </c>
      <c r="KAK288" s="3">
        <v>93205</v>
      </c>
      <c r="KAL288" s="3">
        <v>93205</v>
      </c>
      <c r="KAM288" s="3">
        <v>93205</v>
      </c>
      <c r="KAN288" s="3">
        <v>93205</v>
      </c>
      <c r="KAO288" s="3">
        <v>93205</v>
      </c>
      <c r="KAP288" s="3">
        <v>93205</v>
      </c>
      <c r="KAQ288" s="3">
        <v>93205</v>
      </c>
      <c r="KAR288" s="3">
        <v>93205</v>
      </c>
      <c r="KAS288" s="3">
        <v>93205</v>
      </c>
      <c r="KAT288" s="3">
        <v>93205</v>
      </c>
      <c r="KAU288" s="3">
        <v>93205</v>
      </c>
      <c r="KAV288" s="3">
        <v>93205</v>
      </c>
      <c r="KAW288" s="3">
        <v>93205</v>
      </c>
      <c r="KAX288" s="3">
        <v>93205</v>
      </c>
      <c r="KAY288" s="3">
        <v>93205</v>
      </c>
      <c r="KAZ288" s="3">
        <v>93205</v>
      </c>
      <c r="KBA288" s="3">
        <v>93205</v>
      </c>
      <c r="KBB288" s="3">
        <v>93205</v>
      </c>
      <c r="KBC288" s="3">
        <v>93205</v>
      </c>
      <c r="KBD288" s="3">
        <v>93205</v>
      </c>
      <c r="KBE288" s="3">
        <v>93205</v>
      </c>
      <c r="KBF288" s="3">
        <v>93205</v>
      </c>
      <c r="KBG288" s="3">
        <v>93205</v>
      </c>
      <c r="KBH288" s="3">
        <v>93205</v>
      </c>
      <c r="KBI288" s="3">
        <v>93205</v>
      </c>
      <c r="KBJ288" s="3">
        <v>93205</v>
      </c>
      <c r="KBK288" s="3">
        <v>93205</v>
      </c>
      <c r="KBL288" s="3">
        <v>93205</v>
      </c>
      <c r="KBM288" s="3">
        <v>93205</v>
      </c>
      <c r="KBN288" s="3">
        <v>93205</v>
      </c>
      <c r="KBO288" s="3">
        <v>93205</v>
      </c>
      <c r="KBP288" s="3">
        <v>93205</v>
      </c>
      <c r="KBQ288" s="3">
        <v>93205</v>
      </c>
      <c r="KBR288" s="3">
        <v>93205</v>
      </c>
      <c r="KBS288" s="3">
        <v>93205</v>
      </c>
      <c r="KBT288" s="3">
        <v>93205</v>
      </c>
      <c r="KBU288" s="3">
        <v>93205</v>
      </c>
      <c r="KBV288" s="3">
        <v>93205</v>
      </c>
      <c r="KBW288" s="3">
        <v>93205</v>
      </c>
      <c r="KBX288" s="3">
        <v>93205</v>
      </c>
      <c r="KBY288" s="3">
        <v>93205</v>
      </c>
      <c r="KBZ288" s="3">
        <v>93205</v>
      </c>
      <c r="KCA288" s="3">
        <v>93205</v>
      </c>
      <c r="KCB288" s="3">
        <v>93205</v>
      </c>
      <c r="KCC288" s="3">
        <v>93205</v>
      </c>
      <c r="KCD288" s="3">
        <v>93205</v>
      </c>
      <c r="KCE288" s="3">
        <v>93205</v>
      </c>
      <c r="KCF288" s="3">
        <v>93205</v>
      </c>
      <c r="KCG288" s="3">
        <v>93205</v>
      </c>
      <c r="KCH288" s="3">
        <v>93205</v>
      </c>
      <c r="KCI288" s="3">
        <v>93205</v>
      </c>
      <c r="KCJ288" s="3">
        <v>93205</v>
      </c>
      <c r="KCK288" s="3">
        <v>93205</v>
      </c>
      <c r="KCL288" s="3">
        <v>93205</v>
      </c>
      <c r="KCM288" s="3">
        <v>93205</v>
      </c>
      <c r="KCN288" s="3">
        <v>93205</v>
      </c>
      <c r="KCO288" s="3">
        <v>93205</v>
      </c>
      <c r="KCP288" s="3">
        <v>93205</v>
      </c>
      <c r="KCQ288" s="3">
        <v>93205</v>
      </c>
      <c r="KCR288" s="3">
        <v>93205</v>
      </c>
      <c r="KCS288" s="3">
        <v>93205</v>
      </c>
      <c r="KCT288" s="3">
        <v>93205</v>
      </c>
      <c r="KCU288" s="3">
        <v>93205</v>
      </c>
      <c r="KCV288" s="3">
        <v>93205</v>
      </c>
      <c r="KCW288" s="3">
        <v>93205</v>
      </c>
      <c r="KCX288" s="3">
        <v>93205</v>
      </c>
      <c r="KCY288" s="3">
        <v>93205</v>
      </c>
      <c r="KCZ288" s="3">
        <v>93205</v>
      </c>
      <c r="KDA288" s="3">
        <v>93205</v>
      </c>
      <c r="KDB288" s="3">
        <v>93205</v>
      </c>
      <c r="KDC288" s="3">
        <v>93205</v>
      </c>
      <c r="KDD288" s="3">
        <v>93205</v>
      </c>
      <c r="KDE288" s="3">
        <v>93205</v>
      </c>
      <c r="KDF288" s="3">
        <v>93205</v>
      </c>
      <c r="KDG288" s="3">
        <v>93205</v>
      </c>
      <c r="KDH288" s="3">
        <v>93205</v>
      </c>
      <c r="KDI288" s="3">
        <v>93205</v>
      </c>
      <c r="KDJ288" s="3">
        <v>93205</v>
      </c>
      <c r="KDK288" s="3">
        <v>93205</v>
      </c>
      <c r="KDL288" s="3">
        <v>93205</v>
      </c>
      <c r="KDM288" s="3">
        <v>93205</v>
      </c>
      <c r="KDN288" s="3">
        <v>93205</v>
      </c>
      <c r="KDO288" s="3">
        <v>93205</v>
      </c>
      <c r="KDP288" s="3">
        <v>93205</v>
      </c>
      <c r="KDQ288" s="3">
        <v>93205</v>
      </c>
      <c r="KDR288" s="3">
        <v>93205</v>
      </c>
      <c r="KDS288" s="3">
        <v>93205</v>
      </c>
      <c r="KDT288" s="3">
        <v>93205</v>
      </c>
      <c r="KDU288" s="3">
        <v>93205</v>
      </c>
      <c r="KDV288" s="3">
        <v>93205</v>
      </c>
      <c r="KDW288" s="3">
        <v>93205</v>
      </c>
      <c r="KDX288" s="3">
        <v>93205</v>
      </c>
      <c r="KDY288" s="3">
        <v>93205</v>
      </c>
      <c r="KDZ288" s="3">
        <v>93205</v>
      </c>
      <c r="KEA288" s="3">
        <v>93205</v>
      </c>
      <c r="KEB288" s="3">
        <v>93205</v>
      </c>
      <c r="KEC288" s="3">
        <v>93205</v>
      </c>
      <c r="KED288" s="3">
        <v>93205</v>
      </c>
      <c r="KEE288" s="3">
        <v>93205</v>
      </c>
      <c r="KEF288" s="3">
        <v>93205</v>
      </c>
      <c r="KEG288" s="3">
        <v>93205</v>
      </c>
      <c r="KEH288" s="3">
        <v>93205</v>
      </c>
      <c r="KEI288" s="3">
        <v>93205</v>
      </c>
      <c r="KEJ288" s="3">
        <v>93205</v>
      </c>
      <c r="KEK288" s="3">
        <v>93205</v>
      </c>
      <c r="KEL288" s="3">
        <v>93205</v>
      </c>
      <c r="KEM288" s="3">
        <v>93205</v>
      </c>
      <c r="KEN288" s="3">
        <v>93205</v>
      </c>
      <c r="KEO288" s="3">
        <v>93205</v>
      </c>
      <c r="KEP288" s="3">
        <v>93205</v>
      </c>
      <c r="KEQ288" s="3">
        <v>93205</v>
      </c>
      <c r="KER288" s="3">
        <v>93205</v>
      </c>
      <c r="KES288" s="3">
        <v>93205</v>
      </c>
      <c r="KET288" s="3">
        <v>93205</v>
      </c>
      <c r="KEU288" s="3">
        <v>93205</v>
      </c>
      <c r="KEV288" s="3">
        <v>93205</v>
      </c>
      <c r="KEW288" s="3">
        <v>93205</v>
      </c>
      <c r="KEX288" s="3">
        <v>93205</v>
      </c>
      <c r="KEY288" s="3">
        <v>93205</v>
      </c>
      <c r="KEZ288" s="3">
        <v>93205</v>
      </c>
      <c r="KFA288" s="3">
        <v>93205</v>
      </c>
      <c r="KFB288" s="3">
        <v>93205</v>
      </c>
      <c r="KFC288" s="3">
        <v>93205</v>
      </c>
      <c r="KFD288" s="3">
        <v>93205</v>
      </c>
      <c r="KFE288" s="3">
        <v>93205</v>
      </c>
      <c r="KFF288" s="3">
        <v>93205</v>
      </c>
      <c r="KFG288" s="3">
        <v>93205</v>
      </c>
      <c r="KFH288" s="3">
        <v>93205</v>
      </c>
      <c r="KFI288" s="3">
        <v>93205</v>
      </c>
      <c r="KFJ288" s="3">
        <v>93205</v>
      </c>
      <c r="KFK288" s="3">
        <v>93205</v>
      </c>
      <c r="KFL288" s="3">
        <v>93205</v>
      </c>
      <c r="KFM288" s="3">
        <v>93205</v>
      </c>
      <c r="KFN288" s="3">
        <v>93205</v>
      </c>
      <c r="KFO288" s="3">
        <v>93205</v>
      </c>
      <c r="KFP288" s="3">
        <v>93205</v>
      </c>
      <c r="KFQ288" s="3">
        <v>93205</v>
      </c>
      <c r="KFR288" s="3">
        <v>93205</v>
      </c>
      <c r="KFS288" s="3">
        <v>93205</v>
      </c>
      <c r="KFT288" s="3">
        <v>93205</v>
      </c>
      <c r="KFU288" s="3">
        <v>93205</v>
      </c>
      <c r="KFV288" s="3">
        <v>93205</v>
      </c>
      <c r="KFW288" s="3">
        <v>93205</v>
      </c>
      <c r="KFX288" s="3">
        <v>93205</v>
      </c>
      <c r="KFY288" s="3">
        <v>93205</v>
      </c>
      <c r="KFZ288" s="3">
        <v>93205</v>
      </c>
      <c r="KGA288" s="3">
        <v>93205</v>
      </c>
      <c r="KGB288" s="3">
        <v>93205</v>
      </c>
      <c r="KGC288" s="3">
        <v>93205</v>
      </c>
      <c r="KGD288" s="3">
        <v>93205</v>
      </c>
      <c r="KGE288" s="3">
        <v>93205</v>
      </c>
      <c r="KGF288" s="3">
        <v>93205</v>
      </c>
      <c r="KGG288" s="3">
        <v>93205</v>
      </c>
      <c r="KGH288" s="3">
        <v>93205</v>
      </c>
      <c r="KGI288" s="3">
        <v>93205</v>
      </c>
      <c r="KGJ288" s="3">
        <v>93205</v>
      </c>
      <c r="KGK288" s="3">
        <v>93205</v>
      </c>
      <c r="KGL288" s="3">
        <v>93205</v>
      </c>
      <c r="KGM288" s="3">
        <v>93205</v>
      </c>
      <c r="KGN288" s="3">
        <v>93205</v>
      </c>
      <c r="KGO288" s="3">
        <v>93205</v>
      </c>
      <c r="KGP288" s="3">
        <v>93205</v>
      </c>
      <c r="KGQ288" s="3">
        <v>93205</v>
      </c>
      <c r="KGR288" s="3">
        <v>93205</v>
      </c>
      <c r="KGS288" s="3">
        <v>93205</v>
      </c>
      <c r="KGT288" s="3">
        <v>93205</v>
      </c>
      <c r="KGU288" s="3">
        <v>93205</v>
      </c>
      <c r="KGV288" s="3">
        <v>93205</v>
      </c>
      <c r="KGW288" s="3">
        <v>93205</v>
      </c>
      <c r="KGX288" s="3">
        <v>93205</v>
      </c>
      <c r="KGY288" s="3">
        <v>93205</v>
      </c>
      <c r="KGZ288" s="3">
        <v>93205</v>
      </c>
      <c r="KHA288" s="3">
        <v>93205</v>
      </c>
      <c r="KHB288" s="3">
        <v>93205</v>
      </c>
      <c r="KHC288" s="3">
        <v>93205</v>
      </c>
      <c r="KHD288" s="3">
        <v>93205</v>
      </c>
      <c r="KHE288" s="3">
        <v>93205</v>
      </c>
      <c r="KHF288" s="3">
        <v>93205</v>
      </c>
      <c r="KHG288" s="3">
        <v>93205</v>
      </c>
      <c r="KHH288" s="3">
        <v>93205</v>
      </c>
      <c r="KHI288" s="3">
        <v>93205</v>
      </c>
      <c r="KHJ288" s="3">
        <v>93205</v>
      </c>
      <c r="KHK288" s="3">
        <v>93205</v>
      </c>
      <c r="KHL288" s="3">
        <v>93205</v>
      </c>
      <c r="KHM288" s="3">
        <v>93205</v>
      </c>
      <c r="KHN288" s="3">
        <v>93205</v>
      </c>
      <c r="KHO288" s="3">
        <v>93205</v>
      </c>
      <c r="KHP288" s="3">
        <v>93205</v>
      </c>
      <c r="KHQ288" s="3">
        <v>93205</v>
      </c>
      <c r="KHR288" s="3">
        <v>93205</v>
      </c>
      <c r="KHS288" s="3">
        <v>93205</v>
      </c>
      <c r="KHT288" s="3">
        <v>93205</v>
      </c>
      <c r="KHU288" s="3">
        <v>93205</v>
      </c>
      <c r="KHV288" s="3">
        <v>93205</v>
      </c>
      <c r="KHW288" s="3">
        <v>93205</v>
      </c>
      <c r="KHX288" s="3">
        <v>93205</v>
      </c>
      <c r="KHY288" s="3">
        <v>93205</v>
      </c>
      <c r="KHZ288" s="3">
        <v>93205</v>
      </c>
      <c r="KIA288" s="3">
        <v>93205</v>
      </c>
      <c r="KIB288" s="3">
        <v>93205</v>
      </c>
      <c r="KIC288" s="3">
        <v>93205</v>
      </c>
      <c r="KID288" s="3">
        <v>93205</v>
      </c>
      <c r="KIE288" s="3">
        <v>93205</v>
      </c>
      <c r="KIF288" s="3">
        <v>93205</v>
      </c>
      <c r="KIG288" s="3">
        <v>93205</v>
      </c>
      <c r="KIH288" s="3">
        <v>93205</v>
      </c>
      <c r="KII288" s="3">
        <v>93205</v>
      </c>
      <c r="KIJ288" s="3">
        <v>93205</v>
      </c>
      <c r="KIK288" s="3">
        <v>93205</v>
      </c>
      <c r="KIL288" s="3">
        <v>93205</v>
      </c>
      <c r="KIM288" s="3">
        <v>93205</v>
      </c>
      <c r="KIN288" s="3">
        <v>93205</v>
      </c>
      <c r="KIO288" s="3">
        <v>93205</v>
      </c>
      <c r="KIP288" s="3">
        <v>93205</v>
      </c>
      <c r="KIQ288" s="3">
        <v>93205</v>
      </c>
      <c r="KIR288" s="3">
        <v>93205</v>
      </c>
      <c r="KIS288" s="3">
        <v>93205</v>
      </c>
      <c r="KIT288" s="3">
        <v>93205</v>
      </c>
      <c r="KIU288" s="3">
        <v>93205</v>
      </c>
      <c r="KIV288" s="3">
        <v>93205</v>
      </c>
      <c r="KIW288" s="3">
        <v>93205</v>
      </c>
      <c r="KIX288" s="3">
        <v>93205</v>
      </c>
      <c r="KIY288" s="3">
        <v>93205</v>
      </c>
      <c r="KIZ288" s="3">
        <v>93205</v>
      </c>
      <c r="KJA288" s="3">
        <v>93205</v>
      </c>
      <c r="KJB288" s="3">
        <v>93205</v>
      </c>
      <c r="KJC288" s="3">
        <v>93205</v>
      </c>
      <c r="KJD288" s="3">
        <v>93205</v>
      </c>
      <c r="KJE288" s="3">
        <v>93205</v>
      </c>
      <c r="KJF288" s="3">
        <v>93205</v>
      </c>
      <c r="KJG288" s="3">
        <v>93205</v>
      </c>
      <c r="KJH288" s="3">
        <v>93205</v>
      </c>
      <c r="KJI288" s="3">
        <v>93205</v>
      </c>
      <c r="KJJ288" s="3">
        <v>93205</v>
      </c>
      <c r="KJK288" s="3">
        <v>93205</v>
      </c>
      <c r="KJL288" s="3">
        <v>93205</v>
      </c>
      <c r="KJM288" s="3">
        <v>93205</v>
      </c>
      <c r="KJN288" s="3">
        <v>93205</v>
      </c>
      <c r="KJO288" s="3">
        <v>93205</v>
      </c>
      <c r="KJP288" s="3">
        <v>93205</v>
      </c>
      <c r="KJQ288" s="3">
        <v>93205</v>
      </c>
      <c r="KJR288" s="3">
        <v>93205</v>
      </c>
      <c r="KJS288" s="3">
        <v>93205</v>
      </c>
      <c r="KJT288" s="3">
        <v>93205</v>
      </c>
      <c r="KJU288" s="3">
        <v>93205</v>
      </c>
      <c r="KJV288" s="3">
        <v>93205</v>
      </c>
      <c r="KJW288" s="3">
        <v>93205</v>
      </c>
      <c r="KJX288" s="3">
        <v>93205</v>
      </c>
      <c r="KJY288" s="3">
        <v>93205</v>
      </c>
      <c r="KJZ288" s="3">
        <v>93205</v>
      </c>
      <c r="KKA288" s="3">
        <v>93205</v>
      </c>
      <c r="KKB288" s="3">
        <v>93205</v>
      </c>
      <c r="KKC288" s="3">
        <v>93205</v>
      </c>
      <c r="KKD288" s="3">
        <v>93205</v>
      </c>
      <c r="KKE288" s="3">
        <v>93205</v>
      </c>
      <c r="KKF288" s="3">
        <v>93205</v>
      </c>
      <c r="KKG288" s="3">
        <v>93205</v>
      </c>
      <c r="KKH288" s="3">
        <v>93205</v>
      </c>
      <c r="KKI288" s="3">
        <v>93205</v>
      </c>
      <c r="KKJ288" s="3">
        <v>93205</v>
      </c>
      <c r="KKK288" s="3">
        <v>93205</v>
      </c>
      <c r="KKL288" s="3">
        <v>93205</v>
      </c>
      <c r="KKM288" s="3">
        <v>93205</v>
      </c>
      <c r="KKN288" s="3">
        <v>93205</v>
      </c>
      <c r="KKO288" s="3">
        <v>93205</v>
      </c>
      <c r="KKP288" s="3">
        <v>93205</v>
      </c>
      <c r="KKQ288" s="3">
        <v>93205</v>
      </c>
      <c r="KKR288" s="3">
        <v>93205</v>
      </c>
      <c r="KKS288" s="3">
        <v>93205</v>
      </c>
      <c r="KKT288" s="3">
        <v>93205</v>
      </c>
      <c r="KKU288" s="3">
        <v>93205</v>
      </c>
      <c r="KKV288" s="3">
        <v>93205</v>
      </c>
      <c r="KKW288" s="3">
        <v>93205</v>
      </c>
      <c r="KKX288" s="3">
        <v>93205</v>
      </c>
      <c r="KKY288" s="3">
        <v>93205</v>
      </c>
      <c r="KKZ288" s="3">
        <v>93205</v>
      </c>
      <c r="KLA288" s="3">
        <v>93205</v>
      </c>
      <c r="KLB288" s="3">
        <v>93205</v>
      </c>
      <c r="KLC288" s="3">
        <v>93205</v>
      </c>
      <c r="KLD288" s="3">
        <v>93205</v>
      </c>
      <c r="KLE288" s="3">
        <v>93205</v>
      </c>
      <c r="KLF288" s="3">
        <v>93205</v>
      </c>
      <c r="KLG288" s="3">
        <v>93205</v>
      </c>
      <c r="KLH288" s="3">
        <v>93205</v>
      </c>
      <c r="KLI288" s="3">
        <v>93205</v>
      </c>
      <c r="KLJ288" s="3">
        <v>93205</v>
      </c>
      <c r="KLK288" s="3">
        <v>93205</v>
      </c>
      <c r="KLL288" s="3">
        <v>93205</v>
      </c>
      <c r="KLM288" s="3">
        <v>93205</v>
      </c>
      <c r="KLN288" s="3">
        <v>93205</v>
      </c>
      <c r="KLO288" s="3">
        <v>93205</v>
      </c>
      <c r="KLP288" s="3">
        <v>93205</v>
      </c>
      <c r="KLQ288" s="3">
        <v>93205</v>
      </c>
      <c r="KLR288" s="3">
        <v>93205</v>
      </c>
      <c r="KLS288" s="3">
        <v>93205</v>
      </c>
      <c r="KLT288" s="3">
        <v>93205</v>
      </c>
      <c r="KLU288" s="3">
        <v>93205</v>
      </c>
      <c r="KLV288" s="3">
        <v>93205</v>
      </c>
      <c r="KLW288" s="3">
        <v>93205</v>
      </c>
      <c r="KLX288" s="3">
        <v>93205</v>
      </c>
      <c r="KLY288" s="3">
        <v>93205</v>
      </c>
      <c r="KLZ288" s="3">
        <v>93205</v>
      </c>
      <c r="KMA288" s="3">
        <v>93205</v>
      </c>
      <c r="KMB288" s="3">
        <v>93205</v>
      </c>
      <c r="KMC288" s="3">
        <v>93205</v>
      </c>
      <c r="KMD288" s="3">
        <v>93205</v>
      </c>
      <c r="KME288" s="3">
        <v>93205</v>
      </c>
      <c r="KMF288" s="3">
        <v>93205</v>
      </c>
      <c r="KMG288" s="3">
        <v>93205</v>
      </c>
      <c r="KMH288" s="3">
        <v>93205</v>
      </c>
      <c r="KMI288" s="3">
        <v>93205</v>
      </c>
      <c r="KMJ288" s="3">
        <v>93205</v>
      </c>
      <c r="KMK288" s="3">
        <v>93205</v>
      </c>
      <c r="KML288" s="3">
        <v>93205</v>
      </c>
      <c r="KMM288" s="3">
        <v>93205</v>
      </c>
      <c r="KMN288" s="3">
        <v>93205</v>
      </c>
      <c r="KMO288" s="3">
        <v>93205</v>
      </c>
      <c r="KMP288" s="3">
        <v>93205</v>
      </c>
      <c r="KMQ288" s="3">
        <v>93205</v>
      </c>
      <c r="KMR288" s="3">
        <v>93205</v>
      </c>
      <c r="KMS288" s="3">
        <v>93205</v>
      </c>
      <c r="KMT288" s="3">
        <v>93205</v>
      </c>
      <c r="KMU288" s="3">
        <v>93205</v>
      </c>
      <c r="KMV288" s="3">
        <v>93205</v>
      </c>
      <c r="KMW288" s="3">
        <v>93205</v>
      </c>
      <c r="KMX288" s="3">
        <v>93205</v>
      </c>
      <c r="KMY288" s="3">
        <v>93205</v>
      </c>
      <c r="KMZ288" s="3">
        <v>93205</v>
      </c>
      <c r="KNA288" s="3">
        <v>93205</v>
      </c>
      <c r="KNB288" s="3">
        <v>93205</v>
      </c>
      <c r="KNC288" s="3">
        <v>93205</v>
      </c>
      <c r="KND288" s="3">
        <v>93205</v>
      </c>
      <c r="KNE288" s="3">
        <v>93205</v>
      </c>
      <c r="KNF288" s="3">
        <v>93205</v>
      </c>
      <c r="KNG288" s="3">
        <v>93205</v>
      </c>
      <c r="KNH288" s="3">
        <v>93205</v>
      </c>
      <c r="KNI288" s="3">
        <v>93205</v>
      </c>
      <c r="KNJ288" s="3">
        <v>93205</v>
      </c>
      <c r="KNK288" s="3">
        <v>93205</v>
      </c>
      <c r="KNL288" s="3">
        <v>93205</v>
      </c>
      <c r="KNM288" s="3">
        <v>93205</v>
      </c>
      <c r="KNN288" s="3">
        <v>93205</v>
      </c>
      <c r="KNO288" s="3">
        <v>93205</v>
      </c>
      <c r="KNP288" s="3">
        <v>93205</v>
      </c>
      <c r="KNQ288" s="3">
        <v>93205</v>
      </c>
      <c r="KNR288" s="3">
        <v>93205</v>
      </c>
      <c r="KNS288" s="3">
        <v>93205</v>
      </c>
      <c r="KNT288" s="3">
        <v>93205</v>
      </c>
      <c r="KNU288" s="3">
        <v>93205</v>
      </c>
      <c r="KNV288" s="3">
        <v>93205</v>
      </c>
      <c r="KNW288" s="3">
        <v>93205</v>
      </c>
      <c r="KNX288" s="3">
        <v>93205</v>
      </c>
      <c r="KNY288" s="3">
        <v>93205</v>
      </c>
      <c r="KNZ288" s="3">
        <v>93205</v>
      </c>
      <c r="KOA288" s="3">
        <v>93205</v>
      </c>
      <c r="KOB288" s="3">
        <v>93205</v>
      </c>
      <c r="KOC288" s="3">
        <v>93205</v>
      </c>
      <c r="KOD288" s="3">
        <v>93205</v>
      </c>
      <c r="KOE288" s="3">
        <v>93205</v>
      </c>
      <c r="KOF288" s="3">
        <v>93205</v>
      </c>
      <c r="KOG288" s="3">
        <v>93205</v>
      </c>
      <c r="KOH288" s="3">
        <v>93205</v>
      </c>
      <c r="KOI288" s="3">
        <v>93205</v>
      </c>
      <c r="KOJ288" s="3">
        <v>93205</v>
      </c>
      <c r="KOK288" s="3">
        <v>93205</v>
      </c>
      <c r="KOL288" s="3">
        <v>93205</v>
      </c>
      <c r="KOM288" s="3">
        <v>93205</v>
      </c>
      <c r="KON288" s="3">
        <v>93205</v>
      </c>
      <c r="KOO288" s="3">
        <v>93205</v>
      </c>
      <c r="KOP288" s="3">
        <v>93205</v>
      </c>
      <c r="KOQ288" s="3">
        <v>93205</v>
      </c>
      <c r="KOR288" s="3">
        <v>93205</v>
      </c>
      <c r="KOS288" s="3">
        <v>93205</v>
      </c>
      <c r="KOT288" s="3">
        <v>93205</v>
      </c>
      <c r="KOU288" s="3">
        <v>93205</v>
      </c>
      <c r="KOV288" s="3">
        <v>93205</v>
      </c>
      <c r="KOW288" s="3">
        <v>93205</v>
      </c>
      <c r="KOX288" s="3">
        <v>93205</v>
      </c>
      <c r="KOY288" s="3">
        <v>93205</v>
      </c>
      <c r="KOZ288" s="3">
        <v>93205</v>
      </c>
      <c r="KPA288" s="3">
        <v>93205</v>
      </c>
      <c r="KPB288" s="3">
        <v>93205</v>
      </c>
      <c r="KPC288" s="3">
        <v>93205</v>
      </c>
      <c r="KPD288" s="3">
        <v>93205</v>
      </c>
      <c r="KPE288" s="3">
        <v>93205</v>
      </c>
      <c r="KPF288" s="3">
        <v>93205</v>
      </c>
      <c r="KPG288" s="3">
        <v>93205</v>
      </c>
      <c r="KPH288" s="3">
        <v>93205</v>
      </c>
      <c r="KPI288" s="3">
        <v>93205</v>
      </c>
      <c r="KPJ288" s="3">
        <v>93205</v>
      </c>
      <c r="KPK288" s="3">
        <v>93205</v>
      </c>
      <c r="KPL288" s="3">
        <v>93205</v>
      </c>
      <c r="KPM288" s="3">
        <v>93205</v>
      </c>
      <c r="KPN288" s="3">
        <v>93205</v>
      </c>
      <c r="KPO288" s="3">
        <v>93205</v>
      </c>
      <c r="KPP288" s="3">
        <v>93205</v>
      </c>
      <c r="KPQ288" s="3">
        <v>93205</v>
      </c>
      <c r="KPR288" s="3">
        <v>93205</v>
      </c>
      <c r="KPS288" s="3">
        <v>93205</v>
      </c>
      <c r="KPT288" s="3">
        <v>93205</v>
      </c>
      <c r="KPU288" s="3">
        <v>93205</v>
      </c>
      <c r="KPV288" s="3">
        <v>93205</v>
      </c>
      <c r="KPW288" s="3">
        <v>93205</v>
      </c>
      <c r="KPX288" s="3">
        <v>93205</v>
      </c>
      <c r="KPY288" s="3">
        <v>93205</v>
      </c>
      <c r="KPZ288" s="3">
        <v>93205</v>
      </c>
      <c r="KQA288" s="3">
        <v>93205</v>
      </c>
      <c r="KQB288" s="3">
        <v>93205</v>
      </c>
      <c r="KQC288" s="3">
        <v>93205</v>
      </c>
      <c r="KQD288" s="3">
        <v>93205</v>
      </c>
      <c r="KQE288" s="3">
        <v>93205</v>
      </c>
      <c r="KQF288" s="3">
        <v>93205</v>
      </c>
      <c r="KQG288" s="3">
        <v>93205</v>
      </c>
      <c r="KQH288" s="3">
        <v>93205</v>
      </c>
      <c r="KQI288" s="3">
        <v>93205</v>
      </c>
      <c r="KQJ288" s="3">
        <v>93205</v>
      </c>
      <c r="KQK288" s="3">
        <v>93205</v>
      </c>
      <c r="KQL288" s="3">
        <v>93205</v>
      </c>
      <c r="KQM288" s="3">
        <v>93205</v>
      </c>
      <c r="KQN288" s="3">
        <v>93205</v>
      </c>
      <c r="KQO288" s="3">
        <v>93205</v>
      </c>
      <c r="KQP288" s="3">
        <v>93205</v>
      </c>
      <c r="KQQ288" s="3">
        <v>93205</v>
      </c>
      <c r="KQR288" s="3">
        <v>93205</v>
      </c>
      <c r="KQS288" s="3">
        <v>93205</v>
      </c>
      <c r="KQT288" s="3">
        <v>93205</v>
      </c>
      <c r="KQU288" s="3">
        <v>93205</v>
      </c>
      <c r="KQV288" s="3">
        <v>93205</v>
      </c>
      <c r="KQW288" s="3">
        <v>93205</v>
      </c>
      <c r="KQX288" s="3">
        <v>93205</v>
      </c>
      <c r="KQY288" s="3">
        <v>93205</v>
      </c>
      <c r="KQZ288" s="3">
        <v>93205</v>
      </c>
      <c r="KRA288" s="3">
        <v>93205</v>
      </c>
      <c r="KRB288" s="3">
        <v>93205</v>
      </c>
      <c r="KRC288" s="3">
        <v>93205</v>
      </c>
      <c r="KRD288" s="3">
        <v>93205</v>
      </c>
      <c r="KRE288" s="3">
        <v>93205</v>
      </c>
      <c r="KRF288" s="3">
        <v>93205</v>
      </c>
      <c r="KRG288" s="3">
        <v>93205</v>
      </c>
      <c r="KRH288" s="3">
        <v>93205</v>
      </c>
      <c r="KRI288" s="3">
        <v>93205</v>
      </c>
      <c r="KRJ288" s="3">
        <v>93205</v>
      </c>
      <c r="KRK288" s="3">
        <v>93205</v>
      </c>
      <c r="KRL288" s="3">
        <v>93205</v>
      </c>
      <c r="KRM288" s="3">
        <v>93205</v>
      </c>
      <c r="KRN288" s="3">
        <v>93205</v>
      </c>
      <c r="KRO288" s="3">
        <v>93205</v>
      </c>
      <c r="KRP288" s="3">
        <v>93205</v>
      </c>
      <c r="KRQ288" s="3">
        <v>93205</v>
      </c>
      <c r="KRR288" s="3">
        <v>93205</v>
      </c>
      <c r="KRS288" s="3">
        <v>93205</v>
      </c>
      <c r="KRT288" s="3">
        <v>93205</v>
      </c>
      <c r="KRU288" s="3">
        <v>93205</v>
      </c>
      <c r="KRV288" s="3">
        <v>93205</v>
      </c>
      <c r="KRW288" s="3">
        <v>93205</v>
      </c>
      <c r="KRX288" s="3">
        <v>93205</v>
      </c>
      <c r="KRY288" s="3">
        <v>93205</v>
      </c>
      <c r="KRZ288" s="3">
        <v>93205</v>
      </c>
      <c r="KSA288" s="3">
        <v>93205</v>
      </c>
      <c r="KSB288" s="3">
        <v>93205</v>
      </c>
      <c r="KSC288" s="3">
        <v>93205</v>
      </c>
      <c r="KSD288" s="3">
        <v>93205</v>
      </c>
      <c r="KSE288" s="3">
        <v>93205</v>
      </c>
      <c r="KSF288" s="3">
        <v>93205</v>
      </c>
      <c r="KSG288" s="3">
        <v>93205</v>
      </c>
      <c r="KSH288" s="3">
        <v>93205</v>
      </c>
      <c r="KSI288" s="3">
        <v>93205</v>
      </c>
      <c r="KSJ288" s="3">
        <v>93205</v>
      </c>
      <c r="KSK288" s="3">
        <v>93205</v>
      </c>
      <c r="KSL288" s="3">
        <v>93205</v>
      </c>
      <c r="KSM288" s="3">
        <v>93205</v>
      </c>
      <c r="KSN288" s="3">
        <v>93205</v>
      </c>
      <c r="KSO288" s="3">
        <v>93205</v>
      </c>
      <c r="KSP288" s="3">
        <v>93205</v>
      </c>
      <c r="KSQ288" s="3">
        <v>93205</v>
      </c>
      <c r="KSR288" s="3">
        <v>93205</v>
      </c>
      <c r="KSS288" s="3">
        <v>93205</v>
      </c>
      <c r="KST288" s="3">
        <v>93205</v>
      </c>
      <c r="KSU288" s="3">
        <v>93205</v>
      </c>
      <c r="KSV288" s="3">
        <v>93205</v>
      </c>
      <c r="KSW288" s="3">
        <v>93205</v>
      </c>
      <c r="KSX288" s="3">
        <v>93205</v>
      </c>
      <c r="KSY288" s="3">
        <v>93205</v>
      </c>
      <c r="KSZ288" s="3">
        <v>93205</v>
      </c>
      <c r="KTA288" s="3">
        <v>93205</v>
      </c>
      <c r="KTB288" s="3">
        <v>93205</v>
      </c>
      <c r="KTC288" s="3">
        <v>93205</v>
      </c>
      <c r="KTD288" s="3">
        <v>93205</v>
      </c>
      <c r="KTE288" s="3">
        <v>93205</v>
      </c>
      <c r="KTF288" s="3">
        <v>93205</v>
      </c>
      <c r="KTG288" s="3">
        <v>93205</v>
      </c>
      <c r="KTH288" s="3">
        <v>93205</v>
      </c>
      <c r="KTI288" s="3">
        <v>93205</v>
      </c>
      <c r="KTJ288" s="3">
        <v>93205</v>
      </c>
      <c r="KTK288" s="3">
        <v>93205</v>
      </c>
      <c r="KTL288" s="3">
        <v>93205</v>
      </c>
      <c r="KTM288" s="3">
        <v>93205</v>
      </c>
      <c r="KTN288" s="3">
        <v>93205</v>
      </c>
      <c r="KTO288" s="3">
        <v>93205</v>
      </c>
      <c r="KTP288" s="3">
        <v>93205</v>
      </c>
      <c r="KTQ288" s="3">
        <v>93205</v>
      </c>
      <c r="KTR288" s="3">
        <v>93205</v>
      </c>
      <c r="KTS288" s="3">
        <v>93205</v>
      </c>
      <c r="KTT288" s="3">
        <v>93205</v>
      </c>
      <c r="KTU288" s="3">
        <v>93205</v>
      </c>
      <c r="KTV288" s="3">
        <v>93205</v>
      </c>
      <c r="KTW288" s="3">
        <v>93205</v>
      </c>
      <c r="KTX288" s="3">
        <v>93205</v>
      </c>
      <c r="KTY288" s="3">
        <v>93205</v>
      </c>
      <c r="KTZ288" s="3">
        <v>93205</v>
      </c>
      <c r="KUA288" s="3">
        <v>93205</v>
      </c>
      <c r="KUB288" s="3">
        <v>93205</v>
      </c>
      <c r="KUC288" s="3">
        <v>93205</v>
      </c>
      <c r="KUD288" s="3">
        <v>93205</v>
      </c>
      <c r="KUE288" s="3">
        <v>93205</v>
      </c>
      <c r="KUF288" s="3">
        <v>93205</v>
      </c>
      <c r="KUG288" s="3">
        <v>93205</v>
      </c>
      <c r="KUH288" s="3">
        <v>93205</v>
      </c>
      <c r="KUI288" s="3">
        <v>93205</v>
      </c>
      <c r="KUJ288" s="3">
        <v>93205</v>
      </c>
      <c r="KUK288" s="3">
        <v>93205</v>
      </c>
      <c r="KUL288" s="3">
        <v>93205</v>
      </c>
      <c r="KUM288" s="3">
        <v>93205</v>
      </c>
      <c r="KUN288" s="3">
        <v>93205</v>
      </c>
      <c r="KUO288" s="3">
        <v>93205</v>
      </c>
      <c r="KUP288" s="3">
        <v>93205</v>
      </c>
      <c r="KUQ288" s="3">
        <v>93205</v>
      </c>
      <c r="KUR288" s="3">
        <v>93205</v>
      </c>
      <c r="KUS288" s="3">
        <v>93205</v>
      </c>
      <c r="KUT288" s="3">
        <v>93205</v>
      </c>
      <c r="KUU288" s="3">
        <v>93205</v>
      </c>
      <c r="KUV288" s="3">
        <v>93205</v>
      </c>
      <c r="KUW288" s="3">
        <v>93205</v>
      </c>
      <c r="KUX288" s="3">
        <v>93205</v>
      </c>
      <c r="KUY288" s="3">
        <v>93205</v>
      </c>
      <c r="KUZ288" s="3">
        <v>93205</v>
      </c>
      <c r="KVA288" s="3">
        <v>93205</v>
      </c>
      <c r="KVB288" s="3">
        <v>93205</v>
      </c>
      <c r="KVC288" s="3">
        <v>93205</v>
      </c>
      <c r="KVD288" s="3">
        <v>93205</v>
      </c>
      <c r="KVE288" s="3">
        <v>93205</v>
      </c>
      <c r="KVF288" s="3">
        <v>93205</v>
      </c>
      <c r="KVG288" s="3">
        <v>93205</v>
      </c>
      <c r="KVH288" s="3">
        <v>93205</v>
      </c>
      <c r="KVI288" s="3">
        <v>93205</v>
      </c>
      <c r="KVJ288" s="3">
        <v>93205</v>
      </c>
      <c r="KVK288" s="3">
        <v>93205</v>
      </c>
      <c r="KVL288" s="3">
        <v>93205</v>
      </c>
      <c r="KVM288" s="3">
        <v>93205</v>
      </c>
      <c r="KVN288" s="3">
        <v>93205</v>
      </c>
      <c r="KVO288" s="3">
        <v>93205</v>
      </c>
      <c r="KVP288" s="3">
        <v>93205</v>
      </c>
      <c r="KVQ288" s="3">
        <v>93205</v>
      </c>
      <c r="KVR288" s="3">
        <v>93205</v>
      </c>
      <c r="KVS288" s="3">
        <v>93205</v>
      </c>
      <c r="KVT288" s="3">
        <v>93205</v>
      </c>
      <c r="KVU288" s="3">
        <v>93205</v>
      </c>
      <c r="KVV288" s="3">
        <v>93205</v>
      </c>
      <c r="KVW288" s="3">
        <v>93205</v>
      </c>
      <c r="KVX288" s="3">
        <v>93205</v>
      </c>
      <c r="KVY288" s="3">
        <v>93205</v>
      </c>
      <c r="KVZ288" s="3">
        <v>93205</v>
      </c>
      <c r="KWA288" s="3">
        <v>93205</v>
      </c>
      <c r="KWB288" s="3">
        <v>93205</v>
      </c>
      <c r="KWC288" s="3">
        <v>93205</v>
      </c>
      <c r="KWD288" s="3">
        <v>93205</v>
      </c>
      <c r="KWE288" s="3">
        <v>93205</v>
      </c>
      <c r="KWF288" s="3">
        <v>93205</v>
      </c>
      <c r="KWG288" s="3">
        <v>93205</v>
      </c>
      <c r="KWH288" s="3">
        <v>93205</v>
      </c>
      <c r="KWI288" s="3">
        <v>93205</v>
      </c>
      <c r="KWJ288" s="3">
        <v>93205</v>
      </c>
      <c r="KWK288" s="3">
        <v>93205</v>
      </c>
      <c r="KWL288" s="3">
        <v>93205</v>
      </c>
      <c r="KWM288" s="3">
        <v>93205</v>
      </c>
      <c r="KWN288" s="3">
        <v>93205</v>
      </c>
      <c r="KWO288" s="3">
        <v>93205</v>
      </c>
      <c r="KWP288" s="3">
        <v>93205</v>
      </c>
      <c r="KWQ288" s="3">
        <v>93205</v>
      </c>
      <c r="KWR288" s="3">
        <v>93205</v>
      </c>
      <c r="KWS288" s="3">
        <v>93205</v>
      </c>
      <c r="KWT288" s="3">
        <v>93205</v>
      </c>
      <c r="KWU288" s="3">
        <v>93205</v>
      </c>
      <c r="KWV288" s="3">
        <v>93205</v>
      </c>
      <c r="KWW288" s="3">
        <v>93205</v>
      </c>
      <c r="KWX288" s="3">
        <v>93205</v>
      </c>
      <c r="KWY288" s="3">
        <v>93205</v>
      </c>
      <c r="KWZ288" s="3">
        <v>93205</v>
      </c>
      <c r="KXA288" s="3">
        <v>93205</v>
      </c>
      <c r="KXB288" s="3">
        <v>93205</v>
      </c>
      <c r="KXC288" s="3">
        <v>93205</v>
      </c>
      <c r="KXD288" s="3">
        <v>93205</v>
      </c>
      <c r="KXE288" s="3">
        <v>93205</v>
      </c>
      <c r="KXF288" s="3">
        <v>93205</v>
      </c>
      <c r="KXG288" s="3">
        <v>93205</v>
      </c>
      <c r="KXH288" s="3">
        <v>93205</v>
      </c>
      <c r="KXI288" s="3">
        <v>93205</v>
      </c>
      <c r="KXJ288" s="3">
        <v>93205</v>
      </c>
      <c r="KXK288" s="3">
        <v>93205</v>
      </c>
      <c r="KXL288" s="3">
        <v>93205</v>
      </c>
      <c r="KXM288" s="3">
        <v>93205</v>
      </c>
      <c r="KXN288" s="3">
        <v>93205</v>
      </c>
      <c r="KXO288" s="3">
        <v>93205</v>
      </c>
      <c r="KXP288" s="3">
        <v>93205</v>
      </c>
      <c r="KXQ288" s="3">
        <v>93205</v>
      </c>
      <c r="KXR288" s="3">
        <v>93205</v>
      </c>
      <c r="KXS288" s="3">
        <v>93205</v>
      </c>
      <c r="KXT288" s="3">
        <v>93205</v>
      </c>
      <c r="KXU288" s="3">
        <v>93205</v>
      </c>
      <c r="KXV288" s="3">
        <v>93205</v>
      </c>
      <c r="KXW288" s="3">
        <v>93205</v>
      </c>
      <c r="KXX288" s="3">
        <v>93205</v>
      </c>
      <c r="KXY288" s="3">
        <v>93205</v>
      </c>
      <c r="KXZ288" s="3">
        <v>93205</v>
      </c>
      <c r="KYA288" s="3">
        <v>93205</v>
      </c>
      <c r="KYB288" s="3">
        <v>93205</v>
      </c>
      <c r="KYC288" s="3">
        <v>93205</v>
      </c>
      <c r="KYD288" s="3">
        <v>93205</v>
      </c>
      <c r="KYE288" s="3">
        <v>93205</v>
      </c>
      <c r="KYF288" s="3">
        <v>93205</v>
      </c>
      <c r="KYG288" s="3">
        <v>93205</v>
      </c>
      <c r="KYH288" s="3">
        <v>93205</v>
      </c>
      <c r="KYI288" s="3">
        <v>93205</v>
      </c>
      <c r="KYJ288" s="3">
        <v>93205</v>
      </c>
      <c r="KYK288" s="3">
        <v>93205</v>
      </c>
      <c r="KYL288" s="3">
        <v>93205</v>
      </c>
      <c r="KYM288" s="3">
        <v>93205</v>
      </c>
      <c r="KYN288" s="3">
        <v>93205</v>
      </c>
      <c r="KYO288" s="3">
        <v>93205</v>
      </c>
      <c r="KYP288" s="3">
        <v>93205</v>
      </c>
      <c r="KYQ288" s="3">
        <v>93205</v>
      </c>
      <c r="KYR288" s="3">
        <v>93205</v>
      </c>
      <c r="KYS288" s="3">
        <v>93205</v>
      </c>
      <c r="KYT288" s="3">
        <v>93205</v>
      </c>
      <c r="KYU288" s="3">
        <v>93205</v>
      </c>
      <c r="KYV288" s="3">
        <v>93205</v>
      </c>
      <c r="KYW288" s="3">
        <v>93205</v>
      </c>
      <c r="KYX288" s="3">
        <v>93205</v>
      </c>
      <c r="KYY288" s="3">
        <v>93205</v>
      </c>
      <c r="KYZ288" s="3">
        <v>93205</v>
      </c>
      <c r="KZA288" s="3">
        <v>93205</v>
      </c>
      <c r="KZB288" s="3">
        <v>93205</v>
      </c>
      <c r="KZC288" s="3">
        <v>93205</v>
      </c>
      <c r="KZD288" s="3">
        <v>93205</v>
      </c>
      <c r="KZE288" s="3">
        <v>93205</v>
      </c>
      <c r="KZF288" s="3">
        <v>93205</v>
      </c>
      <c r="KZG288" s="3">
        <v>93205</v>
      </c>
      <c r="KZH288" s="3">
        <v>93205</v>
      </c>
      <c r="KZI288" s="3">
        <v>93205</v>
      </c>
      <c r="KZJ288" s="3">
        <v>93205</v>
      </c>
      <c r="KZK288" s="3">
        <v>93205</v>
      </c>
      <c r="KZL288" s="3">
        <v>93205</v>
      </c>
      <c r="KZM288" s="3">
        <v>93205</v>
      </c>
      <c r="KZN288" s="3">
        <v>93205</v>
      </c>
      <c r="KZO288" s="3">
        <v>93205</v>
      </c>
      <c r="KZP288" s="3">
        <v>93205</v>
      </c>
      <c r="KZQ288" s="3">
        <v>93205</v>
      </c>
      <c r="KZR288" s="3">
        <v>93205</v>
      </c>
      <c r="KZS288" s="3">
        <v>93205</v>
      </c>
      <c r="KZT288" s="3">
        <v>93205</v>
      </c>
      <c r="KZU288" s="3">
        <v>93205</v>
      </c>
      <c r="KZV288" s="3">
        <v>93205</v>
      </c>
      <c r="KZW288" s="3">
        <v>93205</v>
      </c>
      <c r="KZX288" s="3">
        <v>93205</v>
      </c>
      <c r="KZY288" s="3">
        <v>93205</v>
      </c>
      <c r="KZZ288" s="3">
        <v>93205</v>
      </c>
      <c r="LAA288" s="3">
        <v>93205</v>
      </c>
      <c r="LAB288" s="3">
        <v>93205</v>
      </c>
      <c r="LAC288" s="3">
        <v>93205</v>
      </c>
      <c r="LAD288" s="3">
        <v>93205</v>
      </c>
      <c r="LAE288" s="3">
        <v>93205</v>
      </c>
      <c r="LAF288" s="3">
        <v>93205</v>
      </c>
      <c r="LAG288" s="3">
        <v>93205</v>
      </c>
      <c r="LAH288" s="3">
        <v>93205</v>
      </c>
      <c r="LAI288" s="3">
        <v>93205</v>
      </c>
      <c r="LAJ288" s="3">
        <v>93205</v>
      </c>
      <c r="LAK288" s="3">
        <v>93205</v>
      </c>
      <c r="LAL288" s="3">
        <v>93205</v>
      </c>
      <c r="LAM288" s="3">
        <v>93205</v>
      </c>
      <c r="LAN288" s="3">
        <v>93205</v>
      </c>
      <c r="LAO288" s="3">
        <v>93205</v>
      </c>
      <c r="LAP288" s="3">
        <v>93205</v>
      </c>
      <c r="LAQ288" s="3">
        <v>93205</v>
      </c>
      <c r="LAR288" s="3">
        <v>93205</v>
      </c>
      <c r="LAS288" s="3">
        <v>93205</v>
      </c>
      <c r="LAT288" s="3">
        <v>93205</v>
      </c>
      <c r="LAU288" s="3">
        <v>93205</v>
      </c>
      <c r="LAV288" s="3">
        <v>93205</v>
      </c>
      <c r="LAW288" s="3">
        <v>93205</v>
      </c>
      <c r="LAX288" s="3">
        <v>93205</v>
      </c>
      <c r="LAY288" s="3">
        <v>93205</v>
      </c>
      <c r="LAZ288" s="3">
        <v>93205</v>
      </c>
      <c r="LBA288" s="3">
        <v>93205</v>
      </c>
      <c r="LBB288" s="3">
        <v>93205</v>
      </c>
      <c r="LBC288" s="3">
        <v>93205</v>
      </c>
      <c r="LBD288" s="3">
        <v>93205</v>
      </c>
      <c r="LBE288" s="3">
        <v>93205</v>
      </c>
      <c r="LBF288" s="3">
        <v>93205</v>
      </c>
      <c r="LBG288" s="3">
        <v>93205</v>
      </c>
      <c r="LBH288" s="3">
        <v>93205</v>
      </c>
      <c r="LBI288" s="3">
        <v>93205</v>
      </c>
      <c r="LBJ288" s="3">
        <v>93205</v>
      </c>
      <c r="LBK288" s="3">
        <v>93205</v>
      </c>
      <c r="LBL288" s="3">
        <v>93205</v>
      </c>
      <c r="LBM288" s="3">
        <v>93205</v>
      </c>
      <c r="LBN288" s="3">
        <v>93205</v>
      </c>
      <c r="LBO288" s="3">
        <v>93205</v>
      </c>
      <c r="LBP288" s="3">
        <v>93205</v>
      </c>
      <c r="LBQ288" s="3">
        <v>93205</v>
      </c>
      <c r="LBR288" s="3">
        <v>93205</v>
      </c>
      <c r="LBS288" s="3">
        <v>93205</v>
      </c>
      <c r="LBT288" s="3">
        <v>93205</v>
      </c>
      <c r="LBU288" s="3">
        <v>93205</v>
      </c>
      <c r="LBV288" s="3">
        <v>93205</v>
      </c>
      <c r="LBW288" s="3">
        <v>93205</v>
      </c>
      <c r="LBX288" s="3">
        <v>93205</v>
      </c>
      <c r="LBY288" s="3">
        <v>93205</v>
      </c>
      <c r="LBZ288" s="3">
        <v>93205</v>
      </c>
      <c r="LCA288" s="3">
        <v>93205</v>
      </c>
      <c r="LCB288" s="3">
        <v>93205</v>
      </c>
      <c r="LCC288" s="3">
        <v>93205</v>
      </c>
      <c r="LCD288" s="3">
        <v>93205</v>
      </c>
      <c r="LCE288" s="3">
        <v>93205</v>
      </c>
      <c r="LCF288" s="3">
        <v>93205</v>
      </c>
      <c r="LCG288" s="3">
        <v>93205</v>
      </c>
      <c r="LCH288" s="3">
        <v>93205</v>
      </c>
      <c r="LCI288" s="3">
        <v>93205</v>
      </c>
      <c r="LCJ288" s="3">
        <v>93205</v>
      </c>
      <c r="LCK288" s="3">
        <v>93205</v>
      </c>
      <c r="LCL288" s="3">
        <v>93205</v>
      </c>
      <c r="LCM288" s="3">
        <v>93205</v>
      </c>
      <c r="LCN288" s="3">
        <v>93205</v>
      </c>
      <c r="LCO288" s="3">
        <v>93205</v>
      </c>
      <c r="LCP288" s="3">
        <v>93205</v>
      </c>
      <c r="LCQ288" s="3">
        <v>93205</v>
      </c>
      <c r="LCR288" s="3">
        <v>93205</v>
      </c>
      <c r="LCS288" s="3">
        <v>93205</v>
      </c>
      <c r="LCT288" s="3">
        <v>93205</v>
      </c>
      <c r="LCU288" s="3">
        <v>93205</v>
      </c>
      <c r="LCV288" s="3">
        <v>93205</v>
      </c>
      <c r="LCW288" s="3">
        <v>93205</v>
      </c>
      <c r="LCX288" s="3">
        <v>93205</v>
      </c>
      <c r="LCY288" s="3">
        <v>93205</v>
      </c>
      <c r="LCZ288" s="3">
        <v>93205</v>
      </c>
      <c r="LDA288" s="3">
        <v>93205</v>
      </c>
      <c r="LDB288" s="3">
        <v>93205</v>
      </c>
      <c r="LDC288" s="3">
        <v>93205</v>
      </c>
      <c r="LDD288" s="3">
        <v>93205</v>
      </c>
      <c r="LDE288" s="3">
        <v>93205</v>
      </c>
      <c r="LDF288" s="3">
        <v>93205</v>
      </c>
      <c r="LDG288" s="3">
        <v>93205</v>
      </c>
      <c r="LDH288" s="3">
        <v>93205</v>
      </c>
      <c r="LDI288" s="3">
        <v>93205</v>
      </c>
      <c r="LDJ288" s="3">
        <v>93205</v>
      </c>
      <c r="LDK288" s="3">
        <v>93205</v>
      </c>
      <c r="LDL288" s="3">
        <v>93205</v>
      </c>
      <c r="LDM288" s="3">
        <v>93205</v>
      </c>
      <c r="LDN288" s="3">
        <v>93205</v>
      </c>
      <c r="LDO288" s="3">
        <v>93205</v>
      </c>
      <c r="LDP288" s="3">
        <v>93205</v>
      </c>
      <c r="LDQ288" s="3">
        <v>93205</v>
      </c>
      <c r="LDR288" s="3">
        <v>93205</v>
      </c>
      <c r="LDS288" s="3">
        <v>93205</v>
      </c>
      <c r="LDT288" s="3">
        <v>93205</v>
      </c>
      <c r="LDU288" s="3">
        <v>93205</v>
      </c>
      <c r="LDV288" s="3">
        <v>93205</v>
      </c>
      <c r="LDW288" s="3">
        <v>93205</v>
      </c>
      <c r="LDX288" s="3">
        <v>93205</v>
      </c>
      <c r="LDY288" s="3">
        <v>93205</v>
      </c>
      <c r="LDZ288" s="3">
        <v>93205</v>
      </c>
      <c r="LEA288" s="3">
        <v>93205</v>
      </c>
      <c r="LEB288" s="3">
        <v>93205</v>
      </c>
      <c r="LEC288" s="3">
        <v>93205</v>
      </c>
      <c r="LED288" s="3">
        <v>93205</v>
      </c>
      <c r="LEE288" s="3">
        <v>93205</v>
      </c>
      <c r="LEF288" s="3">
        <v>93205</v>
      </c>
      <c r="LEG288" s="3">
        <v>93205</v>
      </c>
      <c r="LEH288" s="3">
        <v>93205</v>
      </c>
      <c r="LEI288" s="3">
        <v>93205</v>
      </c>
      <c r="LEJ288" s="3">
        <v>93205</v>
      </c>
      <c r="LEK288" s="3">
        <v>93205</v>
      </c>
      <c r="LEL288" s="3">
        <v>93205</v>
      </c>
      <c r="LEM288" s="3">
        <v>93205</v>
      </c>
      <c r="LEN288" s="3">
        <v>93205</v>
      </c>
      <c r="LEO288" s="3">
        <v>93205</v>
      </c>
      <c r="LEP288" s="3">
        <v>93205</v>
      </c>
      <c r="LEQ288" s="3">
        <v>93205</v>
      </c>
      <c r="LER288" s="3">
        <v>93205</v>
      </c>
      <c r="LES288" s="3">
        <v>93205</v>
      </c>
      <c r="LET288" s="3">
        <v>93205</v>
      </c>
      <c r="LEU288" s="3">
        <v>93205</v>
      </c>
      <c r="LEV288" s="3">
        <v>93205</v>
      </c>
      <c r="LEW288" s="3">
        <v>93205</v>
      </c>
      <c r="LEX288" s="3">
        <v>93205</v>
      </c>
      <c r="LEY288" s="3">
        <v>93205</v>
      </c>
      <c r="LEZ288" s="3">
        <v>93205</v>
      </c>
      <c r="LFA288" s="3">
        <v>93205</v>
      </c>
      <c r="LFB288" s="3">
        <v>93205</v>
      </c>
      <c r="LFC288" s="3">
        <v>93205</v>
      </c>
      <c r="LFD288" s="3">
        <v>93205</v>
      </c>
      <c r="LFE288" s="3">
        <v>93205</v>
      </c>
      <c r="LFF288" s="3">
        <v>93205</v>
      </c>
      <c r="LFG288" s="3">
        <v>93205</v>
      </c>
      <c r="LFH288" s="3">
        <v>93205</v>
      </c>
      <c r="LFI288" s="3">
        <v>93205</v>
      </c>
      <c r="LFJ288" s="3">
        <v>93205</v>
      </c>
      <c r="LFK288" s="3">
        <v>93205</v>
      </c>
      <c r="LFL288" s="3">
        <v>93205</v>
      </c>
      <c r="LFM288" s="3">
        <v>93205</v>
      </c>
      <c r="LFN288" s="3">
        <v>93205</v>
      </c>
      <c r="LFO288" s="3">
        <v>93205</v>
      </c>
      <c r="LFP288" s="3">
        <v>93205</v>
      </c>
      <c r="LFQ288" s="3">
        <v>93205</v>
      </c>
      <c r="LFR288" s="3">
        <v>93205</v>
      </c>
      <c r="LFS288" s="3">
        <v>93205</v>
      </c>
      <c r="LFT288" s="3">
        <v>93205</v>
      </c>
      <c r="LFU288" s="3">
        <v>93205</v>
      </c>
      <c r="LFV288" s="3">
        <v>93205</v>
      </c>
      <c r="LFW288" s="3">
        <v>93205</v>
      </c>
      <c r="LFX288" s="3">
        <v>93205</v>
      </c>
      <c r="LFY288" s="3">
        <v>93205</v>
      </c>
      <c r="LFZ288" s="3">
        <v>93205</v>
      </c>
      <c r="LGA288" s="3">
        <v>93205</v>
      </c>
      <c r="LGB288" s="3">
        <v>93205</v>
      </c>
      <c r="LGC288" s="3">
        <v>93205</v>
      </c>
      <c r="LGD288" s="3">
        <v>93205</v>
      </c>
      <c r="LGE288" s="3">
        <v>93205</v>
      </c>
      <c r="LGF288" s="3">
        <v>93205</v>
      </c>
      <c r="LGG288" s="3">
        <v>93205</v>
      </c>
      <c r="LGH288" s="3">
        <v>93205</v>
      </c>
      <c r="LGI288" s="3">
        <v>93205</v>
      </c>
      <c r="LGJ288" s="3">
        <v>93205</v>
      </c>
      <c r="LGK288" s="3">
        <v>93205</v>
      </c>
      <c r="LGL288" s="3">
        <v>93205</v>
      </c>
      <c r="LGM288" s="3">
        <v>93205</v>
      </c>
      <c r="LGN288" s="3">
        <v>93205</v>
      </c>
      <c r="LGO288" s="3">
        <v>93205</v>
      </c>
      <c r="LGP288" s="3">
        <v>93205</v>
      </c>
      <c r="LGQ288" s="3">
        <v>93205</v>
      </c>
      <c r="LGR288" s="3">
        <v>93205</v>
      </c>
      <c r="LGS288" s="3">
        <v>93205</v>
      </c>
      <c r="LGT288" s="3">
        <v>93205</v>
      </c>
      <c r="LGU288" s="3">
        <v>93205</v>
      </c>
      <c r="LGV288" s="3">
        <v>93205</v>
      </c>
      <c r="LGW288" s="3">
        <v>93205</v>
      </c>
      <c r="LGX288" s="3">
        <v>93205</v>
      </c>
      <c r="LGY288" s="3">
        <v>93205</v>
      </c>
      <c r="LGZ288" s="3">
        <v>93205</v>
      </c>
      <c r="LHA288" s="3">
        <v>93205</v>
      </c>
      <c r="LHB288" s="3">
        <v>93205</v>
      </c>
      <c r="LHC288" s="3">
        <v>93205</v>
      </c>
      <c r="LHD288" s="3">
        <v>93205</v>
      </c>
      <c r="LHE288" s="3">
        <v>93205</v>
      </c>
      <c r="LHF288" s="3">
        <v>93205</v>
      </c>
      <c r="LHG288" s="3">
        <v>93205</v>
      </c>
      <c r="LHH288" s="3">
        <v>93205</v>
      </c>
      <c r="LHI288" s="3">
        <v>93205</v>
      </c>
      <c r="LHJ288" s="3">
        <v>93205</v>
      </c>
      <c r="LHK288" s="3">
        <v>93205</v>
      </c>
      <c r="LHL288" s="3">
        <v>93205</v>
      </c>
      <c r="LHM288" s="3">
        <v>93205</v>
      </c>
      <c r="LHN288" s="3">
        <v>93205</v>
      </c>
      <c r="LHO288" s="3">
        <v>93205</v>
      </c>
      <c r="LHP288" s="3">
        <v>93205</v>
      </c>
      <c r="LHQ288" s="3">
        <v>93205</v>
      </c>
      <c r="LHR288" s="3">
        <v>93205</v>
      </c>
      <c r="LHS288" s="3">
        <v>93205</v>
      </c>
      <c r="LHT288" s="3">
        <v>93205</v>
      </c>
      <c r="LHU288" s="3">
        <v>93205</v>
      </c>
      <c r="LHV288" s="3">
        <v>93205</v>
      </c>
      <c r="LHW288" s="3">
        <v>93205</v>
      </c>
      <c r="LHX288" s="3">
        <v>93205</v>
      </c>
      <c r="LHY288" s="3">
        <v>93205</v>
      </c>
      <c r="LHZ288" s="3">
        <v>93205</v>
      </c>
      <c r="LIA288" s="3">
        <v>93205</v>
      </c>
      <c r="LIB288" s="3">
        <v>93205</v>
      </c>
      <c r="LIC288" s="3">
        <v>93205</v>
      </c>
      <c r="LID288" s="3">
        <v>93205</v>
      </c>
      <c r="LIE288" s="3">
        <v>93205</v>
      </c>
      <c r="LIF288" s="3">
        <v>93205</v>
      </c>
      <c r="LIG288" s="3">
        <v>93205</v>
      </c>
      <c r="LIH288" s="3">
        <v>93205</v>
      </c>
      <c r="LII288" s="3">
        <v>93205</v>
      </c>
      <c r="LIJ288" s="3">
        <v>93205</v>
      </c>
      <c r="LIK288" s="3">
        <v>93205</v>
      </c>
      <c r="LIL288" s="3">
        <v>93205</v>
      </c>
      <c r="LIM288" s="3">
        <v>93205</v>
      </c>
      <c r="LIN288" s="3">
        <v>93205</v>
      </c>
      <c r="LIO288" s="3">
        <v>93205</v>
      </c>
      <c r="LIP288" s="3">
        <v>93205</v>
      </c>
      <c r="LIQ288" s="3">
        <v>93205</v>
      </c>
      <c r="LIR288" s="3">
        <v>93205</v>
      </c>
      <c r="LIS288" s="3">
        <v>93205</v>
      </c>
      <c r="LIT288" s="3">
        <v>93205</v>
      </c>
      <c r="LIU288" s="3">
        <v>93205</v>
      </c>
      <c r="LIV288" s="3">
        <v>93205</v>
      </c>
      <c r="LIW288" s="3">
        <v>93205</v>
      </c>
      <c r="LIX288" s="3">
        <v>93205</v>
      </c>
      <c r="LIY288" s="3">
        <v>93205</v>
      </c>
      <c r="LIZ288" s="3">
        <v>93205</v>
      </c>
      <c r="LJA288" s="3">
        <v>93205</v>
      </c>
      <c r="LJB288" s="3">
        <v>93205</v>
      </c>
      <c r="LJC288" s="3">
        <v>93205</v>
      </c>
      <c r="LJD288" s="3">
        <v>93205</v>
      </c>
      <c r="LJE288" s="3">
        <v>93205</v>
      </c>
      <c r="LJF288" s="3">
        <v>93205</v>
      </c>
      <c r="LJG288" s="3">
        <v>93205</v>
      </c>
      <c r="LJH288" s="3">
        <v>93205</v>
      </c>
      <c r="LJI288" s="3">
        <v>93205</v>
      </c>
      <c r="LJJ288" s="3">
        <v>93205</v>
      </c>
      <c r="LJK288" s="3">
        <v>93205</v>
      </c>
      <c r="LJL288" s="3">
        <v>93205</v>
      </c>
      <c r="LJM288" s="3">
        <v>93205</v>
      </c>
      <c r="LJN288" s="3">
        <v>93205</v>
      </c>
      <c r="LJO288" s="3">
        <v>93205</v>
      </c>
      <c r="LJP288" s="3">
        <v>93205</v>
      </c>
      <c r="LJQ288" s="3">
        <v>93205</v>
      </c>
      <c r="LJR288" s="3">
        <v>93205</v>
      </c>
      <c r="LJS288" s="3">
        <v>93205</v>
      </c>
      <c r="LJT288" s="3">
        <v>93205</v>
      </c>
      <c r="LJU288" s="3">
        <v>93205</v>
      </c>
      <c r="LJV288" s="3">
        <v>93205</v>
      </c>
      <c r="LJW288" s="3">
        <v>93205</v>
      </c>
      <c r="LJX288" s="3">
        <v>93205</v>
      </c>
      <c r="LJY288" s="3">
        <v>93205</v>
      </c>
      <c r="LJZ288" s="3">
        <v>93205</v>
      </c>
      <c r="LKA288" s="3">
        <v>93205</v>
      </c>
      <c r="LKB288" s="3">
        <v>93205</v>
      </c>
      <c r="LKC288" s="3">
        <v>93205</v>
      </c>
      <c r="LKD288" s="3">
        <v>93205</v>
      </c>
      <c r="LKE288" s="3">
        <v>93205</v>
      </c>
      <c r="LKF288" s="3">
        <v>93205</v>
      </c>
      <c r="LKG288" s="3">
        <v>93205</v>
      </c>
      <c r="LKH288" s="3">
        <v>93205</v>
      </c>
      <c r="LKI288" s="3">
        <v>93205</v>
      </c>
      <c r="LKJ288" s="3">
        <v>93205</v>
      </c>
      <c r="LKK288" s="3">
        <v>93205</v>
      </c>
      <c r="LKL288" s="3">
        <v>93205</v>
      </c>
      <c r="LKM288" s="3">
        <v>93205</v>
      </c>
      <c r="LKN288" s="3">
        <v>93205</v>
      </c>
      <c r="LKO288" s="3">
        <v>93205</v>
      </c>
      <c r="LKP288" s="3">
        <v>93205</v>
      </c>
      <c r="LKQ288" s="3">
        <v>93205</v>
      </c>
      <c r="LKR288" s="3">
        <v>93205</v>
      </c>
      <c r="LKS288" s="3">
        <v>93205</v>
      </c>
      <c r="LKT288" s="3">
        <v>93205</v>
      </c>
      <c r="LKU288" s="3">
        <v>93205</v>
      </c>
      <c r="LKV288" s="3">
        <v>93205</v>
      </c>
      <c r="LKW288" s="3">
        <v>93205</v>
      </c>
      <c r="LKX288" s="3">
        <v>93205</v>
      </c>
      <c r="LKY288" s="3">
        <v>93205</v>
      </c>
      <c r="LKZ288" s="3">
        <v>93205</v>
      </c>
      <c r="LLA288" s="3">
        <v>93205</v>
      </c>
      <c r="LLB288" s="3">
        <v>93205</v>
      </c>
      <c r="LLC288" s="3">
        <v>93205</v>
      </c>
      <c r="LLD288" s="3">
        <v>93205</v>
      </c>
      <c r="LLE288" s="3">
        <v>93205</v>
      </c>
      <c r="LLF288" s="3">
        <v>93205</v>
      </c>
      <c r="LLG288" s="3">
        <v>93205</v>
      </c>
      <c r="LLH288" s="3">
        <v>93205</v>
      </c>
      <c r="LLI288" s="3">
        <v>93205</v>
      </c>
      <c r="LLJ288" s="3">
        <v>93205</v>
      </c>
      <c r="LLK288" s="3">
        <v>93205</v>
      </c>
      <c r="LLL288" s="3">
        <v>93205</v>
      </c>
      <c r="LLM288" s="3">
        <v>93205</v>
      </c>
      <c r="LLN288" s="3">
        <v>93205</v>
      </c>
      <c r="LLO288" s="3">
        <v>93205</v>
      </c>
      <c r="LLP288" s="3">
        <v>93205</v>
      </c>
      <c r="LLQ288" s="3">
        <v>93205</v>
      </c>
      <c r="LLR288" s="3">
        <v>93205</v>
      </c>
      <c r="LLS288" s="3">
        <v>93205</v>
      </c>
      <c r="LLT288" s="3">
        <v>93205</v>
      </c>
      <c r="LLU288" s="3">
        <v>93205</v>
      </c>
      <c r="LLV288" s="3">
        <v>93205</v>
      </c>
      <c r="LLW288" s="3">
        <v>93205</v>
      </c>
      <c r="LLX288" s="3">
        <v>93205</v>
      </c>
      <c r="LLY288" s="3">
        <v>93205</v>
      </c>
      <c r="LLZ288" s="3">
        <v>93205</v>
      </c>
      <c r="LMA288" s="3">
        <v>93205</v>
      </c>
      <c r="LMB288" s="3">
        <v>93205</v>
      </c>
      <c r="LMC288" s="3">
        <v>93205</v>
      </c>
      <c r="LMD288" s="3">
        <v>93205</v>
      </c>
      <c r="LME288" s="3">
        <v>93205</v>
      </c>
      <c r="LMF288" s="3">
        <v>93205</v>
      </c>
      <c r="LMG288" s="3">
        <v>93205</v>
      </c>
      <c r="LMH288" s="3">
        <v>93205</v>
      </c>
      <c r="LMI288" s="3">
        <v>93205</v>
      </c>
      <c r="LMJ288" s="3">
        <v>93205</v>
      </c>
      <c r="LMK288" s="3">
        <v>93205</v>
      </c>
      <c r="LML288" s="3">
        <v>93205</v>
      </c>
      <c r="LMM288" s="3">
        <v>93205</v>
      </c>
      <c r="LMN288" s="3">
        <v>93205</v>
      </c>
      <c r="LMO288" s="3">
        <v>93205</v>
      </c>
      <c r="LMP288" s="3">
        <v>93205</v>
      </c>
      <c r="LMQ288" s="3">
        <v>93205</v>
      </c>
      <c r="LMR288" s="3">
        <v>93205</v>
      </c>
      <c r="LMS288" s="3">
        <v>93205</v>
      </c>
      <c r="LMT288" s="3">
        <v>93205</v>
      </c>
      <c r="LMU288" s="3">
        <v>93205</v>
      </c>
      <c r="LMV288" s="3">
        <v>93205</v>
      </c>
      <c r="LMW288" s="3">
        <v>93205</v>
      </c>
      <c r="LMX288" s="3">
        <v>93205</v>
      </c>
      <c r="LMY288" s="3">
        <v>93205</v>
      </c>
      <c r="LMZ288" s="3">
        <v>93205</v>
      </c>
      <c r="LNA288" s="3">
        <v>93205</v>
      </c>
      <c r="LNB288" s="3">
        <v>93205</v>
      </c>
      <c r="LNC288" s="3">
        <v>93205</v>
      </c>
      <c r="LND288" s="3">
        <v>93205</v>
      </c>
      <c r="LNE288" s="3">
        <v>93205</v>
      </c>
      <c r="LNF288" s="3">
        <v>93205</v>
      </c>
      <c r="LNG288" s="3">
        <v>93205</v>
      </c>
      <c r="LNH288" s="3">
        <v>93205</v>
      </c>
      <c r="LNI288" s="3">
        <v>93205</v>
      </c>
      <c r="LNJ288" s="3">
        <v>93205</v>
      </c>
      <c r="LNK288" s="3">
        <v>93205</v>
      </c>
      <c r="LNL288" s="3">
        <v>93205</v>
      </c>
      <c r="LNM288" s="3">
        <v>93205</v>
      </c>
      <c r="LNN288" s="3">
        <v>93205</v>
      </c>
      <c r="LNO288" s="3">
        <v>93205</v>
      </c>
      <c r="LNP288" s="3">
        <v>93205</v>
      </c>
      <c r="LNQ288" s="3">
        <v>93205</v>
      </c>
      <c r="LNR288" s="3">
        <v>93205</v>
      </c>
      <c r="LNS288" s="3">
        <v>93205</v>
      </c>
      <c r="LNT288" s="3">
        <v>93205</v>
      </c>
      <c r="LNU288" s="3">
        <v>93205</v>
      </c>
      <c r="LNV288" s="3">
        <v>93205</v>
      </c>
      <c r="LNW288" s="3">
        <v>93205</v>
      </c>
      <c r="LNX288" s="3">
        <v>93205</v>
      </c>
      <c r="LNY288" s="3">
        <v>93205</v>
      </c>
      <c r="LNZ288" s="3">
        <v>93205</v>
      </c>
      <c r="LOA288" s="3">
        <v>93205</v>
      </c>
      <c r="LOB288" s="3">
        <v>93205</v>
      </c>
      <c r="LOC288" s="3">
        <v>93205</v>
      </c>
      <c r="LOD288" s="3">
        <v>93205</v>
      </c>
      <c r="LOE288" s="3">
        <v>93205</v>
      </c>
      <c r="LOF288" s="3">
        <v>93205</v>
      </c>
      <c r="LOG288" s="3">
        <v>93205</v>
      </c>
      <c r="LOH288" s="3">
        <v>93205</v>
      </c>
      <c r="LOI288" s="3">
        <v>93205</v>
      </c>
      <c r="LOJ288" s="3">
        <v>93205</v>
      </c>
      <c r="LOK288" s="3">
        <v>93205</v>
      </c>
      <c r="LOL288" s="3">
        <v>93205</v>
      </c>
      <c r="LOM288" s="3">
        <v>93205</v>
      </c>
      <c r="LON288" s="3">
        <v>93205</v>
      </c>
      <c r="LOO288" s="3">
        <v>93205</v>
      </c>
      <c r="LOP288" s="3">
        <v>93205</v>
      </c>
      <c r="LOQ288" s="3">
        <v>93205</v>
      </c>
      <c r="LOR288" s="3">
        <v>93205</v>
      </c>
      <c r="LOS288" s="3">
        <v>93205</v>
      </c>
      <c r="LOT288" s="3">
        <v>93205</v>
      </c>
      <c r="LOU288" s="3">
        <v>93205</v>
      </c>
      <c r="LOV288" s="3">
        <v>93205</v>
      </c>
      <c r="LOW288" s="3">
        <v>93205</v>
      </c>
      <c r="LOX288" s="3">
        <v>93205</v>
      </c>
      <c r="LOY288" s="3">
        <v>93205</v>
      </c>
      <c r="LOZ288" s="3">
        <v>93205</v>
      </c>
      <c r="LPA288" s="3">
        <v>93205</v>
      </c>
      <c r="LPB288" s="3">
        <v>93205</v>
      </c>
      <c r="LPC288" s="3">
        <v>93205</v>
      </c>
      <c r="LPD288" s="3">
        <v>93205</v>
      </c>
      <c r="LPE288" s="3">
        <v>93205</v>
      </c>
      <c r="LPF288" s="3">
        <v>93205</v>
      </c>
      <c r="LPG288" s="3">
        <v>93205</v>
      </c>
      <c r="LPH288" s="3">
        <v>93205</v>
      </c>
      <c r="LPI288" s="3">
        <v>93205</v>
      </c>
      <c r="LPJ288" s="3">
        <v>93205</v>
      </c>
      <c r="LPK288" s="3">
        <v>93205</v>
      </c>
      <c r="LPL288" s="3">
        <v>93205</v>
      </c>
      <c r="LPM288" s="3">
        <v>93205</v>
      </c>
      <c r="LPN288" s="3">
        <v>93205</v>
      </c>
      <c r="LPO288" s="3">
        <v>93205</v>
      </c>
      <c r="LPP288" s="3">
        <v>93205</v>
      </c>
      <c r="LPQ288" s="3">
        <v>93205</v>
      </c>
      <c r="LPR288" s="3">
        <v>93205</v>
      </c>
      <c r="LPS288" s="3">
        <v>93205</v>
      </c>
      <c r="LPT288" s="3">
        <v>93205</v>
      </c>
      <c r="LPU288" s="3">
        <v>93205</v>
      </c>
      <c r="LPV288" s="3">
        <v>93205</v>
      </c>
      <c r="LPW288" s="3">
        <v>93205</v>
      </c>
      <c r="LPX288" s="3">
        <v>93205</v>
      </c>
      <c r="LPY288" s="3">
        <v>93205</v>
      </c>
      <c r="LPZ288" s="3">
        <v>93205</v>
      </c>
      <c r="LQA288" s="3">
        <v>93205</v>
      </c>
      <c r="LQB288" s="3">
        <v>93205</v>
      </c>
      <c r="LQC288" s="3">
        <v>93205</v>
      </c>
      <c r="LQD288" s="3">
        <v>93205</v>
      </c>
      <c r="LQE288" s="3">
        <v>93205</v>
      </c>
      <c r="LQF288" s="3">
        <v>93205</v>
      </c>
      <c r="LQG288" s="3">
        <v>93205</v>
      </c>
      <c r="LQH288" s="3">
        <v>93205</v>
      </c>
      <c r="LQI288" s="3">
        <v>93205</v>
      </c>
      <c r="LQJ288" s="3">
        <v>93205</v>
      </c>
      <c r="LQK288" s="3">
        <v>93205</v>
      </c>
      <c r="LQL288" s="3">
        <v>93205</v>
      </c>
      <c r="LQM288" s="3">
        <v>93205</v>
      </c>
      <c r="LQN288" s="3">
        <v>93205</v>
      </c>
      <c r="LQO288" s="3">
        <v>93205</v>
      </c>
      <c r="LQP288" s="3">
        <v>93205</v>
      </c>
      <c r="LQQ288" s="3">
        <v>93205</v>
      </c>
      <c r="LQR288" s="3">
        <v>93205</v>
      </c>
      <c r="LQS288" s="3">
        <v>93205</v>
      </c>
      <c r="LQT288" s="3">
        <v>93205</v>
      </c>
      <c r="LQU288" s="3">
        <v>93205</v>
      </c>
      <c r="LQV288" s="3">
        <v>93205</v>
      </c>
      <c r="LQW288" s="3">
        <v>93205</v>
      </c>
      <c r="LQX288" s="3">
        <v>93205</v>
      </c>
      <c r="LQY288" s="3">
        <v>93205</v>
      </c>
      <c r="LQZ288" s="3">
        <v>93205</v>
      </c>
      <c r="LRA288" s="3">
        <v>93205</v>
      </c>
      <c r="LRB288" s="3">
        <v>93205</v>
      </c>
      <c r="LRC288" s="3">
        <v>93205</v>
      </c>
      <c r="LRD288" s="3">
        <v>93205</v>
      </c>
      <c r="LRE288" s="3">
        <v>93205</v>
      </c>
      <c r="LRF288" s="3">
        <v>93205</v>
      </c>
      <c r="LRG288" s="3">
        <v>93205</v>
      </c>
      <c r="LRH288" s="3">
        <v>93205</v>
      </c>
      <c r="LRI288" s="3">
        <v>93205</v>
      </c>
      <c r="LRJ288" s="3">
        <v>93205</v>
      </c>
      <c r="LRK288" s="3">
        <v>93205</v>
      </c>
      <c r="LRL288" s="3">
        <v>93205</v>
      </c>
      <c r="LRM288" s="3">
        <v>93205</v>
      </c>
      <c r="LRN288" s="3">
        <v>93205</v>
      </c>
      <c r="LRO288" s="3">
        <v>93205</v>
      </c>
      <c r="LRP288" s="3">
        <v>93205</v>
      </c>
      <c r="LRQ288" s="3">
        <v>93205</v>
      </c>
      <c r="LRR288" s="3">
        <v>93205</v>
      </c>
      <c r="LRS288" s="3">
        <v>93205</v>
      </c>
      <c r="LRT288" s="3">
        <v>93205</v>
      </c>
      <c r="LRU288" s="3">
        <v>93205</v>
      </c>
      <c r="LRV288" s="3">
        <v>93205</v>
      </c>
      <c r="LRW288" s="3">
        <v>93205</v>
      </c>
      <c r="LRX288" s="3">
        <v>93205</v>
      </c>
      <c r="LRY288" s="3">
        <v>93205</v>
      </c>
      <c r="LRZ288" s="3">
        <v>93205</v>
      </c>
      <c r="LSA288" s="3">
        <v>93205</v>
      </c>
      <c r="LSB288" s="3">
        <v>93205</v>
      </c>
      <c r="LSC288" s="3">
        <v>93205</v>
      </c>
      <c r="LSD288" s="3">
        <v>93205</v>
      </c>
      <c r="LSE288" s="3">
        <v>93205</v>
      </c>
      <c r="LSF288" s="3">
        <v>93205</v>
      </c>
      <c r="LSG288" s="3">
        <v>93205</v>
      </c>
      <c r="LSH288" s="3">
        <v>93205</v>
      </c>
      <c r="LSI288" s="3">
        <v>93205</v>
      </c>
      <c r="LSJ288" s="3">
        <v>93205</v>
      </c>
      <c r="LSK288" s="3">
        <v>93205</v>
      </c>
      <c r="LSL288" s="3">
        <v>93205</v>
      </c>
      <c r="LSM288" s="3">
        <v>93205</v>
      </c>
      <c r="LSN288" s="3">
        <v>93205</v>
      </c>
      <c r="LSO288" s="3">
        <v>93205</v>
      </c>
      <c r="LSP288" s="3">
        <v>93205</v>
      </c>
      <c r="LSQ288" s="3">
        <v>93205</v>
      </c>
      <c r="LSR288" s="3">
        <v>93205</v>
      </c>
      <c r="LSS288" s="3">
        <v>93205</v>
      </c>
      <c r="LST288" s="3">
        <v>93205</v>
      </c>
      <c r="LSU288" s="3">
        <v>93205</v>
      </c>
      <c r="LSV288" s="3">
        <v>93205</v>
      </c>
      <c r="LSW288" s="3">
        <v>93205</v>
      </c>
      <c r="LSX288" s="3">
        <v>93205</v>
      </c>
      <c r="LSY288" s="3">
        <v>93205</v>
      </c>
      <c r="LSZ288" s="3">
        <v>93205</v>
      </c>
      <c r="LTA288" s="3">
        <v>93205</v>
      </c>
      <c r="LTB288" s="3">
        <v>93205</v>
      </c>
      <c r="LTC288" s="3">
        <v>93205</v>
      </c>
      <c r="LTD288" s="3">
        <v>93205</v>
      </c>
      <c r="LTE288" s="3">
        <v>93205</v>
      </c>
      <c r="LTF288" s="3">
        <v>93205</v>
      </c>
      <c r="LTG288" s="3">
        <v>93205</v>
      </c>
      <c r="LTH288" s="3">
        <v>93205</v>
      </c>
      <c r="LTI288" s="3">
        <v>93205</v>
      </c>
      <c r="LTJ288" s="3">
        <v>93205</v>
      </c>
      <c r="LTK288" s="3">
        <v>93205</v>
      </c>
      <c r="LTL288" s="3">
        <v>93205</v>
      </c>
      <c r="LTM288" s="3">
        <v>93205</v>
      </c>
      <c r="LTN288" s="3">
        <v>93205</v>
      </c>
      <c r="LTO288" s="3">
        <v>93205</v>
      </c>
      <c r="LTP288" s="3">
        <v>93205</v>
      </c>
      <c r="LTQ288" s="3">
        <v>93205</v>
      </c>
      <c r="LTR288" s="3">
        <v>93205</v>
      </c>
      <c r="LTS288" s="3">
        <v>93205</v>
      </c>
      <c r="LTT288" s="3">
        <v>93205</v>
      </c>
      <c r="LTU288" s="3">
        <v>93205</v>
      </c>
      <c r="LTV288" s="3">
        <v>93205</v>
      </c>
      <c r="LTW288" s="3">
        <v>93205</v>
      </c>
      <c r="LTX288" s="3">
        <v>93205</v>
      </c>
      <c r="LTY288" s="3">
        <v>93205</v>
      </c>
      <c r="LTZ288" s="3">
        <v>93205</v>
      </c>
      <c r="LUA288" s="3">
        <v>93205</v>
      </c>
      <c r="LUB288" s="3">
        <v>93205</v>
      </c>
      <c r="LUC288" s="3">
        <v>93205</v>
      </c>
      <c r="LUD288" s="3">
        <v>93205</v>
      </c>
      <c r="LUE288" s="3">
        <v>93205</v>
      </c>
      <c r="LUF288" s="3">
        <v>93205</v>
      </c>
      <c r="LUG288" s="3">
        <v>93205</v>
      </c>
      <c r="LUH288" s="3">
        <v>93205</v>
      </c>
      <c r="LUI288" s="3">
        <v>93205</v>
      </c>
      <c r="LUJ288" s="3">
        <v>93205</v>
      </c>
      <c r="LUK288" s="3">
        <v>93205</v>
      </c>
      <c r="LUL288" s="3">
        <v>93205</v>
      </c>
      <c r="LUM288" s="3">
        <v>93205</v>
      </c>
      <c r="LUN288" s="3">
        <v>93205</v>
      </c>
      <c r="LUO288" s="3">
        <v>93205</v>
      </c>
      <c r="LUP288" s="3">
        <v>93205</v>
      </c>
      <c r="LUQ288" s="3">
        <v>93205</v>
      </c>
      <c r="LUR288" s="3">
        <v>93205</v>
      </c>
      <c r="LUS288" s="3">
        <v>93205</v>
      </c>
      <c r="LUT288" s="3">
        <v>93205</v>
      </c>
      <c r="LUU288" s="3">
        <v>93205</v>
      </c>
      <c r="LUV288" s="3">
        <v>93205</v>
      </c>
      <c r="LUW288" s="3">
        <v>93205</v>
      </c>
      <c r="LUX288" s="3">
        <v>93205</v>
      </c>
      <c r="LUY288" s="3">
        <v>93205</v>
      </c>
      <c r="LUZ288" s="3">
        <v>93205</v>
      </c>
      <c r="LVA288" s="3">
        <v>93205</v>
      </c>
      <c r="LVB288" s="3">
        <v>93205</v>
      </c>
      <c r="LVC288" s="3">
        <v>93205</v>
      </c>
      <c r="LVD288" s="3">
        <v>93205</v>
      </c>
      <c r="LVE288" s="3">
        <v>93205</v>
      </c>
      <c r="LVF288" s="3">
        <v>93205</v>
      </c>
      <c r="LVG288" s="3">
        <v>93205</v>
      </c>
      <c r="LVH288" s="3">
        <v>93205</v>
      </c>
      <c r="LVI288" s="3">
        <v>93205</v>
      </c>
      <c r="LVJ288" s="3">
        <v>93205</v>
      </c>
      <c r="LVK288" s="3">
        <v>93205</v>
      </c>
      <c r="LVL288" s="3">
        <v>93205</v>
      </c>
      <c r="LVM288" s="3">
        <v>93205</v>
      </c>
      <c r="LVN288" s="3">
        <v>93205</v>
      </c>
      <c r="LVO288" s="3">
        <v>93205</v>
      </c>
      <c r="LVP288" s="3">
        <v>93205</v>
      </c>
      <c r="LVQ288" s="3">
        <v>93205</v>
      </c>
      <c r="LVR288" s="3">
        <v>93205</v>
      </c>
      <c r="LVS288" s="3">
        <v>93205</v>
      </c>
      <c r="LVT288" s="3">
        <v>93205</v>
      </c>
      <c r="LVU288" s="3">
        <v>93205</v>
      </c>
      <c r="LVV288" s="3">
        <v>93205</v>
      </c>
      <c r="LVW288" s="3">
        <v>93205</v>
      </c>
      <c r="LVX288" s="3">
        <v>93205</v>
      </c>
      <c r="LVY288" s="3">
        <v>93205</v>
      </c>
      <c r="LVZ288" s="3">
        <v>93205</v>
      </c>
      <c r="LWA288" s="3">
        <v>93205</v>
      </c>
      <c r="LWB288" s="3">
        <v>93205</v>
      </c>
      <c r="LWC288" s="3">
        <v>93205</v>
      </c>
      <c r="LWD288" s="3">
        <v>93205</v>
      </c>
      <c r="LWE288" s="3">
        <v>93205</v>
      </c>
      <c r="LWF288" s="3">
        <v>93205</v>
      </c>
      <c r="LWG288" s="3">
        <v>93205</v>
      </c>
      <c r="LWH288" s="3">
        <v>93205</v>
      </c>
      <c r="LWI288" s="3">
        <v>93205</v>
      </c>
      <c r="LWJ288" s="3">
        <v>93205</v>
      </c>
      <c r="LWK288" s="3">
        <v>93205</v>
      </c>
      <c r="LWL288" s="3">
        <v>93205</v>
      </c>
      <c r="LWM288" s="3">
        <v>93205</v>
      </c>
      <c r="LWN288" s="3">
        <v>93205</v>
      </c>
      <c r="LWO288" s="3">
        <v>93205</v>
      </c>
      <c r="LWP288" s="3">
        <v>93205</v>
      </c>
      <c r="LWQ288" s="3">
        <v>93205</v>
      </c>
      <c r="LWR288" s="3">
        <v>93205</v>
      </c>
      <c r="LWS288" s="3">
        <v>93205</v>
      </c>
      <c r="LWT288" s="3">
        <v>93205</v>
      </c>
      <c r="LWU288" s="3">
        <v>93205</v>
      </c>
      <c r="LWV288" s="3">
        <v>93205</v>
      </c>
      <c r="LWW288" s="3">
        <v>93205</v>
      </c>
      <c r="LWX288" s="3">
        <v>93205</v>
      </c>
      <c r="LWY288" s="3">
        <v>93205</v>
      </c>
      <c r="LWZ288" s="3">
        <v>93205</v>
      </c>
      <c r="LXA288" s="3">
        <v>93205</v>
      </c>
      <c r="LXB288" s="3">
        <v>93205</v>
      </c>
      <c r="LXC288" s="3">
        <v>93205</v>
      </c>
      <c r="LXD288" s="3">
        <v>93205</v>
      </c>
      <c r="LXE288" s="3">
        <v>93205</v>
      </c>
      <c r="LXF288" s="3">
        <v>93205</v>
      </c>
      <c r="LXG288" s="3">
        <v>93205</v>
      </c>
      <c r="LXH288" s="3">
        <v>93205</v>
      </c>
      <c r="LXI288" s="3">
        <v>93205</v>
      </c>
      <c r="LXJ288" s="3">
        <v>93205</v>
      </c>
      <c r="LXK288" s="3">
        <v>93205</v>
      </c>
      <c r="LXL288" s="3">
        <v>93205</v>
      </c>
      <c r="LXM288" s="3">
        <v>93205</v>
      </c>
      <c r="LXN288" s="3">
        <v>93205</v>
      </c>
      <c r="LXO288" s="3">
        <v>93205</v>
      </c>
      <c r="LXP288" s="3">
        <v>93205</v>
      </c>
      <c r="LXQ288" s="3">
        <v>93205</v>
      </c>
      <c r="LXR288" s="3">
        <v>93205</v>
      </c>
      <c r="LXS288" s="3">
        <v>93205</v>
      </c>
      <c r="LXT288" s="3">
        <v>93205</v>
      </c>
      <c r="LXU288" s="3">
        <v>93205</v>
      </c>
      <c r="LXV288" s="3">
        <v>93205</v>
      </c>
      <c r="LXW288" s="3">
        <v>93205</v>
      </c>
      <c r="LXX288" s="3">
        <v>93205</v>
      </c>
      <c r="LXY288" s="3">
        <v>93205</v>
      </c>
      <c r="LXZ288" s="3">
        <v>93205</v>
      </c>
      <c r="LYA288" s="3">
        <v>93205</v>
      </c>
      <c r="LYB288" s="3">
        <v>93205</v>
      </c>
      <c r="LYC288" s="3">
        <v>93205</v>
      </c>
      <c r="LYD288" s="3">
        <v>93205</v>
      </c>
      <c r="LYE288" s="3">
        <v>93205</v>
      </c>
      <c r="LYF288" s="3">
        <v>93205</v>
      </c>
      <c r="LYG288" s="3">
        <v>93205</v>
      </c>
      <c r="LYH288" s="3">
        <v>93205</v>
      </c>
      <c r="LYI288" s="3">
        <v>93205</v>
      </c>
      <c r="LYJ288" s="3">
        <v>93205</v>
      </c>
      <c r="LYK288" s="3">
        <v>93205</v>
      </c>
      <c r="LYL288" s="3">
        <v>93205</v>
      </c>
      <c r="LYM288" s="3">
        <v>93205</v>
      </c>
      <c r="LYN288" s="3">
        <v>93205</v>
      </c>
      <c r="LYO288" s="3">
        <v>93205</v>
      </c>
      <c r="LYP288" s="3">
        <v>93205</v>
      </c>
      <c r="LYQ288" s="3">
        <v>93205</v>
      </c>
      <c r="LYR288" s="3">
        <v>93205</v>
      </c>
      <c r="LYS288" s="3">
        <v>93205</v>
      </c>
      <c r="LYT288" s="3">
        <v>93205</v>
      </c>
      <c r="LYU288" s="3">
        <v>93205</v>
      </c>
      <c r="LYV288" s="3">
        <v>93205</v>
      </c>
      <c r="LYW288" s="3">
        <v>93205</v>
      </c>
      <c r="LYX288" s="3">
        <v>93205</v>
      </c>
      <c r="LYY288" s="3">
        <v>93205</v>
      </c>
      <c r="LYZ288" s="3">
        <v>93205</v>
      </c>
      <c r="LZA288" s="3">
        <v>93205</v>
      </c>
      <c r="LZB288" s="3">
        <v>93205</v>
      </c>
      <c r="LZC288" s="3">
        <v>93205</v>
      </c>
      <c r="LZD288" s="3">
        <v>93205</v>
      </c>
      <c r="LZE288" s="3">
        <v>93205</v>
      </c>
      <c r="LZF288" s="3">
        <v>93205</v>
      </c>
      <c r="LZG288" s="3">
        <v>93205</v>
      </c>
      <c r="LZH288" s="3">
        <v>93205</v>
      </c>
      <c r="LZI288" s="3">
        <v>93205</v>
      </c>
      <c r="LZJ288" s="3">
        <v>93205</v>
      </c>
      <c r="LZK288" s="3">
        <v>93205</v>
      </c>
      <c r="LZL288" s="3">
        <v>93205</v>
      </c>
      <c r="LZM288" s="3">
        <v>93205</v>
      </c>
      <c r="LZN288" s="3">
        <v>93205</v>
      </c>
      <c r="LZO288" s="3">
        <v>93205</v>
      </c>
      <c r="LZP288" s="3">
        <v>93205</v>
      </c>
      <c r="LZQ288" s="3">
        <v>93205</v>
      </c>
      <c r="LZR288" s="3">
        <v>93205</v>
      </c>
      <c r="LZS288" s="3">
        <v>93205</v>
      </c>
      <c r="LZT288" s="3">
        <v>93205</v>
      </c>
      <c r="LZU288" s="3">
        <v>93205</v>
      </c>
      <c r="LZV288" s="3">
        <v>93205</v>
      </c>
      <c r="LZW288" s="3">
        <v>93205</v>
      </c>
      <c r="LZX288" s="3">
        <v>93205</v>
      </c>
      <c r="LZY288" s="3">
        <v>93205</v>
      </c>
      <c r="LZZ288" s="3">
        <v>93205</v>
      </c>
      <c r="MAA288" s="3">
        <v>93205</v>
      </c>
      <c r="MAB288" s="3">
        <v>93205</v>
      </c>
      <c r="MAC288" s="3">
        <v>93205</v>
      </c>
      <c r="MAD288" s="3">
        <v>93205</v>
      </c>
      <c r="MAE288" s="3">
        <v>93205</v>
      </c>
      <c r="MAF288" s="3">
        <v>93205</v>
      </c>
      <c r="MAG288" s="3">
        <v>93205</v>
      </c>
      <c r="MAH288" s="3">
        <v>93205</v>
      </c>
      <c r="MAI288" s="3">
        <v>93205</v>
      </c>
      <c r="MAJ288" s="3">
        <v>93205</v>
      </c>
      <c r="MAK288" s="3">
        <v>93205</v>
      </c>
      <c r="MAL288" s="3">
        <v>93205</v>
      </c>
      <c r="MAM288" s="3">
        <v>93205</v>
      </c>
      <c r="MAN288" s="3">
        <v>93205</v>
      </c>
      <c r="MAO288" s="3">
        <v>93205</v>
      </c>
      <c r="MAP288" s="3">
        <v>93205</v>
      </c>
      <c r="MAQ288" s="3">
        <v>93205</v>
      </c>
      <c r="MAR288" s="3">
        <v>93205</v>
      </c>
      <c r="MAS288" s="3">
        <v>93205</v>
      </c>
      <c r="MAT288" s="3">
        <v>93205</v>
      </c>
      <c r="MAU288" s="3">
        <v>93205</v>
      </c>
      <c r="MAV288" s="3">
        <v>93205</v>
      </c>
      <c r="MAW288" s="3">
        <v>93205</v>
      </c>
      <c r="MAX288" s="3">
        <v>93205</v>
      </c>
      <c r="MAY288" s="3">
        <v>93205</v>
      </c>
      <c r="MAZ288" s="3">
        <v>93205</v>
      </c>
      <c r="MBA288" s="3">
        <v>93205</v>
      </c>
      <c r="MBB288" s="3">
        <v>93205</v>
      </c>
      <c r="MBC288" s="3">
        <v>93205</v>
      </c>
      <c r="MBD288" s="3">
        <v>93205</v>
      </c>
      <c r="MBE288" s="3">
        <v>93205</v>
      </c>
      <c r="MBF288" s="3">
        <v>93205</v>
      </c>
      <c r="MBG288" s="3">
        <v>93205</v>
      </c>
      <c r="MBH288" s="3">
        <v>93205</v>
      </c>
      <c r="MBI288" s="3">
        <v>93205</v>
      </c>
      <c r="MBJ288" s="3">
        <v>93205</v>
      </c>
      <c r="MBK288" s="3">
        <v>93205</v>
      </c>
      <c r="MBL288" s="3">
        <v>93205</v>
      </c>
      <c r="MBM288" s="3">
        <v>93205</v>
      </c>
      <c r="MBN288" s="3">
        <v>93205</v>
      </c>
      <c r="MBO288" s="3">
        <v>93205</v>
      </c>
      <c r="MBP288" s="3">
        <v>93205</v>
      </c>
      <c r="MBQ288" s="3">
        <v>93205</v>
      </c>
      <c r="MBR288" s="3">
        <v>93205</v>
      </c>
      <c r="MBS288" s="3">
        <v>93205</v>
      </c>
      <c r="MBT288" s="3">
        <v>93205</v>
      </c>
      <c r="MBU288" s="3">
        <v>93205</v>
      </c>
      <c r="MBV288" s="3">
        <v>93205</v>
      </c>
      <c r="MBW288" s="3">
        <v>93205</v>
      </c>
      <c r="MBX288" s="3">
        <v>93205</v>
      </c>
      <c r="MBY288" s="3">
        <v>93205</v>
      </c>
      <c r="MBZ288" s="3">
        <v>93205</v>
      </c>
      <c r="MCA288" s="3">
        <v>93205</v>
      </c>
      <c r="MCB288" s="3">
        <v>93205</v>
      </c>
      <c r="MCC288" s="3">
        <v>93205</v>
      </c>
      <c r="MCD288" s="3">
        <v>93205</v>
      </c>
      <c r="MCE288" s="3">
        <v>93205</v>
      </c>
      <c r="MCF288" s="3">
        <v>93205</v>
      </c>
      <c r="MCG288" s="3">
        <v>93205</v>
      </c>
      <c r="MCH288" s="3">
        <v>93205</v>
      </c>
      <c r="MCI288" s="3">
        <v>93205</v>
      </c>
      <c r="MCJ288" s="3">
        <v>93205</v>
      </c>
      <c r="MCK288" s="3">
        <v>93205</v>
      </c>
      <c r="MCL288" s="3">
        <v>93205</v>
      </c>
      <c r="MCM288" s="3">
        <v>93205</v>
      </c>
      <c r="MCN288" s="3">
        <v>93205</v>
      </c>
      <c r="MCO288" s="3">
        <v>93205</v>
      </c>
      <c r="MCP288" s="3">
        <v>93205</v>
      </c>
      <c r="MCQ288" s="3">
        <v>93205</v>
      </c>
      <c r="MCR288" s="3">
        <v>93205</v>
      </c>
      <c r="MCS288" s="3">
        <v>93205</v>
      </c>
      <c r="MCT288" s="3">
        <v>93205</v>
      </c>
      <c r="MCU288" s="3">
        <v>93205</v>
      </c>
      <c r="MCV288" s="3">
        <v>93205</v>
      </c>
      <c r="MCW288" s="3">
        <v>93205</v>
      </c>
      <c r="MCX288" s="3">
        <v>93205</v>
      </c>
      <c r="MCY288" s="3">
        <v>93205</v>
      </c>
      <c r="MCZ288" s="3">
        <v>93205</v>
      </c>
      <c r="MDA288" s="3">
        <v>93205</v>
      </c>
      <c r="MDB288" s="3">
        <v>93205</v>
      </c>
      <c r="MDC288" s="3">
        <v>93205</v>
      </c>
      <c r="MDD288" s="3">
        <v>93205</v>
      </c>
      <c r="MDE288" s="3">
        <v>93205</v>
      </c>
      <c r="MDF288" s="3">
        <v>93205</v>
      </c>
      <c r="MDG288" s="3">
        <v>93205</v>
      </c>
      <c r="MDH288" s="3">
        <v>93205</v>
      </c>
      <c r="MDI288" s="3">
        <v>93205</v>
      </c>
      <c r="MDJ288" s="3">
        <v>93205</v>
      </c>
      <c r="MDK288" s="3">
        <v>93205</v>
      </c>
      <c r="MDL288" s="3">
        <v>93205</v>
      </c>
      <c r="MDM288" s="3">
        <v>93205</v>
      </c>
      <c r="MDN288" s="3">
        <v>93205</v>
      </c>
      <c r="MDO288" s="3">
        <v>93205</v>
      </c>
      <c r="MDP288" s="3">
        <v>93205</v>
      </c>
      <c r="MDQ288" s="3">
        <v>93205</v>
      </c>
      <c r="MDR288" s="3">
        <v>93205</v>
      </c>
      <c r="MDS288" s="3">
        <v>93205</v>
      </c>
      <c r="MDT288" s="3">
        <v>93205</v>
      </c>
      <c r="MDU288" s="3">
        <v>93205</v>
      </c>
      <c r="MDV288" s="3">
        <v>93205</v>
      </c>
      <c r="MDW288" s="3">
        <v>93205</v>
      </c>
      <c r="MDX288" s="3">
        <v>93205</v>
      </c>
      <c r="MDY288" s="3">
        <v>93205</v>
      </c>
      <c r="MDZ288" s="3">
        <v>93205</v>
      </c>
      <c r="MEA288" s="3">
        <v>93205</v>
      </c>
      <c r="MEB288" s="3">
        <v>93205</v>
      </c>
      <c r="MEC288" s="3">
        <v>93205</v>
      </c>
      <c r="MED288" s="3">
        <v>93205</v>
      </c>
      <c r="MEE288" s="3">
        <v>93205</v>
      </c>
      <c r="MEF288" s="3">
        <v>93205</v>
      </c>
      <c r="MEG288" s="3">
        <v>93205</v>
      </c>
      <c r="MEH288" s="3">
        <v>93205</v>
      </c>
      <c r="MEI288" s="3">
        <v>93205</v>
      </c>
      <c r="MEJ288" s="3">
        <v>93205</v>
      </c>
      <c r="MEK288" s="3">
        <v>93205</v>
      </c>
      <c r="MEL288" s="3">
        <v>93205</v>
      </c>
      <c r="MEM288" s="3">
        <v>93205</v>
      </c>
      <c r="MEN288" s="3">
        <v>93205</v>
      </c>
      <c r="MEO288" s="3">
        <v>93205</v>
      </c>
      <c r="MEP288" s="3">
        <v>93205</v>
      </c>
      <c r="MEQ288" s="3">
        <v>93205</v>
      </c>
      <c r="MER288" s="3">
        <v>93205</v>
      </c>
      <c r="MES288" s="3">
        <v>93205</v>
      </c>
      <c r="MET288" s="3">
        <v>93205</v>
      </c>
      <c r="MEU288" s="3">
        <v>93205</v>
      </c>
      <c r="MEV288" s="3">
        <v>93205</v>
      </c>
      <c r="MEW288" s="3">
        <v>93205</v>
      </c>
      <c r="MEX288" s="3">
        <v>93205</v>
      </c>
      <c r="MEY288" s="3">
        <v>93205</v>
      </c>
      <c r="MEZ288" s="3">
        <v>93205</v>
      </c>
      <c r="MFA288" s="3">
        <v>93205</v>
      </c>
      <c r="MFB288" s="3">
        <v>93205</v>
      </c>
      <c r="MFC288" s="3">
        <v>93205</v>
      </c>
      <c r="MFD288" s="3">
        <v>93205</v>
      </c>
      <c r="MFE288" s="3">
        <v>93205</v>
      </c>
      <c r="MFF288" s="3">
        <v>93205</v>
      </c>
      <c r="MFG288" s="3">
        <v>93205</v>
      </c>
      <c r="MFH288" s="3">
        <v>93205</v>
      </c>
      <c r="MFI288" s="3">
        <v>93205</v>
      </c>
      <c r="MFJ288" s="3">
        <v>93205</v>
      </c>
      <c r="MFK288" s="3">
        <v>93205</v>
      </c>
      <c r="MFL288" s="3">
        <v>93205</v>
      </c>
      <c r="MFM288" s="3">
        <v>93205</v>
      </c>
      <c r="MFN288" s="3">
        <v>93205</v>
      </c>
      <c r="MFO288" s="3">
        <v>93205</v>
      </c>
      <c r="MFP288" s="3">
        <v>93205</v>
      </c>
      <c r="MFQ288" s="3">
        <v>93205</v>
      </c>
      <c r="MFR288" s="3">
        <v>93205</v>
      </c>
      <c r="MFS288" s="3">
        <v>93205</v>
      </c>
      <c r="MFT288" s="3">
        <v>93205</v>
      </c>
      <c r="MFU288" s="3">
        <v>93205</v>
      </c>
      <c r="MFV288" s="3">
        <v>93205</v>
      </c>
      <c r="MFW288" s="3">
        <v>93205</v>
      </c>
      <c r="MFX288" s="3">
        <v>93205</v>
      </c>
      <c r="MFY288" s="3">
        <v>93205</v>
      </c>
      <c r="MFZ288" s="3">
        <v>93205</v>
      </c>
      <c r="MGA288" s="3">
        <v>93205</v>
      </c>
      <c r="MGB288" s="3">
        <v>93205</v>
      </c>
      <c r="MGC288" s="3">
        <v>93205</v>
      </c>
      <c r="MGD288" s="3">
        <v>93205</v>
      </c>
      <c r="MGE288" s="3">
        <v>93205</v>
      </c>
      <c r="MGF288" s="3">
        <v>93205</v>
      </c>
      <c r="MGG288" s="3">
        <v>93205</v>
      </c>
      <c r="MGH288" s="3">
        <v>93205</v>
      </c>
      <c r="MGI288" s="3">
        <v>93205</v>
      </c>
      <c r="MGJ288" s="3">
        <v>93205</v>
      </c>
      <c r="MGK288" s="3">
        <v>93205</v>
      </c>
      <c r="MGL288" s="3">
        <v>93205</v>
      </c>
      <c r="MGM288" s="3">
        <v>93205</v>
      </c>
      <c r="MGN288" s="3">
        <v>93205</v>
      </c>
      <c r="MGO288" s="3">
        <v>93205</v>
      </c>
      <c r="MGP288" s="3">
        <v>93205</v>
      </c>
      <c r="MGQ288" s="3">
        <v>93205</v>
      </c>
      <c r="MGR288" s="3">
        <v>93205</v>
      </c>
      <c r="MGS288" s="3">
        <v>93205</v>
      </c>
      <c r="MGT288" s="3">
        <v>93205</v>
      </c>
      <c r="MGU288" s="3">
        <v>93205</v>
      </c>
      <c r="MGV288" s="3">
        <v>93205</v>
      </c>
      <c r="MGW288" s="3">
        <v>93205</v>
      </c>
      <c r="MGX288" s="3">
        <v>93205</v>
      </c>
      <c r="MGY288" s="3">
        <v>93205</v>
      </c>
      <c r="MGZ288" s="3">
        <v>93205</v>
      </c>
      <c r="MHA288" s="3">
        <v>93205</v>
      </c>
      <c r="MHB288" s="3">
        <v>93205</v>
      </c>
      <c r="MHC288" s="3">
        <v>93205</v>
      </c>
      <c r="MHD288" s="3">
        <v>93205</v>
      </c>
      <c r="MHE288" s="3">
        <v>93205</v>
      </c>
      <c r="MHF288" s="3">
        <v>93205</v>
      </c>
      <c r="MHG288" s="3">
        <v>93205</v>
      </c>
      <c r="MHH288" s="3">
        <v>93205</v>
      </c>
      <c r="MHI288" s="3">
        <v>93205</v>
      </c>
      <c r="MHJ288" s="3">
        <v>93205</v>
      </c>
      <c r="MHK288" s="3">
        <v>93205</v>
      </c>
      <c r="MHL288" s="3">
        <v>93205</v>
      </c>
      <c r="MHM288" s="3">
        <v>93205</v>
      </c>
      <c r="MHN288" s="3">
        <v>93205</v>
      </c>
      <c r="MHO288" s="3">
        <v>93205</v>
      </c>
      <c r="MHP288" s="3">
        <v>93205</v>
      </c>
      <c r="MHQ288" s="3">
        <v>93205</v>
      </c>
      <c r="MHR288" s="3">
        <v>93205</v>
      </c>
      <c r="MHS288" s="3">
        <v>93205</v>
      </c>
      <c r="MHT288" s="3">
        <v>93205</v>
      </c>
      <c r="MHU288" s="3">
        <v>93205</v>
      </c>
      <c r="MHV288" s="3">
        <v>93205</v>
      </c>
      <c r="MHW288" s="3">
        <v>93205</v>
      </c>
      <c r="MHX288" s="3">
        <v>93205</v>
      </c>
      <c r="MHY288" s="3">
        <v>93205</v>
      </c>
      <c r="MHZ288" s="3">
        <v>93205</v>
      </c>
      <c r="MIA288" s="3">
        <v>93205</v>
      </c>
      <c r="MIB288" s="3">
        <v>93205</v>
      </c>
      <c r="MIC288" s="3">
        <v>93205</v>
      </c>
      <c r="MID288" s="3">
        <v>93205</v>
      </c>
      <c r="MIE288" s="3">
        <v>93205</v>
      </c>
      <c r="MIF288" s="3">
        <v>93205</v>
      </c>
      <c r="MIG288" s="3">
        <v>93205</v>
      </c>
      <c r="MIH288" s="3">
        <v>93205</v>
      </c>
      <c r="MII288" s="3">
        <v>93205</v>
      </c>
      <c r="MIJ288" s="3">
        <v>93205</v>
      </c>
      <c r="MIK288" s="3">
        <v>93205</v>
      </c>
      <c r="MIL288" s="3">
        <v>93205</v>
      </c>
      <c r="MIM288" s="3">
        <v>93205</v>
      </c>
      <c r="MIN288" s="3">
        <v>93205</v>
      </c>
      <c r="MIO288" s="3">
        <v>93205</v>
      </c>
      <c r="MIP288" s="3">
        <v>93205</v>
      </c>
      <c r="MIQ288" s="3">
        <v>93205</v>
      </c>
      <c r="MIR288" s="3">
        <v>93205</v>
      </c>
      <c r="MIS288" s="3">
        <v>93205</v>
      </c>
      <c r="MIT288" s="3">
        <v>93205</v>
      </c>
      <c r="MIU288" s="3">
        <v>93205</v>
      </c>
      <c r="MIV288" s="3">
        <v>93205</v>
      </c>
      <c r="MIW288" s="3">
        <v>93205</v>
      </c>
      <c r="MIX288" s="3">
        <v>93205</v>
      </c>
      <c r="MIY288" s="3">
        <v>93205</v>
      </c>
      <c r="MIZ288" s="3">
        <v>93205</v>
      </c>
      <c r="MJA288" s="3">
        <v>93205</v>
      </c>
      <c r="MJB288" s="3">
        <v>93205</v>
      </c>
      <c r="MJC288" s="3">
        <v>93205</v>
      </c>
      <c r="MJD288" s="3">
        <v>93205</v>
      </c>
      <c r="MJE288" s="3">
        <v>93205</v>
      </c>
      <c r="MJF288" s="3">
        <v>93205</v>
      </c>
      <c r="MJG288" s="3">
        <v>93205</v>
      </c>
      <c r="MJH288" s="3">
        <v>93205</v>
      </c>
      <c r="MJI288" s="3">
        <v>93205</v>
      </c>
      <c r="MJJ288" s="3">
        <v>93205</v>
      </c>
      <c r="MJK288" s="3">
        <v>93205</v>
      </c>
      <c r="MJL288" s="3">
        <v>93205</v>
      </c>
      <c r="MJM288" s="3">
        <v>93205</v>
      </c>
      <c r="MJN288" s="3">
        <v>93205</v>
      </c>
      <c r="MJO288" s="3">
        <v>93205</v>
      </c>
      <c r="MJP288" s="3">
        <v>93205</v>
      </c>
      <c r="MJQ288" s="3">
        <v>93205</v>
      </c>
      <c r="MJR288" s="3">
        <v>93205</v>
      </c>
      <c r="MJS288" s="3">
        <v>93205</v>
      </c>
      <c r="MJT288" s="3">
        <v>93205</v>
      </c>
      <c r="MJU288" s="3">
        <v>93205</v>
      </c>
      <c r="MJV288" s="3">
        <v>93205</v>
      </c>
      <c r="MJW288" s="3">
        <v>93205</v>
      </c>
      <c r="MJX288" s="3">
        <v>93205</v>
      </c>
      <c r="MJY288" s="3">
        <v>93205</v>
      </c>
      <c r="MJZ288" s="3">
        <v>93205</v>
      </c>
      <c r="MKA288" s="3">
        <v>93205</v>
      </c>
      <c r="MKB288" s="3">
        <v>93205</v>
      </c>
      <c r="MKC288" s="3">
        <v>93205</v>
      </c>
      <c r="MKD288" s="3">
        <v>93205</v>
      </c>
      <c r="MKE288" s="3">
        <v>93205</v>
      </c>
      <c r="MKF288" s="3">
        <v>93205</v>
      </c>
      <c r="MKG288" s="3">
        <v>93205</v>
      </c>
      <c r="MKH288" s="3">
        <v>93205</v>
      </c>
      <c r="MKI288" s="3">
        <v>93205</v>
      </c>
      <c r="MKJ288" s="3">
        <v>93205</v>
      </c>
      <c r="MKK288" s="3">
        <v>93205</v>
      </c>
      <c r="MKL288" s="3">
        <v>93205</v>
      </c>
      <c r="MKM288" s="3">
        <v>93205</v>
      </c>
      <c r="MKN288" s="3">
        <v>93205</v>
      </c>
      <c r="MKO288" s="3">
        <v>93205</v>
      </c>
      <c r="MKP288" s="3">
        <v>93205</v>
      </c>
      <c r="MKQ288" s="3">
        <v>93205</v>
      </c>
      <c r="MKR288" s="3">
        <v>93205</v>
      </c>
      <c r="MKS288" s="3">
        <v>93205</v>
      </c>
      <c r="MKT288" s="3">
        <v>93205</v>
      </c>
      <c r="MKU288" s="3">
        <v>93205</v>
      </c>
      <c r="MKV288" s="3">
        <v>93205</v>
      </c>
      <c r="MKW288" s="3">
        <v>93205</v>
      </c>
      <c r="MKX288" s="3">
        <v>93205</v>
      </c>
      <c r="MKY288" s="3">
        <v>93205</v>
      </c>
      <c r="MKZ288" s="3">
        <v>93205</v>
      </c>
      <c r="MLA288" s="3">
        <v>93205</v>
      </c>
      <c r="MLB288" s="3">
        <v>93205</v>
      </c>
      <c r="MLC288" s="3">
        <v>93205</v>
      </c>
      <c r="MLD288" s="3">
        <v>93205</v>
      </c>
      <c r="MLE288" s="3">
        <v>93205</v>
      </c>
      <c r="MLF288" s="3">
        <v>93205</v>
      </c>
      <c r="MLG288" s="3">
        <v>93205</v>
      </c>
      <c r="MLH288" s="3">
        <v>93205</v>
      </c>
      <c r="MLI288" s="3">
        <v>93205</v>
      </c>
      <c r="MLJ288" s="3">
        <v>93205</v>
      </c>
      <c r="MLK288" s="3">
        <v>93205</v>
      </c>
      <c r="MLL288" s="3">
        <v>93205</v>
      </c>
      <c r="MLM288" s="3">
        <v>93205</v>
      </c>
      <c r="MLN288" s="3">
        <v>93205</v>
      </c>
      <c r="MLO288" s="3">
        <v>93205</v>
      </c>
      <c r="MLP288" s="3">
        <v>93205</v>
      </c>
      <c r="MLQ288" s="3">
        <v>93205</v>
      </c>
      <c r="MLR288" s="3">
        <v>93205</v>
      </c>
      <c r="MLS288" s="3">
        <v>93205</v>
      </c>
      <c r="MLT288" s="3">
        <v>93205</v>
      </c>
      <c r="MLU288" s="3">
        <v>93205</v>
      </c>
      <c r="MLV288" s="3">
        <v>93205</v>
      </c>
      <c r="MLW288" s="3">
        <v>93205</v>
      </c>
      <c r="MLX288" s="3">
        <v>93205</v>
      </c>
      <c r="MLY288" s="3">
        <v>93205</v>
      </c>
      <c r="MLZ288" s="3">
        <v>93205</v>
      </c>
      <c r="MMA288" s="3">
        <v>93205</v>
      </c>
      <c r="MMB288" s="3">
        <v>93205</v>
      </c>
      <c r="MMC288" s="3">
        <v>93205</v>
      </c>
      <c r="MMD288" s="3">
        <v>93205</v>
      </c>
      <c r="MME288" s="3">
        <v>93205</v>
      </c>
      <c r="MMF288" s="3">
        <v>93205</v>
      </c>
      <c r="MMG288" s="3">
        <v>93205</v>
      </c>
      <c r="MMH288" s="3">
        <v>93205</v>
      </c>
      <c r="MMI288" s="3">
        <v>93205</v>
      </c>
      <c r="MMJ288" s="3">
        <v>93205</v>
      </c>
      <c r="MMK288" s="3">
        <v>93205</v>
      </c>
      <c r="MML288" s="3">
        <v>93205</v>
      </c>
      <c r="MMM288" s="3">
        <v>93205</v>
      </c>
      <c r="MMN288" s="3">
        <v>93205</v>
      </c>
      <c r="MMO288" s="3">
        <v>93205</v>
      </c>
      <c r="MMP288" s="3">
        <v>93205</v>
      </c>
      <c r="MMQ288" s="3">
        <v>93205</v>
      </c>
      <c r="MMR288" s="3">
        <v>93205</v>
      </c>
      <c r="MMS288" s="3">
        <v>93205</v>
      </c>
      <c r="MMT288" s="3">
        <v>93205</v>
      </c>
      <c r="MMU288" s="3">
        <v>93205</v>
      </c>
      <c r="MMV288" s="3">
        <v>93205</v>
      </c>
      <c r="MMW288" s="3">
        <v>93205</v>
      </c>
      <c r="MMX288" s="3">
        <v>93205</v>
      </c>
      <c r="MMY288" s="3">
        <v>93205</v>
      </c>
      <c r="MMZ288" s="3">
        <v>93205</v>
      </c>
      <c r="MNA288" s="3">
        <v>93205</v>
      </c>
      <c r="MNB288" s="3">
        <v>93205</v>
      </c>
      <c r="MNC288" s="3">
        <v>93205</v>
      </c>
      <c r="MND288" s="3">
        <v>93205</v>
      </c>
      <c r="MNE288" s="3">
        <v>93205</v>
      </c>
      <c r="MNF288" s="3">
        <v>93205</v>
      </c>
      <c r="MNG288" s="3">
        <v>93205</v>
      </c>
      <c r="MNH288" s="3">
        <v>93205</v>
      </c>
      <c r="MNI288" s="3">
        <v>93205</v>
      </c>
      <c r="MNJ288" s="3">
        <v>93205</v>
      </c>
      <c r="MNK288" s="3">
        <v>93205</v>
      </c>
      <c r="MNL288" s="3">
        <v>93205</v>
      </c>
      <c r="MNM288" s="3">
        <v>93205</v>
      </c>
      <c r="MNN288" s="3">
        <v>93205</v>
      </c>
      <c r="MNO288" s="3">
        <v>93205</v>
      </c>
      <c r="MNP288" s="3">
        <v>93205</v>
      </c>
      <c r="MNQ288" s="3">
        <v>93205</v>
      </c>
      <c r="MNR288" s="3">
        <v>93205</v>
      </c>
      <c r="MNS288" s="3">
        <v>93205</v>
      </c>
      <c r="MNT288" s="3">
        <v>93205</v>
      </c>
      <c r="MNU288" s="3">
        <v>93205</v>
      </c>
      <c r="MNV288" s="3">
        <v>93205</v>
      </c>
      <c r="MNW288" s="3">
        <v>93205</v>
      </c>
      <c r="MNX288" s="3">
        <v>93205</v>
      </c>
      <c r="MNY288" s="3">
        <v>93205</v>
      </c>
      <c r="MNZ288" s="3">
        <v>93205</v>
      </c>
      <c r="MOA288" s="3">
        <v>93205</v>
      </c>
      <c r="MOB288" s="3">
        <v>93205</v>
      </c>
      <c r="MOC288" s="3">
        <v>93205</v>
      </c>
      <c r="MOD288" s="3">
        <v>93205</v>
      </c>
      <c r="MOE288" s="3">
        <v>93205</v>
      </c>
      <c r="MOF288" s="3">
        <v>93205</v>
      </c>
      <c r="MOG288" s="3">
        <v>93205</v>
      </c>
      <c r="MOH288" s="3">
        <v>93205</v>
      </c>
      <c r="MOI288" s="3">
        <v>93205</v>
      </c>
      <c r="MOJ288" s="3">
        <v>93205</v>
      </c>
      <c r="MOK288" s="3">
        <v>93205</v>
      </c>
      <c r="MOL288" s="3">
        <v>93205</v>
      </c>
      <c r="MOM288" s="3">
        <v>93205</v>
      </c>
      <c r="MON288" s="3">
        <v>93205</v>
      </c>
      <c r="MOO288" s="3">
        <v>93205</v>
      </c>
      <c r="MOP288" s="3">
        <v>93205</v>
      </c>
      <c r="MOQ288" s="3">
        <v>93205</v>
      </c>
      <c r="MOR288" s="3">
        <v>93205</v>
      </c>
      <c r="MOS288" s="3">
        <v>93205</v>
      </c>
      <c r="MOT288" s="3">
        <v>93205</v>
      </c>
      <c r="MOU288" s="3">
        <v>93205</v>
      </c>
      <c r="MOV288" s="3">
        <v>93205</v>
      </c>
      <c r="MOW288" s="3">
        <v>93205</v>
      </c>
      <c r="MOX288" s="3">
        <v>93205</v>
      </c>
      <c r="MOY288" s="3">
        <v>93205</v>
      </c>
      <c r="MOZ288" s="3">
        <v>93205</v>
      </c>
      <c r="MPA288" s="3">
        <v>93205</v>
      </c>
      <c r="MPB288" s="3">
        <v>93205</v>
      </c>
      <c r="MPC288" s="3">
        <v>93205</v>
      </c>
      <c r="MPD288" s="3">
        <v>93205</v>
      </c>
      <c r="MPE288" s="3">
        <v>93205</v>
      </c>
      <c r="MPF288" s="3">
        <v>93205</v>
      </c>
      <c r="MPG288" s="3">
        <v>93205</v>
      </c>
      <c r="MPH288" s="3">
        <v>93205</v>
      </c>
      <c r="MPI288" s="3">
        <v>93205</v>
      </c>
      <c r="MPJ288" s="3">
        <v>93205</v>
      </c>
      <c r="MPK288" s="3">
        <v>93205</v>
      </c>
      <c r="MPL288" s="3">
        <v>93205</v>
      </c>
      <c r="MPM288" s="3">
        <v>93205</v>
      </c>
      <c r="MPN288" s="3">
        <v>93205</v>
      </c>
      <c r="MPO288" s="3">
        <v>93205</v>
      </c>
      <c r="MPP288" s="3">
        <v>93205</v>
      </c>
      <c r="MPQ288" s="3">
        <v>93205</v>
      </c>
      <c r="MPR288" s="3">
        <v>93205</v>
      </c>
      <c r="MPS288" s="3">
        <v>93205</v>
      </c>
      <c r="MPT288" s="3">
        <v>93205</v>
      </c>
      <c r="MPU288" s="3">
        <v>93205</v>
      </c>
      <c r="MPV288" s="3">
        <v>93205</v>
      </c>
      <c r="MPW288" s="3">
        <v>93205</v>
      </c>
      <c r="MPX288" s="3">
        <v>93205</v>
      </c>
      <c r="MPY288" s="3">
        <v>93205</v>
      </c>
      <c r="MPZ288" s="3">
        <v>93205</v>
      </c>
      <c r="MQA288" s="3">
        <v>93205</v>
      </c>
      <c r="MQB288" s="3">
        <v>93205</v>
      </c>
      <c r="MQC288" s="3">
        <v>93205</v>
      </c>
      <c r="MQD288" s="3">
        <v>93205</v>
      </c>
      <c r="MQE288" s="3">
        <v>93205</v>
      </c>
      <c r="MQF288" s="3">
        <v>93205</v>
      </c>
      <c r="MQG288" s="3">
        <v>93205</v>
      </c>
      <c r="MQH288" s="3">
        <v>93205</v>
      </c>
      <c r="MQI288" s="3">
        <v>93205</v>
      </c>
      <c r="MQJ288" s="3">
        <v>93205</v>
      </c>
      <c r="MQK288" s="3">
        <v>93205</v>
      </c>
      <c r="MQL288" s="3">
        <v>93205</v>
      </c>
      <c r="MQM288" s="3">
        <v>93205</v>
      </c>
      <c r="MQN288" s="3">
        <v>93205</v>
      </c>
      <c r="MQO288" s="3">
        <v>93205</v>
      </c>
      <c r="MQP288" s="3">
        <v>93205</v>
      </c>
      <c r="MQQ288" s="3">
        <v>93205</v>
      </c>
      <c r="MQR288" s="3">
        <v>93205</v>
      </c>
      <c r="MQS288" s="3">
        <v>93205</v>
      </c>
      <c r="MQT288" s="3">
        <v>93205</v>
      </c>
      <c r="MQU288" s="3">
        <v>93205</v>
      </c>
      <c r="MQV288" s="3">
        <v>93205</v>
      </c>
      <c r="MQW288" s="3">
        <v>93205</v>
      </c>
      <c r="MQX288" s="3">
        <v>93205</v>
      </c>
      <c r="MQY288" s="3">
        <v>93205</v>
      </c>
      <c r="MQZ288" s="3">
        <v>93205</v>
      </c>
      <c r="MRA288" s="3">
        <v>93205</v>
      </c>
      <c r="MRB288" s="3">
        <v>93205</v>
      </c>
      <c r="MRC288" s="3">
        <v>93205</v>
      </c>
      <c r="MRD288" s="3">
        <v>93205</v>
      </c>
      <c r="MRE288" s="3">
        <v>93205</v>
      </c>
      <c r="MRF288" s="3">
        <v>93205</v>
      </c>
      <c r="MRG288" s="3">
        <v>93205</v>
      </c>
      <c r="MRH288" s="3">
        <v>93205</v>
      </c>
      <c r="MRI288" s="3">
        <v>93205</v>
      </c>
      <c r="MRJ288" s="3">
        <v>93205</v>
      </c>
      <c r="MRK288" s="3">
        <v>93205</v>
      </c>
      <c r="MRL288" s="3">
        <v>93205</v>
      </c>
      <c r="MRM288" s="3">
        <v>93205</v>
      </c>
      <c r="MRN288" s="3">
        <v>93205</v>
      </c>
      <c r="MRO288" s="3">
        <v>93205</v>
      </c>
      <c r="MRP288" s="3">
        <v>93205</v>
      </c>
      <c r="MRQ288" s="3">
        <v>93205</v>
      </c>
      <c r="MRR288" s="3">
        <v>93205</v>
      </c>
      <c r="MRS288" s="3">
        <v>93205</v>
      </c>
      <c r="MRT288" s="3">
        <v>93205</v>
      </c>
      <c r="MRU288" s="3">
        <v>93205</v>
      </c>
      <c r="MRV288" s="3">
        <v>93205</v>
      </c>
      <c r="MRW288" s="3">
        <v>93205</v>
      </c>
      <c r="MRX288" s="3">
        <v>93205</v>
      </c>
      <c r="MRY288" s="3">
        <v>93205</v>
      </c>
      <c r="MRZ288" s="3">
        <v>93205</v>
      </c>
      <c r="MSA288" s="3">
        <v>93205</v>
      </c>
      <c r="MSB288" s="3">
        <v>93205</v>
      </c>
      <c r="MSC288" s="3">
        <v>93205</v>
      </c>
      <c r="MSD288" s="3">
        <v>93205</v>
      </c>
      <c r="MSE288" s="3">
        <v>93205</v>
      </c>
      <c r="MSF288" s="3">
        <v>93205</v>
      </c>
      <c r="MSG288" s="3">
        <v>93205</v>
      </c>
      <c r="MSH288" s="3">
        <v>93205</v>
      </c>
      <c r="MSI288" s="3">
        <v>93205</v>
      </c>
      <c r="MSJ288" s="3">
        <v>93205</v>
      </c>
      <c r="MSK288" s="3">
        <v>93205</v>
      </c>
      <c r="MSL288" s="3">
        <v>93205</v>
      </c>
      <c r="MSM288" s="3">
        <v>93205</v>
      </c>
      <c r="MSN288" s="3">
        <v>93205</v>
      </c>
      <c r="MSO288" s="3">
        <v>93205</v>
      </c>
      <c r="MSP288" s="3">
        <v>93205</v>
      </c>
      <c r="MSQ288" s="3">
        <v>93205</v>
      </c>
      <c r="MSR288" s="3">
        <v>93205</v>
      </c>
      <c r="MSS288" s="3">
        <v>93205</v>
      </c>
      <c r="MST288" s="3">
        <v>93205</v>
      </c>
      <c r="MSU288" s="3">
        <v>93205</v>
      </c>
      <c r="MSV288" s="3">
        <v>93205</v>
      </c>
      <c r="MSW288" s="3">
        <v>93205</v>
      </c>
      <c r="MSX288" s="3">
        <v>93205</v>
      </c>
      <c r="MSY288" s="3">
        <v>93205</v>
      </c>
      <c r="MSZ288" s="3">
        <v>93205</v>
      </c>
      <c r="MTA288" s="3">
        <v>93205</v>
      </c>
      <c r="MTB288" s="3">
        <v>93205</v>
      </c>
      <c r="MTC288" s="3">
        <v>93205</v>
      </c>
      <c r="MTD288" s="3">
        <v>93205</v>
      </c>
      <c r="MTE288" s="3">
        <v>93205</v>
      </c>
      <c r="MTF288" s="3">
        <v>93205</v>
      </c>
      <c r="MTG288" s="3">
        <v>93205</v>
      </c>
      <c r="MTH288" s="3">
        <v>93205</v>
      </c>
      <c r="MTI288" s="3">
        <v>93205</v>
      </c>
      <c r="MTJ288" s="3">
        <v>93205</v>
      </c>
      <c r="MTK288" s="3">
        <v>93205</v>
      </c>
      <c r="MTL288" s="3">
        <v>93205</v>
      </c>
      <c r="MTM288" s="3">
        <v>93205</v>
      </c>
      <c r="MTN288" s="3">
        <v>93205</v>
      </c>
      <c r="MTO288" s="3">
        <v>93205</v>
      </c>
      <c r="MTP288" s="3">
        <v>93205</v>
      </c>
      <c r="MTQ288" s="3">
        <v>93205</v>
      </c>
      <c r="MTR288" s="3">
        <v>93205</v>
      </c>
      <c r="MTS288" s="3">
        <v>93205</v>
      </c>
      <c r="MTT288" s="3">
        <v>93205</v>
      </c>
      <c r="MTU288" s="3">
        <v>93205</v>
      </c>
      <c r="MTV288" s="3">
        <v>93205</v>
      </c>
      <c r="MTW288" s="3">
        <v>93205</v>
      </c>
      <c r="MTX288" s="3">
        <v>93205</v>
      </c>
      <c r="MTY288" s="3">
        <v>93205</v>
      </c>
      <c r="MTZ288" s="3">
        <v>93205</v>
      </c>
      <c r="MUA288" s="3">
        <v>93205</v>
      </c>
      <c r="MUB288" s="3">
        <v>93205</v>
      </c>
      <c r="MUC288" s="3">
        <v>93205</v>
      </c>
      <c r="MUD288" s="3">
        <v>93205</v>
      </c>
      <c r="MUE288" s="3">
        <v>93205</v>
      </c>
      <c r="MUF288" s="3">
        <v>93205</v>
      </c>
      <c r="MUG288" s="3">
        <v>93205</v>
      </c>
      <c r="MUH288" s="3">
        <v>93205</v>
      </c>
      <c r="MUI288" s="3">
        <v>93205</v>
      </c>
      <c r="MUJ288" s="3">
        <v>93205</v>
      </c>
      <c r="MUK288" s="3">
        <v>93205</v>
      </c>
      <c r="MUL288" s="3">
        <v>93205</v>
      </c>
      <c r="MUM288" s="3">
        <v>93205</v>
      </c>
      <c r="MUN288" s="3">
        <v>93205</v>
      </c>
      <c r="MUO288" s="3">
        <v>93205</v>
      </c>
      <c r="MUP288" s="3">
        <v>93205</v>
      </c>
      <c r="MUQ288" s="3">
        <v>93205</v>
      </c>
      <c r="MUR288" s="3">
        <v>93205</v>
      </c>
      <c r="MUS288" s="3">
        <v>93205</v>
      </c>
      <c r="MUT288" s="3">
        <v>93205</v>
      </c>
      <c r="MUU288" s="3">
        <v>93205</v>
      </c>
      <c r="MUV288" s="3">
        <v>93205</v>
      </c>
      <c r="MUW288" s="3">
        <v>93205</v>
      </c>
      <c r="MUX288" s="3">
        <v>93205</v>
      </c>
      <c r="MUY288" s="3">
        <v>93205</v>
      </c>
      <c r="MUZ288" s="3">
        <v>93205</v>
      </c>
      <c r="MVA288" s="3">
        <v>93205</v>
      </c>
      <c r="MVB288" s="3">
        <v>93205</v>
      </c>
      <c r="MVC288" s="3">
        <v>93205</v>
      </c>
      <c r="MVD288" s="3">
        <v>93205</v>
      </c>
      <c r="MVE288" s="3">
        <v>93205</v>
      </c>
      <c r="MVF288" s="3">
        <v>93205</v>
      </c>
      <c r="MVG288" s="3">
        <v>93205</v>
      </c>
      <c r="MVH288" s="3">
        <v>93205</v>
      </c>
      <c r="MVI288" s="3">
        <v>93205</v>
      </c>
      <c r="MVJ288" s="3">
        <v>93205</v>
      </c>
      <c r="MVK288" s="3">
        <v>93205</v>
      </c>
      <c r="MVL288" s="3">
        <v>93205</v>
      </c>
      <c r="MVM288" s="3">
        <v>93205</v>
      </c>
      <c r="MVN288" s="3">
        <v>93205</v>
      </c>
      <c r="MVO288" s="3">
        <v>93205</v>
      </c>
      <c r="MVP288" s="3">
        <v>93205</v>
      </c>
      <c r="MVQ288" s="3">
        <v>93205</v>
      </c>
      <c r="MVR288" s="3">
        <v>93205</v>
      </c>
      <c r="MVS288" s="3">
        <v>93205</v>
      </c>
      <c r="MVT288" s="3">
        <v>93205</v>
      </c>
      <c r="MVU288" s="3">
        <v>93205</v>
      </c>
      <c r="MVV288" s="3">
        <v>93205</v>
      </c>
      <c r="MVW288" s="3">
        <v>93205</v>
      </c>
      <c r="MVX288" s="3">
        <v>93205</v>
      </c>
      <c r="MVY288" s="3">
        <v>93205</v>
      </c>
      <c r="MVZ288" s="3">
        <v>93205</v>
      </c>
      <c r="MWA288" s="3">
        <v>93205</v>
      </c>
      <c r="MWB288" s="3">
        <v>93205</v>
      </c>
      <c r="MWC288" s="3">
        <v>93205</v>
      </c>
      <c r="MWD288" s="3">
        <v>93205</v>
      </c>
      <c r="MWE288" s="3">
        <v>93205</v>
      </c>
      <c r="MWF288" s="3">
        <v>93205</v>
      </c>
      <c r="MWG288" s="3">
        <v>93205</v>
      </c>
      <c r="MWH288" s="3">
        <v>93205</v>
      </c>
      <c r="MWI288" s="3">
        <v>93205</v>
      </c>
      <c r="MWJ288" s="3">
        <v>93205</v>
      </c>
      <c r="MWK288" s="3">
        <v>93205</v>
      </c>
      <c r="MWL288" s="3">
        <v>93205</v>
      </c>
      <c r="MWM288" s="3">
        <v>93205</v>
      </c>
      <c r="MWN288" s="3">
        <v>93205</v>
      </c>
      <c r="MWO288" s="3">
        <v>93205</v>
      </c>
      <c r="MWP288" s="3">
        <v>93205</v>
      </c>
      <c r="MWQ288" s="3">
        <v>93205</v>
      </c>
      <c r="MWR288" s="3">
        <v>93205</v>
      </c>
      <c r="MWS288" s="3">
        <v>93205</v>
      </c>
      <c r="MWT288" s="3">
        <v>93205</v>
      </c>
      <c r="MWU288" s="3">
        <v>93205</v>
      </c>
      <c r="MWV288" s="3">
        <v>93205</v>
      </c>
      <c r="MWW288" s="3">
        <v>93205</v>
      </c>
      <c r="MWX288" s="3">
        <v>93205</v>
      </c>
      <c r="MWY288" s="3">
        <v>93205</v>
      </c>
      <c r="MWZ288" s="3">
        <v>93205</v>
      </c>
      <c r="MXA288" s="3">
        <v>93205</v>
      </c>
      <c r="MXB288" s="3">
        <v>93205</v>
      </c>
      <c r="MXC288" s="3">
        <v>93205</v>
      </c>
      <c r="MXD288" s="3">
        <v>93205</v>
      </c>
      <c r="MXE288" s="3">
        <v>93205</v>
      </c>
      <c r="MXF288" s="3">
        <v>93205</v>
      </c>
      <c r="MXG288" s="3">
        <v>93205</v>
      </c>
      <c r="MXH288" s="3">
        <v>93205</v>
      </c>
      <c r="MXI288" s="3">
        <v>93205</v>
      </c>
      <c r="MXJ288" s="3">
        <v>93205</v>
      </c>
      <c r="MXK288" s="3">
        <v>93205</v>
      </c>
      <c r="MXL288" s="3">
        <v>93205</v>
      </c>
      <c r="MXM288" s="3">
        <v>93205</v>
      </c>
      <c r="MXN288" s="3">
        <v>93205</v>
      </c>
      <c r="MXO288" s="3">
        <v>93205</v>
      </c>
      <c r="MXP288" s="3">
        <v>93205</v>
      </c>
      <c r="MXQ288" s="3">
        <v>93205</v>
      </c>
      <c r="MXR288" s="3">
        <v>93205</v>
      </c>
      <c r="MXS288" s="3">
        <v>93205</v>
      </c>
      <c r="MXT288" s="3">
        <v>93205</v>
      </c>
      <c r="MXU288" s="3">
        <v>93205</v>
      </c>
      <c r="MXV288" s="3">
        <v>93205</v>
      </c>
      <c r="MXW288" s="3">
        <v>93205</v>
      </c>
      <c r="MXX288" s="3">
        <v>93205</v>
      </c>
      <c r="MXY288" s="3">
        <v>93205</v>
      </c>
      <c r="MXZ288" s="3">
        <v>93205</v>
      </c>
      <c r="MYA288" s="3">
        <v>93205</v>
      </c>
      <c r="MYB288" s="3">
        <v>93205</v>
      </c>
      <c r="MYC288" s="3">
        <v>93205</v>
      </c>
      <c r="MYD288" s="3">
        <v>93205</v>
      </c>
      <c r="MYE288" s="3">
        <v>93205</v>
      </c>
      <c r="MYF288" s="3">
        <v>93205</v>
      </c>
      <c r="MYG288" s="3">
        <v>93205</v>
      </c>
      <c r="MYH288" s="3">
        <v>93205</v>
      </c>
      <c r="MYI288" s="3">
        <v>93205</v>
      </c>
      <c r="MYJ288" s="3">
        <v>93205</v>
      </c>
      <c r="MYK288" s="3">
        <v>93205</v>
      </c>
      <c r="MYL288" s="3">
        <v>93205</v>
      </c>
      <c r="MYM288" s="3">
        <v>93205</v>
      </c>
      <c r="MYN288" s="3">
        <v>93205</v>
      </c>
      <c r="MYO288" s="3">
        <v>93205</v>
      </c>
      <c r="MYP288" s="3">
        <v>93205</v>
      </c>
      <c r="MYQ288" s="3">
        <v>93205</v>
      </c>
      <c r="MYR288" s="3">
        <v>93205</v>
      </c>
      <c r="MYS288" s="3">
        <v>93205</v>
      </c>
      <c r="MYT288" s="3">
        <v>93205</v>
      </c>
      <c r="MYU288" s="3">
        <v>93205</v>
      </c>
      <c r="MYV288" s="3">
        <v>93205</v>
      </c>
      <c r="MYW288" s="3">
        <v>93205</v>
      </c>
      <c r="MYX288" s="3">
        <v>93205</v>
      </c>
      <c r="MYY288" s="3">
        <v>93205</v>
      </c>
      <c r="MYZ288" s="3">
        <v>93205</v>
      </c>
      <c r="MZA288" s="3">
        <v>93205</v>
      </c>
      <c r="MZB288" s="3">
        <v>93205</v>
      </c>
      <c r="MZC288" s="3">
        <v>93205</v>
      </c>
      <c r="MZD288" s="3">
        <v>93205</v>
      </c>
      <c r="MZE288" s="3">
        <v>93205</v>
      </c>
      <c r="MZF288" s="3">
        <v>93205</v>
      </c>
      <c r="MZG288" s="3">
        <v>93205</v>
      </c>
      <c r="MZH288" s="3">
        <v>93205</v>
      </c>
      <c r="MZI288" s="3">
        <v>93205</v>
      </c>
      <c r="MZJ288" s="3">
        <v>93205</v>
      </c>
      <c r="MZK288" s="3">
        <v>93205</v>
      </c>
      <c r="MZL288" s="3">
        <v>93205</v>
      </c>
      <c r="MZM288" s="3">
        <v>93205</v>
      </c>
      <c r="MZN288" s="3">
        <v>93205</v>
      </c>
      <c r="MZO288" s="3">
        <v>93205</v>
      </c>
      <c r="MZP288" s="3">
        <v>93205</v>
      </c>
      <c r="MZQ288" s="3">
        <v>93205</v>
      </c>
      <c r="MZR288" s="3">
        <v>93205</v>
      </c>
      <c r="MZS288" s="3">
        <v>93205</v>
      </c>
      <c r="MZT288" s="3">
        <v>93205</v>
      </c>
      <c r="MZU288" s="3">
        <v>93205</v>
      </c>
      <c r="MZV288" s="3">
        <v>93205</v>
      </c>
      <c r="MZW288" s="3">
        <v>93205</v>
      </c>
      <c r="MZX288" s="3">
        <v>93205</v>
      </c>
      <c r="MZY288" s="3">
        <v>93205</v>
      </c>
      <c r="MZZ288" s="3">
        <v>93205</v>
      </c>
      <c r="NAA288" s="3">
        <v>93205</v>
      </c>
      <c r="NAB288" s="3">
        <v>93205</v>
      </c>
      <c r="NAC288" s="3">
        <v>93205</v>
      </c>
      <c r="NAD288" s="3">
        <v>93205</v>
      </c>
      <c r="NAE288" s="3">
        <v>93205</v>
      </c>
      <c r="NAF288" s="3">
        <v>93205</v>
      </c>
      <c r="NAG288" s="3">
        <v>93205</v>
      </c>
      <c r="NAH288" s="3">
        <v>93205</v>
      </c>
      <c r="NAI288" s="3">
        <v>93205</v>
      </c>
      <c r="NAJ288" s="3">
        <v>93205</v>
      </c>
      <c r="NAK288" s="3">
        <v>93205</v>
      </c>
      <c r="NAL288" s="3">
        <v>93205</v>
      </c>
      <c r="NAM288" s="3">
        <v>93205</v>
      </c>
      <c r="NAN288" s="3">
        <v>93205</v>
      </c>
      <c r="NAO288" s="3">
        <v>93205</v>
      </c>
      <c r="NAP288" s="3">
        <v>93205</v>
      </c>
      <c r="NAQ288" s="3">
        <v>93205</v>
      </c>
      <c r="NAR288" s="3">
        <v>93205</v>
      </c>
      <c r="NAS288" s="3">
        <v>93205</v>
      </c>
      <c r="NAT288" s="3">
        <v>93205</v>
      </c>
      <c r="NAU288" s="3">
        <v>93205</v>
      </c>
      <c r="NAV288" s="3">
        <v>93205</v>
      </c>
      <c r="NAW288" s="3">
        <v>93205</v>
      </c>
      <c r="NAX288" s="3">
        <v>93205</v>
      </c>
      <c r="NAY288" s="3">
        <v>93205</v>
      </c>
      <c r="NAZ288" s="3">
        <v>93205</v>
      </c>
      <c r="NBA288" s="3">
        <v>93205</v>
      </c>
      <c r="NBB288" s="3">
        <v>93205</v>
      </c>
      <c r="NBC288" s="3">
        <v>93205</v>
      </c>
      <c r="NBD288" s="3">
        <v>93205</v>
      </c>
      <c r="NBE288" s="3">
        <v>93205</v>
      </c>
      <c r="NBF288" s="3">
        <v>93205</v>
      </c>
      <c r="NBG288" s="3">
        <v>93205</v>
      </c>
      <c r="NBH288" s="3">
        <v>93205</v>
      </c>
      <c r="NBI288" s="3">
        <v>93205</v>
      </c>
      <c r="NBJ288" s="3">
        <v>93205</v>
      </c>
      <c r="NBK288" s="3">
        <v>93205</v>
      </c>
      <c r="NBL288" s="3">
        <v>93205</v>
      </c>
      <c r="NBM288" s="3">
        <v>93205</v>
      </c>
      <c r="NBN288" s="3">
        <v>93205</v>
      </c>
      <c r="NBO288" s="3">
        <v>93205</v>
      </c>
      <c r="NBP288" s="3">
        <v>93205</v>
      </c>
      <c r="NBQ288" s="3">
        <v>93205</v>
      </c>
      <c r="NBR288" s="3">
        <v>93205</v>
      </c>
      <c r="NBS288" s="3">
        <v>93205</v>
      </c>
      <c r="NBT288" s="3">
        <v>93205</v>
      </c>
      <c r="NBU288" s="3">
        <v>93205</v>
      </c>
      <c r="NBV288" s="3">
        <v>93205</v>
      </c>
      <c r="NBW288" s="3">
        <v>93205</v>
      </c>
      <c r="NBX288" s="3">
        <v>93205</v>
      </c>
      <c r="NBY288" s="3">
        <v>93205</v>
      </c>
      <c r="NBZ288" s="3">
        <v>93205</v>
      </c>
      <c r="NCA288" s="3">
        <v>93205</v>
      </c>
      <c r="NCB288" s="3">
        <v>93205</v>
      </c>
      <c r="NCC288" s="3">
        <v>93205</v>
      </c>
      <c r="NCD288" s="3">
        <v>93205</v>
      </c>
      <c r="NCE288" s="3">
        <v>93205</v>
      </c>
      <c r="NCF288" s="3">
        <v>93205</v>
      </c>
      <c r="NCG288" s="3">
        <v>93205</v>
      </c>
      <c r="NCH288" s="3">
        <v>93205</v>
      </c>
      <c r="NCI288" s="3">
        <v>93205</v>
      </c>
      <c r="NCJ288" s="3">
        <v>93205</v>
      </c>
      <c r="NCK288" s="3">
        <v>93205</v>
      </c>
      <c r="NCL288" s="3">
        <v>93205</v>
      </c>
      <c r="NCM288" s="3">
        <v>93205</v>
      </c>
      <c r="NCN288" s="3">
        <v>93205</v>
      </c>
      <c r="NCO288" s="3">
        <v>93205</v>
      </c>
      <c r="NCP288" s="3">
        <v>93205</v>
      </c>
      <c r="NCQ288" s="3">
        <v>93205</v>
      </c>
      <c r="NCR288" s="3">
        <v>93205</v>
      </c>
      <c r="NCS288" s="3">
        <v>93205</v>
      </c>
      <c r="NCT288" s="3">
        <v>93205</v>
      </c>
      <c r="NCU288" s="3">
        <v>93205</v>
      </c>
      <c r="NCV288" s="3">
        <v>93205</v>
      </c>
      <c r="NCW288" s="3">
        <v>93205</v>
      </c>
      <c r="NCX288" s="3">
        <v>93205</v>
      </c>
      <c r="NCY288" s="3">
        <v>93205</v>
      </c>
      <c r="NCZ288" s="3">
        <v>93205</v>
      </c>
      <c r="NDA288" s="3">
        <v>93205</v>
      </c>
      <c r="NDB288" s="3">
        <v>93205</v>
      </c>
      <c r="NDC288" s="3">
        <v>93205</v>
      </c>
      <c r="NDD288" s="3">
        <v>93205</v>
      </c>
      <c r="NDE288" s="3">
        <v>93205</v>
      </c>
      <c r="NDF288" s="3">
        <v>93205</v>
      </c>
      <c r="NDG288" s="3">
        <v>93205</v>
      </c>
      <c r="NDH288" s="3">
        <v>93205</v>
      </c>
      <c r="NDI288" s="3">
        <v>93205</v>
      </c>
      <c r="NDJ288" s="3">
        <v>93205</v>
      </c>
      <c r="NDK288" s="3">
        <v>93205</v>
      </c>
      <c r="NDL288" s="3">
        <v>93205</v>
      </c>
      <c r="NDM288" s="3">
        <v>93205</v>
      </c>
      <c r="NDN288" s="3">
        <v>93205</v>
      </c>
      <c r="NDO288" s="3">
        <v>93205</v>
      </c>
      <c r="NDP288" s="3">
        <v>93205</v>
      </c>
      <c r="NDQ288" s="3">
        <v>93205</v>
      </c>
      <c r="NDR288" s="3">
        <v>93205</v>
      </c>
      <c r="NDS288" s="3">
        <v>93205</v>
      </c>
      <c r="NDT288" s="3">
        <v>93205</v>
      </c>
      <c r="NDU288" s="3">
        <v>93205</v>
      </c>
      <c r="NDV288" s="3">
        <v>93205</v>
      </c>
      <c r="NDW288" s="3">
        <v>93205</v>
      </c>
      <c r="NDX288" s="3">
        <v>93205</v>
      </c>
      <c r="NDY288" s="3">
        <v>93205</v>
      </c>
      <c r="NDZ288" s="3">
        <v>93205</v>
      </c>
      <c r="NEA288" s="3">
        <v>93205</v>
      </c>
      <c r="NEB288" s="3">
        <v>93205</v>
      </c>
      <c r="NEC288" s="3">
        <v>93205</v>
      </c>
      <c r="NED288" s="3">
        <v>93205</v>
      </c>
      <c r="NEE288" s="3">
        <v>93205</v>
      </c>
      <c r="NEF288" s="3">
        <v>93205</v>
      </c>
      <c r="NEG288" s="3">
        <v>93205</v>
      </c>
      <c r="NEH288" s="3">
        <v>93205</v>
      </c>
      <c r="NEI288" s="3">
        <v>93205</v>
      </c>
      <c r="NEJ288" s="3">
        <v>93205</v>
      </c>
      <c r="NEK288" s="3">
        <v>93205</v>
      </c>
      <c r="NEL288" s="3">
        <v>93205</v>
      </c>
      <c r="NEM288" s="3">
        <v>93205</v>
      </c>
      <c r="NEN288" s="3">
        <v>93205</v>
      </c>
      <c r="NEO288" s="3">
        <v>93205</v>
      </c>
      <c r="NEP288" s="3">
        <v>93205</v>
      </c>
      <c r="NEQ288" s="3">
        <v>93205</v>
      </c>
      <c r="NER288" s="3">
        <v>93205</v>
      </c>
      <c r="NES288" s="3">
        <v>93205</v>
      </c>
      <c r="NET288" s="3">
        <v>93205</v>
      </c>
      <c r="NEU288" s="3">
        <v>93205</v>
      </c>
      <c r="NEV288" s="3">
        <v>93205</v>
      </c>
      <c r="NEW288" s="3">
        <v>93205</v>
      </c>
      <c r="NEX288" s="3">
        <v>93205</v>
      </c>
      <c r="NEY288" s="3">
        <v>93205</v>
      </c>
      <c r="NEZ288" s="3">
        <v>93205</v>
      </c>
      <c r="NFA288" s="3">
        <v>93205</v>
      </c>
      <c r="NFB288" s="3">
        <v>93205</v>
      </c>
      <c r="NFC288" s="3">
        <v>93205</v>
      </c>
      <c r="NFD288" s="3">
        <v>93205</v>
      </c>
      <c r="NFE288" s="3">
        <v>93205</v>
      </c>
      <c r="NFF288" s="3">
        <v>93205</v>
      </c>
      <c r="NFG288" s="3">
        <v>93205</v>
      </c>
      <c r="NFH288" s="3">
        <v>93205</v>
      </c>
      <c r="NFI288" s="3">
        <v>93205</v>
      </c>
      <c r="NFJ288" s="3">
        <v>93205</v>
      </c>
      <c r="NFK288" s="3">
        <v>93205</v>
      </c>
      <c r="NFL288" s="3">
        <v>93205</v>
      </c>
      <c r="NFM288" s="3">
        <v>93205</v>
      </c>
      <c r="NFN288" s="3">
        <v>93205</v>
      </c>
      <c r="NFO288" s="3">
        <v>93205</v>
      </c>
      <c r="NFP288" s="3">
        <v>93205</v>
      </c>
      <c r="NFQ288" s="3">
        <v>93205</v>
      </c>
      <c r="NFR288" s="3">
        <v>93205</v>
      </c>
      <c r="NFS288" s="3">
        <v>93205</v>
      </c>
      <c r="NFT288" s="3">
        <v>93205</v>
      </c>
      <c r="NFU288" s="3">
        <v>93205</v>
      </c>
      <c r="NFV288" s="3">
        <v>93205</v>
      </c>
      <c r="NFW288" s="3">
        <v>93205</v>
      </c>
      <c r="NFX288" s="3">
        <v>93205</v>
      </c>
      <c r="NFY288" s="3">
        <v>93205</v>
      </c>
      <c r="NFZ288" s="3">
        <v>93205</v>
      </c>
      <c r="NGA288" s="3">
        <v>93205</v>
      </c>
      <c r="NGB288" s="3">
        <v>93205</v>
      </c>
      <c r="NGC288" s="3">
        <v>93205</v>
      </c>
      <c r="NGD288" s="3">
        <v>93205</v>
      </c>
      <c r="NGE288" s="3">
        <v>93205</v>
      </c>
      <c r="NGF288" s="3">
        <v>93205</v>
      </c>
      <c r="NGG288" s="3">
        <v>93205</v>
      </c>
      <c r="NGH288" s="3">
        <v>93205</v>
      </c>
      <c r="NGI288" s="3">
        <v>93205</v>
      </c>
      <c r="NGJ288" s="3">
        <v>93205</v>
      </c>
      <c r="NGK288" s="3">
        <v>93205</v>
      </c>
      <c r="NGL288" s="3">
        <v>93205</v>
      </c>
      <c r="NGM288" s="3">
        <v>93205</v>
      </c>
      <c r="NGN288" s="3">
        <v>93205</v>
      </c>
      <c r="NGO288" s="3">
        <v>93205</v>
      </c>
      <c r="NGP288" s="3">
        <v>93205</v>
      </c>
      <c r="NGQ288" s="3">
        <v>93205</v>
      </c>
      <c r="NGR288" s="3">
        <v>93205</v>
      </c>
      <c r="NGS288" s="3">
        <v>93205</v>
      </c>
      <c r="NGT288" s="3">
        <v>93205</v>
      </c>
      <c r="NGU288" s="3">
        <v>93205</v>
      </c>
      <c r="NGV288" s="3">
        <v>93205</v>
      </c>
      <c r="NGW288" s="3">
        <v>93205</v>
      </c>
      <c r="NGX288" s="3">
        <v>93205</v>
      </c>
      <c r="NGY288" s="3">
        <v>93205</v>
      </c>
      <c r="NGZ288" s="3">
        <v>93205</v>
      </c>
      <c r="NHA288" s="3">
        <v>93205</v>
      </c>
      <c r="NHB288" s="3">
        <v>93205</v>
      </c>
      <c r="NHC288" s="3">
        <v>93205</v>
      </c>
      <c r="NHD288" s="3">
        <v>93205</v>
      </c>
      <c r="NHE288" s="3">
        <v>93205</v>
      </c>
      <c r="NHF288" s="3">
        <v>93205</v>
      </c>
      <c r="NHG288" s="3">
        <v>93205</v>
      </c>
      <c r="NHH288" s="3">
        <v>93205</v>
      </c>
      <c r="NHI288" s="3">
        <v>93205</v>
      </c>
      <c r="NHJ288" s="3">
        <v>93205</v>
      </c>
      <c r="NHK288" s="3">
        <v>93205</v>
      </c>
      <c r="NHL288" s="3">
        <v>93205</v>
      </c>
      <c r="NHM288" s="3">
        <v>93205</v>
      </c>
      <c r="NHN288" s="3">
        <v>93205</v>
      </c>
      <c r="NHO288" s="3">
        <v>93205</v>
      </c>
      <c r="NHP288" s="3">
        <v>93205</v>
      </c>
      <c r="NHQ288" s="3">
        <v>93205</v>
      </c>
      <c r="NHR288" s="3">
        <v>93205</v>
      </c>
      <c r="NHS288" s="3">
        <v>93205</v>
      </c>
      <c r="NHT288" s="3">
        <v>93205</v>
      </c>
      <c r="NHU288" s="3">
        <v>93205</v>
      </c>
      <c r="NHV288" s="3">
        <v>93205</v>
      </c>
      <c r="NHW288" s="3">
        <v>93205</v>
      </c>
      <c r="NHX288" s="3">
        <v>93205</v>
      </c>
      <c r="NHY288" s="3">
        <v>93205</v>
      </c>
      <c r="NHZ288" s="3">
        <v>93205</v>
      </c>
      <c r="NIA288" s="3">
        <v>93205</v>
      </c>
      <c r="NIB288" s="3">
        <v>93205</v>
      </c>
      <c r="NIC288" s="3">
        <v>93205</v>
      </c>
      <c r="NID288" s="3">
        <v>93205</v>
      </c>
      <c r="NIE288" s="3">
        <v>93205</v>
      </c>
      <c r="NIF288" s="3">
        <v>93205</v>
      </c>
      <c r="NIG288" s="3">
        <v>93205</v>
      </c>
      <c r="NIH288" s="3">
        <v>93205</v>
      </c>
      <c r="NII288" s="3">
        <v>93205</v>
      </c>
      <c r="NIJ288" s="3">
        <v>93205</v>
      </c>
      <c r="NIK288" s="3">
        <v>93205</v>
      </c>
      <c r="NIL288" s="3">
        <v>93205</v>
      </c>
      <c r="NIM288" s="3">
        <v>93205</v>
      </c>
      <c r="NIN288" s="3">
        <v>93205</v>
      </c>
      <c r="NIO288" s="3">
        <v>93205</v>
      </c>
      <c r="NIP288" s="3">
        <v>93205</v>
      </c>
      <c r="NIQ288" s="3">
        <v>93205</v>
      </c>
      <c r="NIR288" s="3">
        <v>93205</v>
      </c>
      <c r="NIS288" s="3">
        <v>93205</v>
      </c>
      <c r="NIT288" s="3">
        <v>93205</v>
      </c>
      <c r="NIU288" s="3">
        <v>93205</v>
      </c>
      <c r="NIV288" s="3">
        <v>93205</v>
      </c>
      <c r="NIW288" s="3">
        <v>93205</v>
      </c>
      <c r="NIX288" s="3">
        <v>93205</v>
      </c>
      <c r="NIY288" s="3">
        <v>93205</v>
      </c>
      <c r="NIZ288" s="3">
        <v>93205</v>
      </c>
      <c r="NJA288" s="3">
        <v>93205</v>
      </c>
      <c r="NJB288" s="3">
        <v>93205</v>
      </c>
      <c r="NJC288" s="3">
        <v>93205</v>
      </c>
      <c r="NJD288" s="3">
        <v>93205</v>
      </c>
      <c r="NJE288" s="3">
        <v>93205</v>
      </c>
      <c r="NJF288" s="3">
        <v>93205</v>
      </c>
      <c r="NJG288" s="3">
        <v>93205</v>
      </c>
      <c r="NJH288" s="3">
        <v>93205</v>
      </c>
      <c r="NJI288" s="3">
        <v>93205</v>
      </c>
      <c r="NJJ288" s="3">
        <v>93205</v>
      </c>
      <c r="NJK288" s="3">
        <v>93205</v>
      </c>
      <c r="NJL288" s="3">
        <v>93205</v>
      </c>
      <c r="NJM288" s="3">
        <v>93205</v>
      </c>
      <c r="NJN288" s="3">
        <v>93205</v>
      </c>
      <c r="NJO288" s="3">
        <v>93205</v>
      </c>
      <c r="NJP288" s="3">
        <v>93205</v>
      </c>
      <c r="NJQ288" s="3">
        <v>93205</v>
      </c>
      <c r="NJR288" s="3">
        <v>93205</v>
      </c>
      <c r="NJS288" s="3">
        <v>93205</v>
      </c>
      <c r="NJT288" s="3">
        <v>93205</v>
      </c>
      <c r="NJU288" s="3">
        <v>93205</v>
      </c>
      <c r="NJV288" s="3">
        <v>93205</v>
      </c>
      <c r="NJW288" s="3">
        <v>93205</v>
      </c>
      <c r="NJX288" s="3">
        <v>93205</v>
      </c>
      <c r="NJY288" s="3">
        <v>93205</v>
      </c>
      <c r="NJZ288" s="3">
        <v>93205</v>
      </c>
      <c r="NKA288" s="3">
        <v>93205</v>
      </c>
      <c r="NKB288" s="3">
        <v>93205</v>
      </c>
      <c r="NKC288" s="3">
        <v>93205</v>
      </c>
      <c r="NKD288" s="3">
        <v>93205</v>
      </c>
      <c r="NKE288" s="3">
        <v>93205</v>
      </c>
      <c r="NKF288" s="3">
        <v>93205</v>
      </c>
      <c r="NKG288" s="3">
        <v>93205</v>
      </c>
      <c r="NKH288" s="3">
        <v>93205</v>
      </c>
      <c r="NKI288" s="3">
        <v>93205</v>
      </c>
      <c r="NKJ288" s="3">
        <v>93205</v>
      </c>
      <c r="NKK288" s="3">
        <v>93205</v>
      </c>
      <c r="NKL288" s="3">
        <v>93205</v>
      </c>
      <c r="NKM288" s="3">
        <v>93205</v>
      </c>
      <c r="NKN288" s="3">
        <v>93205</v>
      </c>
      <c r="NKO288" s="3">
        <v>93205</v>
      </c>
      <c r="NKP288" s="3">
        <v>93205</v>
      </c>
      <c r="NKQ288" s="3">
        <v>93205</v>
      </c>
      <c r="NKR288" s="3">
        <v>93205</v>
      </c>
      <c r="NKS288" s="3">
        <v>93205</v>
      </c>
      <c r="NKT288" s="3">
        <v>93205</v>
      </c>
      <c r="NKU288" s="3">
        <v>93205</v>
      </c>
      <c r="NKV288" s="3">
        <v>93205</v>
      </c>
      <c r="NKW288" s="3">
        <v>93205</v>
      </c>
      <c r="NKX288" s="3">
        <v>93205</v>
      </c>
      <c r="NKY288" s="3">
        <v>93205</v>
      </c>
      <c r="NKZ288" s="3">
        <v>93205</v>
      </c>
      <c r="NLA288" s="3">
        <v>93205</v>
      </c>
      <c r="NLB288" s="3">
        <v>93205</v>
      </c>
      <c r="NLC288" s="3">
        <v>93205</v>
      </c>
      <c r="NLD288" s="3">
        <v>93205</v>
      </c>
      <c r="NLE288" s="3">
        <v>93205</v>
      </c>
      <c r="NLF288" s="3">
        <v>93205</v>
      </c>
      <c r="NLG288" s="3">
        <v>93205</v>
      </c>
      <c r="NLH288" s="3">
        <v>93205</v>
      </c>
      <c r="NLI288" s="3">
        <v>93205</v>
      </c>
      <c r="NLJ288" s="3">
        <v>93205</v>
      </c>
      <c r="NLK288" s="3">
        <v>93205</v>
      </c>
      <c r="NLL288" s="3">
        <v>93205</v>
      </c>
      <c r="NLM288" s="3">
        <v>93205</v>
      </c>
      <c r="NLN288" s="3">
        <v>93205</v>
      </c>
      <c r="NLO288" s="3">
        <v>93205</v>
      </c>
      <c r="NLP288" s="3">
        <v>93205</v>
      </c>
      <c r="NLQ288" s="3">
        <v>93205</v>
      </c>
      <c r="NLR288" s="3">
        <v>93205</v>
      </c>
      <c r="NLS288" s="3">
        <v>93205</v>
      </c>
      <c r="NLT288" s="3">
        <v>93205</v>
      </c>
      <c r="NLU288" s="3">
        <v>93205</v>
      </c>
      <c r="NLV288" s="3">
        <v>93205</v>
      </c>
      <c r="NLW288" s="3">
        <v>93205</v>
      </c>
      <c r="NLX288" s="3">
        <v>93205</v>
      </c>
      <c r="NLY288" s="3">
        <v>93205</v>
      </c>
      <c r="NLZ288" s="3">
        <v>93205</v>
      </c>
      <c r="NMA288" s="3">
        <v>93205</v>
      </c>
      <c r="NMB288" s="3">
        <v>93205</v>
      </c>
      <c r="NMC288" s="3">
        <v>93205</v>
      </c>
      <c r="NMD288" s="3">
        <v>93205</v>
      </c>
      <c r="NME288" s="3">
        <v>93205</v>
      </c>
      <c r="NMF288" s="3">
        <v>93205</v>
      </c>
      <c r="NMG288" s="3">
        <v>93205</v>
      </c>
      <c r="NMH288" s="3">
        <v>93205</v>
      </c>
      <c r="NMI288" s="3">
        <v>93205</v>
      </c>
      <c r="NMJ288" s="3">
        <v>93205</v>
      </c>
      <c r="NMK288" s="3">
        <v>93205</v>
      </c>
      <c r="NML288" s="3">
        <v>93205</v>
      </c>
      <c r="NMM288" s="3">
        <v>93205</v>
      </c>
      <c r="NMN288" s="3">
        <v>93205</v>
      </c>
      <c r="NMO288" s="3">
        <v>93205</v>
      </c>
      <c r="NMP288" s="3">
        <v>93205</v>
      </c>
      <c r="NMQ288" s="3">
        <v>93205</v>
      </c>
      <c r="NMR288" s="3">
        <v>93205</v>
      </c>
      <c r="NMS288" s="3">
        <v>93205</v>
      </c>
      <c r="NMT288" s="3">
        <v>93205</v>
      </c>
      <c r="NMU288" s="3">
        <v>93205</v>
      </c>
      <c r="NMV288" s="3">
        <v>93205</v>
      </c>
      <c r="NMW288" s="3">
        <v>93205</v>
      </c>
      <c r="NMX288" s="3">
        <v>93205</v>
      </c>
      <c r="NMY288" s="3">
        <v>93205</v>
      </c>
      <c r="NMZ288" s="3">
        <v>93205</v>
      </c>
      <c r="NNA288" s="3">
        <v>93205</v>
      </c>
      <c r="NNB288" s="3">
        <v>93205</v>
      </c>
      <c r="NNC288" s="3">
        <v>93205</v>
      </c>
      <c r="NND288" s="3">
        <v>93205</v>
      </c>
      <c r="NNE288" s="3">
        <v>93205</v>
      </c>
      <c r="NNF288" s="3">
        <v>93205</v>
      </c>
      <c r="NNG288" s="3">
        <v>93205</v>
      </c>
      <c r="NNH288" s="3">
        <v>93205</v>
      </c>
      <c r="NNI288" s="3">
        <v>93205</v>
      </c>
      <c r="NNJ288" s="3">
        <v>93205</v>
      </c>
      <c r="NNK288" s="3">
        <v>93205</v>
      </c>
      <c r="NNL288" s="3">
        <v>93205</v>
      </c>
      <c r="NNM288" s="3">
        <v>93205</v>
      </c>
      <c r="NNN288" s="3">
        <v>93205</v>
      </c>
      <c r="NNO288" s="3">
        <v>93205</v>
      </c>
      <c r="NNP288" s="3">
        <v>93205</v>
      </c>
      <c r="NNQ288" s="3">
        <v>93205</v>
      </c>
      <c r="NNR288" s="3">
        <v>93205</v>
      </c>
      <c r="NNS288" s="3">
        <v>93205</v>
      </c>
      <c r="NNT288" s="3">
        <v>93205</v>
      </c>
      <c r="NNU288" s="3">
        <v>93205</v>
      </c>
      <c r="NNV288" s="3">
        <v>93205</v>
      </c>
      <c r="NNW288" s="3">
        <v>93205</v>
      </c>
      <c r="NNX288" s="3">
        <v>93205</v>
      </c>
      <c r="NNY288" s="3">
        <v>93205</v>
      </c>
      <c r="NNZ288" s="3">
        <v>93205</v>
      </c>
      <c r="NOA288" s="3">
        <v>93205</v>
      </c>
      <c r="NOB288" s="3">
        <v>93205</v>
      </c>
      <c r="NOC288" s="3">
        <v>93205</v>
      </c>
      <c r="NOD288" s="3">
        <v>93205</v>
      </c>
      <c r="NOE288" s="3">
        <v>93205</v>
      </c>
      <c r="NOF288" s="3">
        <v>93205</v>
      </c>
      <c r="NOG288" s="3">
        <v>93205</v>
      </c>
      <c r="NOH288" s="3">
        <v>93205</v>
      </c>
      <c r="NOI288" s="3">
        <v>93205</v>
      </c>
      <c r="NOJ288" s="3">
        <v>93205</v>
      </c>
      <c r="NOK288" s="3">
        <v>93205</v>
      </c>
      <c r="NOL288" s="3">
        <v>93205</v>
      </c>
      <c r="NOM288" s="3">
        <v>93205</v>
      </c>
      <c r="NON288" s="3">
        <v>93205</v>
      </c>
      <c r="NOO288" s="3">
        <v>93205</v>
      </c>
      <c r="NOP288" s="3">
        <v>93205</v>
      </c>
      <c r="NOQ288" s="3">
        <v>93205</v>
      </c>
      <c r="NOR288" s="3">
        <v>93205</v>
      </c>
      <c r="NOS288" s="3">
        <v>93205</v>
      </c>
      <c r="NOT288" s="3">
        <v>93205</v>
      </c>
      <c r="NOU288" s="3">
        <v>93205</v>
      </c>
      <c r="NOV288" s="3">
        <v>93205</v>
      </c>
      <c r="NOW288" s="3">
        <v>93205</v>
      </c>
      <c r="NOX288" s="3">
        <v>93205</v>
      </c>
      <c r="NOY288" s="3">
        <v>93205</v>
      </c>
      <c r="NOZ288" s="3">
        <v>93205</v>
      </c>
      <c r="NPA288" s="3">
        <v>93205</v>
      </c>
      <c r="NPB288" s="3">
        <v>93205</v>
      </c>
      <c r="NPC288" s="3">
        <v>93205</v>
      </c>
      <c r="NPD288" s="3">
        <v>93205</v>
      </c>
      <c r="NPE288" s="3">
        <v>93205</v>
      </c>
      <c r="NPF288" s="3">
        <v>93205</v>
      </c>
      <c r="NPG288" s="3">
        <v>93205</v>
      </c>
      <c r="NPH288" s="3">
        <v>93205</v>
      </c>
      <c r="NPI288" s="3">
        <v>93205</v>
      </c>
      <c r="NPJ288" s="3">
        <v>93205</v>
      </c>
      <c r="NPK288" s="3">
        <v>93205</v>
      </c>
      <c r="NPL288" s="3">
        <v>93205</v>
      </c>
      <c r="NPM288" s="3">
        <v>93205</v>
      </c>
      <c r="NPN288" s="3">
        <v>93205</v>
      </c>
      <c r="NPO288" s="3">
        <v>93205</v>
      </c>
      <c r="NPP288" s="3">
        <v>93205</v>
      </c>
      <c r="NPQ288" s="3">
        <v>93205</v>
      </c>
      <c r="NPR288" s="3">
        <v>93205</v>
      </c>
      <c r="NPS288" s="3">
        <v>93205</v>
      </c>
      <c r="NPT288" s="3">
        <v>93205</v>
      </c>
      <c r="NPU288" s="3">
        <v>93205</v>
      </c>
      <c r="NPV288" s="3">
        <v>93205</v>
      </c>
      <c r="NPW288" s="3">
        <v>93205</v>
      </c>
      <c r="NPX288" s="3">
        <v>93205</v>
      </c>
      <c r="NPY288" s="3">
        <v>93205</v>
      </c>
      <c r="NPZ288" s="3">
        <v>93205</v>
      </c>
      <c r="NQA288" s="3">
        <v>93205</v>
      </c>
      <c r="NQB288" s="3">
        <v>93205</v>
      </c>
      <c r="NQC288" s="3">
        <v>93205</v>
      </c>
      <c r="NQD288" s="3">
        <v>93205</v>
      </c>
      <c r="NQE288" s="3">
        <v>93205</v>
      </c>
      <c r="NQF288" s="3">
        <v>93205</v>
      </c>
      <c r="NQG288" s="3">
        <v>93205</v>
      </c>
      <c r="NQH288" s="3">
        <v>93205</v>
      </c>
      <c r="NQI288" s="3">
        <v>93205</v>
      </c>
      <c r="NQJ288" s="3">
        <v>93205</v>
      </c>
      <c r="NQK288" s="3">
        <v>93205</v>
      </c>
      <c r="NQL288" s="3">
        <v>93205</v>
      </c>
      <c r="NQM288" s="3">
        <v>93205</v>
      </c>
      <c r="NQN288" s="3">
        <v>93205</v>
      </c>
      <c r="NQO288" s="3">
        <v>93205</v>
      </c>
      <c r="NQP288" s="3">
        <v>93205</v>
      </c>
      <c r="NQQ288" s="3">
        <v>93205</v>
      </c>
      <c r="NQR288" s="3">
        <v>93205</v>
      </c>
      <c r="NQS288" s="3">
        <v>93205</v>
      </c>
      <c r="NQT288" s="3">
        <v>93205</v>
      </c>
      <c r="NQU288" s="3">
        <v>93205</v>
      </c>
      <c r="NQV288" s="3">
        <v>93205</v>
      </c>
      <c r="NQW288" s="3">
        <v>93205</v>
      </c>
      <c r="NQX288" s="3">
        <v>93205</v>
      </c>
      <c r="NQY288" s="3">
        <v>93205</v>
      </c>
      <c r="NQZ288" s="3">
        <v>93205</v>
      </c>
      <c r="NRA288" s="3">
        <v>93205</v>
      </c>
      <c r="NRB288" s="3">
        <v>93205</v>
      </c>
      <c r="NRC288" s="3">
        <v>93205</v>
      </c>
      <c r="NRD288" s="3">
        <v>93205</v>
      </c>
      <c r="NRE288" s="3">
        <v>93205</v>
      </c>
      <c r="NRF288" s="3">
        <v>93205</v>
      </c>
      <c r="NRG288" s="3">
        <v>93205</v>
      </c>
      <c r="NRH288" s="3">
        <v>93205</v>
      </c>
      <c r="NRI288" s="3">
        <v>93205</v>
      </c>
      <c r="NRJ288" s="3">
        <v>93205</v>
      </c>
      <c r="NRK288" s="3">
        <v>93205</v>
      </c>
      <c r="NRL288" s="3">
        <v>93205</v>
      </c>
      <c r="NRM288" s="3">
        <v>93205</v>
      </c>
      <c r="NRN288" s="3">
        <v>93205</v>
      </c>
      <c r="NRO288" s="3">
        <v>93205</v>
      </c>
      <c r="NRP288" s="3">
        <v>93205</v>
      </c>
      <c r="NRQ288" s="3">
        <v>93205</v>
      </c>
      <c r="NRR288" s="3">
        <v>93205</v>
      </c>
      <c r="NRS288" s="3">
        <v>93205</v>
      </c>
      <c r="NRT288" s="3">
        <v>93205</v>
      </c>
      <c r="NRU288" s="3">
        <v>93205</v>
      </c>
      <c r="NRV288" s="3">
        <v>93205</v>
      </c>
      <c r="NRW288" s="3">
        <v>93205</v>
      </c>
      <c r="NRX288" s="3">
        <v>93205</v>
      </c>
      <c r="NRY288" s="3">
        <v>93205</v>
      </c>
      <c r="NRZ288" s="3">
        <v>93205</v>
      </c>
      <c r="NSA288" s="3">
        <v>93205</v>
      </c>
      <c r="NSB288" s="3">
        <v>93205</v>
      </c>
      <c r="NSC288" s="3">
        <v>93205</v>
      </c>
      <c r="NSD288" s="3">
        <v>93205</v>
      </c>
      <c r="NSE288" s="3">
        <v>93205</v>
      </c>
      <c r="NSF288" s="3">
        <v>93205</v>
      </c>
      <c r="NSG288" s="3">
        <v>93205</v>
      </c>
      <c r="NSH288" s="3">
        <v>93205</v>
      </c>
      <c r="NSI288" s="3">
        <v>93205</v>
      </c>
      <c r="NSJ288" s="3">
        <v>93205</v>
      </c>
      <c r="NSK288" s="3">
        <v>93205</v>
      </c>
      <c r="NSL288" s="3">
        <v>93205</v>
      </c>
      <c r="NSM288" s="3">
        <v>93205</v>
      </c>
      <c r="NSN288" s="3">
        <v>93205</v>
      </c>
      <c r="NSO288" s="3">
        <v>93205</v>
      </c>
      <c r="NSP288" s="3">
        <v>93205</v>
      </c>
      <c r="NSQ288" s="3">
        <v>93205</v>
      </c>
      <c r="NSR288" s="3">
        <v>93205</v>
      </c>
      <c r="NSS288" s="3">
        <v>93205</v>
      </c>
      <c r="NST288" s="3">
        <v>93205</v>
      </c>
      <c r="NSU288" s="3">
        <v>93205</v>
      </c>
      <c r="NSV288" s="3">
        <v>93205</v>
      </c>
      <c r="NSW288" s="3">
        <v>93205</v>
      </c>
      <c r="NSX288" s="3">
        <v>93205</v>
      </c>
      <c r="NSY288" s="3">
        <v>93205</v>
      </c>
      <c r="NSZ288" s="3">
        <v>93205</v>
      </c>
      <c r="NTA288" s="3">
        <v>93205</v>
      </c>
      <c r="NTB288" s="3">
        <v>93205</v>
      </c>
      <c r="NTC288" s="3">
        <v>93205</v>
      </c>
      <c r="NTD288" s="3">
        <v>93205</v>
      </c>
      <c r="NTE288" s="3">
        <v>93205</v>
      </c>
      <c r="NTF288" s="3">
        <v>93205</v>
      </c>
      <c r="NTG288" s="3">
        <v>93205</v>
      </c>
      <c r="NTH288" s="3">
        <v>93205</v>
      </c>
      <c r="NTI288" s="3">
        <v>93205</v>
      </c>
      <c r="NTJ288" s="3">
        <v>93205</v>
      </c>
      <c r="NTK288" s="3">
        <v>93205</v>
      </c>
      <c r="NTL288" s="3">
        <v>93205</v>
      </c>
      <c r="NTM288" s="3">
        <v>93205</v>
      </c>
      <c r="NTN288" s="3">
        <v>93205</v>
      </c>
      <c r="NTO288" s="3">
        <v>93205</v>
      </c>
      <c r="NTP288" s="3">
        <v>93205</v>
      </c>
      <c r="NTQ288" s="3">
        <v>93205</v>
      </c>
      <c r="NTR288" s="3">
        <v>93205</v>
      </c>
      <c r="NTS288" s="3">
        <v>93205</v>
      </c>
      <c r="NTT288" s="3">
        <v>93205</v>
      </c>
      <c r="NTU288" s="3">
        <v>93205</v>
      </c>
      <c r="NTV288" s="3">
        <v>93205</v>
      </c>
      <c r="NTW288" s="3">
        <v>93205</v>
      </c>
      <c r="NTX288" s="3">
        <v>93205</v>
      </c>
      <c r="NTY288" s="3">
        <v>93205</v>
      </c>
      <c r="NTZ288" s="3">
        <v>93205</v>
      </c>
      <c r="NUA288" s="3">
        <v>93205</v>
      </c>
      <c r="NUB288" s="3">
        <v>93205</v>
      </c>
      <c r="NUC288" s="3">
        <v>93205</v>
      </c>
      <c r="NUD288" s="3">
        <v>93205</v>
      </c>
      <c r="NUE288" s="3">
        <v>93205</v>
      </c>
      <c r="NUF288" s="3">
        <v>93205</v>
      </c>
      <c r="NUG288" s="3">
        <v>93205</v>
      </c>
      <c r="NUH288" s="3">
        <v>93205</v>
      </c>
      <c r="NUI288" s="3">
        <v>93205</v>
      </c>
      <c r="NUJ288" s="3">
        <v>93205</v>
      </c>
      <c r="NUK288" s="3">
        <v>93205</v>
      </c>
      <c r="NUL288" s="3">
        <v>93205</v>
      </c>
      <c r="NUM288" s="3">
        <v>93205</v>
      </c>
      <c r="NUN288" s="3">
        <v>93205</v>
      </c>
      <c r="NUO288" s="3">
        <v>93205</v>
      </c>
      <c r="NUP288" s="3">
        <v>93205</v>
      </c>
      <c r="NUQ288" s="3">
        <v>93205</v>
      </c>
      <c r="NUR288" s="3">
        <v>93205</v>
      </c>
      <c r="NUS288" s="3">
        <v>93205</v>
      </c>
      <c r="NUT288" s="3">
        <v>93205</v>
      </c>
      <c r="NUU288" s="3">
        <v>93205</v>
      </c>
      <c r="NUV288" s="3">
        <v>93205</v>
      </c>
      <c r="NUW288" s="3">
        <v>93205</v>
      </c>
      <c r="NUX288" s="3">
        <v>93205</v>
      </c>
      <c r="NUY288" s="3">
        <v>93205</v>
      </c>
      <c r="NUZ288" s="3">
        <v>93205</v>
      </c>
      <c r="NVA288" s="3">
        <v>93205</v>
      </c>
      <c r="NVB288" s="3">
        <v>93205</v>
      </c>
      <c r="NVC288" s="3">
        <v>93205</v>
      </c>
      <c r="NVD288" s="3">
        <v>93205</v>
      </c>
      <c r="NVE288" s="3">
        <v>93205</v>
      </c>
      <c r="NVF288" s="3">
        <v>93205</v>
      </c>
      <c r="NVG288" s="3">
        <v>93205</v>
      </c>
      <c r="NVH288" s="3">
        <v>93205</v>
      </c>
      <c r="NVI288" s="3">
        <v>93205</v>
      </c>
      <c r="NVJ288" s="3">
        <v>93205</v>
      </c>
      <c r="NVK288" s="3">
        <v>93205</v>
      </c>
      <c r="NVL288" s="3">
        <v>93205</v>
      </c>
      <c r="NVM288" s="3">
        <v>93205</v>
      </c>
      <c r="NVN288" s="3">
        <v>93205</v>
      </c>
      <c r="NVO288" s="3">
        <v>93205</v>
      </c>
      <c r="NVP288" s="3">
        <v>93205</v>
      </c>
      <c r="NVQ288" s="3">
        <v>93205</v>
      </c>
      <c r="NVR288" s="3">
        <v>93205</v>
      </c>
      <c r="NVS288" s="3">
        <v>93205</v>
      </c>
      <c r="NVT288" s="3">
        <v>93205</v>
      </c>
      <c r="NVU288" s="3">
        <v>93205</v>
      </c>
      <c r="NVV288" s="3">
        <v>93205</v>
      </c>
      <c r="NVW288" s="3">
        <v>93205</v>
      </c>
      <c r="NVX288" s="3">
        <v>93205</v>
      </c>
      <c r="NVY288" s="3">
        <v>93205</v>
      </c>
      <c r="NVZ288" s="3">
        <v>93205</v>
      </c>
      <c r="NWA288" s="3">
        <v>93205</v>
      </c>
      <c r="NWB288" s="3">
        <v>93205</v>
      </c>
      <c r="NWC288" s="3">
        <v>93205</v>
      </c>
      <c r="NWD288" s="3">
        <v>93205</v>
      </c>
      <c r="NWE288" s="3">
        <v>93205</v>
      </c>
      <c r="NWF288" s="3">
        <v>93205</v>
      </c>
      <c r="NWG288" s="3">
        <v>93205</v>
      </c>
      <c r="NWH288" s="3">
        <v>93205</v>
      </c>
      <c r="NWI288" s="3">
        <v>93205</v>
      </c>
      <c r="NWJ288" s="3">
        <v>93205</v>
      </c>
      <c r="NWK288" s="3">
        <v>93205</v>
      </c>
      <c r="NWL288" s="3">
        <v>93205</v>
      </c>
      <c r="NWM288" s="3">
        <v>93205</v>
      </c>
      <c r="NWN288" s="3">
        <v>93205</v>
      </c>
      <c r="NWO288" s="3">
        <v>93205</v>
      </c>
      <c r="NWP288" s="3">
        <v>93205</v>
      </c>
      <c r="NWQ288" s="3">
        <v>93205</v>
      </c>
      <c r="NWR288" s="3">
        <v>93205</v>
      </c>
      <c r="NWS288" s="3">
        <v>93205</v>
      </c>
      <c r="NWT288" s="3">
        <v>93205</v>
      </c>
      <c r="NWU288" s="3">
        <v>93205</v>
      </c>
      <c r="NWV288" s="3">
        <v>93205</v>
      </c>
      <c r="NWW288" s="3">
        <v>93205</v>
      </c>
      <c r="NWX288" s="3">
        <v>93205</v>
      </c>
      <c r="NWY288" s="3">
        <v>93205</v>
      </c>
      <c r="NWZ288" s="3">
        <v>93205</v>
      </c>
      <c r="NXA288" s="3">
        <v>93205</v>
      </c>
      <c r="NXB288" s="3">
        <v>93205</v>
      </c>
      <c r="NXC288" s="3">
        <v>93205</v>
      </c>
      <c r="NXD288" s="3">
        <v>93205</v>
      </c>
      <c r="NXE288" s="3">
        <v>93205</v>
      </c>
      <c r="NXF288" s="3">
        <v>93205</v>
      </c>
      <c r="NXG288" s="3">
        <v>93205</v>
      </c>
      <c r="NXH288" s="3">
        <v>93205</v>
      </c>
      <c r="NXI288" s="3">
        <v>93205</v>
      </c>
      <c r="NXJ288" s="3">
        <v>93205</v>
      </c>
      <c r="NXK288" s="3">
        <v>93205</v>
      </c>
      <c r="NXL288" s="3">
        <v>93205</v>
      </c>
      <c r="NXM288" s="3">
        <v>93205</v>
      </c>
      <c r="NXN288" s="3">
        <v>93205</v>
      </c>
      <c r="NXO288" s="3">
        <v>93205</v>
      </c>
      <c r="NXP288" s="3">
        <v>93205</v>
      </c>
      <c r="NXQ288" s="3">
        <v>93205</v>
      </c>
      <c r="NXR288" s="3">
        <v>93205</v>
      </c>
      <c r="NXS288" s="3">
        <v>93205</v>
      </c>
      <c r="NXT288" s="3">
        <v>93205</v>
      </c>
      <c r="NXU288" s="3">
        <v>93205</v>
      </c>
      <c r="NXV288" s="3">
        <v>93205</v>
      </c>
      <c r="NXW288" s="3">
        <v>93205</v>
      </c>
      <c r="NXX288" s="3">
        <v>93205</v>
      </c>
      <c r="NXY288" s="3">
        <v>93205</v>
      </c>
      <c r="NXZ288" s="3">
        <v>93205</v>
      </c>
      <c r="NYA288" s="3">
        <v>93205</v>
      </c>
      <c r="NYB288" s="3">
        <v>93205</v>
      </c>
      <c r="NYC288" s="3">
        <v>93205</v>
      </c>
      <c r="NYD288" s="3">
        <v>93205</v>
      </c>
      <c r="NYE288" s="3">
        <v>93205</v>
      </c>
      <c r="NYF288" s="3">
        <v>93205</v>
      </c>
      <c r="NYG288" s="3">
        <v>93205</v>
      </c>
      <c r="NYH288" s="3">
        <v>93205</v>
      </c>
      <c r="NYI288" s="3">
        <v>93205</v>
      </c>
      <c r="NYJ288" s="3">
        <v>93205</v>
      </c>
      <c r="NYK288" s="3">
        <v>93205</v>
      </c>
      <c r="NYL288" s="3">
        <v>93205</v>
      </c>
      <c r="NYM288" s="3">
        <v>93205</v>
      </c>
      <c r="NYN288" s="3">
        <v>93205</v>
      </c>
      <c r="NYO288" s="3">
        <v>93205</v>
      </c>
      <c r="NYP288" s="3">
        <v>93205</v>
      </c>
      <c r="NYQ288" s="3">
        <v>93205</v>
      </c>
      <c r="NYR288" s="3">
        <v>93205</v>
      </c>
      <c r="NYS288" s="3">
        <v>93205</v>
      </c>
      <c r="NYT288" s="3">
        <v>93205</v>
      </c>
      <c r="NYU288" s="3">
        <v>93205</v>
      </c>
      <c r="NYV288" s="3">
        <v>93205</v>
      </c>
      <c r="NYW288" s="3">
        <v>93205</v>
      </c>
      <c r="NYX288" s="3">
        <v>93205</v>
      </c>
      <c r="NYY288" s="3">
        <v>93205</v>
      </c>
      <c r="NYZ288" s="3">
        <v>93205</v>
      </c>
      <c r="NZA288" s="3">
        <v>93205</v>
      </c>
      <c r="NZB288" s="3">
        <v>93205</v>
      </c>
      <c r="NZC288" s="3">
        <v>93205</v>
      </c>
      <c r="NZD288" s="3">
        <v>93205</v>
      </c>
      <c r="NZE288" s="3">
        <v>93205</v>
      </c>
      <c r="NZF288" s="3">
        <v>93205</v>
      </c>
      <c r="NZG288" s="3">
        <v>93205</v>
      </c>
      <c r="NZH288" s="3">
        <v>93205</v>
      </c>
      <c r="NZI288" s="3">
        <v>93205</v>
      </c>
      <c r="NZJ288" s="3">
        <v>93205</v>
      </c>
      <c r="NZK288" s="3">
        <v>93205</v>
      </c>
      <c r="NZL288" s="3">
        <v>93205</v>
      </c>
      <c r="NZM288" s="3">
        <v>93205</v>
      </c>
      <c r="NZN288" s="3">
        <v>93205</v>
      </c>
      <c r="NZO288" s="3">
        <v>93205</v>
      </c>
      <c r="NZP288" s="3">
        <v>93205</v>
      </c>
      <c r="NZQ288" s="3">
        <v>93205</v>
      </c>
      <c r="NZR288" s="3">
        <v>93205</v>
      </c>
      <c r="NZS288" s="3">
        <v>93205</v>
      </c>
      <c r="NZT288" s="3">
        <v>93205</v>
      </c>
      <c r="NZU288" s="3">
        <v>93205</v>
      </c>
      <c r="NZV288" s="3">
        <v>93205</v>
      </c>
      <c r="NZW288" s="3">
        <v>93205</v>
      </c>
      <c r="NZX288" s="3">
        <v>93205</v>
      </c>
      <c r="NZY288" s="3">
        <v>93205</v>
      </c>
      <c r="NZZ288" s="3">
        <v>93205</v>
      </c>
      <c r="OAA288" s="3">
        <v>93205</v>
      </c>
      <c r="OAB288" s="3">
        <v>93205</v>
      </c>
      <c r="OAC288" s="3">
        <v>93205</v>
      </c>
      <c r="OAD288" s="3">
        <v>93205</v>
      </c>
      <c r="OAE288" s="3">
        <v>93205</v>
      </c>
      <c r="OAF288" s="3">
        <v>93205</v>
      </c>
      <c r="OAG288" s="3">
        <v>93205</v>
      </c>
      <c r="OAH288" s="3">
        <v>93205</v>
      </c>
      <c r="OAI288" s="3">
        <v>93205</v>
      </c>
      <c r="OAJ288" s="3">
        <v>93205</v>
      </c>
      <c r="OAK288" s="3">
        <v>93205</v>
      </c>
      <c r="OAL288" s="3">
        <v>93205</v>
      </c>
      <c r="OAM288" s="3">
        <v>93205</v>
      </c>
      <c r="OAN288" s="3">
        <v>93205</v>
      </c>
      <c r="OAO288" s="3">
        <v>93205</v>
      </c>
      <c r="OAP288" s="3">
        <v>93205</v>
      </c>
      <c r="OAQ288" s="3">
        <v>93205</v>
      </c>
      <c r="OAR288" s="3">
        <v>93205</v>
      </c>
      <c r="OAS288" s="3">
        <v>93205</v>
      </c>
      <c r="OAT288" s="3">
        <v>93205</v>
      </c>
      <c r="OAU288" s="3">
        <v>93205</v>
      </c>
      <c r="OAV288" s="3">
        <v>93205</v>
      </c>
      <c r="OAW288" s="3">
        <v>93205</v>
      </c>
      <c r="OAX288" s="3">
        <v>93205</v>
      </c>
      <c r="OAY288" s="3">
        <v>93205</v>
      </c>
      <c r="OAZ288" s="3">
        <v>93205</v>
      </c>
      <c r="OBA288" s="3">
        <v>93205</v>
      </c>
      <c r="OBB288" s="3">
        <v>93205</v>
      </c>
      <c r="OBC288" s="3">
        <v>93205</v>
      </c>
      <c r="OBD288" s="3">
        <v>93205</v>
      </c>
      <c r="OBE288" s="3">
        <v>93205</v>
      </c>
      <c r="OBF288" s="3">
        <v>93205</v>
      </c>
      <c r="OBG288" s="3">
        <v>93205</v>
      </c>
      <c r="OBH288" s="3">
        <v>93205</v>
      </c>
      <c r="OBI288" s="3">
        <v>93205</v>
      </c>
      <c r="OBJ288" s="3">
        <v>93205</v>
      </c>
      <c r="OBK288" s="3">
        <v>93205</v>
      </c>
      <c r="OBL288" s="3">
        <v>93205</v>
      </c>
      <c r="OBM288" s="3">
        <v>93205</v>
      </c>
      <c r="OBN288" s="3">
        <v>93205</v>
      </c>
      <c r="OBO288" s="3">
        <v>93205</v>
      </c>
      <c r="OBP288" s="3">
        <v>93205</v>
      </c>
      <c r="OBQ288" s="3">
        <v>93205</v>
      </c>
      <c r="OBR288" s="3">
        <v>93205</v>
      </c>
      <c r="OBS288" s="3">
        <v>93205</v>
      </c>
      <c r="OBT288" s="3">
        <v>93205</v>
      </c>
      <c r="OBU288" s="3">
        <v>93205</v>
      </c>
      <c r="OBV288" s="3">
        <v>93205</v>
      </c>
      <c r="OBW288" s="3">
        <v>93205</v>
      </c>
      <c r="OBX288" s="3">
        <v>93205</v>
      </c>
      <c r="OBY288" s="3">
        <v>93205</v>
      </c>
      <c r="OBZ288" s="3">
        <v>93205</v>
      </c>
      <c r="OCA288" s="3">
        <v>93205</v>
      </c>
      <c r="OCB288" s="3">
        <v>93205</v>
      </c>
      <c r="OCC288" s="3">
        <v>93205</v>
      </c>
      <c r="OCD288" s="3">
        <v>93205</v>
      </c>
      <c r="OCE288" s="3">
        <v>93205</v>
      </c>
      <c r="OCF288" s="3">
        <v>93205</v>
      </c>
      <c r="OCG288" s="3">
        <v>93205</v>
      </c>
      <c r="OCH288" s="3">
        <v>93205</v>
      </c>
      <c r="OCI288" s="3">
        <v>93205</v>
      </c>
      <c r="OCJ288" s="3">
        <v>93205</v>
      </c>
      <c r="OCK288" s="3">
        <v>93205</v>
      </c>
      <c r="OCL288" s="3">
        <v>93205</v>
      </c>
      <c r="OCM288" s="3">
        <v>93205</v>
      </c>
      <c r="OCN288" s="3">
        <v>93205</v>
      </c>
      <c r="OCO288" s="3">
        <v>93205</v>
      </c>
      <c r="OCP288" s="3">
        <v>93205</v>
      </c>
      <c r="OCQ288" s="3">
        <v>93205</v>
      </c>
      <c r="OCR288" s="3">
        <v>93205</v>
      </c>
      <c r="OCS288" s="3">
        <v>93205</v>
      </c>
      <c r="OCT288" s="3">
        <v>93205</v>
      </c>
      <c r="OCU288" s="3">
        <v>93205</v>
      </c>
      <c r="OCV288" s="3">
        <v>93205</v>
      </c>
      <c r="OCW288" s="3">
        <v>93205</v>
      </c>
      <c r="OCX288" s="3">
        <v>93205</v>
      </c>
      <c r="OCY288" s="3">
        <v>93205</v>
      </c>
      <c r="OCZ288" s="3">
        <v>93205</v>
      </c>
      <c r="ODA288" s="3">
        <v>93205</v>
      </c>
      <c r="ODB288" s="3">
        <v>93205</v>
      </c>
      <c r="ODC288" s="3">
        <v>93205</v>
      </c>
      <c r="ODD288" s="3">
        <v>93205</v>
      </c>
      <c r="ODE288" s="3">
        <v>93205</v>
      </c>
      <c r="ODF288" s="3">
        <v>93205</v>
      </c>
      <c r="ODG288" s="3">
        <v>93205</v>
      </c>
      <c r="ODH288" s="3">
        <v>93205</v>
      </c>
      <c r="ODI288" s="3">
        <v>93205</v>
      </c>
      <c r="ODJ288" s="3">
        <v>93205</v>
      </c>
      <c r="ODK288" s="3">
        <v>93205</v>
      </c>
      <c r="ODL288" s="3">
        <v>93205</v>
      </c>
      <c r="ODM288" s="3">
        <v>93205</v>
      </c>
      <c r="ODN288" s="3">
        <v>93205</v>
      </c>
      <c r="ODO288" s="3">
        <v>93205</v>
      </c>
      <c r="ODP288" s="3">
        <v>93205</v>
      </c>
      <c r="ODQ288" s="3">
        <v>93205</v>
      </c>
      <c r="ODR288" s="3">
        <v>93205</v>
      </c>
      <c r="ODS288" s="3">
        <v>93205</v>
      </c>
      <c r="ODT288" s="3">
        <v>93205</v>
      </c>
      <c r="ODU288" s="3">
        <v>93205</v>
      </c>
      <c r="ODV288" s="3">
        <v>93205</v>
      </c>
      <c r="ODW288" s="3">
        <v>93205</v>
      </c>
      <c r="ODX288" s="3">
        <v>93205</v>
      </c>
      <c r="ODY288" s="3">
        <v>93205</v>
      </c>
      <c r="ODZ288" s="3">
        <v>93205</v>
      </c>
      <c r="OEA288" s="3">
        <v>93205</v>
      </c>
      <c r="OEB288" s="3">
        <v>93205</v>
      </c>
      <c r="OEC288" s="3">
        <v>93205</v>
      </c>
      <c r="OED288" s="3">
        <v>93205</v>
      </c>
      <c r="OEE288" s="3">
        <v>93205</v>
      </c>
      <c r="OEF288" s="3">
        <v>93205</v>
      </c>
      <c r="OEG288" s="3">
        <v>93205</v>
      </c>
      <c r="OEH288" s="3">
        <v>93205</v>
      </c>
      <c r="OEI288" s="3">
        <v>93205</v>
      </c>
      <c r="OEJ288" s="3">
        <v>93205</v>
      </c>
      <c r="OEK288" s="3">
        <v>93205</v>
      </c>
      <c r="OEL288" s="3">
        <v>93205</v>
      </c>
      <c r="OEM288" s="3">
        <v>93205</v>
      </c>
      <c r="OEN288" s="3">
        <v>93205</v>
      </c>
      <c r="OEO288" s="3">
        <v>93205</v>
      </c>
      <c r="OEP288" s="3">
        <v>93205</v>
      </c>
      <c r="OEQ288" s="3">
        <v>93205</v>
      </c>
      <c r="OER288" s="3">
        <v>93205</v>
      </c>
      <c r="OES288" s="3">
        <v>93205</v>
      </c>
      <c r="OET288" s="3">
        <v>93205</v>
      </c>
      <c r="OEU288" s="3">
        <v>93205</v>
      </c>
      <c r="OEV288" s="3">
        <v>93205</v>
      </c>
      <c r="OEW288" s="3">
        <v>93205</v>
      </c>
      <c r="OEX288" s="3">
        <v>93205</v>
      </c>
      <c r="OEY288" s="3">
        <v>93205</v>
      </c>
      <c r="OEZ288" s="3">
        <v>93205</v>
      </c>
      <c r="OFA288" s="3">
        <v>93205</v>
      </c>
      <c r="OFB288" s="3">
        <v>93205</v>
      </c>
      <c r="OFC288" s="3">
        <v>93205</v>
      </c>
      <c r="OFD288" s="3">
        <v>93205</v>
      </c>
      <c r="OFE288" s="3">
        <v>93205</v>
      </c>
      <c r="OFF288" s="3">
        <v>93205</v>
      </c>
      <c r="OFG288" s="3">
        <v>93205</v>
      </c>
      <c r="OFH288" s="3">
        <v>93205</v>
      </c>
      <c r="OFI288" s="3">
        <v>93205</v>
      </c>
      <c r="OFJ288" s="3">
        <v>93205</v>
      </c>
      <c r="OFK288" s="3">
        <v>93205</v>
      </c>
      <c r="OFL288" s="3">
        <v>93205</v>
      </c>
      <c r="OFM288" s="3">
        <v>93205</v>
      </c>
      <c r="OFN288" s="3">
        <v>93205</v>
      </c>
      <c r="OFO288" s="3">
        <v>93205</v>
      </c>
      <c r="OFP288" s="3">
        <v>93205</v>
      </c>
      <c r="OFQ288" s="3">
        <v>93205</v>
      </c>
      <c r="OFR288" s="3">
        <v>93205</v>
      </c>
      <c r="OFS288" s="3">
        <v>93205</v>
      </c>
      <c r="OFT288" s="3">
        <v>93205</v>
      </c>
      <c r="OFU288" s="3">
        <v>93205</v>
      </c>
      <c r="OFV288" s="3">
        <v>93205</v>
      </c>
      <c r="OFW288" s="3">
        <v>93205</v>
      </c>
      <c r="OFX288" s="3">
        <v>93205</v>
      </c>
      <c r="OFY288" s="3">
        <v>93205</v>
      </c>
      <c r="OFZ288" s="3">
        <v>93205</v>
      </c>
      <c r="OGA288" s="3">
        <v>93205</v>
      </c>
      <c r="OGB288" s="3">
        <v>93205</v>
      </c>
      <c r="OGC288" s="3">
        <v>93205</v>
      </c>
      <c r="OGD288" s="3">
        <v>93205</v>
      </c>
      <c r="OGE288" s="3">
        <v>93205</v>
      </c>
      <c r="OGF288" s="3">
        <v>93205</v>
      </c>
      <c r="OGG288" s="3">
        <v>93205</v>
      </c>
      <c r="OGH288" s="3">
        <v>93205</v>
      </c>
      <c r="OGI288" s="3">
        <v>93205</v>
      </c>
      <c r="OGJ288" s="3">
        <v>93205</v>
      </c>
      <c r="OGK288" s="3">
        <v>93205</v>
      </c>
      <c r="OGL288" s="3">
        <v>93205</v>
      </c>
      <c r="OGM288" s="3">
        <v>93205</v>
      </c>
      <c r="OGN288" s="3">
        <v>93205</v>
      </c>
      <c r="OGO288" s="3">
        <v>93205</v>
      </c>
      <c r="OGP288" s="3">
        <v>93205</v>
      </c>
      <c r="OGQ288" s="3">
        <v>93205</v>
      </c>
      <c r="OGR288" s="3">
        <v>93205</v>
      </c>
      <c r="OGS288" s="3">
        <v>93205</v>
      </c>
      <c r="OGT288" s="3">
        <v>93205</v>
      </c>
      <c r="OGU288" s="3">
        <v>93205</v>
      </c>
      <c r="OGV288" s="3">
        <v>93205</v>
      </c>
      <c r="OGW288" s="3">
        <v>93205</v>
      </c>
      <c r="OGX288" s="3">
        <v>93205</v>
      </c>
      <c r="OGY288" s="3">
        <v>93205</v>
      </c>
      <c r="OGZ288" s="3">
        <v>93205</v>
      </c>
      <c r="OHA288" s="3">
        <v>93205</v>
      </c>
      <c r="OHB288" s="3">
        <v>93205</v>
      </c>
      <c r="OHC288" s="3">
        <v>93205</v>
      </c>
      <c r="OHD288" s="3">
        <v>93205</v>
      </c>
      <c r="OHE288" s="3">
        <v>93205</v>
      </c>
      <c r="OHF288" s="3">
        <v>93205</v>
      </c>
      <c r="OHG288" s="3">
        <v>93205</v>
      </c>
      <c r="OHH288" s="3">
        <v>93205</v>
      </c>
      <c r="OHI288" s="3">
        <v>93205</v>
      </c>
      <c r="OHJ288" s="3">
        <v>93205</v>
      </c>
      <c r="OHK288" s="3">
        <v>93205</v>
      </c>
      <c r="OHL288" s="3">
        <v>93205</v>
      </c>
      <c r="OHM288" s="3">
        <v>93205</v>
      </c>
      <c r="OHN288" s="3">
        <v>93205</v>
      </c>
      <c r="OHO288" s="3">
        <v>93205</v>
      </c>
      <c r="OHP288" s="3">
        <v>93205</v>
      </c>
      <c r="OHQ288" s="3">
        <v>93205</v>
      </c>
      <c r="OHR288" s="3">
        <v>93205</v>
      </c>
      <c r="OHS288" s="3">
        <v>93205</v>
      </c>
      <c r="OHT288" s="3">
        <v>93205</v>
      </c>
      <c r="OHU288" s="3">
        <v>93205</v>
      </c>
      <c r="OHV288" s="3">
        <v>93205</v>
      </c>
      <c r="OHW288" s="3">
        <v>93205</v>
      </c>
      <c r="OHX288" s="3">
        <v>93205</v>
      </c>
      <c r="OHY288" s="3">
        <v>93205</v>
      </c>
      <c r="OHZ288" s="3">
        <v>93205</v>
      </c>
      <c r="OIA288" s="3">
        <v>93205</v>
      </c>
      <c r="OIB288" s="3">
        <v>93205</v>
      </c>
      <c r="OIC288" s="3">
        <v>93205</v>
      </c>
      <c r="OID288" s="3">
        <v>93205</v>
      </c>
      <c r="OIE288" s="3">
        <v>93205</v>
      </c>
      <c r="OIF288" s="3">
        <v>93205</v>
      </c>
      <c r="OIG288" s="3">
        <v>93205</v>
      </c>
      <c r="OIH288" s="3">
        <v>93205</v>
      </c>
      <c r="OII288" s="3">
        <v>93205</v>
      </c>
      <c r="OIJ288" s="3">
        <v>93205</v>
      </c>
      <c r="OIK288" s="3">
        <v>93205</v>
      </c>
      <c r="OIL288" s="3">
        <v>93205</v>
      </c>
      <c r="OIM288" s="3">
        <v>93205</v>
      </c>
      <c r="OIN288" s="3">
        <v>93205</v>
      </c>
      <c r="OIO288" s="3">
        <v>93205</v>
      </c>
      <c r="OIP288" s="3">
        <v>93205</v>
      </c>
      <c r="OIQ288" s="3">
        <v>93205</v>
      </c>
      <c r="OIR288" s="3">
        <v>93205</v>
      </c>
      <c r="OIS288" s="3">
        <v>93205</v>
      </c>
      <c r="OIT288" s="3">
        <v>93205</v>
      </c>
      <c r="OIU288" s="3">
        <v>93205</v>
      </c>
      <c r="OIV288" s="3">
        <v>93205</v>
      </c>
      <c r="OIW288" s="3">
        <v>93205</v>
      </c>
      <c r="OIX288" s="3">
        <v>93205</v>
      </c>
      <c r="OIY288" s="3">
        <v>93205</v>
      </c>
      <c r="OIZ288" s="3">
        <v>93205</v>
      </c>
      <c r="OJA288" s="3">
        <v>93205</v>
      </c>
      <c r="OJB288" s="3">
        <v>93205</v>
      </c>
      <c r="OJC288" s="3">
        <v>93205</v>
      </c>
      <c r="OJD288" s="3">
        <v>93205</v>
      </c>
      <c r="OJE288" s="3">
        <v>93205</v>
      </c>
      <c r="OJF288" s="3">
        <v>93205</v>
      </c>
      <c r="OJG288" s="3">
        <v>93205</v>
      </c>
      <c r="OJH288" s="3">
        <v>93205</v>
      </c>
      <c r="OJI288" s="3">
        <v>93205</v>
      </c>
      <c r="OJJ288" s="3">
        <v>93205</v>
      </c>
      <c r="OJK288" s="3">
        <v>93205</v>
      </c>
      <c r="OJL288" s="3">
        <v>93205</v>
      </c>
      <c r="OJM288" s="3">
        <v>93205</v>
      </c>
      <c r="OJN288" s="3">
        <v>93205</v>
      </c>
      <c r="OJO288" s="3">
        <v>93205</v>
      </c>
      <c r="OJP288" s="3">
        <v>93205</v>
      </c>
      <c r="OJQ288" s="3">
        <v>93205</v>
      </c>
      <c r="OJR288" s="3">
        <v>93205</v>
      </c>
      <c r="OJS288" s="3">
        <v>93205</v>
      </c>
      <c r="OJT288" s="3">
        <v>93205</v>
      </c>
      <c r="OJU288" s="3">
        <v>93205</v>
      </c>
      <c r="OJV288" s="3">
        <v>93205</v>
      </c>
      <c r="OJW288" s="3">
        <v>93205</v>
      </c>
      <c r="OJX288" s="3">
        <v>93205</v>
      </c>
      <c r="OJY288" s="3">
        <v>93205</v>
      </c>
      <c r="OJZ288" s="3">
        <v>93205</v>
      </c>
      <c r="OKA288" s="3">
        <v>93205</v>
      </c>
      <c r="OKB288" s="3">
        <v>93205</v>
      </c>
      <c r="OKC288" s="3">
        <v>93205</v>
      </c>
      <c r="OKD288" s="3">
        <v>93205</v>
      </c>
      <c r="OKE288" s="3">
        <v>93205</v>
      </c>
      <c r="OKF288" s="3">
        <v>93205</v>
      </c>
      <c r="OKG288" s="3">
        <v>93205</v>
      </c>
      <c r="OKH288" s="3">
        <v>93205</v>
      </c>
      <c r="OKI288" s="3">
        <v>93205</v>
      </c>
      <c r="OKJ288" s="3">
        <v>93205</v>
      </c>
      <c r="OKK288" s="3">
        <v>93205</v>
      </c>
      <c r="OKL288" s="3">
        <v>93205</v>
      </c>
      <c r="OKM288" s="3">
        <v>93205</v>
      </c>
      <c r="OKN288" s="3">
        <v>93205</v>
      </c>
      <c r="OKO288" s="3">
        <v>93205</v>
      </c>
      <c r="OKP288" s="3">
        <v>93205</v>
      </c>
      <c r="OKQ288" s="3">
        <v>93205</v>
      </c>
      <c r="OKR288" s="3">
        <v>93205</v>
      </c>
      <c r="OKS288" s="3">
        <v>93205</v>
      </c>
      <c r="OKT288" s="3">
        <v>93205</v>
      </c>
      <c r="OKU288" s="3">
        <v>93205</v>
      </c>
      <c r="OKV288" s="3">
        <v>93205</v>
      </c>
      <c r="OKW288" s="3">
        <v>93205</v>
      </c>
      <c r="OKX288" s="3">
        <v>93205</v>
      </c>
      <c r="OKY288" s="3">
        <v>93205</v>
      </c>
      <c r="OKZ288" s="3">
        <v>93205</v>
      </c>
      <c r="OLA288" s="3">
        <v>93205</v>
      </c>
      <c r="OLB288" s="3">
        <v>93205</v>
      </c>
      <c r="OLC288" s="3">
        <v>93205</v>
      </c>
      <c r="OLD288" s="3">
        <v>93205</v>
      </c>
      <c r="OLE288" s="3">
        <v>93205</v>
      </c>
      <c r="OLF288" s="3">
        <v>93205</v>
      </c>
      <c r="OLG288" s="3">
        <v>93205</v>
      </c>
      <c r="OLH288" s="3">
        <v>93205</v>
      </c>
      <c r="OLI288" s="3">
        <v>93205</v>
      </c>
      <c r="OLJ288" s="3">
        <v>93205</v>
      </c>
      <c r="OLK288" s="3">
        <v>93205</v>
      </c>
      <c r="OLL288" s="3">
        <v>93205</v>
      </c>
      <c r="OLM288" s="3">
        <v>93205</v>
      </c>
      <c r="OLN288" s="3">
        <v>93205</v>
      </c>
      <c r="OLO288" s="3">
        <v>93205</v>
      </c>
      <c r="OLP288" s="3">
        <v>93205</v>
      </c>
      <c r="OLQ288" s="3">
        <v>93205</v>
      </c>
      <c r="OLR288" s="3">
        <v>93205</v>
      </c>
      <c r="OLS288" s="3">
        <v>93205</v>
      </c>
      <c r="OLT288" s="3">
        <v>93205</v>
      </c>
      <c r="OLU288" s="3">
        <v>93205</v>
      </c>
      <c r="OLV288" s="3">
        <v>93205</v>
      </c>
      <c r="OLW288" s="3">
        <v>93205</v>
      </c>
      <c r="OLX288" s="3">
        <v>93205</v>
      </c>
      <c r="OLY288" s="3">
        <v>93205</v>
      </c>
      <c r="OLZ288" s="3">
        <v>93205</v>
      </c>
      <c r="OMA288" s="3">
        <v>93205</v>
      </c>
      <c r="OMB288" s="3">
        <v>93205</v>
      </c>
      <c r="OMC288" s="3">
        <v>93205</v>
      </c>
      <c r="OMD288" s="3">
        <v>93205</v>
      </c>
      <c r="OME288" s="3">
        <v>93205</v>
      </c>
      <c r="OMF288" s="3">
        <v>93205</v>
      </c>
      <c r="OMG288" s="3">
        <v>93205</v>
      </c>
      <c r="OMH288" s="3">
        <v>93205</v>
      </c>
      <c r="OMI288" s="3">
        <v>93205</v>
      </c>
      <c r="OMJ288" s="3">
        <v>93205</v>
      </c>
      <c r="OMK288" s="3">
        <v>93205</v>
      </c>
      <c r="OML288" s="3">
        <v>93205</v>
      </c>
      <c r="OMM288" s="3">
        <v>93205</v>
      </c>
      <c r="OMN288" s="3">
        <v>93205</v>
      </c>
      <c r="OMO288" s="3">
        <v>93205</v>
      </c>
      <c r="OMP288" s="3">
        <v>93205</v>
      </c>
      <c r="OMQ288" s="3">
        <v>93205</v>
      </c>
      <c r="OMR288" s="3">
        <v>93205</v>
      </c>
      <c r="OMS288" s="3">
        <v>93205</v>
      </c>
      <c r="OMT288" s="3">
        <v>93205</v>
      </c>
      <c r="OMU288" s="3">
        <v>93205</v>
      </c>
      <c r="OMV288" s="3">
        <v>93205</v>
      </c>
      <c r="OMW288" s="3">
        <v>93205</v>
      </c>
      <c r="OMX288" s="3">
        <v>93205</v>
      </c>
      <c r="OMY288" s="3">
        <v>93205</v>
      </c>
      <c r="OMZ288" s="3">
        <v>93205</v>
      </c>
      <c r="ONA288" s="3">
        <v>93205</v>
      </c>
      <c r="ONB288" s="3">
        <v>93205</v>
      </c>
      <c r="ONC288" s="3">
        <v>93205</v>
      </c>
      <c r="OND288" s="3">
        <v>93205</v>
      </c>
      <c r="ONE288" s="3">
        <v>93205</v>
      </c>
      <c r="ONF288" s="3">
        <v>93205</v>
      </c>
      <c r="ONG288" s="3">
        <v>93205</v>
      </c>
      <c r="ONH288" s="3">
        <v>93205</v>
      </c>
      <c r="ONI288" s="3">
        <v>93205</v>
      </c>
      <c r="ONJ288" s="3">
        <v>93205</v>
      </c>
      <c r="ONK288" s="3">
        <v>93205</v>
      </c>
      <c r="ONL288" s="3">
        <v>93205</v>
      </c>
      <c r="ONM288" s="3">
        <v>93205</v>
      </c>
      <c r="ONN288" s="3">
        <v>93205</v>
      </c>
      <c r="ONO288" s="3">
        <v>93205</v>
      </c>
      <c r="ONP288" s="3">
        <v>93205</v>
      </c>
      <c r="ONQ288" s="3">
        <v>93205</v>
      </c>
      <c r="ONR288" s="3">
        <v>93205</v>
      </c>
      <c r="ONS288" s="3">
        <v>93205</v>
      </c>
      <c r="ONT288" s="3">
        <v>93205</v>
      </c>
      <c r="ONU288" s="3">
        <v>93205</v>
      </c>
      <c r="ONV288" s="3">
        <v>93205</v>
      </c>
      <c r="ONW288" s="3">
        <v>93205</v>
      </c>
      <c r="ONX288" s="3">
        <v>93205</v>
      </c>
      <c r="ONY288" s="3">
        <v>93205</v>
      </c>
      <c r="ONZ288" s="3">
        <v>93205</v>
      </c>
      <c r="OOA288" s="3">
        <v>93205</v>
      </c>
      <c r="OOB288" s="3">
        <v>93205</v>
      </c>
      <c r="OOC288" s="3">
        <v>93205</v>
      </c>
      <c r="OOD288" s="3">
        <v>93205</v>
      </c>
      <c r="OOE288" s="3">
        <v>93205</v>
      </c>
      <c r="OOF288" s="3">
        <v>93205</v>
      </c>
      <c r="OOG288" s="3">
        <v>93205</v>
      </c>
      <c r="OOH288" s="3">
        <v>93205</v>
      </c>
      <c r="OOI288" s="3">
        <v>93205</v>
      </c>
      <c r="OOJ288" s="3">
        <v>93205</v>
      </c>
      <c r="OOK288" s="3">
        <v>93205</v>
      </c>
      <c r="OOL288" s="3">
        <v>93205</v>
      </c>
      <c r="OOM288" s="3">
        <v>93205</v>
      </c>
      <c r="OON288" s="3">
        <v>93205</v>
      </c>
      <c r="OOO288" s="3">
        <v>93205</v>
      </c>
      <c r="OOP288" s="3">
        <v>93205</v>
      </c>
      <c r="OOQ288" s="3">
        <v>93205</v>
      </c>
      <c r="OOR288" s="3">
        <v>93205</v>
      </c>
      <c r="OOS288" s="3">
        <v>93205</v>
      </c>
      <c r="OOT288" s="3">
        <v>93205</v>
      </c>
      <c r="OOU288" s="3">
        <v>93205</v>
      </c>
      <c r="OOV288" s="3">
        <v>93205</v>
      </c>
      <c r="OOW288" s="3">
        <v>93205</v>
      </c>
      <c r="OOX288" s="3">
        <v>93205</v>
      </c>
      <c r="OOY288" s="3">
        <v>93205</v>
      </c>
      <c r="OOZ288" s="3">
        <v>93205</v>
      </c>
      <c r="OPA288" s="3">
        <v>93205</v>
      </c>
      <c r="OPB288" s="3">
        <v>93205</v>
      </c>
      <c r="OPC288" s="3">
        <v>93205</v>
      </c>
      <c r="OPD288" s="3">
        <v>93205</v>
      </c>
      <c r="OPE288" s="3">
        <v>93205</v>
      </c>
      <c r="OPF288" s="3">
        <v>93205</v>
      </c>
      <c r="OPG288" s="3">
        <v>93205</v>
      </c>
      <c r="OPH288" s="3">
        <v>93205</v>
      </c>
      <c r="OPI288" s="3">
        <v>93205</v>
      </c>
      <c r="OPJ288" s="3">
        <v>93205</v>
      </c>
      <c r="OPK288" s="3">
        <v>93205</v>
      </c>
      <c r="OPL288" s="3">
        <v>93205</v>
      </c>
      <c r="OPM288" s="3">
        <v>93205</v>
      </c>
      <c r="OPN288" s="3">
        <v>93205</v>
      </c>
      <c r="OPO288" s="3">
        <v>93205</v>
      </c>
      <c r="OPP288" s="3">
        <v>93205</v>
      </c>
      <c r="OPQ288" s="3">
        <v>93205</v>
      </c>
      <c r="OPR288" s="3">
        <v>93205</v>
      </c>
      <c r="OPS288" s="3">
        <v>93205</v>
      </c>
      <c r="OPT288" s="3">
        <v>93205</v>
      </c>
      <c r="OPU288" s="3">
        <v>93205</v>
      </c>
      <c r="OPV288" s="3">
        <v>93205</v>
      </c>
      <c r="OPW288" s="3">
        <v>93205</v>
      </c>
      <c r="OPX288" s="3">
        <v>93205</v>
      </c>
      <c r="OPY288" s="3">
        <v>93205</v>
      </c>
      <c r="OPZ288" s="3">
        <v>93205</v>
      </c>
      <c r="OQA288" s="3">
        <v>93205</v>
      </c>
      <c r="OQB288" s="3">
        <v>93205</v>
      </c>
      <c r="OQC288" s="3">
        <v>93205</v>
      </c>
      <c r="OQD288" s="3">
        <v>93205</v>
      </c>
      <c r="OQE288" s="3">
        <v>93205</v>
      </c>
      <c r="OQF288" s="3">
        <v>93205</v>
      </c>
      <c r="OQG288" s="3">
        <v>93205</v>
      </c>
      <c r="OQH288" s="3">
        <v>93205</v>
      </c>
      <c r="OQI288" s="3">
        <v>93205</v>
      </c>
      <c r="OQJ288" s="3">
        <v>93205</v>
      </c>
      <c r="OQK288" s="3">
        <v>93205</v>
      </c>
      <c r="OQL288" s="3">
        <v>93205</v>
      </c>
      <c r="OQM288" s="3">
        <v>93205</v>
      </c>
      <c r="OQN288" s="3">
        <v>93205</v>
      </c>
      <c r="OQO288" s="3">
        <v>93205</v>
      </c>
      <c r="OQP288" s="3">
        <v>93205</v>
      </c>
      <c r="OQQ288" s="3">
        <v>93205</v>
      </c>
      <c r="OQR288" s="3">
        <v>93205</v>
      </c>
      <c r="OQS288" s="3">
        <v>93205</v>
      </c>
      <c r="OQT288" s="3">
        <v>93205</v>
      </c>
      <c r="OQU288" s="3">
        <v>93205</v>
      </c>
      <c r="OQV288" s="3">
        <v>93205</v>
      </c>
      <c r="OQW288" s="3">
        <v>93205</v>
      </c>
      <c r="OQX288" s="3">
        <v>93205</v>
      </c>
      <c r="OQY288" s="3">
        <v>93205</v>
      </c>
      <c r="OQZ288" s="3">
        <v>93205</v>
      </c>
      <c r="ORA288" s="3">
        <v>93205</v>
      </c>
      <c r="ORB288" s="3">
        <v>93205</v>
      </c>
      <c r="ORC288" s="3">
        <v>93205</v>
      </c>
      <c r="ORD288" s="3">
        <v>93205</v>
      </c>
      <c r="ORE288" s="3">
        <v>93205</v>
      </c>
      <c r="ORF288" s="3">
        <v>93205</v>
      </c>
      <c r="ORG288" s="3">
        <v>93205</v>
      </c>
      <c r="ORH288" s="3">
        <v>93205</v>
      </c>
      <c r="ORI288" s="3">
        <v>93205</v>
      </c>
      <c r="ORJ288" s="3">
        <v>93205</v>
      </c>
      <c r="ORK288" s="3">
        <v>93205</v>
      </c>
      <c r="ORL288" s="3">
        <v>93205</v>
      </c>
      <c r="ORM288" s="3">
        <v>93205</v>
      </c>
      <c r="ORN288" s="3">
        <v>93205</v>
      </c>
      <c r="ORO288" s="3">
        <v>93205</v>
      </c>
      <c r="ORP288" s="3">
        <v>93205</v>
      </c>
      <c r="ORQ288" s="3">
        <v>93205</v>
      </c>
      <c r="ORR288" s="3">
        <v>93205</v>
      </c>
      <c r="ORS288" s="3">
        <v>93205</v>
      </c>
      <c r="ORT288" s="3">
        <v>93205</v>
      </c>
      <c r="ORU288" s="3">
        <v>93205</v>
      </c>
      <c r="ORV288" s="3">
        <v>93205</v>
      </c>
      <c r="ORW288" s="3">
        <v>93205</v>
      </c>
      <c r="ORX288" s="3">
        <v>93205</v>
      </c>
      <c r="ORY288" s="3">
        <v>93205</v>
      </c>
      <c r="ORZ288" s="3">
        <v>93205</v>
      </c>
      <c r="OSA288" s="3">
        <v>93205</v>
      </c>
      <c r="OSB288" s="3">
        <v>93205</v>
      </c>
      <c r="OSC288" s="3">
        <v>93205</v>
      </c>
      <c r="OSD288" s="3">
        <v>93205</v>
      </c>
      <c r="OSE288" s="3">
        <v>93205</v>
      </c>
      <c r="OSF288" s="3">
        <v>93205</v>
      </c>
      <c r="OSG288" s="3">
        <v>93205</v>
      </c>
      <c r="OSH288" s="3">
        <v>93205</v>
      </c>
      <c r="OSI288" s="3">
        <v>93205</v>
      </c>
      <c r="OSJ288" s="3">
        <v>93205</v>
      </c>
      <c r="OSK288" s="3">
        <v>93205</v>
      </c>
      <c r="OSL288" s="3">
        <v>93205</v>
      </c>
      <c r="OSM288" s="3">
        <v>93205</v>
      </c>
      <c r="OSN288" s="3">
        <v>93205</v>
      </c>
      <c r="OSO288" s="3">
        <v>93205</v>
      </c>
      <c r="OSP288" s="3">
        <v>93205</v>
      </c>
      <c r="OSQ288" s="3">
        <v>93205</v>
      </c>
      <c r="OSR288" s="3">
        <v>93205</v>
      </c>
      <c r="OSS288" s="3">
        <v>93205</v>
      </c>
      <c r="OST288" s="3">
        <v>93205</v>
      </c>
      <c r="OSU288" s="3">
        <v>93205</v>
      </c>
      <c r="OSV288" s="3">
        <v>93205</v>
      </c>
      <c r="OSW288" s="3">
        <v>93205</v>
      </c>
      <c r="OSX288" s="3">
        <v>93205</v>
      </c>
      <c r="OSY288" s="3">
        <v>93205</v>
      </c>
      <c r="OSZ288" s="3">
        <v>93205</v>
      </c>
      <c r="OTA288" s="3">
        <v>93205</v>
      </c>
      <c r="OTB288" s="3">
        <v>93205</v>
      </c>
      <c r="OTC288" s="3">
        <v>93205</v>
      </c>
      <c r="OTD288" s="3">
        <v>93205</v>
      </c>
      <c r="OTE288" s="3">
        <v>93205</v>
      </c>
      <c r="OTF288" s="3">
        <v>93205</v>
      </c>
      <c r="OTG288" s="3">
        <v>93205</v>
      </c>
      <c r="OTH288" s="3">
        <v>93205</v>
      </c>
      <c r="OTI288" s="3">
        <v>93205</v>
      </c>
      <c r="OTJ288" s="3">
        <v>93205</v>
      </c>
      <c r="OTK288" s="3">
        <v>93205</v>
      </c>
      <c r="OTL288" s="3">
        <v>93205</v>
      </c>
      <c r="OTM288" s="3">
        <v>93205</v>
      </c>
      <c r="OTN288" s="3">
        <v>93205</v>
      </c>
      <c r="OTO288" s="3">
        <v>93205</v>
      </c>
      <c r="OTP288" s="3">
        <v>93205</v>
      </c>
      <c r="OTQ288" s="3">
        <v>93205</v>
      </c>
      <c r="OTR288" s="3">
        <v>93205</v>
      </c>
      <c r="OTS288" s="3">
        <v>93205</v>
      </c>
      <c r="OTT288" s="3">
        <v>93205</v>
      </c>
      <c r="OTU288" s="3">
        <v>93205</v>
      </c>
      <c r="OTV288" s="3">
        <v>93205</v>
      </c>
      <c r="OTW288" s="3">
        <v>93205</v>
      </c>
      <c r="OTX288" s="3">
        <v>93205</v>
      </c>
      <c r="OTY288" s="3">
        <v>93205</v>
      </c>
      <c r="OTZ288" s="3">
        <v>93205</v>
      </c>
      <c r="OUA288" s="3">
        <v>93205</v>
      </c>
      <c r="OUB288" s="3">
        <v>93205</v>
      </c>
      <c r="OUC288" s="3">
        <v>93205</v>
      </c>
      <c r="OUD288" s="3">
        <v>93205</v>
      </c>
      <c r="OUE288" s="3">
        <v>93205</v>
      </c>
      <c r="OUF288" s="3">
        <v>93205</v>
      </c>
      <c r="OUG288" s="3">
        <v>93205</v>
      </c>
      <c r="OUH288" s="3">
        <v>93205</v>
      </c>
      <c r="OUI288" s="3">
        <v>93205</v>
      </c>
      <c r="OUJ288" s="3">
        <v>93205</v>
      </c>
      <c r="OUK288" s="3">
        <v>93205</v>
      </c>
      <c r="OUL288" s="3">
        <v>93205</v>
      </c>
      <c r="OUM288" s="3">
        <v>93205</v>
      </c>
      <c r="OUN288" s="3">
        <v>93205</v>
      </c>
      <c r="OUO288" s="3">
        <v>93205</v>
      </c>
      <c r="OUP288" s="3">
        <v>93205</v>
      </c>
      <c r="OUQ288" s="3">
        <v>93205</v>
      </c>
      <c r="OUR288" s="3">
        <v>93205</v>
      </c>
      <c r="OUS288" s="3">
        <v>93205</v>
      </c>
      <c r="OUT288" s="3">
        <v>93205</v>
      </c>
      <c r="OUU288" s="3">
        <v>93205</v>
      </c>
      <c r="OUV288" s="3">
        <v>93205</v>
      </c>
      <c r="OUW288" s="3">
        <v>93205</v>
      </c>
      <c r="OUX288" s="3">
        <v>93205</v>
      </c>
      <c r="OUY288" s="3">
        <v>93205</v>
      </c>
      <c r="OUZ288" s="3">
        <v>93205</v>
      </c>
      <c r="OVA288" s="3">
        <v>93205</v>
      </c>
      <c r="OVB288" s="3">
        <v>93205</v>
      </c>
      <c r="OVC288" s="3">
        <v>93205</v>
      </c>
      <c r="OVD288" s="3">
        <v>93205</v>
      </c>
      <c r="OVE288" s="3">
        <v>93205</v>
      </c>
      <c r="OVF288" s="3">
        <v>93205</v>
      </c>
      <c r="OVG288" s="3">
        <v>93205</v>
      </c>
      <c r="OVH288" s="3">
        <v>93205</v>
      </c>
      <c r="OVI288" s="3">
        <v>93205</v>
      </c>
      <c r="OVJ288" s="3">
        <v>93205</v>
      </c>
      <c r="OVK288" s="3">
        <v>93205</v>
      </c>
      <c r="OVL288" s="3">
        <v>93205</v>
      </c>
      <c r="OVM288" s="3">
        <v>93205</v>
      </c>
      <c r="OVN288" s="3">
        <v>93205</v>
      </c>
      <c r="OVO288" s="3">
        <v>93205</v>
      </c>
      <c r="OVP288" s="3">
        <v>93205</v>
      </c>
      <c r="OVQ288" s="3">
        <v>93205</v>
      </c>
      <c r="OVR288" s="3">
        <v>93205</v>
      </c>
      <c r="OVS288" s="3">
        <v>93205</v>
      </c>
      <c r="OVT288" s="3">
        <v>93205</v>
      </c>
      <c r="OVU288" s="3">
        <v>93205</v>
      </c>
      <c r="OVV288" s="3">
        <v>93205</v>
      </c>
      <c r="OVW288" s="3">
        <v>93205</v>
      </c>
      <c r="OVX288" s="3">
        <v>93205</v>
      </c>
      <c r="OVY288" s="3">
        <v>93205</v>
      </c>
      <c r="OVZ288" s="3">
        <v>93205</v>
      </c>
      <c r="OWA288" s="3">
        <v>93205</v>
      </c>
      <c r="OWB288" s="3">
        <v>93205</v>
      </c>
      <c r="OWC288" s="3">
        <v>93205</v>
      </c>
      <c r="OWD288" s="3">
        <v>93205</v>
      </c>
      <c r="OWE288" s="3">
        <v>93205</v>
      </c>
      <c r="OWF288" s="3">
        <v>93205</v>
      </c>
      <c r="OWG288" s="3">
        <v>93205</v>
      </c>
      <c r="OWH288" s="3">
        <v>93205</v>
      </c>
      <c r="OWI288" s="3">
        <v>93205</v>
      </c>
      <c r="OWJ288" s="3">
        <v>93205</v>
      </c>
      <c r="OWK288" s="3">
        <v>93205</v>
      </c>
      <c r="OWL288" s="3">
        <v>93205</v>
      </c>
      <c r="OWM288" s="3">
        <v>93205</v>
      </c>
      <c r="OWN288" s="3">
        <v>93205</v>
      </c>
      <c r="OWO288" s="3">
        <v>93205</v>
      </c>
      <c r="OWP288" s="3">
        <v>93205</v>
      </c>
      <c r="OWQ288" s="3">
        <v>93205</v>
      </c>
      <c r="OWR288" s="3">
        <v>93205</v>
      </c>
      <c r="OWS288" s="3">
        <v>93205</v>
      </c>
      <c r="OWT288" s="3">
        <v>93205</v>
      </c>
      <c r="OWU288" s="3">
        <v>93205</v>
      </c>
      <c r="OWV288" s="3">
        <v>93205</v>
      </c>
      <c r="OWW288" s="3">
        <v>93205</v>
      </c>
      <c r="OWX288" s="3">
        <v>93205</v>
      </c>
      <c r="OWY288" s="3">
        <v>93205</v>
      </c>
      <c r="OWZ288" s="3">
        <v>93205</v>
      </c>
      <c r="OXA288" s="3">
        <v>93205</v>
      </c>
      <c r="OXB288" s="3">
        <v>93205</v>
      </c>
      <c r="OXC288" s="3">
        <v>93205</v>
      </c>
      <c r="OXD288" s="3">
        <v>93205</v>
      </c>
      <c r="OXE288" s="3">
        <v>93205</v>
      </c>
      <c r="OXF288" s="3">
        <v>93205</v>
      </c>
      <c r="OXG288" s="3">
        <v>93205</v>
      </c>
      <c r="OXH288" s="3">
        <v>93205</v>
      </c>
      <c r="OXI288" s="3">
        <v>93205</v>
      </c>
      <c r="OXJ288" s="3">
        <v>93205</v>
      </c>
      <c r="OXK288" s="3">
        <v>93205</v>
      </c>
      <c r="OXL288" s="3">
        <v>93205</v>
      </c>
      <c r="OXM288" s="3">
        <v>93205</v>
      </c>
      <c r="OXN288" s="3">
        <v>93205</v>
      </c>
      <c r="OXO288" s="3">
        <v>93205</v>
      </c>
      <c r="OXP288" s="3">
        <v>93205</v>
      </c>
      <c r="OXQ288" s="3">
        <v>93205</v>
      </c>
      <c r="OXR288" s="3">
        <v>93205</v>
      </c>
      <c r="OXS288" s="3">
        <v>93205</v>
      </c>
      <c r="OXT288" s="3">
        <v>93205</v>
      </c>
      <c r="OXU288" s="3">
        <v>93205</v>
      </c>
      <c r="OXV288" s="3">
        <v>93205</v>
      </c>
      <c r="OXW288" s="3">
        <v>93205</v>
      </c>
      <c r="OXX288" s="3">
        <v>93205</v>
      </c>
      <c r="OXY288" s="3">
        <v>93205</v>
      </c>
      <c r="OXZ288" s="3">
        <v>93205</v>
      </c>
      <c r="OYA288" s="3">
        <v>93205</v>
      </c>
      <c r="OYB288" s="3">
        <v>93205</v>
      </c>
      <c r="OYC288" s="3">
        <v>93205</v>
      </c>
      <c r="OYD288" s="3">
        <v>93205</v>
      </c>
      <c r="OYE288" s="3">
        <v>93205</v>
      </c>
      <c r="OYF288" s="3">
        <v>93205</v>
      </c>
      <c r="OYG288" s="3">
        <v>93205</v>
      </c>
      <c r="OYH288" s="3">
        <v>93205</v>
      </c>
      <c r="OYI288" s="3">
        <v>93205</v>
      </c>
      <c r="OYJ288" s="3">
        <v>93205</v>
      </c>
      <c r="OYK288" s="3">
        <v>93205</v>
      </c>
      <c r="OYL288" s="3">
        <v>93205</v>
      </c>
      <c r="OYM288" s="3">
        <v>93205</v>
      </c>
      <c r="OYN288" s="3">
        <v>93205</v>
      </c>
      <c r="OYO288" s="3">
        <v>93205</v>
      </c>
      <c r="OYP288" s="3">
        <v>93205</v>
      </c>
      <c r="OYQ288" s="3">
        <v>93205</v>
      </c>
      <c r="OYR288" s="3">
        <v>93205</v>
      </c>
      <c r="OYS288" s="3">
        <v>93205</v>
      </c>
      <c r="OYT288" s="3">
        <v>93205</v>
      </c>
      <c r="OYU288" s="3">
        <v>93205</v>
      </c>
      <c r="OYV288" s="3">
        <v>93205</v>
      </c>
      <c r="OYW288" s="3">
        <v>93205</v>
      </c>
      <c r="OYX288" s="3">
        <v>93205</v>
      </c>
      <c r="OYY288" s="3">
        <v>93205</v>
      </c>
      <c r="OYZ288" s="3">
        <v>93205</v>
      </c>
      <c r="OZA288" s="3">
        <v>93205</v>
      </c>
      <c r="OZB288" s="3">
        <v>93205</v>
      </c>
      <c r="OZC288" s="3">
        <v>93205</v>
      </c>
      <c r="OZD288" s="3">
        <v>93205</v>
      </c>
      <c r="OZE288" s="3">
        <v>93205</v>
      </c>
      <c r="OZF288" s="3">
        <v>93205</v>
      </c>
      <c r="OZG288" s="3">
        <v>93205</v>
      </c>
      <c r="OZH288" s="3">
        <v>93205</v>
      </c>
      <c r="OZI288" s="3">
        <v>93205</v>
      </c>
      <c r="OZJ288" s="3">
        <v>93205</v>
      </c>
      <c r="OZK288" s="3">
        <v>93205</v>
      </c>
      <c r="OZL288" s="3">
        <v>93205</v>
      </c>
      <c r="OZM288" s="3">
        <v>93205</v>
      </c>
      <c r="OZN288" s="3">
        <v>93205</v>
      </c>
      <c r="OZO288" s="3">
        <v>93205</v>
      </c>
      <c r="OZP288" s="3">
        <v>93205</v>
      </c>
      <c r="OZQ288" s="3">
        <v>93205</v>
      </c>
      <c r="OZR288" s="3">
        <v>93205</v>
      </c>
      <c r="OZS288" s="3">
        <v>93205</v>
      </c>
      <c r="OZT288" s="3">
        <v>93205</v>
      </c>
      <c r="OZU288" s="3">
        <v>93205</v>
      </c>
      <c r="OZV288" s="3">
        <v>93205</v>
      </c>
      <c r="OZW288" s="3">
        <v>93205</v>
      </c>
      <c r="OZX288" s="3">
        <v>93205</v>
      </c>
      <c r="OZY288" s="3">
        <v>93205</v>
      </c>
      <c r="OZZ288" s="3">
        <v>93205</v>
      </c>
      <c r="PAA288" s="3">
        <v>93205</v>
      </c>
      <c r="PAB288" s="3">
        <v>93205</v>
      </c>
      <c r="PAC288" s="3">
        <v>93205</v>
      </c>
      <c r="PAD288" s="3">
        <v>93205</v>
      </c>
      <c r="PAE288" s="3">
        <v>93205</v>
      </c>
      <c r="PAF288" s="3">
        <v>93205</v>
      </c>
      <c r="PAG288" s="3">
        <v>93205</v>
      </c>
      <c r="PAH288" s="3">
        <v>93205</v>
      </c>
      <c r="PAI288" s="3">
        <v>93205</v>
      </c>
      <c r="PAJ288" s="3">
        <v>93205</v>
      </c>
      <c r="PAK288" s="3">
        <v>93205</v>
      </c>
      <c r="PAL288" s="3">
        <v>93205</v>
      </c>
      <c r="PAM288" s="3">
        <v>93205</v>
      </c>
      <c r="PAN288" s="3">
        <v>93205</v>
      </c>
      <c r="PAO288" s="3">
        <v>93205</v>
      </c>
      <c r="PAP288" s="3">
        <v>93205</v>
      </c>
      <c r="PAQ288" s="3">
        <v>93205</v>
      </c>
      <c r="PAR288" s="3">
        <v>93205</v>
      </c>
      <c r="PAS288" s="3">
        <v>93205</v>
      </c>
      <c r="PAT288" s="3">
        <v>93205</v>
      </c>
      <c r="PAU288" s="3">
        <v>93205</v>
      </c>
      <c r="PAV288" s="3">
        <v>93205</v>
      </c>
      <c r="PAW288" s="3">
        <v>93205</v>
      </c>
      <c r="PAX288" s="3">
        <v>93205</v>
      </c>
      <c r="PAY288" s="3">
        <v>93205</v>
      </c>
      <c r="PAZ288" s="3">
        <v>93205</v>
      </c>
      <c r="PBA288" s="3">
        <v>93205</v>
      </c>
      <c r="PBB288" s="3">
        <v>93205</v>
      </c>
      <c r="PBC288" s="3">
        <v>93205</v>
      </c>
      <c r="PBD288" s="3">
        <v>93205</v>
      </c>
      <c r="PBE288" s="3">
        <v>93205</v>
      </c>
      <c r="PBF288" s="3">
        <v>93205</v>
      </c>
      <c r="PBG288" s="3">
        <v>93205</v>
      </c>
      <c r="PBH288" s="3">
        <v>93205</v>
      </c>
      <c r="PBI288" s="3">
        <v>93205</v>
      </c>
      <c r="PBJ288" s="3">
        <v>93205</v>
      </c>
      <c r="PBK288" s="3">
        <v>93205</v>
      </c>
      <c r="PBL288" s="3">
        <v>93205</v>
      </c>
      <c r="PBM288" s="3">
        <v>93205</v>
      </c>
      <c r="PBN288" s="3">
        <v>93205</v>
      </c>
      <c r="PBO288" s="3">
        <v>93205</v>
      </c>
      <c r="PBP288" s="3">
        <v>93205</v>
      </c>
      <c r="PBQ288" s="3">
        <v>93205</v>
      </c>
      <c r="PBR288" s="3">
        <v>93205</v>
      </c>
      <c r="PBS288" s="3">
        <v>93205</v>
      </c>
      <c r="PBT288" s="3">
        <v>93205</v>
      </c>
      <c r="PBU288" s="3">
        <v>93205</v>
      </c>
      <c r="PBV288" s="3">
        <v>93205</v>
      </c>
      <c r="PBW288" s="3">
        <v>93205</v>
      </c>
      <c r="PBX288" s="3">
        <v>93205</v>
      </c>
      <c r="PBY288" s="3">
        <v>93205</v>
      </c>
      <c r="PBZ288" s="3">
        <v>93205</v>
      </c>
      <c r="PCA288" s="3">
        <v>93205</v>
      </c>
      <c r="PCB288" s="3">
        <v>93205</v>
      </c>
      <c r="PCC288" s="3">
        <v>93205</v>
      </c>
      <c r="PCD288" s="3">
        <v>93205</v>
      </c>
      <c r="PCE288" s="3">
        <v>93205</v>
      </c>
      <c r="PCF288" s="3">
        <v>93205</v>
      </c>
      <c r="PCG288" s="3">
        <v>93205</v>
      </c>
      <c r="PCH288" s="3">
        <v>93205</v>
      </c>
      <c r="PCI288" s="3">
        <v>93205</v>
      </c>
      <c r="PCJ288" s="3">
        <v>93205</v>
      </c>
      <c r="PCK288" s="3">
        <v>93205</v>
      </c>
      <c r="PCL288" s="3">
        <v>93205</v>
      </c>
      <c r="PCM288" s="3">
        <v>93205</v>
      </c>
      <c r="PCN288" s="3">
        <v>93205</v>
      </c>
      <c r="PCO288" s="3">
        <v>93205</v>
      </c>
      <c r="PCP288" s="3">
        <v>93205</v>
      </c>
      <c r="PCQ288" s="3">
        <v>93205</v>
      </c>
      <c r="PCR288" s="3">
        <v>93205</v>
      </c>
      <c r="PCS288" s="3">
        <v>93205</v>
      </c>
      <c r="PCT288" s="3">
        <v>93205</v>
      </c>
      <c r="PCU288" s="3">
        <v>93205</v>
      </c>
      <c r="PCV288" s="3">
        <v>93205</v>
      </c>
      <c r="PCW288" s="3">
        <v>93205</v>
      </c>
      <c r="PCX288" s="3">
        <v>93205</v>
      </c>
      <c r="PCY288" s="3">
        <v>93205</v>
      </c>
      <c r="PCZ288" s="3">
        <v>93205</v>
      </c>
      <c r="PDA288" s="3">
        <v>93205</v>
      </c>
      <c r="PDB288" s="3">
        <v>93205</v>
      </c>
      <c r="PDC288" s="3">
        <v>93205</v>
      </c>
      <c r="PDD288" s="3">
        <v>93205</v>
      </c>
      <c r="PDE288" s="3">
        <v>93205</v>
      </c>
      <c r="PDF288" s="3">
        <v>93205</v>
      </c>
      <c r="PDG288" s="3">
        <v>93205</v>
      </c>
      <c r="PDH288" s="3">
        <v>93205</v>
      </c>
      <c r="PDI288" s="3">
        <v>93205</v>
      </c>
      <c r="PDJ288" s="3">
        <v>93205</v>
      </c>
      <c r="PDK288" s="3">
        <v>93205</v>
      </c>
      <c r="PDL288" s="3">
        <v>93205</v>
      </c>
      <c r="PDM288" s="3">
        <v>93205</v>
      </c>
      <c r="PDN288" s="3">
        <v>93205</v>
      </c>
      <c r="PDO288" s="3">
        <v>93205</v>
      </c>
      <c r="PDP288" s="3">
        <v>93205</v>
      </c>
      <c r="PDQ288" s="3">
        <v>93205</v>
      </c>
      <c r="PDR288" s="3">
        <v>93205</v>
      </c>
      <c r="PDS288" s="3">
        <v>93205</v>
      </c>
      <c r="PDT288" s="3">
        <v>93205</v>
      </c>
      <c r="PDU288" s="3">
        <v>93205</v>
      </c>
      <c r="PDV288" s="3">
        <v>93205</v>
      </c>
      <c r="PDW288" s="3">
        <v>93205</v>
      </c>
      <c r="PDX288" s="3">
        <v>93205</v>
      </c>
      <c r="PDY288" s="3">
        <v>93205</v>
      </c>
      <c r="PDZ288" s="3">
        <v>93205</v>
      </c>
      <c r="PEA288" s="3">
        <v>93205</v>
      </c>
      <c r="PEB288" s="3">
        <v>93205</v>
      </c>
      <c r="PEC288" s="3">
        <v>93205</v>
      </c>
      <c r="PED288" s="3">
        <v>93205</v>
      </c>
      <c r="PEE288" s="3">
        <v>93205</v>
      </c>
      <c r="PEF288" s="3">
        <v>93205</v>
      </c>
      <c r="PEG288" s="3">
        <v>93205</v>
      </c>
      <c r="PEH288" s="3">
        <v>93205</v>
      </c>
      <c r="PEI288" s="3">
        <v>93205</v>
      </c>
      <c r="PEJ288" s="3">
        <v>93205</v>
      </c>
      <c r="PEK288" s="3">
        <v>93205</v>
      </c>
      <c r="PEL288" s="3">
        <v>93205</v>
      </c>
      <c r="PEM288" s="3">
        <v>93205</v>
      </c>
      <c r="PEN288" s="3">
        <v>93205</v>
      </c>
      <c r="PEO288" s="3">
        <v>93205</v>
      </c>
      <c r="PEP288" s="3">
        <v>93205</v>
      </c>
      <c r="PEQ288" s="3">
        <v>93205</v>
      </c>
      <c r="PER288" s="3">
        <v>93205</v>
      </c>
      <c r="PES288" s="3">
        <v>93205</v>
      </c>
      <c r="PET288" s="3">
        <v>93205</v>
      </c>
      <c r="PEU288" s="3">
        <v>93205</v>
      </c>
      <c r="PEV288" s="3">
        <v>93205</v>
      </c>
      <c r="PEW288" s="3">
        <v>93205</v>
      </c>
      <c r="PEX288" s="3">
        <v>93205</v>
      </c>
      <c r="PEY288" s="3">
        <v>93205</v>
      </c>
      <c r="PEZ288" s="3">
        <v>93205</v>
      </c>
      <c r="PFA288" s="3">
        <v>93205</v>
      </c>
      <c r="PFB288" s="3">
        <v>93205</v>
      </c>
      <c r="PFC288" s="3">
        <v>93205</v>
      </c>
      <c r="PFD288" s="3">
        <v>93205</v>
      </c>
      <c r="PFE288" s="3">
        <v>93205</v>
      </c>
      <c r="PFF288" s="3">
        <v>93205</v>
      </c>
      <c r="PFG288" s="3">
        <v>93205</v>
      </c>
      <c r="PFH288" s="3">
        <v>93205</v>
      </c>
      <c r="PFI288" s="3">
        <v>93205</v>
      </c>
      <c r="PFJ288" s="3">
        <v>93205</v>
      </c>
      <c r="PFK288" s="3">
        <v>93205</v>
      </c>
      <c r="PFL288" s="3">
        <v>93205</v>
      </c>
      <c r="PFM288" s="3">
        <v>93205</v>
      </c>
      <c r="PFN288" s="3">
        <v>93205</v>
      </c>
      <c r="PFO288" s="3">
        <v>93205</v>
      </c>
      <c r="PFP288" s="3">
        <v>93205</v>
      </c>
      <c r="PFQ288" s="3">
        <v>93205</v>
      </c>
      <c r="PFR288" s="3">
        <v>93205</v>
      </c>
      <c r="PFS288" s="3">
        <v>93205</v>
      </c>
      <c r="PFT288" s="3">
        <v>93205</v>
      </c>
      <c r="PFU288" s="3">
        <v>93205</v>
      </c>
      <c r="PFV288" s="3">
        <v>93205</v>
      </c>
      <c r="PFW288" s="3">
        <v>93205</v>
      </c>
      <c r="PFX288" s="3">
        <v>93205</v>
      </c>
      <c r="PFY288" s="3">
        <v>93205</v>
      </c>
      <c r="PFZ288" s="3">
        <v>93205</v>
      </c>
      <c r="PGA288" s="3">
        <v>93205</v>
      </c>
      <c r="PGB288" s="3">
        <v>93205</v>
      </c>
      <c r="PGC288" s="3">
        <v>93205</v>
      </c>
      <c r="PGD288" s="3">
        <v>93205</v>
      </c>
      <c r="PGE288" s="3">
        <v>93205</v>
      </c>
      <c r="PGF288" s="3">
        <v>93205</v>
      </c>
      <c r="PGG288" s="3">
        <v>93205</v>
      </c>
      <c r="PGH288" s="3">
        <v>93205</v>
      </c>
      <c r="PGI288" s="3">
        <v>93205</v>
      </c>
      <c r="PGJ288" s="3">
        <v>93205</v>
      </c>
      <c r="PGK288" s="3">
        <v>93205</v>
      </c>
      <c r="PGL288" s="3">
        <v>93205</v>
      </c>
      <c r="PGM288" s="3">
        <v>93205</v>
      </c>
      <c r="PGN288" s="3">
        <v>93205</v>
      </c>
      <c r="PGO288" s="3">
        <v>93205</v>
      </c>
      <c r="PGP288" s="3">
        <v>93205</v>
      </c>
      <c r="PGQ288" s="3">
        <v>93205</v>
      </c>
      <c r="PGR288" s="3">
        <v>93205</v>
      </c>
      <c r="PGS288" s="3">
        <v>93205</v>
      </c>
      <c r="PGT288" s="3">
        <v>93205</v>
      </c>
      <c r="PGU288" s="3">
        <v>93205</v>
      </c>
      <c r="PGV288" s="3">
        <v>93205</v>
      </c>
      <c r="PGW288" s="3">
        <v>93205</v>
      </c>
      <c r="PGX288" s="3">
        <v>93205</v>
      </c>
      <c r="PGY288" s="3">
        <v>93205</v>
      </c>
      <c r="PGZ288" s="3">
        <v>93205</v>
      </c>
      <c r="PHA288" s="3">
        <v>93205</v>
      </c>
      <c r="PHB288" s="3">
        <v>93205</v>
      </c>
      <c r="PHC288" s="3">
        <v>93205</v>
      </c>
      <c r="PHD288" s="3">
        <v>93205</v>
      </c>
      <c r="PHE288" s="3">
        <v>93205</v>
      </c>
      <c r="PHF288" s="3">
        <v>93205</v>
      </c>
      <c r="PHG288" s="3">
        <v>93205</v>
      </c>
      <c r="PHH288" s="3">
        <v>93205</v>
      </c>
      <c r="PHI288" s="3">
        <v>93205</v>
      </c>
      <c r="PHJ288" s="3">
        <v>93205</v>
      </c>
      <c r="PHK288" s="3">
        <v>93205</v>
      </c>
      <c r="PHL288" s="3">
        <v>93205</v>
      </c>
      <c r="PHM288" s="3">
        <v>93205</v>
      </c>
      <c r="PHN288" s="3">
        <v>93205</v>
      </c>
      <c r="PHO288" s="3">
        <v>93205</v>
      </c>
      <c r="PHP288" s="3">
        <v>93205</v>
      </c>
      <c r="PHQ288" s="3">
        <v>93205</v>
      </c>
      <c r="PHR288" s="3">
        <v>93205</v>
      </c>
      <c r="PHS288" s="3">
        <v>93205</v>
      </c>
      <c r="PHT288" s="3">
        <v>93205</v>
      </c>
      <c r="PHU288" s="3">
        <v>93205</v>
      </c>
      <c r="PHV288" s="3">
        <v>93205</v>
      </c>
      <c r="PHW288" s="3">
        <v>93205</v>
      </c>
      <c r="PHX288" s="3">
        <v>93205</v>
      </c>
      <c r="PHY288" s="3">
        <v>93205</v>
      </c>
      <c r="PHZ288" s="3">
        <v>93205</v>
      </c>
      <c r="PIA288" s="3">
        <v>93205</v>
      </c>
      <c r="PIB288" s="3">
        <v>93205</v>
      </c>
      <c r="PIC288" s="3">
        <v>93205</v>
      </c>
      <c r="PID288" s="3">
        <v>93205</v>
      </c>
      <c r="PIE288" s="3">
        <v>93205</v>
      </c>
      <c r="PIF288" s="3">
        <v>93205</v>
      </c>
      <c r="PIG288" s="3">
        <v>93205</v>
      </c>
      <c r="PIH288" s="3">
        <v>93205</v>
      </c>
      <c r="PII288" s="3">
        <v>93205</v>
      </c>
      <c r="PIJ288" s="3">
        <v>93205</v>
      </c>
      <c r="PIK288" s="3">
        <v>93205</v>
      </c>
      <c r="PIL288" s="3">
        <v>93205</v>
      </c>
      <c r="PIM288" s="3">
        <v>93205</v>
      </c>
      <c r="PIN288" s="3">
        <v>93205</v>
      </c>
      <c r="PIO288" s="3">
        <v>93205</v>
      </c>
      <c r="PIP288" s="3">
        <v>93205</v>
      </c>
      <c r="PIQ288" s="3">
        <v>93205</v>
      </c>
      <c r="PIR288" s="3">
        <v>93205</v>
      </c>
      <c r="PIS288" s="3">
        <v>93205</v>
      </c>
      <c r="PIT288" s="3">
        <v>93205</v>
      </c>
      <c r="PIU288" s="3">
        <v>93205</v>
      </c>
      <c r="PIV288" s="3">
        <v>93205</v>
      </c>
      <c r="PIW288" s="3">
        <v>93205</v>
      </c>
      <c r="PIX288" s="3">
        <v>93205</v>
      </c>
      <c r="PIY288" s="3">
        <v>93205</v>
      </c>
      <c r="PIZ288" s="3">
        <v>93205</v>
      </c>
      <c r="PJA288" s="3">
        <v>93205</v>
      </c>
      <c r="PJB288" s="3">
        <v>93205</v>
      </c>
      <c r="PJC288" s="3">
        <v>93205</v>
      </c>
      <c r="PJD288" s="3">
        <v>93205</v>
      </c>
      <c r="PJE288" s="3">
        <v>93205</v>
      </c>
      <c r="PJF288" s="3">
        <v>93205</v>
      </c>
      <c r="PJG288" s="3">
        <v>93205</v>
      </c>
      <c r="PJH288" s="3">
        <v>93205</v>
      </c>
      <c r="PJI288" s="3">
        <v>93205</v>
      </c>
      <c r="PJJ288" s="3">
        <v>93205</v>
      </c>
      <c r="PJK288" s="3">
        <v>93205</v>
      </c>
      <c r="PJL288" s="3">
        <v>93205</v>
      </c>
      <c r="PJM288" s="3">
        <v>93205</v>
      </c>
      <c r="PJN288" s="3">
        <v>93205</v>
      </c>
      <c r="PJO288" s="3">
        <v>93205</v>
      </c>
      <c r="PJP288" s="3">
        <v>93205</v>
      </c>
      <c r="PJQ288" s="3">
        <v>93205</v>
      </c>
      <c r="PJR288" s="3">
        <v>93205</v>
      </c>
      <c r="PJS288" s="3">
        <v>93205</v>
      </c>
      <c r="PJT288" s="3">
        <v>93205</v>
      </c>
      <c r="PJU288" s="3">
        <v>93205</v>
      </c>
      <c r="PJV288" s="3">
        <v>93205</v>
      </c>
      <c r="PJW288" s="3">
        <v>93205</v>
      </c>
      <c r="PJX288" s="3">
        <v>93205</v>
      </c>
      <c r="PJY288" s="3">
        <v>93205</v>
      </c>
      <c r="PJZ288" s="3">
        <v>93205</v>
      </c>
      <c r="PKA288" s="3">
        <v>93205</v>
      </c>
      <c r="PKB288" s="3">
        <v>93205</v>
      </c>
      <c r="PKC288" s="3">
        <v>93205</v>
      </c>
      <c r="PKD288" s="3">
        <v>93205</v>
      </c>
      <c r="PKE288" s="3">
        <v>93205</v>
      </c>
      <c r="PKF288" s="3">
        <v>93205</v>
      </c>
      <c r="PKG288" s="3">
        <v>93205</v>
      </c>
      <c r="PKH288" s="3">
        <v>93205</v>
      </c>
      <c r="PKI288" s="3">
        <v>93205</v>
      </c>
      <c r="PKJ288" s="3">
        <v>93205</v>
      </c>
      <c r="PKK288" s="3">
        <v>93205</v>
      </c>
      <c r="PKL288" s="3">
        <v>93205</v>
      </c>
      <c r="PKM288" s="3">
        <v>93205</v>
      </c>
      <c r="PKN288" s="3">
        <v>93205</v>
      </c>
      <c r="PKO288" s="3">
        <v>93205</v>
      </c>
      <c r="PKP288" s="3">
        <v>93205</v>
      </c>
      <c r="PKQ288" s="3">
        <v>93205</v>
      </c>
      <c r="PKR288" s="3">
        <v>93205</v>
      </c>
      <c r="PKS288" s="3">
        <v>93205</v>
      </c>
      <c r="PKT288" s="3">
        <v>93205</v>
      </c>
      <c r="PKU288" s="3">
        <v>93205</v>
      </c>
      <c r="PKV288" s="3">
        <v>93205</v>
      </c>
      <c r="PKW288" s="3">
        <v>93205</v>
      </c>
      <c r="PKX288" s="3">
        <v>93205</v>
      </c>
      <c r="PKY288" s="3">
        <v>93205</v>
      </c>
      <c r="PKZ288" s="3">
        <v>93205</v>
      </c>
      <c r="PLA288" s="3">
        <v>93205</v>
      </c>
      <c r="PLB288" s="3">
        <v>93205</v>
      </c>
      <c r="PLC288" s="3">
        <v>93205</v>
      </c>
      <c r="PLD288" s="3">
        <v>93205</v>
      </c>
      <c r="PLE288" s="3">
        <v>93205</v>
      </c>
      <c r="PLF288" s="3">
        <v>93205</v>
      </c>
      <c r="PLG288" s="3">
        <v>93205</v>
      </c>
      <c r="PLH288" s="3">
        <v>93205</v>
      </c>
      <c r="PLI288" s="3">
        <v>93205</v>
      </c>
      <c r="PLJ288" s="3">
        <v>93205</v>
      </c>
      <c r="PLK288" s="3">
        <v>93205</v>
      </c>
      <c r="PLL288" s="3">
        <v>93205</v>
      </c>
      <c r="PLM288" s="3">
        <v>93205</v>
      </c>
      <c r="PLN288" s="3">
        <v>93205</v>
      </c>
      <c r="PLO288" s="3">
        <v>93205</v>
      </c>
      <c r="PLP288" s="3">
        <v>93205</v>
      </c>
      <c r="PLQ288" s="3">
        <v>93205</v>
      </c>
      <c r="PLR288" s="3">
        <v>93205</v>
      </c>
      <c r="PLS288" s="3">
        <v>93205</v>
      </c>
      <c r="PLT288" s="3">
        <v>93205</v>
      </c>
      <c r="PLU288" s="3">
        <v>93205</v>
      </c>
      <c r="PLV288" s="3">
        <v>93205</v>
      </c>
      <c r="PLW288" s="3">
        <v>93205</v>
      </c>
      <c r="PLX288" s="3">
        <v>93205</v>
      </c>
      <c r="PLY288" s="3">
        <v>93205</v>
      </c>
      <c r="PLZ288" s="3">
        <v>93205</v>
      </c>
      <c r="PMA288" s="3">
        <v>93205</v>
      </c>
      <c r="PMB288" s="3">
        <v>93205</v>
      </c>
      <c r="PMC288" s="3">
        <v>93205</v>
      </c>
      <c r="PMD288" s="3">
        <v>93205</v>
      </c>
      <c r="PME288" s="3">
        <v>93205</v>
      </c>
      <c r="PMF288" s="3">
        <v>93205</v>
      </c>
      <c r="PMG288" s="3">
        <v>93205</v>
      </c>
      <c r="PMH288" s="3">
        <v>93205</v>
      </c>
      <c r="PMI288" s="3">
        <v>93205</v>
      </c>
      <c r="PMJ288" s="3">
        <v>93205</v>
      </c>
      <c r="PMK288" s="3">
        <v>93205</v>
      </c>
      <c r="PML288" s="3">
        <v>93205</v>
      </c>
      <c r="PMM288" s="3">
        <v>93205</v>
      </c>
      <c r="PMN288" s="3">
        <v>93205</v>
      </c>
      <c r="PMO288" s="3">
        <v>93205</v>
      </c>
      <c r="PMP288" s="3">
        <v>93205</v>
      </c>
      <c r="PMQ288" s="3">
        <v>93205</v>
      </c>
      <c r="PMR288" s="3">
        <v>93205</v>
      </c>
      <c r="PMS288" s="3">
        <v>93205</v>
      </c>
      <c r="PMT288" s="3">
        <v>93205</v>
      </c>
      <c r="PMU288" s="3">
        <v>93205</v>
      </c>
      <c r="PMV288" s="3">
        <v>93205</v>
      </c>
      <c r="PMW288" s="3">
        <v>93205</v>
      </c>
      <c r="PMX288" s="3">
        <v>93205</v>
      </c>
      <c r="PMY288" s="3">
        <v>93205</v>
      </c>
      <c r="PMZ288" s="3">
        <v>93205</v>
      </c>
      <c r="PNA288" s="3">
        <v>93205</v>
      </c>
      <c r="PNB288" s="3">
        <v>93205</v>
      </c>
      <c r="PNC288" s="3">
        <v>93205</v>
      </c>
      <c r="PND288" s="3">
        <v>93205</v>
      </c>
      <c r="PNE288" s="3">
        <v>93205</v>
      </c>
      <c r="PNF288" s="3">
        <v>93205</v>
      </c>
      <c r="PNG288" s="3">
        <v>93205</v>
      </c>
      <c r="PNH288" s="3">
        <v>93205</v>
      </c>
      <c r="PNI288" s="3">
        <v>93205</v>
      </c>
      <c r="PNJ288" s="3">
        <v>93205</v>
      </c>
      <c r="PNK288" s="3">
        <v>93205</v>
      </c>
      <c r="PNL288" s="3">
        <v>93205</v>
      </c>
      <c r="PNM288" s="3">
        <v>93205</v>
      </c>
      <c r="PNN288" s="3">
        <v>93205</v>
      </c>
      <c r="PNO288" s="3">
        <v>93205</v>
      </c>
      <c r="PNP288" s="3">
        <v>93205</v>
      </c>
      <c r="PNQ288" s="3">
        <v>93205</v>
      </c>
      <c r="PNR288" s="3">
        <v>93205</v>
      </c>
      <c r="PNS288" s="3">
        <v>93205</v>
      </c>
      <c r="PNT288" s="3">
        <v>93205</v>
      </c>
      <c r="PNU288" s="3">
        <v>93205</v>
      </c>
      <c r="PNV288" s="3">
        <v>93205</v>
      </c>
      <c r="PNW288" s="3">
        <v>93205</v>
      </c>
      <c r="PNX288" s="3">
        <v>93205</v>
      </c>
      <c r="PNY288" s="3">
        <v>93205</v>
      </c>
      <c r="PNZ288" s="3">
        <v>93205</v>
      </c>
      <c r="POA288" s="3">
        <v>93205</v>
      </c>
      <c r="POB288" s="3">
        <v>93205</v>
      </c>
      <c r="POC288" s="3">
        <v>93205</v>
      </c>
      <c r="POD288" s="3">
        <v>93205</v>
      </c>
      <c r="POE288" s="3">
        <v>93205</v>
      </c>
      <c r="POF288" s="3">
        <v>93205</v>
      </c>
      <c r="POG288" s="3">
        <v>93205</v>
      </c>
      <c r="POH288" s="3">
        <v>93205</v>
      </c>
      <c r="POI288" s="3">
        <v>93205</v>
      </c>
      <c r="POJ288" s="3">
        <v>93205</v>
      </c>
      <c r="POK288" s="3">
        <v>93205</v>
      </c>
      <c r="POL288" s="3">
        <v>93205</v>
      </c>
      <c r="POM288" s="3">
        <v>93205</v>
      </c>
      <c r="PON288" s="3">
        <v>93205</v>
      </c>
      <c r="POO288" s="3">
        <v>93205</v>
      </c>
      <c r="POP288" s="3">
        <v>93205</v>
      </c>
      <c r="POQ288" s="3">
        <v>93205</v>
      </c>
      <c r="POR288" s="3">
        <v>93205</v>
      </c>
      <c r="POS288" s="3">
        <v>93205</v>
      </c>
      <c r="POT288" s="3">
        <v>93205</v>
      </c>
      <c r="POU288" s="3">
        <v>93205</v>
      </c>
      <c r="POV288" s="3">
        <v>93205</v>
      </c>
      <c r="POW288" s="3">
        <v>93205</v>
      </c>
      <c r="POX288" s="3">
        <v>93205</v>
      </c>
      <c r="POY288" s="3">
        <v>93205</v>
      </c>
      <c r="POZ288" s="3">
        <v>93205</v>
      </c>
      <c r="PPA288" s="3">
        <v>93205</v>
      </c>
      <c r="PPB288" s="3">
        <v>93205</v>
      </c>
      <c r="PPC288" s="3">
        <v>93205</v>
      </c>
      <c r="PPD288" s="3">
        <v>93205</v>
      </c>
      <c r="PPE288" s="3">
        <v>93205</v>
      </c>
      <c r="PPF288" s="3">
        <v>93205</v>
      </c>
      <c r="PPG288" s="3">
        <v>93205</v>
      </c>
      <c r="PPH288" s="3">
        <v>93205</v>
      </c>
      <c r="PPI288" s="3">
        <v>93205</v>
      </c>
      <c r="PPJ288" s="3">
        <v>93205</v>
      </c>
      <c r="PPK288" s="3">
        <v>93205</v>
      </c>
      <c r="PPL288" s="3">
        <v>93205</v>
      </c>
      <c r="PPM288" s="3">
        <v>93205</v>
      </c>
      <c r="PPN288" s="3">
        <v>93205</v>
      </c>
      <c r="PPO288" s="3">
        <v>93205</v>
      </c>
      <c r="PPP288" s="3">
        <v>93205</v>
      </c>
      <c r="PPQ288" s="3">
        <v>93205</v>
      </c>
      <c r="PPR288" s="3">
        <v>93205</v>
      </c>
      <c r="PPS288" s="3">
        <v>93205</v>
      </c>
      <c r="PPT288" s="3">
        <v>93205</v>
      </c>
      <c r="PPU288" s="3">
        <v>93205</v>
      </c>
      <c r="PPV288" s="3">
        <v>93205</v>
      </c>
      <c r="PPW288" s="3">
        <v>93205</v>
      </c>
      <c r="PPX288" s="3">
        <v>93205</v>
      </c>
      <c r="PPY288" s="3">
        <v>93205</v>
      </c>
      <c r="PPZ288" s="3">
        <v>93205</v>
      </c>
      <c r="PQA288" s="3">
        <v>93205</v>
      </c>
      <c r="PQB288" s="3">
        <v>93205</v>
      </c>
      <c r="PQC288" s="3">
        <v>93205</v>
      </c>
      <c r="PQD288" s="3">
        <v>93205</v>
      </c>
      <c r="PQE288" s="3">
        <v>93205</v>
      </c>
      <c r="PQF288" s="3">
        <v>93205</v>
      </c>
      <c r="PQG288" s="3">
        <v>93205</v>
      </c>
      <c r="PQH288" s="3">
        <v>93205</v>
      </c>
      <c r="PQI288" s="3">
        <v>93205</v>
      </c>
      <c r="PQJ288" s="3">
        <v>93205</v>
      </c>
      <c r="PQK288" s="3">
        <v>93205</v>
      </c>
      <c r="PQL288" s="3">
        <v>93205</v>
      </c>
      <c r="PQM288" s="3">
        <v>93205</v>
      </c>
      <c r="PQN288" s="3">
        <v>93205</v>
      </c>
      <c r="PQO288" s="3">
        <v>93205</v>
      </c>
      <c r="PQP288" s="3">
        <v>93205</v>
      </c>
      <c r="PQQ288" s="3">
        <v>93205</v>
      </c>
      <c r="PQR288" s="3">
        <v>93205</v>
      </c>
      <c r="PQS288" s="3">
        <v>93205</v>
      </c>
      <c r="PQT288" s="3">
        <v>93205</v>
      </c>
      <c r="PQU288" s="3">
        <v>93205</v>
      </c>
      <c r="PQV288" s="3">
        <v>93205</v>
      </c>
      <c r="PQW288" s="3">
        <v>93205</v>
      </c>
      <c r="PQX288" s="3">
        <v>93205</v>
      </c>
      <c r="PQY288" s="3">
        <v>93205</v>
      </c>
      <c r="PQZ288" s="3">
        <v>93205</v>
      </c>
      <c r="PRA288" s="3">
        <v>93205</v>
      </c>
      <c r="PRB288" s="3">
        <v>93205</v>
      </c>
      <c r="PRC288" s="3">
        <v>93205</v>
      </c>
      <c r="PRD288" s="3">
        <v>93205</v>
      </c>
      <c r="PRE288" s="3">
        <v>93205</v>
      </c>
      <c r="PRF288" s="3">
        <v>93205</v>
      </c>
      <c r="PRG288" s="3">
        <v>93205</v>
      </c>
      <c r="PRH288" s="3">
        <v>93205</v>
      </c>
      <c r="PRI288" s="3">
        <v>93205</v>
      </c>
      <c r="PRJ288" s="3">
        <v>93205</v>
      </c>
      <c r="PRK288" s="3">
        <v>93205</v>
      </c>
      <c r="PRL288" s="3">
        <v>93205</v>
      </c>
      <c r="PRM288" s="3">
        <v>93205</v>
      </c>
      <c r="PRN288" s="3">
        <v>93205</v>
      </c>
      <c r="PRO288" s="3">
        <v>93205</v>
      </c>
      <c r="PRP288" s="3">
        <v>93205</v>
      </c>
      <c r="PRQ288" s="3">
        <v>93205</v>
      </c>
      <c r="PRR288" s="3">
        <v>93205</v>
      </c>
      <c r="PRS288" s="3">
        <v>93205</v>
      </c>
      <c r="PRT288" s="3">
        <v>93205</v>
      </c>
      <c r="PRU288" s="3">
        <v>93205</v>
      </c>
      <c r="PRV288" s="3">
        <v>93205</v>
      </c>
      <c r="PRW288" s="3">
        <v>93205</v>
      </c>
      <c r="PRX288" s="3">
        <v>93205</v>
      </c>
      <c r="PRY288" s="3">
        <v>93205</v>
      </c>
      <c r="PRZ288" s="3">
        <v>93205</v>
      </c>
      <c r="PSA288" s="3">
        <v>93205</v>
      </c>
      <c r="PSB288" s="3">
        <v>93205</v>
      </c>
      <c r="PSC288" s="3">
        <v>93205</v>
      </c>
      <c r="PSD288" s="3">
        <v>93205</v>
      </c>
      <c r="PSE288" s="3">
        <v>93205</v>
      </c>
      <c r="PSF288" s="3">
        <v>93205</v>
      </c>
      <c r="PSG288" s="3">
        <v>93205</v>
      </c>
      <c r="PSH288" s="3">
        <v>93205</v>
      </c>
      <c r="PSI288" s="3">
        <v>93205</v>
      </c>
      <c r="PSJ288" s="3">
        <v>93205</v>
      </c>
      <c r="PSK288" s="3">
        <v>93205</v>
      </c>
      <c r="PSL288" s="3">
        <v>93205</v>
      </c>
      <c r="PSM288" s="3">
        <v>93205</v>
      </c>
      <c r="PSN288" s="3">
        <v>93205</v>
      </c>
      <c r="PSO288" s="3">
        <v>93205</v>
      </c>
      <c r="PSP288" s="3">
        <v>93205</v>
      </c>
      <c r="PSQ288" s="3">
        <v>93205</v>
      </c>
      <c r="PSR288" s="3">
        <v>93205</v>
      </c>
      <c r="PSS288" s="3">
        <v>93205</v>
      </c>
      <c r="PST288" s="3">
        <v>93205</v>
      </c>
      <c r="PSU288" s="3">
        <v>93205</v>
      </c>
      <c r="PSV288" s="3">
        <v>93205</v>
      </c>
      <c r="PSW288" s="3">
        <v>93205</v>
      </c>
      <c r="PSX288" s="3">
        <v>93205</v>
      </c>
      <c r="PSY288" s="3">
        <v>93205</v>
      </c>
      <c r="PSZ288" s="3">
        <v>93205</v>
      </c>
      <c r="PTA288" s="3">
        <v>93205</v>
      </c>
      <c r="PTB288" s="3">
        <v>93205</v>
      </c>
      <c r="PTC288" s="3">
        <v>93205</v>
      </c>
      <c r="PTD288" s="3">
        <v>93205</v>
      </c>
      <c r="PTE288" s="3">
        <v>93205</v>
      </c>
      <c r="PTF288" s="3">
        <v>93205</v>
      </c>
      <c r="PTG288" s="3">
        <v>93205</v>
      </c>
      <c r="PTH288" s="3">
        <v>93205</v>
      </c>
      <c r="PTI288" s="3">
        <v>93205</v>
      </c>
      <c r="PTJ288" s="3">
        <v>93205</v>
      </c>
      <c r="PTK288" s="3">
        <v>93205</v>
      </c>
      <c r="PTL288" s="3">
        <v>93205</v>
      </c>
      <c r="PTM288" s="3">
        <v>93205</v>
      </c>
      <c r="PTN288" s="3">
        <v>93205</v>
      </c>
      <c r="PTO288" s="3">
        <v>93205</v>
      </c>
      <c r="PTP288" s="3">
        <v>93205</v>
      </c>
      <c r="PTQ288" s="3">
        <v>93205</v>
      </c>
      <c r="PTR288" s="3">
        <v>93205</v>
      </c>
      <c r="PTS288" s="3">
        <v>93205</v>
      </c>
      <c r="PTT288" s="3">
        <v>93205</v>
      </c>
      <c r="PTU288" s="3">
        <v>93205</v>
      </c>
      <c r="PTV288" s="3">
        <v>93205</v>
      </c>
      <c r="PTW288" s="3">
        <v>93205</v>
      </c>
      <c r="PTX288" s="3">
        <v>93205</v>
      </c>
      <c r="PTY288" s="3">
        <v>93205</v>
      </c>
      <c r="PTZ288" s="3">
        <v>93205</v>
      </c>
      <c r="PUA288" s="3">
        <v>93205</v>
      </c>
      <c r="PUB288" s="3">
        <v>93205</v>
      </c>
      <c r="PUC288" s="3">
        <v>93205</v>
      </c>
      <c r="PUD288" s="3">
        <v>93205</v>
      </c>
      <c r="PUE288" s="3">
        <v>93205</v>
      </c>
      <c r="PUF288" s="3">
        <v>93205</v>
      </c>
      <c r="PUG288" s="3">
        <v>93205</v>
      </c>
      <c r="PUH288" s="3">
        <v>93205</v>
      </c>
      <c r="PUI288" s="3">
        <v>93205</v>
      </c>
      <c r="PUJ288" s="3">
        <v>93205</v>
      </c>
      <c r="PUK288" s="3">
        <v>93205</v>
      </c>
      <c r="PUL288" s="3">
        <v>93205</v>
      </c>
      <c r="PUM288" s="3">
        <v>93205</v>
      </c>
      <c r="PUN288" s="3">
        <v>93205</v>
      </c>
      <c r="PUO288" s="3">
        <v>93205</v>
      </c>
      <c r="PUP288" s="3">
        <v>93205</v>
      </c>
      <c r="PUQ288" s="3">
        <v>93205</v>
      </c>
      <c r="PUR288" s="3">
        <v>93205</v>
      </c>
      <c r="PUS288" s="3">
        <v>93205</v>
      </c>
      <c r="PUT288" s="3">
        <v>93205</v>
      </c>
      <c r="PUU288" s="3">
        <v>93205</v>
      </c>
      <c r="PUV288" s="3">
        <v>93205</v>
      </c>
      <c r="PUW288" s="3">
        <v>93205</v>
      </c>
      <c r="PUX288" s="3">
        <v>93205</v>
      </c>
      <c r="PUY288" s="3">
        <v>93205</v>
      </c>
      <c r="PUZ288" s="3">
        <v>93205</v>
      </c>
      <c r="PVA288" s="3">
        <v>93205</v>
      </c>
      <c r="PVB288" s="3">
        <v>93205</v>
      </c>
      <c r="PVC288" s="3">
        <v>93205</v>
      </c>
      <c r="PVD288" s="3">
        <v>93205</v>
      </c>
      <c r="PVE288" s="3">
        <v>93205</v>
      </c>
      <c r="PVF288" s="3">
        <v>93205</v>
      </c>
      <c r="PVG288" s="3">
        <v>93205</v>
      </c>
      <c r="PVH288" s="3">
        <v>93205</v>
      </c>
      <c r="PVI288" s="3">
        <v>93205</v>
      </c>
      <c r="PVJ288" s="3">
        <v>93205</v>
      </c>
      <c r="PVK288" s="3">
        <v>93205</v>
      </c>
      <c r="PVL288" s="3">
        <v>93205</v>
      </c>
      <c r="PVM288" s="3">
        <v>93205</v>
      </c>
      <c r="PVN288" s="3">
        <v>93205</v>
      </c>
      <c r="PVO288" s="3">
        <v>93205</v>
      </c>
      <c r="PVP288" s="3">
        <v>93205</v>
      </c>
      <c r="PVQ288" s="3">
        <v>93205</v>
      </c>
      <c r="PVR288" s="3">
        <v>93205</v>
      </c>
      <c r="PVS288" s="3">
        <v>93205</v>
      </c>
      <c r="PVT288" s="3">
        <v>93205</v>
      </c>
      <c r="PVU288" s="3">
        <v>93205</v>
      </c>
      <c r="PVV288" s="3">
        <v>93205</v>
      </c>
      <c r="PVW288" s="3">
        <v>93205</v>
      </c>
      <c r="PVX288" s="3">
        <v>93205</v>
      </c>
      <c r="PVY288" s="3">
        <v>93205</v>
      </c>
      <c r="PVZ288" s="3">
        <v>93205</v>
      </c>
      <c r="PWA288" s="3">
        <v>93205</v>
      </c>
      <c r="PWB288" s="3">
        <v>93205</v>
      </c>
      <c r="PWC288" s="3">
        <v>93205</v>
      </c>
      <c r="PWD288" s="3">
        <v>93205</v>
      </c>
      <c r="PWE288" s="3">
        <v>93205</v>
      </c>
      <c r="PWF288" s="3">
        <v>93205</v>
      </c>
      <c r="PWG288" s="3">
        <v>93205</v>
      </c>
      <c r="PWH288" s="3">
        <v>93205</v>
      </c>
      <c r="PWI288" s="3">
        <v>93205</v>
      </c>
      <c r="PWJ288" s="3">
        <v>93205</v>
      </c>
      <c r="PWK288" s="3">
        <v>93205</v>
      </c>
      <c r="PWL288" s="3">
        <v>93205</v>
      </c>
      <c r="PWM288" s="3">
        <v>93205</v>
      </c>
      <c r="PWN288" s="3">
        <v>93205</v>
      </c>
      <c r="PWO288" s="3">
        <v>93205</v>
      </c>
      <c r="PWP288" s="3">
        <v>93205</v>
      </c>
      <c r="PWQ288" s="3">
        <v>93205</v>
      </c>
      <c r="PWR288" s="3">
        <v>93205</v>
      </c>
      <c r="PWS288" s="3">
        <v>93205</v>
      </c>
      <c r="PWT288" s="3">
        <v>93205</v>
      </c>
      <c r="PWU288" s="3">
        <v>93205</v>
      </c>
      <c r="PWV288" s="3">
        <v>93205</v>
      </c>
      <c r="PWW288" s="3">
        <v>93205</v>
      </c>
      <c r="PWX288" s="3">
        <v>93205</v>
      </c>
      <c r="PWY288" s="3">
        <v>93205</v>
      </c>
      <c r="PWZ288" s="3">
        <v>93205</v>
      </c>
      <c r="PXA288" s="3">
        <v>93205</v>
      </c>
      <c r="PXB288" s="3">
        <v>93205</v>
      </c>
      <c r="PXC288" s="3">
        <v>93205</v>
      </c>
      <c r="PXD288" s="3">
        <v>93205</v>
      </c>
      <c r="PXE288" s="3">
        <v>93205</v>
      </c>
      <c r="PXF288" s="3">
        <v>93205</v>
      </c>
      <c r="PXG288" s="3">
        <v>93205</v>
      </c>
      <c r="PXH288" s="3">
        <v>93205</v>
      </c>
      <c r="PXI288" s="3">
        <v>93205</v>
      </c>
      <c r="PXJ288" s="3">
        <v>93205</v>
      </c>
      <c r="PXK288" s="3">
        <v>93205</v>
      </c>
      <c r="PXL288" s="3">
        <v>93205</v>
      </c>
      <c r="PXM288" s="3">
        <v>93205</v>
      </c>
      <c r="PXN288" s="3">
        <v>93205</v>
      </c>
      <c r="PXO288" s="3">
        <v>93205</v>
      </c>
      <c r="PXP288" s="3">
        <v>93205</v>
      </c>
      <c r="PXQ288" s="3">
        <v>93205</v>
      </c>
      <c r="PXR288" s="3">
        <v>93205</v>
      </c>
      <c r="PXS288" s="3">
        <v>93205</v>
      </c>
      <c r="PXT288" s="3">
        <v>93205</v>
      </c>
      <c r="PXU288" s="3">
        <v>93205</v>
      </c>
      <c r="PXV288" s="3">
        <v>93205</v>
      </c>
      <c r="PXW288" s="3">
        <v>93205</v>
      </c>
      <c r="PXX288" s="3">
        <v>93205</v>
      </c>
      <c r="PXY288" s="3">
        <v>93205</v>
      </c>
      <c r="PXZ288" s="3">
        <v>93205</v>
      </c>
      <c r="PYA288" s="3">
        <v>93205</v>
      </c>
      <c r="PYB288" s="3">
        <v>93205</v>
      </c>
      <c r="PYC288" s="3">
        <v>93205</v>
      </c>
      <c r="PYD288" s="3">
        <v>93205</v>
      </c>
      <c r="PYE288" s="3">
        <v>93205</v>
      </c>
      <c r="PYF288" s="3">
        <v>93205</v>
      </c>
      <c r="PYG288" s="3">
        <v>93205</v>
      </c>
      <c r="PYH288" s="3">
        <v>93205</v>
      </c>
      <c r="PYI288" s="3">
        <v>93205</v>
      </c>
      <c r="PYJ288" s="3">
        <v>93205</v>
      </c>
      <c r="PYK288" s="3">
        <v>93205</v>
      </c>
      <c r="PYL288" s="3">
        <v>93205</v>
      </c>
      <c r="PYM288" s="3">
        <v>93205</v>
      </c>
      <c r="PYN288" s="3">
        <v>93205</v>
      </c>
      <c r="PYO288" s="3">
        <v>93205</v>
      </c>
      <c r="PYP288" s="3">
        <v>93205</v>
      </c>
      <c r="PYQ288" s="3">
        <v>93205</v>
      </c>
      <c r="PYR288" s="3">
        <v>93205</v>
      </c>
      <c r="PYS288" s="3">
        <v>93205</v>
      </c>
      <c r="PYT288" s="3">
        <v>93205</v>
      </c>
      <c r="PYU288" s="3">
        <v>93205</v>
      </c>
      <c r="PYV288" s="3">
        <v>93205</v>
      </c>
      <c r="PYW288" s="3">
        <v>93205</v>
      </c>
      <c r="PYX288" s="3">
        <v>93205</v>
      </c>
      <c r="PYY288" s="3">
        <v>93205</v>
      </c>
      <c r="PYZ288" s="3">
        <v>93205</v>
      </c>
      <c r="PZA288" s="3">
        <v>93205</v>
      </c>
      <c r="PZB288" s="3">
        <v>93205</v>
      </c>
      <c r="PZC288" s="3">
        <v>93205</v>
      </c>
      <c r="PZD288" s="3">
        <v>93205</v>
      </c>
      <c r="PZE288" s="3">
        <v>93205</v>
      </c>
      <c r="PZF288" s="3">
        <v>93205</v>
      </c>
      <c r="PZG288" s="3">
        <v>93205</v>
      </c>
      <c r="PZH288" s="3">
        <v>93205</v>
      </c>
      <c r="PZI288" s="3">
        <v>93205</v>
      </c>
      <c r="PZJ288" s="3">
        <v>93205</v>
      </c>
      <c r="PZK288" s="3">
        <v>93205</v>
      </c>
      <c r="PZL288" s="3">
        <v>93205</v>
      </c>
      <c r="PZM288" s="3">
        <v>93205</v>
      </c>
      <c r="PZN288" s="3">
        <v>93205</v>
      </c>
      <c r="PZO288" s="3">
        <v>93205</v>
      </c>
      <c r="PZP288" s="3">
        <v>93205</v>
      </c>
      <c r="PZQ288" s="3">
        <v>93205</v>
      </c>
      <c r="PZR288" s="3">
        <v>93205</v>
      </c>
      <c r="PZS288" s="3">
        <v>93205</v>
      </c>
      <c r="PZT288" s="3">
        <v>93205</v>
      </c>
      <c r="PZU288" s="3">
        <v>93205</v>
      </c>
      <c r="PZV288" s="3">
        <v>93205</v>
      </c>
      <c r="PZW288" s="3">
        <v>93205</v>
      </c>
      <c r="PZX288" s="3">
        <v>93205</v>
      </c>
      <c r="PZY288" s="3">
        <v>93205</v>
      </c>
      <c r="PZZ288" s="3">
        <v>93205</v>
      </c>
      <c r="QAA288" s="3">
        <v>93205</v>
      </c>
      <c r="QAB288" s="3">
        <v>93205</v>
      </c>
      <c r="QAC288" s="3">
        <v>93205</v>
      </c>
      <c r="QAD288" s="3">
        <v>93205</v>
      </c>
      <c r="QAE288" s="3">
        <v>93205</v>
      </c>
      <c r="QAF288" s="3">
        <v>93205</v>
      </c>
      <c r="QAG288" s="3">
        <v>93205</v>
      </c>
      <c r="QAH288" s="3">
        <v>93205</v>
      </c>
      <c r="QAI288" s="3">
        <v>93205</v>
      </c>
      <c r="QAJ288" s="3">
        <v>93205</v>
      </c>
      <c r="QAK288" s="3">
        <v>93205</v>
      </c>
      <c r="QAL288" s="3">
        <v>93205</v>
      </c>
      <c r="QAM288" s="3">
        <v>93205</v>
      </c>
      <c r="QAN288" s="3">
        <v>93205</v>
      </c>
      <c r="QAO288" s="3">
        <v>93205</v>
      </c>
      <c r="QAP288" s="3">
        <v>93205</v>
      </c>
      <c r="QAQ288" s="3">
        <v>93205</v>
      </c>
      <c r="QAR288" s="3">
        <v>93205</v>
      </c>
      <c r="QAS288" s="3">
        <v>93205</v>
      </c>
      <c r="QAT288" s="3">
        <v>93205</v>
      </c>
      <c r="QAU288" s="3">
        <v>93205</v>
      </c>
      <c r="QAV288" s="3">
        <v>93205</v>
      </c>
      <c r="QAW288" s="3">
        <v>93205</v>
      </c>
      <c r="QAX288" s="3">
        <v>93205</v>
      </c>
      <c r="QAY288" s="3">
        <v>93205</v>
      </c>
      <c r="QAZ288" s="3">
        <v>93205</v>
      </c>
      <c r="QBA288" s="3">
        <v>93205</v>
      </c>
      <c r="QBB288" s="3">
        <v>93205</v>
      </c>
      <c r="QBC288" s="3">
        <v>93205</v>
      </c>
      <c r="QBD288" s="3">
        <v>93205</v>
      </c>
      <c r="QBE288" s="3">
        <v>93205</v>
      </c>
      <c r="QBF288" s="3">
        <v>93205</v>
      </c>
      <c r="QBG288" s="3">
        <v>93205</v>
      </c>
      <c r="QBH288" s="3">
        <v>93205</v>
      </c>
      <c r="QBI288" s="3">
        <v>93205</v>
      </c>
      <c r="QBJ288" s="3">
        <v>93205</v>
      </c>
      <c r="QBK288" s="3">
        <v>93205</v>
      </c>
      <c r="QBL288" s="3">
        <v>93205</v>
      </c>
      <c r="QBM288" s="3">
        <v>93205</v>
      </c>
      <c r="QBN288" s="3">
        <v>93205</v>
      </c>
      <c r="QBO288" s="3">
        <v>93205</v>
      </c>
      <c r="QBP288" s="3">
        <v>93205</v>
      </c>
      <c r="QBQ288" s="3">
        <v>93205</v>
      </c>
      <c r="QBR288" s="3">
        <v>93205</v>
      </c>
      <c r="QBS288" s="3">
        <v>93205</v>
      </c>
      <c r="QBT288" s="3">
        <v>93205</v>
      </c>
      <c r="QBU288" s="3">
        <v>93205</v>
      </c>
      <c r="QBV288" s="3">
        <v>93205</v>
      </c>
      <c r="QBW288" s="3">
        <v>93205</v>
      </c>
      <c r="QBX288" s="3">
        <v>93205</v>
      </c>
      <c r="QBY288" s="3">
        <v>93205</v>
      </c>
      <c r="QBZ288" s="3">
        <v>93205</v>
      </c>
      <c r="QCA288" s="3">
        <v>93205</v>
      </c>
      <c r="QCB288" s="3">
        <v>93205</v>
      </c>
      <c r="QCC288" s="3">
        <v>93205</v>
      </c>
      <c r="QCD288" s="3">
        <v>93205</v>
      </c>
      <c r="QCE288" s="3">
        <v>93205</v>
      </c>
      <c r="QCF288" s="3">
        <v>93205</v>
      </c>
      <c r="QCG288" s="3">
        <v>93205</v>
      </c>
      <c r="QCH288" s="3">
        <v>93205</v>
      </c>
      <c r="QCI288" s="3">
        <v>93205</v>
      </c>
      <c r="QCJ288" s="3">
        <v>93205</v>
      </c>
      <c r="QCK288" s="3">
        <v>93205</v>
      </c>
      <c r="QCL288" s="3">
        <v>93205</v>
      </c>
      <c r="QCM288" s="3">
        <v>93205</v>
      </c>
      <c r="QCN288" s="3">
        <v>93205</v>
      </c>
      <c r="QCO288" s="3">
        <v>93205</v>
      </c>
      <c r="QCP288" s="3">
        <v>93205</v>
      </c>
      <c r="QCQ288" s="3">
        <v>93205</v>
      </c>
      <c r="QCR288" s="3">
        <v>93205</v>
      </c>
      <c r="QCS288" s="3">
        <v>93205</v>
      </c>
      <c r="QCT288" s="3">
        <v>93205</v>
      </c>
      <c r="QCU288" s="3">
        <v>93205</v>
      </c>
      <c r="QCV288" s="3">
        <v>93205</v>
      </c>
      <c r="QCW288" s="3">
        <v>93205</v>
      </c>
      <c r="QCX288" s="3">
        <v>93205</v>
      </c>
      <c r="QCY288" s="3">
        <v>93205</v>
      </c>
      <c r="QCZ288" s="3">
        <v>93205</v>
      </c>
      <c r="QDA288" s="3">
        <v>93205</v>
      </c>
      <c r="QDB288" s="3">
        <v>93205</v>
      </c>
      <c r="QDC288" s="3">
        <v>93205</v>
      </c>
      <c r="QDD288" s="3">
        <v>93205</v>
      </c>
      <c r="QDE288" s="3">
        <v>93205</v>
      </c>
      <c r="QDF288" s="3">
        <v>93205</v>
      </c>
      <c r="QDG288" s="3">
        <v>93205</v>
      </c>
      <c r="QDH288" s="3">
        <v>93205</v>
      </c>
      <c r="QDI288" s="3">
        <v>93205</v>
      </c>
      <c r="QDJ288" s="3">
        <v>93205</v>
      </c>
      <c r="QDK288" s="3">
        <v>93205</v>
      </c>
      <c r="QDL288" s="3">
        <v>93205</v>
      </c>
      <c r="QDM288" s="3">
        <v>93205</v>
      </c>
      <c r="QDN288" s="3">
        <v>93205</v>
      </c>
      <c r="QDO288" s="3">
        <v>93205</v>
      </c>
      <c r="QDP288" s="3">
        <v>93205</v>
      </c>
      <c r="QDQ288" s="3">
        <v>93205</v>
      </c>
      <c r="QDR288" s="3">
        <v>93205</v>
      </c>
      <c r="QDS288" s="3">
        <v>93205</v>
      </c>
      <c r="QDT288" s="3">
        <v>93205</v>
      </c>
      <c r="QDU288" s="3">
        <v>93205</v>
      </c>
      <c r="QDV288" s="3">
        <v>93205</v>
      </c>
      <c r="QDW288" s="3">
        <v>93205</v>
      </c>
      <c r="QDX288" s="3">
        <v>93205</v>
      </c>
      <c r="QDY288" s="3">
        <v>93205</v>
      </c>
      <c r="QDZ288" s="3">
        <v>93205</v>
      </c>
      <c r="QEA288" s="3">
        <v>93205</v>
      </c>
      <c r="QEB288" s="3">
        <v>93205</v>
      </c>
      <c r="QEC288" s="3">
        <v>93205</v>
      </c>
      <c r="QED288" s="3">
        <v>93205</v>
      </c>
      <c r="QEE288" s="3">
        <v>93205</v>
      </c>
      <c r="QEF288" s="3">
        <v>93205</v>
      </c>
      <c r="QEG288" s="3">
        <v>93205</v>
      </c>
      <c r="QEH288" s="3">
        <v>93205</v>
      </c>
      <c r="QEI288" s="3">
        <v>93205</v>
      </c>
      <c r="QEJ288" s="3">
        <v>93205</v>
      </c>
      <c r="QEK288" s="3">
        <v>93205</v>
      </c>
      <c r="QEL288" s="3">
        <v>93205</v>
      </c>
      <c r="QEM288" s="3">
        <v>93205</v>
      </c>
      <c r="QEN288" s="3">
        <v>93205</v>
      </c>
      <c r="QEO288" s="3">
        <v>93205</v>
      </c>
      <c r="QEP288" s="3">
        <v>93205</v>
      </c>
      <c r="QEQ288" s="3">
        <v>93205</v>
      </c>
      <c r="QER288" s="3">
        <v>93205</v>
      </c>
      <c r="QES288" s="3">
        <v>93205</v>
      </c>
      <c r="QET288" s="3">
        <v>93205</v>
      </c>
      <c r="QEU288" s="3">
        <v>93205</v>
      </c>
      <c r="QEV288" s="3">
        <v>93205</v>
      </c>
      <c r="QEW288" s="3">
        <v>93205</v>
      </c>
      <c r="QEX288" s="3">
        <v>93205</v>
      </c>
      <c r="QEY288" s="3">
        <v>93205</v>
      </c>
      <c r="QEZ288" s="3">
        <v>93205</v>
      </c>
      <c r="QFA288" s="3">
        <v>93205</v>
      </c>
      <c r="QFB288" s="3">
        <v>93205</v>
      </c>
      <c r="QFC288" s="3">
        <v>93205</v>
      </c>
      <c r="QFD288" s="3">
        <v>93205</v>
      </c>
      <c r="QFE288" s="3">
        <v>93205</v>
      </c>
      <c r="QFF288" s="3">
        <v>93205</v>
      </c>
      <c r="QFG288" s="3">
        <v>93205</v>
      </c>
      <c r="QFH288" s="3">
        <v>93205</v>
      </c>
      <c r="QFI288" s="3">
        <v>93205</v>
      </c>
      <c r="QFJ288" s="3">
        <v>93205</v>
      </c>
      <c r="QFK288" s="3">
        <v>93205</v>
      </c>
      <c r="QFL288" s="3">
        <v>93205</v>
      </c>
      <c r="QFM288" s="3">
        <v>93205</v>
      </c>
      <c r="QFN288" s="3">
        <v>93205</v>
      </c>
      <c r="QFO288" s="3">
        <v>93205</v>
      </c>
      <c r="QFP288" s="3">
        <v>93205</v>
      </c>
      <c r="QFQ288" s="3">
        <v>93205</v>
      </c>
      <c r="QFR288" s="3">
        <v>93205</v>
      </c>
      <c r="QFS288" s="3">
        <v>93205</v>
      </c>
      <c r="QFT288" s="3">
        <v>93205</v>
      </c>
      <c r="QFU288" s="3">
        <v>93205</v>
      </c>
      <c r="QFV288" s="3">
        <v>93205</v>
      </c>
      <c r="QFW288" s="3">
        <v>93205</v>
      </c>
      <c r="QFX288" s="3">
        <v>93205</v>
      </c>
      <c r="QFY288" s="3">
        <v>93205</v>
      </c>
      <c r="QFZ288" s="3">
        <v>93205</v>
      </c>
      <c r="QGA288" s="3">
        <v>93205</v>
      </c>
      <c r="QGB288" s="3">
        <v>93205</v>
      </c>
      <c r="QGC288" s="3">
        <v>93205</v>
      </c>
      <c r="QGD288" s="3">
        <v>93205</v>
      </c>
      <c r="QGE288" s="3">
        <v>93205</v>
      </c>
      <c r="QGF288" s="3">
        <v>93205</v>
      </c>
      <c r="QGG288" s="3">
        <v>93205</v>
      </c>
      <c r="QGH288" s="3">
        <v>93205</v>
      </c>
      <c r="QGI288" s="3">
        <v>93205</v>
      </c>
      <c r="QGJ288" s="3">
        <v>93205</v>
      </c>
      <c r="QGK288" s="3">
        <v>93205</v>
      </c>
      <c r="QGL288" s="3">
        <v>93205</v>
      </c>
      <c r="QGM288" s="3">
        <v>93205</v>
      </c>
      <c r="QGN288" s="3">
        <v>93205</v>
      </c>
      <c r="QGO288" s="3">
        <v>93205</v>
      </c>
      <c r="QGP288" s="3">
        <v>93205</v>
      </c>
      <c r="QGQ288" s="3">
        <v>93205</v>
      </c>
      <c r="QGR288" s="3">
        <v>93205</v>
      </c>
      <c r="QGS288" s="3">
        <v>93205</v>
      </c>
      <c r="QGT288" s="3">
        <v>93205</v>
      </c>
      <c r="QGU288" s="3">
        <v>93205</v>
      </c>
      <c r="QGV288" s="3">
        <v>93205</v>
      </c>
      <c r="QGW288" s="3">
        <v>93205</v>
      </c>
      <c r="QGX288" s="3">
        <v>93205</v>
      </c>
      <c r="QGY288" s="3">
        <v>93205</v>
      </c>
      <c r="QGZ288" s="3">
        <v>93205</v>
      </c>
      <c r="QHA288" s="3">
        <v>93205</v>
      </c>
      <c r="QHB288" s="3">
        <v>93205</v>
      </c>
      <c r="QHC288" s="3">
        <v>93205</v>
      </c>
      <c r="QHD288" s="3">
        <v>93205</v>
      </c>
      <c r="QHE288" s="3">
        <v>93205</v>
      </c>
      <c r="QHF288" s="3">
        <v>93205</v>
      </c>
      <c r="QHG288" s="3">
        <v>93205</v>
      </c>
      <c r="QHH288" s="3">
        <v>93205</v>
      </c>
      <c r="QHI288" s="3">
        <v>93205</v>
      </c>
      <c r="QHJ288" s="3">
        <v>93205</v>
      </c>
      <c r="QHK288" s="3">
        <v>93205</v>
      </c>
      <c r="QHL288" s="3">
        <v>93205</v>
      </c>
      <c r="QHM288" s="3">
        <v>93205</v>
      </c>
      <c r="QHN288" s="3">
        <v>93205</v>
      </c>
      <c r="QHO288" s="3">
        <v>93205</v>
      </c>
      <c r="QHP288" s="3">
        <v>93205</v>
      </c>
      <c r="QHQ288" s="3">
        <v>93205</v>
      </c>
      <c r="QHR288" s="3">
        <v>93205</v>
      </c>
      <c r="QHS288" s="3">
        <v>93205</v>
      </c>
      <c r="QHT288" s="3">
        <v>93205</v>
      </c>
      <c r="QHU288" s="3">
        <v>93205</v>
      </c>
      <c r="QHV288" s="3">
        <v>93205</v>
      </c>
      <c r="QHW288" s="3">
        <v>93205</v>
      </c>
      <c r="QHX288" s="3">
        <v>93205</v>
      </c>
      <c r="QHY288" s="3">
        <v>93205</v>
      </c>
      <c r="QHZ288" s="3">
        <v>93205</v>
      </c>
      <c r="QIA288" s="3">
        <v>93205</v>
      </c>
      <c r="QIB288" s="3">
        <v>93205</v>
      </c>
      <c r="QIC288" s="3">
        <v>93205</v>
      </c>
      <c r="QID288" s="3">
        <v>93205</v>
      </c>
      <c r="QIE288" s="3">
        <v>93205</v>
      </c>
      <c r="QIF288" s="3">
        <v>93205</v>
      </c>
      <c r="QIG288" s="3">
        <v>93205</v>
      </c>
      <c r="QIH288" s="3">
        <v>93205</v>
      </c>
      <c r="QII288" s="3">
        <v>93205</v>
      </c>
      <c r="QIJ288" s="3">
        <v>93205</v>
      </c>
      <c r="QIK288" s="3">
        <v>93205</v>
      </c>
      <c r="QIL288" s="3">
        <v>93205</v>
      </c>
      <c r="QIM288" s="3">
        <v>93205</v>
      </c>
      <c r="QIN288" s="3">
        <v>93205</v>
      </c>
      <c r="QIO288" s="3">
        <v>93205</v>
      </c>
      <c r="QIP288" s="3">
        <v>93205</v>
      </c>
      <c r="QIQ288" s="3">
        <v>93205</v>
      </c>
      <c r="QIR288" s="3">
        <v>93205</v>
      </c>
      <c r="QIS288" s="3">
        <v>93205</v>
      </c>
      <c r="QIT288" s="3">
        <v>93205</v>
      </c>
      <c r="QIU288" s="3">
        <v>93205</v>
      </c>
      <c r="QIV288" s="3">
        <v>93205</v>
      </c>
      <c r="QIW288" s="3">
        <v>93205</v>
      </c>
      <c r="QIX288" s="3">
        <v>93205</v>
      </c>
      <c r="QIY288" s="3">
        <v>93205</v>
      </c>
      <c r="QIZ288" s="3">
        <v>93205</v>
      </c>
      <c r="QJA288" s="3">
        <v>93205</v>
      </c>
      <c r="QJB288" s="3">
        <v>93205</v>
      </c>
      <c r="QJC288" s="3">
        <v>93205</v>
      </c>
      <c r="QJD288" s="3">
        <v>93205</v>
      </c>
      <c r="QJE288" s="3">
        <v>93205</v>
      </c>
      <c r="QJF288" s="3">
        <v>93205</v>
      </c>
      <c r="QJG288" s="3">
        <v>93205</v>
      </c>
      <c r="QJH288" s="3">
        <v>93205</v>
      </c>
      <c r="QJI288" s="3">
        <v>93205</v>
      </c>
      <c r="QJJ288" s="3">
        <v>93205</v>
      </c>
      <c r="QJK288" s="3">
        <v>93205</v>
      </c>
      <c r="QJL288" s="3">
        <v>93205</v>
      </c>
      <c r="QJM288" s="3">
        <v>93205</v>
      </c>
      <c r="QJN288" s="3">
        <v>93205</v>
      </c>
      <c r="QJO288" s="3">
        <v>93205</v>
      </c>
      <c r="QJP288" s="3">
        <v>93205</v>
      </c>
      <c r="QJQ288" s="3">
        <v>93205</v>
      </c>
      <c r="QJR288" s="3">
        <v>93205</v>
      </c>
      <c r="QJS288" s="3">
        <v>93205</v>
      </c>
      <c r="QJT288" s="3">
        <v>93205</v>
      </c>
      <c r="QJU288" s="3">
        <v>93205</v>
      </c>
      <c r="QJV288" s="3">
        <v>93205</v>
      </c>
      <c r="QJW288" s="3">
        <v>93205</v>
      </c>
      <c r="QJX288" s="3">
        <v>93205</v>
      </c>
      <c r="QJY288" s="3">
        <v>93205</v>
      </c>
      <c r="QJZ288" s="3">
        <v>93205</v>
      </c>
      <c r="QKA288" s="3">
        <v>93205</v>
      </c>
      <c r="QKB288" s="3">
        <v>93205</v>
      </c>
      <c r="QKC288" s="3">
        <v>93205</v>
      </c>
      <c r="QKD288" s="3">
        <v>93205</v>
      </c>
      <c r="QKE288" s="3">
        <v>93205</v>
      </c>
      <c r="QKF288" s="3">
        <v>93205</v>
      </c>
      <c r="QKG288" s="3">
        <v>93205</v>
      </c>
      <c r="QKH288" s="3">
        <v>93205</v>
      </c>
      <c r="QKI288" s="3">
        <v>93205</v>
      </c>
      <c r="QKJ288" s="3">
        <v>93205</v>
      </c>
      <c r="QKK288" s="3">
        <v>93205</v>
      </c>
      <c r="QKL288" s="3">
        <v>93205</v>
      </c>
      <c r="QKM288" s="3">
        <v>93205</v>
      </c>
      <c r="QKN288" s="3">
        <v>93205</v>
      </c>
      <c r="QKO288" s="3">
        <v>93205</v>
      </c>
      <c r="QKP288" s="3">
        <v>93205</v>
      </c>
      <c r="QKQ288" s="3">
        <v>93205</v>
      </c>
      <c r="QKR288" s="3">
        <v>93205</v>
      </c>
      <c r="QKS288" s="3">
        <v>93205</v>
      </c>
      <c r="QKT288" s="3">
        <v>93205</v>
      </c>
      <c r="QKU288" s="3">
        <v>93205</v>
      </c>
      <c r="QKV288" s="3">
        <v>93205</v>
      </c>
      <c r="QKW288" s="3">
        <v>93205</v>
      </c>
      <c r="QKX288" s="3">
        <v>93205</v>
      </c>
      <c r="QKY288" s="3">
        <v>93205</v>
      </c>
      <c r="QKZ288" s="3">
        <v>93205</v>
      </c>
      <c r="QLA288" s="3">
        <v>93205</v>
      </c>
      <c r="QLB288" s="3">
        <v>93205</v>
      </c>
      <c r="QLC288" s="3">
        <v>93205</v>
      </c>
      <c r="QLD288" s="3">
        <v>93205</v>
      </c>
      <c r="QLE288" s="3">
        <v>93205</v>
      </c>
      <c r="QLF288" s="3">
        <v>93205</v>
      </c>
      <c r="QLG288" s="3">
        <v>93205</v>
      </c>
      <c r="QLH288" s="3">
        <v>93205</v>
      </c>
      <c r="QLI288" s="3">
        <v>93205</v>
      </c>
      <c r="QLJ288" s="3">
        <v>93205</v>
      </c>
      <c r="QLK288" s="3">
        <v>93205</v>
      </c>
      <c r="QLL288" s="3">
        <v>93205</v>
      </c>
      <c r="QLM288" s="3">
        <v>93205</v>
      </c>
      <c r="QLN288" s="3">
        <v>93205</v>
      </c>
      <c r="QLO288" s="3">
        <v>93205</v>
      </c>
      <c r="QLP288" s="3">
        <v>93205</v>
      </c>
      <c r="QLQ288" s="3">
        <v>93205</v>
      </c>
      <c r="QLR288" s="3">
        <v>93205</v>
      </c>
      <c r="QLS288" s="3">
        <v>93205</v>
      </c>
      <c r="QLT288" s="3">
        <v>93205</v>
      </c>
      <c r="QLU288" s="3">
        <v>93205</v>
      </c>
      <c r="QLV288" s="3">
        <v>93205</v>
      </c>
      <c r="QLW288" s="3">
        <v>93205</v>
      </c>
      <c r="QLX288" s="3">
        <v>93205</v>
      </c>
      <c r="QLY288" s="3">
        <v>93205</v>
      </c>
      <c r="QLZ288" s="3">
        <v>93205</v>
      </c>
      <c r="QMA288" s="3">
        <v>93205</v>
      </c>
      <c r="QMB288" s="3">
        <v>93205</v>
      </c>
      <c r="QMC288" s="3">
        <v>93205</v>
      </c>
      <c r="QMD288" s="3">
        <v>93205</v>
      </c>
      <c r="QME288" s="3">
        <v>93205</v>
      </c>
      <c r="QMF288" s="3">
        <v>93205</v>
      </c>
      <c r="QMG288" s="3">
        <v>93205</v>
      </c>
      <c r="QMH288" s="3">
        <v>93205</v>
      </c>
      <c r="QMI288" s="3">
        <v>93205</v>
      </c>
      <c r="QMJ288" s="3">
        <v>93205</v>
      </c>
      <c r="QMK288" s="3">
        <v>93205</v>
      </c>
      <c r="QML288" s="3">
        <v>93205</v>
      </c>
      <c r="QMM288" s="3">
        <v>93205</v>
      </c>
      <c r="QMN288" s="3">
        <v>93205</v>
      </c>
      <c r="QMO288" s="3">
        <v>93205</v>
      </c>
      <c r="QMP288" s="3">
        <v>93205</v>
      </c>
      <c r="QMQ288" s="3">
        <v>93205</v>
      </c>
      <c r="QMR288" s="3">
        <v>93205</v>
      </c>
      <c r="QMS288" s="3">
        <v>93205</v>
      </c>
      <c r="QMT288" s="3">
        <v>93205</v>
      </c>
      <c r="QMU288" s="3">
        <v>93205</v>
      </c>
      <c r="QMV288" s="3">
        <v>93205</v>
      </c>
      <c r="QMW288" s="3">
        <v>93205</v>
      </c>
      <c r="QMX288" s="3">
        <v>93205</v>
      </c>
      <c r="QMY288" s="3">
        <v>93205</v>
      </c>
      <c r="QMZ288" s="3">
        <v>93205</v>
      </c>
      <c r="QNA288" s="3">
        <v>93205</v>
      </c>
      <c r="QNB288" s="3">
        <v>93205</v>
      </c>
      <c r="QNC288" s="3">
        <v>93205</v>
      </c>
      <c r="QND288" s="3">
        <v>93205</v>
      </c>
      <c r="QNE288" s="3">
        <v>93205</v>
      </c>
      <c r="QNF288" s="3">
        <v>93205</v>
      </c>
      <c r="QNG288" s="3">
        <v>93205</v>
      </c>
      <c r="QNH288" s="3">
        <v>93205</v>
      </c>
      <c r="QNI288" s="3">
        <v>93205</v>
      </c>
      <c r="QNJ288" s="3">
        <v>93205</v>
      </c>
      <c r="QNK288" s="3">
        <v>93205</v>
      </c>
      <c r="QNL288" s="3">
        <v>93205</v>
      </c>
      <c r="QNM288" s="3">
        <v>93205</v>
      </c>
      <c r="QNN288" s="3">
        <v>93205</v>
      </c>
      <c r="QNO288" s="3">
        <v>93205</v>
      </c>
      <c r="QNP288" s="3">
        <v>93205</v>
      </c>
      <c r="QNQ288" s="3">
        <v>93205</v>
      </c>
      <c r="QNR288" s="3">
        <v>93205</v>
      </c>
      <c r="QNS288" s="3">
        <v>93205</v>
      </c>
      <c r="QNT288" s="3">
        <v>93205</v>
      </c>
      <c r="QNU288" s="3">
        <v>93205</v>
      </c>
      <c r="QNV288" s="3">
        <v>93205</v>
      </c>
      <c r="QNW288" s="3">
        <v>93205</v>
      </c>
      <c r="QNX288" s="3">
        <v>93205</v>
      </c>
      <c r="QNY288" s="3">
        <v>93205</v>
      </c>
      <c r="QNZ288" s="3">
        <v>93205</v>
      </c>
      <c r="QOA288" s="3">
        <v>93205</v>
      </c>
      <c r="QOB288" s="3">
        <v>93205</v>
      </c>
      <c r="QOC288" s="3">
        <v>93205</v>
      </c>
      <c r="QOD288" s="3">
        <v>93205</v>
      </c>
      <c r="QOE288" s="3">
        <v>93205</v>
      </c>
      <c r="QOF288" s="3">
        <v>93205</v>
      </c>
      <c r="QOG288" s="3">
        <v>93205</v>
      </c>
      <c r="QOH288" s="3">
        <v>93205</v>
      </c>
      <c r="QOI288" s="3">
        <v>93205</v>
      </c>
      <c r="QOJ288" s="3">
        <v>93205</v>
      </c>
      <c r="QOK288" s="3">
        <v>93205</v>
      </c>
      <c r="QOL288" s="3">
        <v>93205</v>
      </c>
      <c r="QOM288" s="3">
        <v>93205</v>
      </c>
      <c r="QON288" s="3">
        <v>93205</v>
      </c>
      <c r="QOO288" s="3">
        <v>93205</v>
      </c>
      <c r="QOP288" s="3">
        <v>93205</v>
      </c>
      <c r="QOQ288" s="3">
        <v>93205</v>
      </c>
      <c r="QOR288" s="3">
        <v>93205</v>
      </c>
      <c r="QOS288" s="3">
        <v>93205</v>
      </c>
      <c r="QOT288" s="3">
        <v>93205</v>
      </c>
      <c r="QOU288" s="3">
        <v>93205</v>
      </c>
      <c r="QOV288" s="3">
        <v>93205</v>
      </c>
      <c r="QOW288" s="3">
        <v>93205</v>
      </c>
      <c r="QOX288" s="3">
        <v>93205</v>
      </c>
      <c r="QOY288" s="3">
        <v>93205</v>
      </c>
      <c r="QOZ288" s="3">
        <v>93205</v>
      </c>
      <c r="QPA288" s="3">
        <v>93205</v>
      </c>
      <c r="QPB288" s="3">
        <v>93205</v>
      </c>
      <c r="QPC288" s="3">
        <v>93205</v>
      </c>
      <c r="QPD288" s="3">
        <v>93205</v>
      </c>
      <c r="QPE288" s="3">
        <v>93205</v>
      </c>
      <c r="QPF288" s="3">
        <v>93205</v>
      </c>
      <c r="QPG288" s="3">
        <v>93205</v>
      </c>
      <c r="QPH288" s="3">
        <v>93205</v>
      </c>
      <c r="QPI288" s="3">
        <v>93205</v>
      </c>
      <c r="QPJ288" s="3">
        <v>93205</v>
      </c>
      <c r="QPK288" s="3">
        <v>93205</v>
      </c>
      <c r="QPL288" s="3">
        <v>93205</v>
      </c>
      <c r="QPM288" s="3">
        <v>93205</v>
      </c>
      <c r="QPN288" s="3">
        <v>93205</v>
      </c>
      <c r="QPO288" s="3">
        <v>93205</v>
      </c>
      <c r="QPP288" s="3">
        <v>93205</v>
      </c>
      <c r="QPQ288" s="3">
        <v>93205</v>
      </c>
      <c r="QPR288" s="3">
        <v>93205</v>
      </c>
      <c r="QPS288" s="3">
        <v>93205</v>
      </c>
      <c r="QPT288" s="3">
        <v>93205</v>
      </c>
      <c r="QPU288" s="3">
        <v>93205</v>
      </c>
      <c r="QPV288" s="3">
        <v>93205</v>
      </c>
      <c r="QPW288" s="3">
        <v>93205</v>
      </c>
      <c r="QPX288" s="3">
        <v>93205</v>
      </c>
      <c r="QPY288" s="3">
        <v>93205</v>
      </c>
      <c r="QPZ288" s="3">
        <v>93205</v>
      </c>
      <c r="QQA288" s="3">
        <v>93205</v>
      </c>
      <c r="QQB288" s="3">
        <v>93205</v>
      </c>
      <c r="QQC288" s="3">
        <v>93205</v>
      </c>
      <c r="QQD288" s="3">
        <v>93205</v>
      </c>
      <c r="QQE288" s="3">
        <v>93205</v>
      </c>
      <c r="QQF288" s="3">
        <v>93205</v>
      </c>
      <c r="QQG288" s="3">
        <v>93205</v>
      </c>
      <c r="QQH288" s="3">
        <v>93205</v>
      </c>
      <c r="QQI288" s="3">
        <v>93205</v>
      </c>
      <c r="QQJ288" s="3">
        <v>93205</v>
      </c>
      <c r="QQK288" s="3">
        <v>93205</v>
      </c>
      <c r="QQL288" s="3">
        <v>93205</v>
      </c>
      <c r="QQM288" s="3">
        <v>93205</v>
      </c>
      <c r="QQN288" s="3">
        <v>93205</v>
      </c>
      <c r="QQO288" s="3">
        <v>93205</v>
      </c>
      <c r="QQP288" s="3">
        <v>93205</v>
      </c>
      <c r="QQQ288" s="3">
        <v>93205</v>
      </c>
      <c r="QQR288" s="3">
        <v>93205</v>
      </c>
      <c r="QQS288" s="3">
        <v>93205</v>
      </c>
      <c r="QQT288" s="3">
        <v>93205</v>
      </c>
      <c r="QQU288" s="3">
        <v>93205</v>
      </c>
      <c r="QQV288" s="3">
        <v>93205</v>
      </c>
      <c r="QQW288" s="3">
        <v>93205</v>
      </c>
      <c r="QQX288" s="3">
        <v>93205</v>
      </c>
      <c r="QQY288" s="3">
        <v>93205</v>
      </c>
      <c r="QQZ288" s="3">
        <v>93205</v>
      </c>
      <c r="QRA288" s="3">
        <v>93205</v>
      </c>
      <c r="QRB288" s="3">
        <v>93205</v>
      </c>
      <c r="QRC288" s="3">
        <v>93205</v>
      </c>
      <c r="QRD288" s="3">
        <v>93205</v>
      </c>
      <c r="QRE288" s="3">
        <v>93205</v>
      </c>
      <c r="QRF288" s="3">
        <v>93205</v>
      </c>
      <c r="QRG288" s="3">
        <v>93205</v>
      </c>
      <c r="QRH288" s="3">
        <v>93205</v>
      </c>
      <c r="QRI288" s="3">
        <v>93205</v>
      </c>
      <c r="QRJ288" s="3">
        <v>93205</v>
      </c>
      <c r="QRK288" s="3">
        <v>93205</v>
      </c>
      <c r="QRL288" s="3">
        <v>93205</v>
      </c>
      <c r="QRM288" s="3">
        <v>93205</v>
      </c>
      <c r="QRN288" s="3">
        <v>93205</v>
      </c>
      <c r="QRO288" s="3">
        <v>93205</v>
      </c>
      <c r="QRP288" s="3">
        <v>93205</v>
      </c>
      <c r="QRQ288" s="3">
        <v>93205</v>
      </c>
      <c r="QRR288" s="3">
        <v>93205</v>
      </c>
      <c r="QRS288" s="3">
        <v>93205</v>
      </c>
      <c r="QRT288" s="3">
        <v>93205</v>
      </c>
      <c r="QRU288" s="3">
        <v>93205</v>
      </c>
      <c r="QRV288" s="3">
        <v>93205</v>
      </c>
      <c r="QRW288" s="3">
        <v>93205</v>
      </c>
      <c r="QRX288" s="3">
        <v>93205</v>
      </c>
      <c r="QRY288" s="3">
        <v>93205</v>
      </c>
      <c r="QRZ288" s="3">
        <v>93205</v>
      </c>
      <c r="QSA288" s="3">
        <v>93205</v>
      </c>
      <c r="QSB288" s="3">
        <v>93205</v>
      </c>
      <c r="QSC288" s="3">
        <v>93205</v>
      </c>
      <c r="QSD288" s="3">
        <v>93205</v>
      </c>
      <c r="QSE288" s="3">
        <v>93205</v>
      </c>
      <c r="QSF288" s="3">
        <v>93205</v>
      </c>
      <c r="QSG288" s="3">
        <v>93205</v>
      </c>
      <c r="QSH288" s="3">
        <v>93205</v>
      </c>
      <c r="QSI288" s="3">
        <v>93205</v>
      </c>
      <c r="QSJ288" s="3">
        <v>93205</v>
      </c>
      <c r="QSK288" s="3">
        <v>93205</v>
      </c>
      <c r="QSL288" s="3">
        <v>93205</v>
      </c>
      <c r="QSM288" s="3">
        <v>93205</v>
      </c>
      <c r="QSN288" s="3">
        <v>93205</v>
      </c>
      <c r="QSO288" s="3">
        <v>93205</v>
      </c>
      <c r="QSP288" s="3">
        <v>93205</v>
      </c>
      <c r="QSQ288" s="3">
        <v>93205</v>
      </c>
      <c r="QSR288" s="3">
        <v>93205</v>
      </c>
      <c r="QSS288" s="3">
        <v>93205</v>
      </c>
      <c r="QST288" s="3">
        <v>93205</v>
      </c>
      <c r="QSU288" s="3">
        <v>93205</v>
      </c>
      <c r="QSV288" s="3">
        <v>93205</v>
      </c>
      <c r="QSW288" s="3">
        <v>93205</v>
      </c>
      <c r="QSX288" s="3">
        <v>93205</v>
      </c>
      <c r="QSY288" s="3">
        <v>93205</v>
      </c>
      <c r="QSZ288" s="3">
        <v>93205</v>
      </c>
      <c r="QTA288" s="3">
        <v>93205</v>
      </c>
      <c r="QTB288" s="3">
        <v>93205</v>
      </c>
      <c r="QTC288" s="3">
        <v>93205</v>
      </c>
      <c r="QTD288" s="3">
        <v>93205</v>
      </c>
      <c r="QTE288" s="3">
        <v>93205</v>
      </c>
      <c r="QTF288" s="3">
        <v>93205</v>
      </c>
      <c r="QTG288" s="3">
        <v>93205</v>
      </c>
      <c r="QTH288" s="3">
        <v>93205</v>
      </c>
      <c r="QTI288" s="3">
        <v>93205</v>
      </c>
      <c r="QTJ288" s="3">
        <v>93205</v>
      </c>
      <c r="QTK288" s="3">
        <v>93205</v>
      </c>
      <c r="QTL288" s="3">
        <v>93205</v>
      </c>
      <c r="QTM288" s="3">
        <v>93205</v>
      </c>
      <c r="QTN288" s="3">
        <v>93205</v>
      </c>
      <c r="QTO288" s="3">
        <v>93205</v>
      </c>
      <c r="QTP288" s="3">
        <v>93205</v>
      </c>
      <c r="QTQ288" s="3">
        <v>93205</v>
      </c>
      <c r="QTR288" s="3">
        <v>93205</v>
      </c>
      <c r="QTS288" s="3">
        <v>93205</v>
      </c>
      <c r="QTT288" s="3">
        <v>93205</v>
      </c>
      <c r="QTU288" s="3">
        <v>93205</v>
      </c>
      <c r="QTV288" s="3">
        <v>93205</v>
      </c>
      <c r="QTW288" s="3">
        <v>93205</v>
      </c>
      <c r="QTX288" s="3">
        <v>93205</v>
      </c>
      <c r="QTY288" s="3">
        <v>93205</v>
      </c>
      <c r="QTZ288" s="3">
        <v>93205</v>
      </c>
      <c r="QUA288" s="3">
        <v>93205</v>
      </c>
      <c r="QUB288" s="3">
        <v>93205</v>
      </c>
      <c r="QUC288" s="3">
        <v>93205</v>
      </c>
      <c r="QUD288" s="3">
        <v>93205</v>
      </c>
      <c r="QUE288" s="3">
        <v>93205</v>
      </c>
      <c r="QUF288" s="3">
        <v>93205</v>
      </c>
      <c r="QUG288" s="3">
        <v>93205</v>
      </c>
      <c r="QUH288" s="3">
        <v>93205</v>
      </c>
      <c r="QUI288" s="3">
        <v>93205</v>
      </c>
      <c r="QUJ288" s="3">
        <v>93205</v>
      </c>
      <c r="QUK288" s="3">
        <v>93205</v>
      </c>
      <c r="QUL288" s="3">
        <v>93205</v>
      </c>
      <c r="QUM288" s="3">
        <v>93205</v>
      </c>
      <c r="QUN288" s="3">
        <v>93205</v>
      </c>
      <c r="QUO288" s="3">
        <v>93205</v>
      </c>
      <c r="QUP288" s="3">
        <v>93205</v>
      </c>
      <c r="QUQ288" s="3">
        <v>93205</v>
      </c>
      <c r="QUR288" s="3">
        <v>93205</v>
      </c>
      <c r="QUS288" s="3">
        <v>93205</v>
      </c>
      <c r="QUT288" s="3">
        <v>93205</v>
      </c>
      <c r="QUU288" s="3">
        <v>93205</v>
      </c>
      <c r="QUV288" s="3">
        <v>93205</v>
      </c>
      <c r="QUW288" s="3">
        <v>93205</v>
      </c>
      <c r="QUX288" s="3">
        <v>93205</v>
      </c>
      <c r="QUY288" s="3">
        <v>93205</v>
      </c>
      <c r="QUZ288" s="3">
        <v>93205</v>
      </c>
      <c r="QVA288" s="3">
        <v>93205</v>
      </c>
      <c r="QVB288" s="3">
        <v>93205</v>
      </c>
      <c r="QVC288" s="3">
        <v>93205</v>
      </c>
      <c r="QVD288" s="3">
        <v>93205</v>
      </c>
      <c r="QVE288" s="3">
        <v>93205</v>
      </c>
      <c r="QVF288" s="3">
        <v>93205</v>
      </c>
      <c r="QVG288" s="3">
        <v>93205</v>
      </c>
      <c r="QVH288" s="3">
        <v>93205</v>
      </c>
      <c r="QVI288" s="3">
        <v>93205</v>
      </c>
      <c r="QVJ288" s="3">
        <v>93205</v>
      </c>
      <c r="QVK288" s="3">
        <v>93205</v>
      </c>
      <c r="QVL288" s="3">
        <v>93205</v>
      </c>
      <c r="QVM288" s="3">
        <v>93205</v>
      </c>
      <c r="QVN288" s="3">
        <v>93205</v>
      </c>
      <c r="QVO288" s="3">
        <v>93205</v>
      </c>
      <c r="QVP288" s="3">
        <v>93205</v>
      </c>
      <c r="QVQ288" s="3">
        <v>93205</v>
      </c>
      <c r="QVR288" s="3">
        <v>93205</v>
      </c>
      <c r="QVS288" s="3">
        <v>93205</v>
      </c>
      <c r="QVT288" s="3">
        <v>93205</v>
      </c>
      <c r="QVU288" s="3">
        <v>93205</v>
      </c>
      <c r="QVV288" s="3">
        <v>93205</v>
      </c>
      <c r="QVW288" s="3">
        <v>93205</v>
      </c>
      <c r="QVX288" s="3">
        <v>93205</v>
      </c>
      <c r="QVY288" s="3">
        <v>93205</v>
      </c>
      <c r="QVZ288" s="3">
        <v>93205</v>
      </c>
      <c r="QWA288" s="3">
        <v>93205</v>
      </c>
      <c r="QWB288" s="3">
        <v>93205</v>
      </c>
      <c r="QWC288" s="3">
        <v>93205</v>
      </c>
      <c r="QWD288" s="3">
        <v>93205</v>
      </c>
      <c r="QWE288" s="3">
        <v>93205</v>
      </c>
      <c r="QWF288" s="3">
        <v>93205</v>
      </c>
      <c r="QWG288" s="3">
        <v>93205</v>
      </c>
      <c r="QWH288" s="3">
        <v>93205</v>
      </c>
      <c r="QWI288" s="3">
        <v>93205</v>
      </c>
      <c r="QWJ288" s="3">
        <v>93205</v>
      </c>
      <c r="QWK288" s="3">
        <v>93205</v>
      </c>
      <c r="QWL288" s="3">
        <v>93205</v>
      </c>
      <c r="QWM288" s="3">
        <v>93205</v>
      </c>
      <c r="QWN288" s="3">
        <v>93205</v>
      </c>
      <c r="QWO288" s="3">
        <v>93205</v>
      </c>
      <c r="QWP288" s="3">
        <v>93205</v>
      </c>
      <c r="QWQ288" s="3">
        <v>93205</v>
      </c>
      <c r="QWR288" s="3">
        <v>93205</v>
      </c>
      <c r="QWS288" s="3">
        <v>93205</v>
      </c>
      <c r="QWT288" s="3">
        <v>93205</v>
      </c>
      <c r="QWU288" s="3">
        <v>93205</v>
      </c>
      <c r="QWV288" s="3">
        <v>93205</v>
      </c>
      <c r="QWW288" s="3">
        <v>93205</v>
      </c>
      <c r="QWX288" s="3">
        <v>93205</v>
      </c>
      <c r="QWY288" s="3">
        <v>93205</v>
      </c>
      <c r="QWZ288" s="3">
        <v>93205</v>
      </c>
      <c r="QXA288" s="3">
        <v>93205</v>
      </c>
      <c r="QXB288" s="3">
        <v>93205</v>
      </c>
      <c r="QXC288" s="3">
        <v>93205</v>
      </c>
      <c r="QXD288" s="3">
        <v>93205</v>
      </c>
      <c r="QXE288" s="3">
        <v>93205</v>
      </c>
      <c r="QXF288" s="3">
        <v>93205</v>
      </c>
      <c r="QXG288" s="3">
        <v>93205</v>
      </c>
      <c r="QXH288" s="3">
        <v>93205</v>
      </c>
      <c r="QXI288" s="3">
        <v>93205</v>
      </c>
      <c r="QXJ288" s="3">
        <v>93205</v>
      </c>
      <c r="QXK288" s="3">
        <v>93205</v>
      </c>
      <c r="QXL288" s="3">
        <v>93205</v>
      </c>
      <c r="QXM288" s="3">
        <v>93205</v>
      </c>
      <c r="QXN288" s="3">
        <v>93205</v>
      </c>
      <c r="QXO288" s="3">
        <v>93205</v>
      </c>
      <c r="QXP288" s="3">
        <v>93205</v>
      </c>
      <c r="QXQ288" s="3">
        <v>93205</v>
      </c>
      <c r="QXR288" s="3">
        <v>93205</v>
      </c>
      <c r="QXS288" s="3">
        <v>93205</v>
      </c>
      <c r="QXT288" s="3">
        <v>93205</v>
      </c>
      <c r="QXU288" s="3">
        <v>93205</v>
      </c>
      <c r="QXV288" s="3">
        <v>93205</v>
      </c>
      <c r="QXW288" s="3">
        <v>93205</v>
      </c>
      <c r="QXX288" s="3">
        <v>93205</v>
      </c>
      <c r="QXY288" s="3">
        <v>93205</v>
      </c>
      <c r="QXZ288" s="3">
        <v>93205</v>
      </c>
      <c r="QYA288" s="3">
        <v>93205</v>
      </c>
      <c r="QYB288" s="3">
        <v>93205</v>
      </c>
      <c r="QYC288" s="3">
        <v>93205</v>
      </c>
      <c r="QYD288" s="3">
        <v>93205</v>
      </c>
      <c r="QYE288" s="3">
        <v>93205</v>
      </c>
      <c r="QYF288" s="3">
        <v>93205</v>
      </c>
      <c r="QYG288" s="3">
        <v>93205</v>
      </c>
      <c r="QYH288" s="3">
        <v>93205</v>
      </c>
      <c r="QYI288" s="3">
        <v>93205</v>
      </c>
      <c r="QYJ288" s="3">
        <v>93205</v>
      </c>
      <c r="QYK288" s="3">
        <v>93205</v>
      </c>
      <c r="QYL288" s="3">
        <v>93205</v>
      </c>
      <c r="QYM288" s="3">
        <v>93205</v>
      </c>
      <c r="QYN288" s="3">
        <v>93205</v>
      </c>
      <c r="QYO288" s="3">
        <v>93205</v>
      </c>
      <c r="QYP288" s="3">
        <v>93205</v>
      </c>
      <c r="QYQ288" s="3">
        <v>93205</v>
      </c>
      <c r="QYR288" s="3">
        <v>93205</v>
      </c>
      <c r="QYS288" s="3">
        <v>93205</v>
      </c>
      <c r="QYT288" s="3">
        <v>93205</v>
      </c>
      <c r="QYU288" s="3">
        <v>93205</v>
      </c>
      <c r="QYV288" s="3">
        <v>93205</v>
      </c>
      <c r="QYW288" s="3">
        <v>93205</v>
      </c>
      <c r="QYX288" s="3">
        <v>93205</v>
      </c>
      <c r="QYY288" s="3">
        <v>93205</v>
      </c>
      <c r="QYZ288" s="3">
        <v>93205</v>
      </c>
      <c r="QZA288" s="3">
        <v>93205</v>
      </c>
      <c r="QZB288" s="3">
        <v>93205</v>
      </c>
      <c r="QZC288" s="3">
        <v>93205</v>
      </c>
      <c r="QZD288" s="3">
        <v>93205</v>
      </c>
      <c r="QZE288" s="3">
        <v>93205</v>
      </c>
      <c r="QZF288" s="3">
        <v>93205</v>
      </c>
      <c r="QZG288" s="3">
        <v>93205</v>
      </c>
      <c r="QZH288" s="3">
        <v>93205</v>
      </c>
      <c r="QZI288" s="3">
        <v>93205</v>
      </c>
      <c r="QZJ288" s="3">
        <v>93205</v>
      </c>
      <c r="QZK288" s="3">
        <v>93205</v>
      </c>
      <c r="QZL288" s="3">
        <v>93205</v>
      </c>
      <c r="QZM288" s="3">
        <v>93205</v>
      </c>
      <c r="QZN288" s="3">
        <v>93205</v>
      </c>
      <c r="QZO288" s="3">
        <v>93205</v>
      </c>
      <c r="QZP288" s="3">
        <v>93205</v>
      </c>
      <c r="QZQ288" s="3">
        <v>93205</v>
      </c>
      <c r="QZR288" s="3">
        <v>93205</v>
      </c>
      <c r="QZS288" s="3">
        <v>93205</v>
      </c>
      <c r="QZT288" s="3">
        <v>93205</v>
      </c>
      <c r="QZU288" s="3">
        <v>93205</v>
      </c>
      <c r="QZV288" s="3">
        <v>93205</v>
      </c>
      <c r="QZW288" s="3">
        <v>93205</v>
      </c>
      <c r="QZX288" s="3">
        <v>93205</v>
      </c>
      <c r="QZY288" s="3">
        <v>93205</v>
      </c>
      <c r="QZZ288" s="3">
        <v>93205</v>
      </c>
      <c r="RAA288" s="3">
        <v>93205</v>
      </c>
      <c r="RAB288" s="3">
        <v>93205</v>
      </c>
      <c r="RAC288" s="3">
        <v>93205</v>
      </c>
      <c r="RAD288" s="3">
        <v>93205</v>
      </c>
      <c r="RAE288" s="3">
        <v>93205</v>
      </c>
      <c r="RAF288" s="3">
        <v>93205</v>
      </c>
      <c r="RAG288" s="3">
        <v>93205</v>
      </c>
      <c r="RAH288" s="3">
        <v>93205</v>
      </c>
      <c r="RAI288" s="3">
        <v>93205</v>
      </c>
      <c r="RAJ288" s="3">
        <v>93205</v>
      </c>
      <c r="RAK288" s="3">
        <v>93205</v>
      </c>
      <c r="RAL288" s="3">
        <v>93205</v>
      </c>
      <c r="RAM288" s="3">
        <v>93205</v>
      </c>
      <c r="RAN288" s="3">
        <v>93205</v>
      </c>
      <c r="RAO288" s="3">
        <v>93205</v>
      </c>
      <c r="RAP288" s="3">
        <v>93205</v>
      </c>
      <c r="RAQ288" s="3">
        <v>93205</v>
      </c>
      <c r="RAR288" s="3">
        <v>93205</v>
      </c>
      <c r="RAS288" s="3">
        <v>93205</v>
      </c>
      <c r="RAT288" s="3">
        <v>93205</v>
      </c>
      <c r="RAU288" s="3">
        <v>93205</v>
      </c>
      <c r="RAV288" s="3">
        <v>93205</v>
      </c>
      <c r="RAW288" s="3">
        <v>93205</v>
      </c>
      <c r="RAX288" s="3">
        <v>93205</v>
      </c>
      <c r="RAY288" s="3">
        <v>93205</v>
      </c>
      <c r="RAZ288" s="3">
        <v>93205</v>
      </c>
      <c r="RBA288" s="3">
        <v>93205</v>
      </c>
      <c r="RBB288" s="3">
        <v>93205</v>
      </c>
      <c r="RBC288" s="3">
        <v>93205</v>
      </c>
      <c r="RBD288" s="3">
        <v>93205</v>
      </c>
      <c r="RBE288" s="3">
        <v>93205</v>
      </c>
      <c r="RBF288" s="3">
        <v>93205</v>
      </c>
      <c r="RBG288" s="3">
        <v>93205</v>
      </c>
      <c r="RBH288" s="3">
        <v>93205</v>
      </c>
      <c r="RBI288" s="3">
        <v>93205</v>
      </c>
      <c r="RBJ288" s="3">
        <v>93205</v>
      </c>
      <c r="RBK288" s="3">
        <v>93205</v>
      </c>
      <c r="RBL288" s="3">
        <v>93205</v>
      </c>
      <c r="RBM288" s="3">
        <v>93205</v>
      </c>
      <c r="RBN288" s="3">
        <v>93205</v>
      </c>
      <c r="RBO288" s="3">
        <v>93205</v>
      </c>
      <c r="RBP288" s="3">
        <v>93205</v>
      </c>
      <c r="RBQ288" s="3">
        <v>93205</v>
      </c>
      <c r="RBR288" s="3">
        <v>93205</v>
      </c>
      <c r="RBS288" s="3">
        <v>93205</v>
      </c>
      <c r="RBT288" s="3">
        <v>93205</v>
      </c>
      <c r="RBU288" s="3">
        <v>93205</v>
      </c>
      <c r="RBV288" s="3">
        <v>93205</v>
      </c>
      <c r="RBW288" s="3">
        <v>93205</v>
      </c>
      <c r="RBX288" s="3">
        <v>93205</v>
      </c>
      <c r="RBY288" s="3">
        <v>93205</v>
      </c>
      <c r="RBZ288" s="3">
        <v>93205</v>
      </c>
      <c r="RCA288" s="3">
        <v>93205</v>
      </c>
      <c r="RCB288" s="3">
        <v>93205</v>
      </c>
      <c r="RCC288" s="3">
        <v>93205</v>
      </c>
      <c r="RCD288" s="3">
        <v>93205</v>
      </c>
      <c r="RCE288" s="3">
        <v>93205</v>
      </c>
      <c r="RCF288" s="3">
        <v>93205</v>
      </c>
      <c r="RCG288" s="3">
        <v>93205</v>
      </c>
      <c r="RCH288" s="3">
        <v>93205</v>
      </c>
      <c r="RCI288" s="3">
        <v>93205</v>
      </c>
      <c r="RCJ288" s="3">
        <v>93205</v>
      </c>
      <c r="RCK288" s="3">
        <v>93205</v>
      </c>
      <c r="RCL288" s="3">
        <v>93205</v>
      </c>
      <c r="RCM288" s="3">
        <v>93205</v>
      </c>
      <c r="RCN288" s="3">
        <v>93205</v>
      </c>
      <c r="RCO288" s="3">
        <v>93205</v>
      </c>
      <c r="RCP288" s="3">
        <v>93205</v>
      </c>
      <c r="RCQ288" s="3">
        <v>93205</v>
      </c>
      <c r="RCR288" s="3">
        <v>93205</v>
      </c>
      <c r="RCS288" s="3">
        <v>93205</v>
      </c>
      <c r="RCT288" s="3">
        <v>93205</v>
      </c>
      <c r="RCU288" s="3">
        <v>93205</v>
      </c>
      <c r="RCV288" s="3">
        <v>93205</v>
      </c>
      <c r="RCW288" s="3">
        <v>93205</v>
      </c>
      <c r="RCX288" s="3">
        <v>93205</v>
      </c>
      <c r="RCY288" s="3">
        <v>93205</v>
      </c>
      <c r="RCZ288" s="3">
        <v>93205</v>
      </c>
      <c r="RDA288" s="3">
        <v>93205</v>
      </c>
      <c r="RDB288" s="3">
        <v>93205</v>
      </c>
      <c r="RDC288" s="3">
        <v>93205</v>
      </c>
      <c r="RDD288" s="3">
        <v>93205</v>
      </c>
      <c r="RDE288" s="3">
        <v>93205</v>
      </c>
      <c r="RDF288" s="3">
        <v>93205</v>
      </c>
      <c r="RDG288" s="3">
        <v>93205</v>
      </c>
      <c r="RDH288" s="3">
        <v>93205</v>
      </c>
      <c r="RDI288" s="3">
        <v>93205</v>
      </c>
      <c r="RDJ288" s="3">
        <v>93205</v>
      </c>
      <c r="RDK288" s="3">
        <v>93205</v>
      </c>
      <c r="RDL288" s="3">
        <v>93205</v>
      </c>
      <c r="RDM288" s="3">
        <v>93205</v>
      </c>
      <c r="RDN288" s="3">
        <v>93205</v>
      </c>
      <c r="RDO288" s="3">
        <v>93205</v>
      </c>
      <c r="RDP288" s="3">
        <v>93205</v>
      </c>
      <c r="RDQ288" s="3">
        <v>93205</v>
      </c>
      <c r="RDR288" s="3">
        <v>93205</v>
      </c>
      <c r="RDS288" s="3">
        <v>93205</v>
      </c>
      <c r="RDT288" s="3">
        <v>93205</v>
      </c>
      <c r="RDU288" s="3">
        <v>93205</v>
      </c>
      <c r="RDV288" s="3">
        <v>93205</v>
      </c>
      <c r="RDW288" s="3">
        <v>93205</v>
      </c>
      <c r="RDX288" s="3">
        <v>93205</v>
      </c>
      <c r="RDY288" s="3">
        <v>93205</v>
      </c>
      <c r="RDZ288" s="3">
        <v>93205</v>
      </c>
      <c r="REA288" s="3">
        <v>93205</v>
      </c>
      <c r="REB288" s="3">
        <v>93205</v>
      </c>
      <c r="REC288" s="3">
        <v>93205</v>
      </c>
      <c r="RED288" s="3">
        <v>93205</v>
      </c>
      <c r="REE288" s="3">
        <v>93205</v>
      </c>
      <c r="REF288" s="3">
        <v>93205</v>
      </c>
      <c r="REG288" s="3">
        <v>93205</v>
      </c>
      <c r="REH288" s="3">
        <v>93205</v>
      </c>
      <c r="REI288" s="3">
        <v>93205</v>
      </c>
      <c r="REJ288" s="3">
        <v>93205</v>
      </c>
      <c r="REK288" s="3">
        <v>93205</v>
      </c>
      <c r="REL288" s="3">
        <v>93205</v>
      </c>
      <c r="REM288" s="3">
        <v>93205</v>
      </c>
      <c r="REN288" s="3">
        <v>93205</v>
      </c>
      <c r="REO288" s="3">
        <v>93205</v>
      </c>
      <c r="REP288" s="3">
        <v>93205</v>
      </c>
      <c r="REQ288" s="3">
        <v>93205</v>
      </c>
      <c r="RER288" s="3">
        <v>93205</v>
      </c>
      <c r="RES288" s="3">
        <v>93205</v>
      </c>
      <c r="RET288" s="3">
        <v>93205</v>
      </c>
      <c r="REU288" s="3">
        <v>93205</v>
      </c>
      <c r="REV288" s="3">
        <v>93205</v>
      </c>
      <c r="REW288" s="3">
        <v>93205</v>
      </c>
      <c r="REX288" s="3">
        <v>93205</v>
      </c>
      <c r="REY288" s="3">
        <v>93205</v>
      </c>
      <c r="REZ288" s="3">
        <v>93205</v>
      </c>
      <c r="RFA288" s="3">
        <v>93205</v>
      </c>
      <c r="RFB288" s="3">
        <v>93205</v>
      </c>
      <c r="RFC288" s="3">
        <v>93205</v>
      </c>
      <c r="RFD288" s="3">
        <v>93205</v>
      </c>
      <c r="RFE288" s="3">
        <v>93205</v>
      </c>
      <c r="RFF288" s="3">
        <v>93205</v>
      </c>
      <c r="RFG288" s="3">
        <v>93205</v>
      </c>
      <c r="RFH288" s="3">
        <v>93205</v>
      </c>
      <c r="RFI288" s="3">
        <v>93205</v>
      </c>
      <c r="RFJ288" s="3">
        <v>93205</v>
      </c>
      <c r="RFK288" s="3">
        <v>93205</v>
      </c>
      <c r="RFL288" s="3">
        <v>93205</v>
      </c>
      <c r="RFM288" s="3">
        <v>93205</v>
      </c>
      <c r="RFN288" s="3">
        <v>93205</v>
      </c>
      <c r="RFO288" s="3">
        <v>93205</v>
      </c>
      <c r="RFP288" s="3">
        <v>93205</v>
      </c>
      <c r="RFQ288" s="3">
        <v>93205</v>
      </c>
      <c r="RFR288" s="3">
        <v>93205</v>
      </c>
      <c r="RFS288" s="3">
        <v>93205</v>
      </c>
      <c r="RFT288" s="3">
        <v>93205</v>
      </c>
      <c r="RFU288" s="3">
        <v>93205</v>
      </c>
      <c r="RFV288" s="3">
        <v>93205</v>
      </c>
      <c r="RFW288" s="3">
        <v>93205</v>
      </c>
      <c r="RFX288" s="3">
        <v>93205</v>
      </c>
      <c r="RFY288" s="3">
        <v>93205</v>
      </c>
      <c r="RFZ288" s="3">
        <v>93205</v>
      </c>
      <c r="RGA288" s="3">
        <v>93205</v>
      </c>
      <c r="RGB288" s="3">
        <v>93205</v>
      </c>
      <c r="RGC288" s="3">
        <v>93205</v>
      </c>
      <c r="RGD288" s="3">
        <v>93205</v>
      </c>
      <c r="RGE288" s="3">
        <v>93205</v>
      </c>
      <c r="RGF288" s="3">
        <v>93205</v>
      </c>
      <c r="RGG288" s="3">
        <v>93205</v>
      </c>
      <c r="RGH288" s="3">
        <v>93205</v>
      </c>
      <c r="RGI288" s="3">
        <v>93205</v>
      </c>
      <c r="RGJ288" s="3">
        <v>93205</v>
      </c>
      <c r="RGK288" s="3">
        <v>93205</v>
      </c>
      <c r="RGL288" s="3">
        <v>93205</v>
      </c>
      <c r="RGM288" s="3">
        <v>93205</v>
      </c>
      <c r="RGN288" s="3">
        <v>93205</v>
      </c>
      <c r="RGO288" s="3">
        <v>93205</v>
      </c>
      <c r="RGP288" s="3">
        <v>93205</v>
      </c>
      <c r="RGQ288" s="3">
        <v>93205</v>
      </c>
      <c r="RGR288" s="3">
        <v>93205</v>
      </c>
      <c r="RGS288" s="3">
        <v>93205</v>
      </c>
      <c r="RGT288" s="3">
        <v>93205</v>
      </c>
      <c r="RGU288" s="3">
        <v>93205</v>
      </c>
      <c r="RGV288" s="3">
        <v>93205</v>
      </c>
      <c r="RGW288" s="3">
        <v>93205</v>
      </c>
      <c r="RGX288" s="3">
        <v>93205</v>
      </c>
      <c r="RGY288" s="3">
        <v>93205</v>
      </c>
      <c r="RGZ288" s="3">
        <v>93205</v>
      </c>
      <c r="RHA288" s="3">
        <v>93205</v>
      </c>
      <c r="RHB288" s="3">
        <v>93205</v>
      </c>
      <c r="RHC288" s="3">
        <v>93205</v>
      </c>
      <c r="RHD288" s="3">
        <v>93205</v>
      </c>
      <c r="RHE288" s="3">
        <v>93205</v>
      </c>
      <c r="RHF288" s="3">
        <v>93205</v>
      </c>
      <c r="RHG288" s="3">
        <v>93205</v>
      </c>
      <c r="RHH288" s="3">
        <v>93205</v>
      </c>
      <c r="RHI288" s="3">
        <v>93205</v>
      </c>
      <c r="RHJ288" s="3">
        <v>93205</v>
      </c>
      <c r="RHK288" s="3">
        <v>93205</v>
      </c>
      <c r="RHL288" s="3">
        <v>93205</v>
      </c>
      <c r="RHM288" s="3">
        <v>93205</v>
      </c>
      <c r="RHN288" s="3">
        <v>93205</v>
      </c>
      <c r="RHO288" s="3">
        <v>93205</v>
      </c>
      <c r="RHP288" s="3">
        <v>93205</v>
      </c>
      <c r="RHQ288" s="3">
        <v>93205</v>
      </c>
      <c r="RHR288" s="3">
        <v>93205</v>
      </c>
      <c r="RHS288" s="3">
        <v>93205</v>
      </c>
      <c r="RHT288" s="3">
        <v>93205</v>
      </c>
      <c r="RHU288" s="3">
        <v>93205</v>
      </c>
      <c r="RHV288" s="3">
        <v>93205</v>
      </c>
      <c r="RHW288" s="3">
        <v>93205</v>
      </c>
      <c r="RHX288" s="3">
        <v>93205</v>
      </c>
      <c r="RHY288" s="3">
        <v>93205</v>
      </c>
      <c r="RHZ288" s="3">
        <v>93205</v>
      </c>
      <c r="RIA288" s="3">
        <v>93205</v>
      </c>
      <c r="RIB288" s="3">
        <v>93205</v>
      </c>
      <c r="RIC288" s="3">
        <v>93205</v>
      </c>
      <c r="RID288" s="3">
        <v>93205</v>
      </c>
      <c r="RIE288" s="3">
        <v>93205</v>
      </c>
      <c r="RIF288" s="3">
        <v>93205</v>
      </c>
      <c r="RIG288" s="3">
        <v>93205</v>
      </c>
      <c r="RIH288" s="3">
        <v>93205</v>
      </c>
      <c r="RII288" s="3">
        <v>93205</v>
      </c>
      <c r="RIJ288" s="3">
        <v>93205</v>
      </c>
      <c r="RIK288" s="3">
        <v>93205</v>
      </c>
      <c r="RIL288" s="3">
        <v>93205</v>
      </c>
      <c r="RIM288" s="3">
        <v>93205</v>
      </c>
      <c r="RIN288" s="3">
        <v>93205</v>
      </c>
      <c r="RIO288" s="3">
        <v>93205</v>
      </c>
      <c r="RIP288" s="3">
        <v>93205</v>
      </c>
      <c r="RIQ288" s="3">
        <v>93205</v>
      </c>
      <c r="RIR288" s="3">
        <v>93205</v>
      </c>
      <c r="RIS288" s="3">
        <v>93205</v>
      </c>
      <c r="RIT288" s="3">
        <v>93205</v>
      </c>
      <c r="RIU288" s="3">
        <v>93205</v>
      </c>
      <c r="RIV288" s="3">
        <v>93205</v>
      </c>
      <c r="RIW288" s="3">
        <v>93205</v>
      </c>
      <c r="RIX288" s="3">
        <v>93205</v>
      </c>
      <c r="RIY288" s="3">
        <v>93205</v>
      </c>
      <c r="RIZ288" s="3">
        <v>93205</v>
      </c>
      <c r="RJA288" s="3">
        <v>93205</v>
      </c>
      <c r="RJB288" s="3">
        <v>93205</v>
      </c>
      <c r="RJC288" s="3">
        <v>93205</v>
      </c>
      <c r="RJD288" s="3">
        <v>93205</v>
      </c>
      <c r="RJE288" s="3">
        <v>93205</v>
      </c>
      <c r="RJF288" s="3">
        <v>93205</v>
      </c>
      <c r="RJG288" s="3">
        <v>93205</v>
      </c>
      <c r="RJH288" s="3">
        <v>93205</v>
      </c>
      <c r="RJI288" s="3">
        <v>93205</v>
      </c>
      <c r="RJJ288" s="3">
        <v>93205</v>
      </c>
      <c r="RJK288" s="3">
        <v>93205</v>
      </c>
      <c r="RJL288" s="3">
        <v>93205</v>
      </c>
      <c r="RJM288" s="3">
        <v>93205</v>
      </c>
      <c r="RJN288" s="3">
        <v>93205</v>
      </c>
      <c r="RJO288" s="3">
        <v>93205</v>
      </c>
      <c r="RJP288" s="3">
        <v>93205</v>
      </c>
      <c r="RJQ288" s="3">
        <v>93205</v>
      </c>
      <c r="RJR288" s="3">
        <v>93205</v>
      </c>
      <c r="RJS288" s="3">
        <v>93205</v>
      </c>
      <c r="RJT288" s="3">
        <v>93205</v>
      </c>
      <c r="RJU288" s="3">
        <v>93205</v>
      </c>
      <c r="RJV288" s="3">
        <v>93205</v>
      </c>
      <c r="RJW288" s="3">
        <v>93205</v>
      </c>
      <c r="RJX288" s="3">
        <v>93205</v>
      </c>
      <c r="RJY288" s="3">
        <v>93205</v>
      </c>
      <c r="RJZ288" s="3">
        <v>93205</v>
      </c>
      <c r="RKA288" s="3">
        <v>93205</v>
      </c>
      <c r="RKB288" s="3">
        <v>93205</v>
      </c>
      <c r="RKC288" s="3">
        <v>93205</v>
      </c>
      <c r="RKD288" s="3">
        <v>93205</v>
      </c>
      <c r="RKE288" s="3">
        <v>93205</v>
      </c>
      <c r="RKF288" s="3">
        <v>93205</v>
      </c>
      <c r="RKG288" s="3">
        <v>93205</v>
      </c>
      <c r="RKH288" s="3">
        <v>93205</v>
      </c>
      <c r="RKI288" s="3">
        <v>93205</v>
      </c>
      <c r="RKJ288" s="3">
        <v>93205</v>
      </c>
      <c r="RKK288" s="3">
        <v>93205</v>
      </c>
      <c r="RKL288" s="3">
        <v>93205</v>
      </c>
      <c r="RKM288" s="3">
        <v>93205</v>
      </c>
      <c r="RKN288" s="3">
        <v>93205</v>
      </c>
      <c r="RKO288" s="3">
        <v>93205</v>
      </c>
      <c r="RKP288" s="3">
        <v>93205</v>
      </c>
      <c r="RKQ288" s="3">
        <v>93205</v>
      </c>
      <c r="RKR288" s="3">
        <v>93205</v>
      </c>
      <c r="RKS288" s="3">
        <v>93205</v>
      </c>
      <c r="RKT288" s="3">
        <v>93205</v>
      </c>
      <c r="RKU288" s="3">
        <v>93205</v>
      </c>
      <c r="RKV288" s="3">
        <v>93205</v>
      </c>
      <c r="RKW288" s="3">
        <v>93205</v>
      </c>
      <c r="RKX288" s="3">
        <v>93205</v>
      </c>
      <c r="RKY288" s="3">
        <v>93205</v>
      </c>
      <c r="RKZ288" s="3">
        <v>93205</v>
      </c>
      <c r="RLA288" s="3">
        <v>93205</v>
      </c>
      <c r="RLB288" s="3">
        <v>93205</v>
      </c>
      <c r="RLC288" s="3">
        <v>93205</v>
      </c>
      <c r="RLD288" s="3">
        <v>93205</v>
      </c>
      <c r="RLE288" s="3">
        <v>93205</v>
      </c>
      <c r="RLF288" s="3">
        <v>93205</v>
      </c>
      <c r="RLG288" s="3">
        <v>93205</v>
      </c>
      <c r="RLH288" s="3">
        <v>93205</v>
      </c>
      <c r="RLI288" s="3">
        <v>93205</v>
      </c>
      <c r="RLJ288" s="3">
        <v>93205</v>
      </c>
      <c r="RLK288" s="3">
        <v>93205</v>
      </c>
      <c r="RLL288" s="3">
        <v>93205</v>
      </c>
      <c r="RLM288" s="3">
        <v>93205</v>
      </c>
      <c r="RLN288" s="3">
        <v>93205</v>
      </c>
      <c r="RLO288" s="3">
        <v>93205</v>
      </c>
      <c r="RLP288" s="3">
        <v>93205</v>
      </c>
      <c r="RLQ288" s="3">
        <v>93205</v>
      </c>
      <c r="RLR288" s="3">
        <v>93205</v>
      </c>
      <c r="RLS288" s="3">
        <v>93205</v>
      </c>
      <c r="RLT288" s="3">
        <v>93205</v>
      </c>
      <c r="RLU288" s="3">
        <v>93205</v>
      </c>
      <c r="RLV288" s="3">
        <v>93205</v>
      </c>
      <c r="RLW288" s="3">
        <v>93205</v>
      </c>
      <c r="RLX288" s="3">
        <v>93205</v>
      </c>
      <c r="RLY288" s="3">
        <v>93205</v>
      </c>
      <c r="RLZ288" s="3">
        <v>93205</v>
      </c>
      <c r="RMA288" s="3">
        <v>93205</v>
      </c>
      <c r="RMB288" s="3">
        <v>93205</v>
      </c>
      <c r="RMC288" s="3">
        <v>93205</v>
      </c>
      <c r="RMD288" s="3">
        <v>93205</v>
      </c>
      <c r="RME288" s="3">
        <v>93205</v>
      </c>
      <c r="RMF288" s="3">
        <v>93205</v>
      </c>
      <c r="RMG288" s="3">
        <v>93205</v>
      </c>
      <c r="RMH288" s="3">
        <v>93205</v>
      </c>
      <c r="RMI288" s="3">
        <v>93205</v>
      </c>
      <c r="RMJ288" s="3">
        <v>93205</v>
      </c>
      <c r="RMK288" s="3">
        <v>93205</v>
      </c>
      <c r="RML288" s="3">
        <v>93205</v>
      </c>
      <c r="RMM288" s="3">
        <v>93205</v>
      </c>
      <c r="RMN288" s="3">
        <v>93205</v>
      </c>
      <c r="RMO288" s="3">
        <v>93205</v>
      </c>
      <c r="RMP288" s="3">
        <v>93205</v>
      </c>
      <c r="RMQ288" s="3">
        <v>93205</v>
      </c>
      <c r="RMR288" s="3">
        <v>93205</v>
      </c>
      <c r="RMS288" s="3">
        <v>93205</v>
      </c>
      <c r="RMT288" s="3">
        <v>93205</v>
      </c>
      <c r="RMU288" s="3">
        <v>93205</v>
      </c>
      <c r="RMV288" s="3">
        <v>93205</v>
      </c>
      <c r="RMW288" s="3">
        <v>93205</v>
      </c>
      <c r="RMX288" s="3">
        <v>93205</v>
      </c>
      <c r="RMY288" s="3">
        <v>93205</v>
      </c>
      <c r="RMZ288" s="3">
        <v>93205</v>
      </c>
      <c r="RNA288" s="3">
        <v>93205</v>
      </c>
      <c r="RNB288" s="3">
        <v>93205</v>
      </c>
      <c r="RNC288" s="3">
        <v>93205</v>
      </c>
      <c r="RND288" s="3">
        <v>93205</v>
      </c>
      <c r="RNE288" s="3">
        <v>93205</v>
      </c>
      <c r="RNF288" s="3">
        <v>93205</v>
      </c>
      <c r="RNG288" s="3">
        <v>93205</v>
      </c>
      <c r="RNH288" s="3">
        <v>93205</v>
      </c>
      <c r="RNI288" s="3">
        <v>93205</v>
      </c>
      <c r="RNJ288" s="3">
        <v>93205</v>
      </c>
      <c r="RNK288" s="3">
        <v>93205</v>
      </c>
      <c r="RNL288" s="3">
        <v>93205</v>
      </c>
      <c r="RNM288" s="3">
        <v>93205</v>
      </c>
      <c r="RNN288" s="3">
        <v>93205</v>
      </c>
      <c r="RNO288" s="3">
        <v>93205</v>
      </c>
      <c r="RNP288" s="3">
        <v>93205</v>
      </c>
      <c r="RNQ288" s="3">
        <v>93205</v>
      </c>
      <c r="RNR288" s="3">
        <v>93205</v>
      </c>
      <c r="RNS288" s="3">
        <v>93205</v>
      </c>
      <c r="RNT288" s="3">
        <v>93205</v>
      </c>
      <c r="RNU288" s="3">
        <v>93205</v>
      </c>
      <c r="RNV288" s="3">
        <v>93205</v>
      </c>
      <c r="RNW288" s="3">
        <v>93205</v>
      </c>
      <c r="RNX288" s="3">
        <v>93205</v>
      </c>
      <c r="RNY288" s="3">
        <v>93205</v>
      </c>
      <c r="RNZ288" s="3">
        <v>93205</v>
      </c>
      <c r="ROA288" s="3">
        <v>93205</v>
      </c>
      <c r="ROB288" s="3">
        <v>93205</v>
      </c>
      <c r="ROC288" s="3">
        <v>93205</v>
      </c>
      <c r="ROD288" s="3">
        <v>93205</v>
      </c>
      <c r="ROE288" s="3">
        <v>93205</v>
      </c>
      <c r="ROF288" s="3">
        <v>93205</v>
      </c>
      <c r="ROG288" s="3">
        <v>93205</v>
      </c>
      <c r="ROH288" s="3">
        <v>93205</v>
      </c>
      <c r="ROI288" s="3">
        <v>93205</v>
      </c>
      <c r="ROJ288" s="3">
        <v>93205</v>
      </c>
      <c r="ROK288" s="3">
        <v>93205</v>
      </c>
      <c r="ROL288" s="3">
        <v>93205</v>
      </c>
      <c r="ROM288" s="3">
        <v>93205</v>
      </c>
      <c r="RON288" s="3">
        <v>93205</v>
      </c>
      <c r="ROO288" s="3">
        <v>93205</v>
      </c>
      <c r="ROP288" s="3">
        <v>93205</v>
      </c>
      <c r="ROQ288" s="3">
        <v>93205</v>
      </c>
      <c r="ROR288" s="3">
        <v>93205</v>
      </c>
      <c r="ROS288" s="3">
        <v>93205</v>
      </c>
      <c r="ROT288" s="3">
        <v>93205</v>
      </c>
      <c r="ROU288" s="3">
        <v>93205</v>
      </c>
      <c r="ROV288" s="3">
        <v>93205</v>
      </c>
      <c r="ROW288" s="3">
        <v>93205</v>
      </c>
      <c r="ROX288" s="3">
        <v>93205</v>
      </c>
      <c r="ROY288" s="3">
        <v>93205</v>
      </c>
      <c r="ROZ288" s="3">
        <v>93205</v>
      </c>
      <c r="RPA288" s="3">
        <v>93205</v>
      </c>
      <c r="RPB288" s="3">
        <v>93205</v>
      </c>
      <c r="RPC288" s="3">
        <v>93205</v>
      </c>
      <c r="RPD288" s="3">
        <v>93205</v>
      </c>
      <c r="RPE288" s="3">
        <v>93205</v>
      </c>
      <c r="RPF288" s="3">
        <v>93205</v>
      </c>
      <c r="RPG288" s="3">
        <v>93205</v>
      </c>
      <c r="RPH288" s="3">
        <v>93205</v>
      </c>
      <c r="RPI288" s="3">
        <v>93205</v>
      </c>
      <c r="RPJ288" s="3">
        <v>93205</v>
      </c>
      <c r="RPK288" s="3">
        <v>93205</v>
      </c>
      <c r="RPL288" s="3">
        <v>93205</v>
      </c>
      <c r="RPM288" s="3">
        <v>93205</v>
      </c>
      <c r="RPN288" s="3">
        <v>93205</v>
      </c>
      <c r="RPO288" s="3">
        <v>93205</v>
      </c>
      <c r="RPP288" s="3">
        <v>93205</v>
      </c>
      <c r="RPQ288" s="3">
        <v>93205</v>
      </c>
      <c r="RPR288" s="3">
        <v>93205</v>
      </c>
      <c r="RPS288" s="3">
        <v>93205</v>
      </c>
      <c r="RPT288" s="3">
        <v>93205</v>
      </c>
      <c r="RPU288" s="3">
        <v>93205</v>
      </c>
      <c r="RPV288" s="3">
        <v>93205</v>
      </c>
      <c r="RPW288" s="3">
        <v>93205</v>
      </c>
      <c r="RPX288" s="3">
        <v>93205</v>
      </c>
      <c r="RPY288" s="3">
        <v>93205</v>
      </c>
      <c r="RPZ288" s="3">
        <v>93205</v>
      </c>
      <c r="RQA288" s="3">
        <v>93205</v>
      </c>
      <c r="RQB288" s="3">
        <v>93205</v>
      </c>
      <c r="RQC288" s="3">
        <v>93205</v>
      </c>
      <c r="RQD288" s="3">
        <v>93205</v>
      </c>
      <c r="RQE288" s="3">
        <v>93205</v>
      </c>
      <c r="RQF288" s="3">
        <v>93205</v>
      </c>
      <c r="RQG288" s="3">
        <v>93205</v>
      </c>
      <c r="RQH288" s="3">
        <v>93205</v>
      </c>
      <c r="RQI288" s="3">
        <v>93205</v>
      </c>
      <c r="RQJ288" s="3">
        <v>93205</v>
      </c>
      <c r="RQK288" s="3">
        <v>93205</v>
      </c>
      <c r="RQL288" s="3">
        <v>93205</v>
      </c>
      <c r="RQM288" s="3">
        <v>93205</v>
      </c>
      <c r="RQN288" s="3">
        <v>93205</v>
      </c>
      <c r="RQO288" s="3">
        <v>93205</v>
      </c>
      <c r="RQP288" s="3">
        <v>93205</v>
      </c>
      <c r="RQQ288" s="3">
        <v>93205</v>
      </c>
      <c r="RQR288" s="3">
        <v>93205</v>
      </c>
      <c r="RQS288" s="3">
        <v>93205</v>
      </c>
      <c r="RQT288" s="3">
        <v>93205</v>
      </c>
      <c r="RQU288" s="3">
        <v>93205</v>
      </c>
      <c r="RQV288" s="3">
        <v>93205</v>
      </c>
      <c r="RQW288" s="3">
        <v>93205</v>
      </c>
      <c r="RQX288" s="3">
        <v>93205</v>
      </c>
      <c r="RQY288" s="3">
        <v>93205</v>
      </c>
      <c r="RQZ288" s="3">
        <v>93205</v>
      </c>
      <c r="RRA288" s="3">
        <v>93205</v>
      </c>
      <c r="RRB288" s="3">
        <v>93205</v>
      </c>
      <c r="RRC288" s="3">
        <v>93205</v>
      </c>
      <c r="RRD288" s="3">
        <v>93205</v>
      </c>
      <c r="RRE288" s="3">
        <v>93205</v>
      </c>
      <c r="RRF288" s="3">
        <v>93205</v>
      </c>
      <c r="RRG288" s="3">
        <v>93205</v>
      </c>
      <c r="RRH288" s="3">
        <v>93205</v>
      </c>
      <c r="RRI288" s="3">
        <v>93205</v>
      </c>
      <c r="RRJ288" s="3">
        <v>93205</v>
      </c>
      <c r="RRK288" s="3">
        <v>93205</v>
      </c>
      <c r="RRL288" s="3">
        <v>93205</v>
      </c>
      <c r="RRM288" s="3">
        <v>93205</v>
      </c>
      <c r="RRN288" s="3">
        <v>93205</v>
      </c>
      <c r="RRO288" s="3">
        <v>93205</v>
      </c>
      <c r="RRP288" s="3">
        <v>93205</v>
      </c>
      <c r="RRQ288" s="3">
        <v>93205</v>
      </c>
      <c r="RRR288" s="3">
        <v>93205</v>
      </c>
      <c r="RRS288" s="3">
        <v>93205</v>
      </c>
      <c r="RRT288" s="3">
        <v>93205</v>
      </c>
      <c r="RRU288" s="3">
        <v>93205</v>
      </c>
      <c r="RRV288" s="3">
        <v>93205</v>
      </c>
      <c r="RRW288" s="3">
        <v>93205</v>
      </c>
      <c r="RRX288" s="3">
        <v>93205</v>
      </c>
      <c r="RRY288" s="3">
        <v>93205</v>
      </c>
      <c r="RRZ288" s="3">
        <v>93205</v>
      </c>
      <c r="RSA288" s="3">
        <v>93205</v>
      </c>
      <c r="RSB288" s="3">
        <v>93205</v>
      </c>
      <c r="RSC288" s="3">
        <v>93205</v>
      </c>
      <c r="RSD288" s="3">
        <v>93205</v>
      </c>
      <c r="RSE288" s="3">
        <v>93205</v>
      </c>
      <c r="RSF288" s="3">
        <v>93205</v>
      </c>
      <c r="RSG288" s="3">
        <v>93205</v>
      </c>
      <c r="RSH288" s="3">
        <v>93205</v>
      </c>
      <c r="RSI288" s="3">
        <v>93205</v>
      </c>
      <c r="RSJ288" s="3">
        <v>93205</v>
      </c>
      <c r="RSK288" s="3">
        <v>93205</v>
      </c>
      <c r="RSL288" s="3">
        <v>93205</v>
      </c>
      <c r="RSM288" s="3">
        <v>93205</v>
      </c>
      <c r="RSN288" s="3">
        <v>93205</v>
      </c>
      <c r="RSO288" s="3">
        <v>93205</v>
      </c>
      <c r="RSP288" s="3">
        <v>93205</v>
      </c>
      <c r="RSQ288" s="3">
        <v>93205</v>
      </c>
      <c r="RSR288" s="3">
        <v>93205</v>
      </c>
      <c r="RSS288" s="3">
        <v>93205</v>
      </c>
      <c r="RST288" s="3">
        <v>93205</v>
      </c>
      <c r="RSU288" s="3">
        <v>93205</v>
      </c>
      <c r="RSV288" s="3">
        <v>93205</v>
      </c>
      <c r="RSW288" s="3">
        <v>93205</v>
      </c>
      <c r="RSX288" s="3">
        <v>93205</v>
      </c>
      <c r="RSY288" s="3">
        <v>93205</v>
      </c>
      <c r="RSZ288" s="3">
        <v>93205</v>
      </c>
      <c r="RTA288" s="3">
        <v>93205</v>
      </c>
      <c r="RTB288" s="3">
        <v>93205</v>
      </c>
      <c r="RTC288" s="3">
        <v>93205</v>
      </c>
      <c r="RTD288" s="3">
        <v>93205</v>
      </c>
      <c r="RTE288" s="3">
        <v>93205</v>
      </c>
      <c r="RTF288" s="3">
        <v>93205</v>
      </c>
      <c r="RTG288" s="3">
        <v>93205</v>
      </c>
      <c r="RTH288" s="3">
        <v>93205</v>
      </c>
      <c r="RTI288" s="3">
        <v>93205</v>
      </c>
      <c r="RTJ288" s="3">
        <v>93205</v>
      </c>
      <c r="RTK288" s="3">
        <v>93205</v>
      </c>
      <c r="RTL288" s="3">
        <v>93205</v>
      </c>
      <c r="RTM288" s="3">
        <v>93205</v>
      </c>
      <c r="RTN288" s="3">
        <v>93205</v>
      </c>
      <c r="RTO288" s="3">
        <v>93205</v>
      </c>
      <c r="RTP288" s="3">
        <v>93205</v>
      </c>
      <c r="RTQ288" s="3">
        <v>93205</v>
      </c>
      <c r="RTR288" s="3">
        <v>93205</v>
      </c>
      <c r="RTS288" s="3">
        <v>93205</v>
      </c>
      <c r="RTT288" s="3">
        <v>93205</v>
      </c>
      <c r="RTU288" s="3">
        <v>93205</v>
      </c>
      <c r="RTV288" s="3">
        <v>93205</v>
      </c>
      <c r="RTW288" s="3">
        <v>93205</v>
      </c>
      <c r="RTX288" s="3">
        <v>93205</v>
      </c>
      <c r="RTY288" s="3">
        <v>93205</v>
      </c>
      <c r="RTZ288" s="3">
        <v>93205</v>
      </c>
      <c r="RUA288" s="3">
        <v>93205</v>
      </c>
      <c r="RUB288" s="3">
        <v>93205</v>
      </c>
      <c r="RUC288" s="3">
        <v>93205</v>
      </c>
      <c r="RUD288" s="3">
        <v>93205</v>
      </c>
      <c r="RUE288" s="3">
        <v>93205</v>
      </c>
      <c r="RUF288" s="3">
        <v>93205</v>
      </c>
      <c r="RUG288" s="3">
        <v>93205</v>
      </c>
      <c r="RUH288" s="3">
        <v>93205</v>
      </c>
      <c r="RUI288" s="3">
        <v>93205</v>
      </c>
      <c r="RUJ288" s="3">
        <v>93205</v>
      </c>
      <c r="RUK288" s="3">
        <v>93205</v>
      </c>
      <c r="RUL288" s="3">
        <v>93205</v>
      </c>
      <c r="RUM288" s="3">
        <v>93205</v>
      </c>
      <c r="RUN288" s="3">
        <v>93205</v>
      </c>
      <c r="RUO288" s="3">
        <v>93205</v>
      </c>
      <c r="RUP288" s="3">
        <v>93205</v>
      </c>
      <c r="RUQ288" s="3">
        <v>93205</v>
      </c>
      <c r="RUR288" s="3">
        <v>93205</v>
      </c>
      <c r="RUS288" s="3">
        <v>93205</v>
      </c>
      <c r="RUT288" s="3">
        <v>93205</v>
      </c>
      <c r="RUU288" s="3">
        <v>93205</v>
      </c>
      <c r="RUV288" s="3">
        <v>93205</v>
      </c>
      <c r="RUW288" s="3">
        <v>93205</v>
      </c>
      <c r="RUX288" s="3">
        <v>93205</v>
      </c>
      <c r="RUY288" s="3">
        <v>93205</v>
      </c>
      <c r="RUZ288" s="3">
        <v>93205</v>
      </c>
      <c r="RVA288" s="3">
        <v>93205</v>
      </c>
      <c r="RVB288" s="3">
        <v>93205</v>
      </c>
      <c r="RVC288" s="3">
        <v>93205</v>
      </c>
      <c r="RVD288" s="3">
        <v>93205</v>
      </c>
      <c r="RVE288" s="3">
        <v>93205</v>
      </c>
      <c r="RVF288" s="3">
        <v>93205</v>
      </c>
      <c r="RVG288" s="3">
        <v>93205</v>
      </c>
      <c r="RVH288" s="3">
        <v>93205</v>
      </c>
      <c r="RVI288" s="3">
        <v>93205</v>
      </c>
      <c r="RVJ288" s="3">
        <v>93205</v>
      </c>
      <c r="RVK288" s="3">
        <v>93205</v>
      </c>
      <c r="RVL288" s="3">
        <v>93205</v>
      </c>
      <c r="RVM288" s="3">
        <v>93205</v>
      </c>
      <c r="RVN288" s="3">
        <v>93205</v>
      </c>
      <c r="RVO288" s="3">
        <v>93205</v>
      </c>
      <c r="RVP288" s="3">
        <v>93205</v>
      </c>
      <c r="RVQ288" s="3">
        <v>93205</v>
      </c>
      <c r="RVR288" s="3">
        <v>93205</v>
      </c>
      <c r="RVS288" s="3">
        <v>93205</v>
      </c>
      <c r="RVT288" s="3">
        <v>93205</v>
      </c>
      <c r="RVU288" s="3">
        <v>93205</v>
      </c>
      <c r="RVV288" s="3">
        <v>93205</v>
      </c>
      <c r="RVW288" s="3">
        <v>93205</v>
      </c>
      <c r="RVX288" s="3">
        <v>93205</v>
      </c>
      <c r="RVY288" s="3">
        <v>93205</v>
      </c>
      <c r="RVZ288" s="3">
        <v>93205</v>
      </c>
      <c r="RWA288" s="3">
        <v>93205</v>
      </c>
      <c r="RWB288" s="3">
        <v>93205</v>
      </c>
      <c r="RWC288" s="3">
        <v>93205</v>
      </c>
      <c r="RWD288" s="3">
        <v>93205</v>
      </c>
      <c r="RWE288" s="3">
        <v>93205</v>
      </c>
      <c r="RWF288" s="3">
        <v>93205</v>
      </c>
      <c r="RWG288" s="3">
        <v>93205</v>
      </c>
      <c r="RWH288" s="3">
        <v>93205</v>
      </c>
      <c r="RWI288" s="3">
        <v>93205</v>
      </c>
      <c r="RWJ288" s="3">
        <v>93205</v>
      </c>
      <c r="RWK288" s="3">
        <v>93205</v>
      </c>
      <c r="RWL288" s="3">
        <v>93205</v>
      </c>
      <c r="RWM288" s="3">
        <v>93205</v>
      </c>
      <c r="RWN288" s="3">
        <v>93205</v>
      </c>
      <c r="RWO288" s="3">
        <v>93205</v>
      </c>
      <c r="RWP288" s="3">
        <v>93205</v>
      </c>
      <c r="RWQ288" s="3">
        <v>93205</v>
      </c>
      <c r="RWR288" s="3">
        <v>93205</v>
      </c>
      <c r="RWS288" s="3">
        <v>93205</v>
      </c>
      <c r="RWT288" s="3">
        <v>93205</v>
      </c>
      <c r="RWU288" s="3">
        <v>93205</v>
      </c>
      <c r="RWV288" s="3">
        <v>93205</v>
      </c>
      <c r="RWW288" s="3">
        <v>93205</v>
      </c>
      <c r="RWX288" s="3">
        <v>93205</v>
      </c>
      <c r="RWY288" s="3">
        <v>93205</v>
      </c>
      <c r="RWZ288" s="3">
        <v>93205</v>
      </c>
      <c r="RXA288" s="3">
        <v>93205</v>
      </c>
      <c r="RXB288" s="3">
        <v>93205</v>
      </c>
      <c r="RXC288" s="3">
        <v>93205</v>
      </c>
      <c r="RXD288" s="3">
        <v>93205</v>
      </c>
      <c r="RXE288" s="3">
        <v>93205</v>
      </c>
      <c r="RXF288" s="3">
        <v>93205</v>
      </c>
      <c r="RXG288" s="3">
        <v>93205</v>
      </c>
      <c r="RXH288" s="3">
        <v>93205</v>
      </c>
      <c r="RXI288" s="3">
        <v>93205</v>
      </c>
      <c r="RXJ288" s="3">
        <v>93205</v>
      </c>
      <c r="RXK288" s="3">
        <v>93205</v>
      </c>
      <c r="RXL288" s="3">
        <v>93205</v>
      </c>
      <c r="RXM288" s="3">
        <v>93205</v>
      </c>
      <c r="RXN288" s="3">
        <v>93205</v>
      </c>
      <c r="RXO288" s="3">
        <v>93205</v>
      </c>
      <c r="RXP288" s="3">
        <v>93205</v>
      </c>
      <c r="RXQ288" s="3">
        <v>93205</v>
      </c>
      <c r="RXR288" s="3">
        <v>93205</v>
      </c>
      <c r="RXS288" s="3">
        <v>93205</v>
      </c>
      <c r="RXT288" s="3">
        <v>93205</v>
      </c>
      <c r="RXU288" s="3">
        <v>93205</v>
      </c>
      <c r="RXV288" s="3">
        <v>93205</v>
      </c>
      <c r="RXW288" s="3">
        <v>93205</v>
      </c>
      <c r="RXX288" s="3">
        <v>93205</v>
      </c>
      <c r="RXY288" s="3">
        <v>93205</v>
      </c>
      <c r="RXZ288" s="3">
        <v>93205</v>
      </c>
      <c r="RYA288" s="3">
        <v>93205</v>
      </c>
      <c r="RYB288" s="3">
        <v>93205</v>
      </c>
      <c r="RYC288" s="3">
        <v>93205</v>
      </c>
      <c r="RYD288" s="3">
        <v>93205</v>
      </c>
      <c r="RYE288" s="3">
        <v>93205</v>
      </c>
      <c r="RYF288" s="3">
        <v>93205</v>
      </c>
      <c r="RYG288" s="3">
        <v>93205</v>
      </c>
      <c r="RYH288" s="3">
        <v>93205</v>
      </c>
      <c r="RYI288" s="3">
        <v>93205</v>
      </c>
      <c r="RYJ288" s="3">
        <v>93205</v>
      </c>
      <c r="RYK288" s="3">
        <v>93205</v>
      </c>
      <c r="RYL288" s="3">
        <v>93205</v>
      </c>
      <c r="RYM288" s="3">
        <v>93205</v>
      </c>
      <c r="RYN288" s="3">
        <v>93205</v>
      </c>
      <c r="RYO288" s="3">
        <v>93205</v>
      </c>
      <c r="RYP288" s="3">
        <v>93205</v>
      </c>
      <c r="RYQ288" s="3">
        <v>93205</v>
      </c>
      <c r="RYR288" s="3">
        <v>93205</v>
      </c>
      <c r="RYS288" s="3">
        <v>93205</v>
      </c>
      <c r="RYT288" s="3">
        <v>93205</v>
      </c>
      <c r="RYU288" s="3">
        <v>93205</v>
      </c>
      <c r="RYV288" s="3">
        <v>93205</v>
      </c>
      <c r="RYW288" s="3">
        <v>93205</v>
      </c>
      <c r="RYX288" s="3">
        <v>93205</v>
      </c>
      <c r="RYY288" s="3">
        <v>93205</v>
      </c>
      <c r="RYZ288" s="3">
        <v>93205</v>
      </c>
      <c r="RZA288" s="3">
        <v>93205</v>
      </c>
      <c r="RZB288" s="3">
        <v>93205</v>
      </c>
      <c r="RZC288" s="3">
        <v>93205</v>
      </c>
      <c r="RZD288" s="3">
        <v>93205</v>
      </c>
      <c r="RZE288" s="3">
        <v>93205</v>
      </c>
      <c r="RZF288" s="3">
        <v>93205</v>
      </c>
      <c r="RZG288" s="3">
        <v>93205</v>
      </c>
      <c r="RZH288" s="3">
        <v>93205</v>
      </c>
      <c r="RZI288" s="3">
        <v>93205</v>
      </c>
      <c r="RZJ288" s="3">
        <v>93205</v>
      </c>
      <c r="RZK288" s="3">
        <v>93205</v>
      </c>
      <c r="RZL288" s="3">
        <v>93205</v>
      </c>
      <c r="RZM288" s="3">
        <v>93205</v>
      </c>
      <c r="RZN288" s="3">
        <v>93205</v>
      </c>
      <c r="RZO288" s="3">
        <v>93205</v>
      </c>
      <c r="RZP288" s="3">
        <v>93205</v>
      </c>
      <c r="RZQ288" s="3">
        <v>93205</v>
      </c>
      <c r="RZR288" s="3">
        <v>93205</v>
      </c>
      <c r="RZS288" s="3">
        <v>93205</v>
      </c>
      <c r="RZT288" s="3">
        <v>93205</v>
      </c>
      <c r="RZU288" s="3">
        <v>93205</v>
      </c>
      <c r="RZV288" s="3">
        <v>93205</v>
      </c>
      <c r="RZW288" s="3">
        <v>93205</v>
      </c>
      <c r="RZX288" s="3">
        <v>93205</v>
      </c>
      <c r="RZY288" s="3">
        <v>93205</v>
      </c>
      <c r="RZZ288" s="3">
        <v>93205</v>
      </c>
      <c r="SAA288" s="3">
        <v>93205</v>
      </c>
      <c r="SAB288" s="3">
        <v>93205</v>
      </c>
      <c r="SAC288" s="3">
        <v>93205</v>
      </c>
      <c r="SAD288" s="3">
        <v>93205</v>
      </c>
      <c r="SAE288" s="3">
        <v>93205</v>
      </c>
      <c r="SAF288" s="3">
        <v>93205</v>
      </c>
      <c r="SAG288" s="3">
        <v>93205</v>
      </c>
      <c r="SAH288" s="3">
        <v>93205</v>
      </c>
      <c r="SAI288" s="3">
        <v>93205</v>
      </c>
      <c r="SAJ288" s="3">
        <v>93205</v>
      </c>
      <c r="SAK288" s="3">
        <v>93205</v>
      </c>
      <c r="SAL288" s="3">
        <v>93205</v>
      </c>
      <c r="SAM288" s="3">
        <v>93205</v>
      </c>
      <c r="SAN288" s="3">
        <v>93205</v>
      </c>
      <c r="SAO288" s="3">
        <v>93205</v>
      </c>
      <c r="SAP288" s="3">
        <v>93205</v>
      </c>
      <c r="SAQ288" s="3">
        <v>93205</v>
      </c>
      <c r="SAR288" s="3">
        <v>93205</v>
      </c>
      <c r="SAS288" s="3">
        <v>93205</v>
      </c>
      <c r="SAT288" s="3">
        <v>93205</v>
      </c>
      <c r="SAU288" s="3">
        <v>93205</v>
      </c>
      <c r="SAV288" s="3">
        <v>93205</v>
      </c>
      <c r="SAW288" s="3">
        <v>93205</v>
      </c>
      <c r="SAX288" s="3">
        <v>93205</v>
      </c>
      <c r="SAY288" s="3">
        <v>93205</v>
      </c>
      <c r="SAZ288" s="3">
        <v>93205</v>
      </c>
      <c r="SBA288" s="3">
        <v>93205</v>
      </c>
      <c r="SBB288" s="3">
        <v>93205</v>
      </c>
      <c r="SBC288" s="3">
        <v>93205</v>
      </c>
      <c r="SBD288" s="3">
        <v>93205</v>
      </c>
      <c r="SBE288" s="3">
        <v>93205</v>
      </c>
      <c r="SBF288" s="3">
        <v>93205</v>
      </c>
      <c r="SBG288" s="3">
        <v>93205</v>
      </c>
      <c r="SBH288" s="3">
        <v>93205</v>
      </c>
      <c r="SBI288" s="3">
        <v>93205</v>
      </c>
      <c r="SBJ288" s="3">
        <v>93205</v>
      </c>
      <c r="SBK288" s="3">
        <v>93205</v>
      </c>
      <c r="SBL288" s="3">
        <v>93205</v>
      </c>
      <c r="SBM288" s="3">
        <v>93205</v>
      </c>
      <c r="SBN288" s="3">
        <v>93205</v>
      </c>
      <c r="SBO288" s="3">
        <v>93205</v>
      </c>
      <c r="SBP288" s="3">
        <v>93205</v>
      </c>
      <c r="SBQ288" s="3">
        <v>93205</v>
      </c>
      <c r="SBR288" s="3">
        <v>93205</v>
      </c>
      <c r="SBS288" s="3">
        <v>93205</v>
      </c>
      <c r="SBT288" s="3">
        <v>93205</v>
      </c>
      <c r="SBU288" s="3">
        <v>93205</v>
      </c>
      <c r="SBV288" s="3">
        <v>93205</v>
      </c>
      <c r="SBW288" s="3">
        <v>93205</v>
      </c>
      <c r="SBX288" s="3">
        <v>93205</v>
      </c>
      <c r="SBY288" s="3">
        <v>93205</v>
      </c>
      <c r="SBZ288" s="3">
        <v>93205</v>
      </c>
      <c r="SCA288" s="3">
        <v>93205</v>
      </c>
      <c r="SCB288" s="3">
        <v>93205</v>
      </c>
      <c r="SCC288" s="3">
        <v>93205</v>
      </c>
      <c r="SCD288" s="3">
        <v>93205</v>
      </c>
      <c r="SCE288" s="3">
        <v>93205</v>
      </c>
      <c r="SCF288" s="3">
        <v>93205</v>
      </c>
      <c r="SCG288" s="3">
        <v>93205</v>
      </c>
      <c r="SCH288" s="3">
        <v>93205</v>
      </c>
      <c r="SCI288" s="3">
        <v>93205</v>
      </c>
      <c r="SCJ288" s="3">
        <v>93205</v>
      </c>
      <c r="SCK288" s="3">
        <v>93205</v>
      </c>
      <c r="SCL288" s="3">
        <v>93205</v>
      </c>
      <c r="SCM288" s="3">
        <v>93205</v>
      </c>
      <c r="SCN288" s="3">
        <v>93205</v>
      </c>
      <c r="SCO288" s="3">
        <v>93205</v>
      </c>
      <c r="SCP288" s="3">
        <v>93205</v>
      </c>
      <c r="SCQ288" s="3">
        <v>93205</v>
      </c>
      <c r="SCR288" s="3">
        <v>93205</v>
      </c>
      <c r="SCS288" s="3">
        <v>93205</v>
      </c>
      <c r="SCT288" s="3">
        <v>93205</v>
      </c>
      <c r="SCU288" s="3">
        <v>93205</v>
      </c>
      <c r="SCV288" s="3">
        <v>93205</v>
      </c>
      <c r="SCW288" s="3">
        <v>93205</v>
      </c>
      <c r="SCX288" s="3">
        <v>93205</v>
      </c>
      <c r="SCY288" s="3">
        <v>93205</v>
      </c>
      <c r="SCZ288" s="3">
        <v>93205</v>
      </c>
      <c r="SDA288" s="3">
        <v>93205</v>
      </c>
      <c r="SDB288" s="3">
        <v>93205</v>
      </c>
      <c r="SDC288" s="3">
        <v>93205</v>
      </c>
      <c r="SDD288" s="3">
        <v>93205</v>
      </c>
      <c r="SDE288" s="3">
        <v>93205</v>
      </c>
      <c r="SDF288" s="3">
        <v>93205</v>
      </c>
      <c r="SDG288" s="3">
        <v>93205</v>
      </c>
      <c r="SDH288" s="3">
        <v>93205</v>
      </c>
      <c r="SDI288" s="3">
        <v>93205</v>
      </c>
      <c r="SDJ288" s="3">
        <v>93205</v>
      </c>
      <c r="SDK288" s="3">
        <v>93205</v>
      </c>
      <c r="SDL288" s="3">
        <v>93205</v>
      </c>
      <c r="SDM288" s="3">
        <v>93205</v>
      </c>
      <c r="SDN288" s="3">
        <v>93205</v>
      </c>
      <c r="SDO288" s="3">
        <v>93205</v>
      </c>
      <c r="SDP288" s="3">
        <v>93205</v>
      </c>
      <c r="SDQ288" s="3">
        <v>93205</v>
      </c>
      <c r="SDR288" s="3">
        <v>93205</v>
      </c>
      <c r="SDS288" s="3">
        <v>93205</v>
      </c>
      <c r="SDT288" s="3">
        <v>93205</v>
      </c>
      <c r="SDU288" s="3">
        <v>93205</v>
      </c>
      <c r="SDV288" s="3">
        <v>93205</v>
      </c>
      <c r="SDW288" s="3">
        <v>93205</v>
      </c>
      <c r="SDX288" s="3">
        <v>93205</v>
      </c>
      <c r="SDY288" s="3">
        <v>93205</v>
      </c>
      <c r="SDZ288" s="3">
        <v>93205</v>
      </c>
      <c r="SEA288" s="3">
        <v>93205</v>
      </c>
      <c r="SEB288" s="3">
        <v>93205</v>
      </c>
      <c r="SEC288" s="3">
        <v>93205</v>
      </c>
      <c r="SED288" s="3">
        <v>93205</v>
      </c>
      <c r="SEE288" s="3">
        <v>93205</v>
      </c>
      <c r="SEF288" s="3">
        <v>93205</v>
      </c>
      <c r="SEG288" s="3">
        <v>93205</v>
      </c>
      <c r="SEH288" s="3">
        <v>93205</v>
      </c>
      <c r="SEI288" s="3">
        <v>93205</v>
      </c>
      <c r="SEJ288" s="3">
        <v>93205</v>
      </c>
      <c r="SEK288" s="3">
        <v>93205</v>
      </c>
      <c r="SEL288" s="3">
        <v>93205</v>
      </c>
      <c r="SEM288" s="3">
        <v>93205</v>
      </c>
      <c r="SEN288" s="3">
        <v>93205</v>
      </c>
      <c r="SEO288" s="3">
        <v>93205</v>
      </c>
      <c r="SEP288" s="3">
        <v>93205</v>
      </c>
      <c r="SEQ288" s="3">
        <v>93205</v>
      </c>
      <c r="SER288" s="3">
        <v>93205</v>
      </c>
      <c r="SES288" s="3">
        <v>93205</v>
      </c>
      <c r="SET288" s="3">
        <v>93205</v>
      </c>
      <c r="SEU288" s="3">
        <v>93205</v>
      </c>
      <c r="SEV288" s="3">
        <v>93205</v>
      </c>
      <c r="SEW288" s="3">
        <v>93205</v>
      </c>
      <c r="SEX288" s="3">
        <v>93205</v>
      </c>
      <c r="SEY288" s="3">
        <v>93205</v>
      </c>
      <c r="SEZ288" s="3">
        <v>93205</v>
      </c>
      <c r="SFA288" s="3">
        <v>93205</v>
      </c>
      <c r="SFB288" s="3">
        <v>93205</v>
      </c>
      <c r="SFC288" s="3">
        <v>93205</v>
      </c>
      <c r="SFD288" s="3">
        <v>93205</v>
      </c>
      <c r="SFE288" s="3">
        <v>93205</v>
      </c>
      <c r="SFF288" s="3">
        <v>93205</v>
      </c>
      <c r="SFG288" s="3">
        <v>93205</v>
      </c>
      <c r="SFH288" s="3">
        <v>93205</v>
      </c>
      <c r="SFI288" s="3">
        <v>93205</v>
      </c>
      <c r="SFJ288" s="3">
        <v>93205</v>
      </c>
      <c r="SFK288" s="3">
        <v>93205</v>
      </c>
      <c r="SFL288" s="3">
        <v>93205</v>
      </c>
      <c r="SFM288" s="3">
        <v>93205</v>
      </c>
      <c r="SFN288" s="3">
        <v>93205</v>
      </c>
      <c r="SFO288" s="3">
        <v>93205</v>
      </c>
      <c r="SFP288" s="3">
        <v>93205</v>
      </c>
      <c r="SFQ288" s="3">
        <v>93205</v>
      </c>
      <c r="SFR288" s="3">
        <v>93205</v>
      </c>
      <c r="SFS288" s="3">
        <v>93205</v>
      </c>
      <c r="SFT288" s="3">
        <v>93205</v>
      </c>
      <c r="SFU288" s="3">
        <v>93205</v>
      </c>
      <c r="SFV288" s="3">
        <v>93205</v>
      </c>
      <c r="SFW288" s="3">
        <v>93205</v>
      </c>
      <c r="SFX288" s="3">
        <v>93205</v>
      </c>
      <c r="SFY288" s="3">
        <v>93205</v>
      </c>
      <c r="SFZ288" s="3">
        <v>93205</v>
      </c>
      <c r="SGA288" s="3">
        <v>93205</v>
      </c>
      <c r="SGB288" s="3">
        <v>93205</v>
      </c>
      <c r="SGC288" s="3">
        <v>93205</v>
      </c>
      <c r="SGD288" s="3">
        <v>93205</v>
      </c>
      <c r="SGE288" s="3">
        <v>93205</v>
      </c>
      <c r="SGF288" s="3">
        <v>93205</v>
      </c>
      <c r="SGG288" s="3">
        <v>93205</v>
      </c>
      <c r="SGH288" s="3">
        <v>93205</v>
      </c>
      <c r="SGI288" s="3">
        <v>93205</v>
      </c>
      <c r="SGJ288" s="3">
        <v>93205</v>
      </c>
      <c r="SGK288" s="3">
        <v>93205</v>
      </c>
      <c r="SGL288" s="3">
        <v>93205</v>
      </c>
      <c r="SGM288" s="3">
        <v>93205</v>
      </c>
      <c r="SGN288" s="3">
        <v>93205</v>
      </c>
      <c r="SGO288" s="3">
        <v>93205</v>
      </c>
      <c r="SGP288" s="3">
        <v>93205</v>
      </c>
      <c r="SGQ288" s="3">
        <v>93205</v>
      </c>
      <c r="SGR288" s="3">
        <v>93205</v>
      </c>
      <c r="SGS288" s="3">
        <v>93205</v>
      </c>
      <c r="SGT288" s="3">
        <v>93205</v>
      </c>
      <c r="SGU288" s="3">
        <v>93205</v>
      </c>
      <c r="SGV288" s="3">
        <v>93205</v>
      </c>
      <c r="SGW288" s="3">
        <v>93205</v>
      </c>
      <c r="SGX288" s="3">
        <v>93205</v>
      </c>
      <c r="SGY288" s="3">
        <v>93205</v>
      </c>
      <c r="SGZ288" s="3">
        <v>93205</v>
      </c>
      <c r="SHA288" s="3">
        <v>93205</v>
      </c>
      <c r="SHB288" s="3">
        <v>93205</v>
      </c>
      <c r="SHC288" s="3">
        <v>93205</v>
      </c>
      <c r="SHD288" s="3">
        <v>93205</v>
      </c>
      <c r="SHE288" s="3">
        <v>93205</v>
      </c>
      <c r="SHF288" s="3">
        <v>93205</v>
      </c>
      <c r="SHG288" s="3">
        <v>93205</v>
      </c>
      <c r="SHH288" s="3">
        <v>93205</v>
      </c>
      <c r="SHI288" s="3">
        <v>93205</v>
      </c>
      <c r="SHJ288" s="3">
        <v>93205</v>
      </c>
      <c r="SHK288" s="3">
        <v>93205</v>
      </c>
      <c r="SHL288" s="3">
        <v>93205</v>
      </c>
      <c r="SHM288" s="3">
        <v>93205</v>
      </c>
      <c r="SHN288" s="3">
        <v>93205</v>
      </c>
      <c r="SHO288" s="3">
        <v>93205</v>
      </c>
      <c r="SHP288" s="3">
        <v>93205</v>
      </c>
      <c r="SHQ288" s="3">
        <v>93205</v>
      </c>
      <c r="SHR288" s="3">
        <v>93205</v>
      </c>
      <c r="SHS288" s="3">
        <v>93205</v>
      </c>
      <c r="SHT288" s="3">
        <v>93205</v>
      </c>
      <c r="SHU288" s="3">
        <v>93205</v>
      </c>
      <c r="SHV288" s="3">
        <v>93205</v>
      </c>
      <c r="SHW288" s="3">
        <v>93205</v>
      </c>
      <c r="SHX288" s="3">
        <v>93205</v>
      </c>
      <c r="SHY288" s="3">
        <v>93205</v>
      </c>
      <c r="SHZ288" s="3">
        <v>93205</v>
      </c>
      <c r="SIA288" s="3">
        <v>93205</v>
      </c>
      <c r="SIB288" s="3">
        <v>93205</v>
      </c>
      <c r="SIC288" s="3">
        <v>93205</v>
      </c>
      <c r="SID288" s="3">
        <v>93205</v>
      </c>
      <c r="SIE288" s="3">
        <v>93205</v>
      </c>
      <c r="SIF288" s="3">
        <v>93205</v>
      </c>
      <c r="SIG288" s="3">
        <v>93205</v>
      </c>
      <c r="SIH288" s="3">
        <v>93205</v>
      </c>
      <c r="SII288" s="3">
        <v>93205</v>
      </c>
      <c r="SIJ288" s="3">
        <v>93205</v>
      </c>
      <c r="SIK288" s="3">
        <v>93205</v>
      </c>
      <c r="SIL288" s="3">
        <v>93205</v>
      </c>
      <c r="SIM288" s="3">
        <v>93205</v>
      </c>
      <c r="SIN288" s="3">
        <v>93205</v>
      </c>
      <c r="SIO288" s="3">
        <v>93205</v>
      </c>
      <c r="SIP288" s="3">
        <v>93205</v>
      </c>
      <c r="SIQ288" s="3">
        <v>93205</v>
      </c>
      <c r="SIR288" s="3">
        <v>93205</v>
      </c>
      <c r="SIS288" s="3">
        <v>93205</v>
      </c>
      <c r="SIT288" s="3">
        <v>93205</v>
      </c>
      <c r="SIU288" s="3">
        <v>93205</v>
      </c>
      <c r="SIV288" s="3">
        <v>93205</v>
      </c>
      <c r="SIW288" s="3">
        <v>93205</v>
      </c>
      <c r="SIX288" s="3">
        <v>93205</v>
      </c>
      <c r="SIY288" s="3">
        <v>93205</v>
      </c>
      <c r="SIZ288" s="3">
        <v>93205</v>
      </c>
      <c r="SJA288" s="3">
        <v>93205</v>
      </c>
      <c r="SJB288" s="3">
        <v>93205</v>
      </c>
      <c r="SJC288" s="3">
        <v>93205</v>
      </c>
      <c r="SJD288" s="3">
        <v>93205</v>
      </c>
      <c r="SJE288" s="3">
        <v>93205</v>
      </c>
      <c r="SJF288" s="3">
        <v>93205</v>
      </c>
      <c r="SJG288" s="3">
        <v>93205</v>
      </c>
      <c r="SJH288" s="3">
        <v>93205</v>
      </c>
      <c r="SJI288" s="3">
        <v>93205</v>
      </c>
      <c r="SJJ288" s="3">
        <v>93205</v>
      </c>
      <c r="SJK288" s="3">
        <v>93205</v>
      </c>
      <c r="SJL288" s="3">
        <v>93205</v>
      </c>
      <c r="SJM288" s="3">
        <v>93205</v>
      </c>
      <c r="SJN288" s="3">
        <v>93205</v>
      </c>
      <c r="SJO288" s="3">
        <v>93205</v>
      </c>
      <c r="SJP288" s="3">
        <v>93205</v>
      </c>
      <c r="SJQ288" s="3">
        <v>93205</v>
      </c>
      <c r="SJR288" s="3">
        <v>93205</v>
      </c>
      <c r="SJS288" s="3">
        <v>93205</v>
      </c>
      <c r="SJT288" s="3">
        <v>93205</v>
      </c>
      <c r="SJU288" s="3">
        <v>93205</v>
      </c>
      <c r="SJV288" s="3">
        <v>93205</v>
      </c>
      <c r="SJW288" s="3">
        <v>93205</v>
      </c>
      <c r="SJX288" s="3">
        <v>93205</v>
      </c>
      <c r="SJY288" s="3">
        <v>93205</v>
      </c>
      <c r="SJZ288" s="3">
        <v>93205</v>
      </c>
      <c r="SKA288" s="3">
        <v>93205</v>
      </c>
      <c r="SKB288" s="3">
        <v>93205</v>
      </c>
      <c r="SKC288" s="3">
        <v>93205</v>
      </c>
      <c r="SKD288" s="3">
        <v>93205</v>
      </c>
      <c r="SKE288" s="3">
        <v>93205</v>
      </c>
      <c r="SKF288" s="3">
        <v>93205</v>
      </c>
      <c r="SKG288" s="3">
        <v>93205</v>
      </c>
      <c r="SKH288" s="3">
        <v>93205</v>
      </c>
      <c r="SKI288" s="3">
        <v>93205</v>
      </c>
      <c r="SKJ288" s="3">
        <v>93205</v>
      </c>
      <c r="SKK288" s="3">
        <v>93205</v>
      </c>
      <c r="SKL288" s="3">
        <v>93205</v>
      </c>
      <c r="SKM288" s="3">
        <v>93205</v>
      </c>
      <c r="SKN288" s="3">
        <v>93205</v>
      </c>
      <c r="SKO288" s="3">
        <v>93205</v>
      </c>
      <c r="SKP288" s="3">
        <v>93205</v>
      </c>
      <c r="SKQ288" s="3">
        <v>93205</v>
      </c>
      <c r="SKR288" s="3">
        <v>93205</v>
      </c>
      <c r="SKS288" s="3">
        <v>93205</v>
      </c>
      <c r="SKT288" s="3">
        <v>93205</v>
      </c>
      <c r="SKU288" s="3">
        <v>93205</v>
      </c>
      <c r="SKV288" s="3">
        <v>93205</v>
      </c>
      <c r="SKW288" s="3">
        <v>93205</v>
      </c>
      <c r="SKX288" s="3">
        <v>93205</v>
      </c>
      <c r="SKY288" s="3">
        <v>93205</v>
      </c>
      <c r="SKZ288" s="3">
        <v>93205</v>
      </c>
      <c r="SLA288" s="3">
        <v>93205</v>
      </c>
      <c r="SLB288" s="3">
        <v>93205</v>
      </c>
      <c r="SLC288" s="3">
        <v>93205</v>
      </c>
      <c r="SLD288" s="3">
        <v>93205</v>
      </c>
      <c r="SLE288" s="3">
        <v>93205</v>
      </c>
      <c r="SLF288" s="3">
        <v>93205</v>
      </c>
      <c r="SLG288" s="3">
        <v>93205</v>
      </c>
      <c r="SLH288" s="3">
        <v>93205</v>
      </c>
      <c r="SLI288" s="3">
        <v>93205</v>
      </c>
      <c r="SLJ288" s="3">
        <v>93205</v>
      </c>
      <c r="SLK288" s="3">
        <v>93205</v>
      </c>
      <c r="SLL288" s="3">
        <v>93205</v>
      </c>
      <c r="SLM288" s="3">
        <v>93205</v>
      </c>
      <c r="SLN288" s="3">
        <v>93205</v>
      </c>
      <c r="SLO288" s="3">
        <v>93205</v>
      </c>
      <c r="SLP288" s="3">
        <v>93205</v>
      </c>
      <c r="SLQ288" s="3">
        <v>93205</v>
      </c>
      <c r="SLR288" s="3">
        <v>93205</v>
      </c>
      <c r="SLS288" s="3">
        <v>93205</v>
      </c>
      <c r="SLT288" s="3">
        <v>93205</v>
      </c>
      <c r="SLU288" s="3">
        <v>93205</v>
      </c>
      <c r="SLV288" s="3">
        <v>93205</v>
      </c>
      <c r="SLW288" s="3">
        <v>93205</v>
      </c>
      <c r="SLX288" s="3">
        <v>93205</v>
      </c>
      <c r="SLY288" s="3">
        <v>93205</v>
      </c>
      <c r="SLZ288" s="3">
        <v>93205</v>
      </c>
      <c r="SMA288" s="3">
        <v>93205</v>
      </c>
      <c r="SMB288" s="3">
        <v>93205</v>
      </c>
      <c r="SMC288" s="3">
        <v>93205</v>
      </c>
      <c r="SMD288" s="3">
        <v>93205</v>
      </c>
      <c r="SME288" s="3">
        <v>93205</v>
      </c>
      <c r="SMF288" s="3">
        <v>93205</v>
      </c>
      <c r="SMG288" s="3">
        <v>93205</v>
      </c>
      <c r="SMH288" s="3">
        <v>93205</v>
      </c>
      <c r="SMI288" s="3">
        <v>93205</v>
      </c>
      <c r="SMJ288" s="3">
        <v>93205</v>
      </c>
      <c r="SMK288" s="3">
        <v>93205</v>
      </c>
      <c r="SML288" s="3">
        <v>93205</v>
      </c>
      <c r="SMM288" s="3">
        <v>93205</v>
      </c>
      <c r="SMN288" s="3">
        <v>93205</v>
      </c>
      <c r="SMO288" s="3">
        <v>93205</v>
      </c>
      <c r="SMP288" s="3">
        <v>93205</v>
      </c>
      <c r="SMQ288" s="3">
        <v>93205</v>
      </c>
      <c r="SMR288" s="3">
        <v>93205</v>
      </c>
      <c r="SMS288" s="3">
        <v>93205</v>
      </c>
      <c r="SMT288" s="3">
        <v>93205</v>
      </c>
      <c r="SMU288" s="3">
        <v>93205</v>
      </c>
      <c r="SMV288" s="3">
        <v>93205</v>
      </c>
      <c r="SMW288" s="3">
        <v>93205</v>
      </c>
      <c r="SMX288" s="3">
        <v>93205</v>
      </c>
      <c r="SMY288" s="3">
        <v>93205</v>
      </c>
      <c r="SMZ288" s="3">
        <v>93205</v>
      </c>
      <c r="SNA288" s="3">
        <v>93205</v>
      </c>
      <c r="SNB288" s="3">
        <v>93205</v>
      </c>
      <c r="SNC288" s="3">
        <v>93205</v>
      </c>
      <c r="SND288" s="3">
        <v>93205</v>
      </c>
      <c r="SNE288" s="3">
        <v>93205</v>
      </c>
      <c r="SNF288" s="3">
        <v>93205</v>
      </c>
      <c r="SNG288" s="3">
        <v>93205</v>
      </c>
      <c r="SNH288" s="3">
        <v>93205</v>
      </c>
      <c r="SNI288" s="3">
        <v>93205</v>
      </c>
      <c r="SNJ288" s="3">
        <v>93205</v>
      </c>
      <c r="SNK288" s="3">
        <v>93205</v>
      </c>
      <c r="SNL288" s="3">
        <v>93205</v>
      </c>
      <c r="SNM288" s="3">
        <v>93205</v>
      </c>
      <c r="SNN288" s="3">
        <v>93205</v>
      </c>
      <c r="SNO288" s="3">
        <v>93205</v>
      </c>
      <c r="SNP288" s="3">
        <v>93205</v>
      </c>
      <c r="SNQ288" s="3">
        <v>93205</v>
      </c>
      <c r="SNR288" s="3">
        <v>93205</v>
      </c>
      <c r="SNS288" s="3">
        <v>93205</v>
      </c>
      <c r="SNT288" s="3">
        <v>93205</v>
      </c>
      <c r="SNU288" s="3">
        <v>93205</v>
      </c>
      <c r="SNV288" s="3">
        <v>93205</v>
      </c>
      <c r="SNW288" s="3">
        <v>93205</v>
      </c>
      <c r="SNX288" s="3">
        <v>93205</v>
      </c>
      <c r="SNY288" s="3">
        <v>93205</v>
      </c>
      <c r="SNZ288" s="3">
        <v>93205</v>
      </c>
      <c r="SOA288" s="3">
        <v>93205</v>
      </c>
      <c r="SOB288" s="3">
        <v>93205</v>
      </c>
      <c r="SOC288" s="3">
        <v>93205</v>
      </c>
      <c r="SOD288" s="3">
        <v>93205</v>
      </c>
      <c r="SOE288" s="3">
        <v>93205</v>
      </c>
      <c r="SOF288" s="3">
        <v>93205</v>
      </c>
      <c r="SOG288" s="3">
        <v>93205</v>
      </c>
      <c r="SOH288" s="3">
        <v>93205</v>
      </c>
      <c r="SOI288" s="3">
        <v>93205</v>
      </c>
      <c r="SOJ288" s="3">
        <v>93205</v>
      </c>
      <c r="SOK288" s="3">
        <v>93205</v>
      </c>
      <c r="SOL288" s="3">
        <v>93205</v>
      </c>
      <c r="SOM288" s="3">
        <v>93205</v>
      </c>
      <c r="SON288" s="3">
        <v>93205</v>
      </c>
      <c r="SOO288" s="3">
        <v>93205</v>
      </c>
      <c r="SOP288" s="3">
        <v>93205</v>
      </c>
      <c r="SOQ288" s="3">
        <v>93205</v>
      </c>
      <c r="SOR288" s="3">
        <v>93205</v>
      </c>
      <c r="SOS288" s="3">
        <v>93205</v>
      </c>
      <c r="SOT288" s="3">
        <v>93205</v>
      </c>
      <c r="SOU288" s="3">
        <v>93205</v>
      </c>
      <c r="SOV288" s="3">
        <v>93205</v>
      </c>
      <c r="SOW288" s="3">
        <v>93205</v>
      </c>
      <c r="SOX288" s="3">
        <v>93205</v>
      </c>
      <c r="SOY288" s="3">
        <v>93205</v>
      </c>
      <c r="SOZ288" s="3">
        <v>93205</v>
      </c>
      <c r="SPA288" s="3">
        <v>93205</v>
      </c>
      <c r="SPB288" s="3">
        <v>93205</v>
      </c>
      <c r="SPC288" s="3">
        <v>93205</v>
      </c>
      <c r="SPD288" s="3">
        <v>93205</v>
      </c>
      <c r="SPE288" s="3">
        <v>93205</v>
      </c>
      <c r="SPF288" s="3">
        <v>93205</v>
      </c>
      <c r="SPG288" s="3">
        <v>93205</v>
      </c>
      <c r="SPH288" s="3">
        <v>93205</v>
      </c>
      <c r="SPI288" s="3">
        <v>93205</v>
      </c>
      <c r="SPJ288" s="3">
        <v>93205</v>
      </c>
      <c r="SPK288" s="3">
        <v>93205</v>
      </c>
      <c r="SPL288" s="3">
        <v>93205</v>
      </c>
      <c r="SPM288" s="3">
        <v>93205</v>
      </c>
      <c r="SPN288" s="3">
        <v>93205</v>
      </c>
      <c r="SPO288" s="3">
        <v>93205</v>
      </c>
      <c r="SPP288" s="3">
        <v>93205</v>
      </c>
      <c r="SPQ288" s="3">
        <v>93205</v>
      </c>
      <c r="SPR288" s="3">
        <v>93205</v>
      </c>
      <c r="SPS288" s="3">
        <v>93205</v>
      </c>
      <c r="SPT288" s="3">
        <v>93205</v>
      </c>
      <c r="SPU288" s="3">
        <v>93205</v>
      </c>
      <c r="SPV288" s="3">
        <v>93205</v>
      </c>
      <c r="SPW288" s="3">
        <v>93205</v>
      </c>
      <c r="SPX288" s="3">
        <v>93205</v>
      </c>
      <c r="SPY288" s="3">
        <v>93205</v>
      </c>
      <c r="SPZ288" s="3">
        <v>93205</v>
      </c>
      <c r="SQA288" s="3">
        <v>93205</v>
      </c>
      <c r="SQB288" s="3">
        <v>93205</v>
      </c>
      <c r="SQC288" s="3">
        <v>93205</v>
      </c>
      <c r="SQD288" s="3">
        <v>93205</v>
      </c>
      <c r="SQE288" s="3">
        <v>93205</v>
      </c>
      <c r="SQF288" s="3">
        <v>93205</v>
      </c>
      <c r="SQG288" s="3">
        <v>93205</v>
      </c>
      <c r="SQH288" s="3">
        <v>93205</v>
      </c>
      <c r="SQI288" s="3">
        <v>93205</v>
      </c>
      <c r="SQJ288" s="3">
        <v>93205</v>
      </c>
      <c r="SQK288" s="3">
        <v>93205</v>
      </c>
      <c r="SQL288" s="3">
        <v>93205</v>
      </c>
      <c r="SQM288" s="3">
        <v>93205</v>
      </c>
      <c r="SQN288" s="3">
        <v>93205</v>
      </c>
      <c r="SQO288" s="3">
        <v>93205</v>
      </c>
      <c r="SQP288" s="3">
        <v>93205</v>
      </c>
      <c r="SQQ288" s="3">
        <v>93205</v>
      </c>
      <c r="SQR288" s="3">
        <v>93205</v>
      </c>
      <c r="SQS288" s="3">
        <v>93205</v>
      </c>
      <c r="SQT288" s="3">
        <v>93205</v>
      </c>
      <c r="SQU288" s="3">
        <v>93205</v>
      </c>
      <c r="SQV288" s="3">
        <v>93205</v>
      </c>
      <c r="SQW288" s="3">
        <v>93205</v>
      </c>
      <c r="SQX288" s="3">
        <v>93205</v>
      </c>
      <c r="SQY288" s="3">
        <v>93205</v>
      </c>
      <c r="SQZ288" s="3">
        <v>93205</v>
      </c>
      <c r="SRA288" s="3">
        <v>93205</v>
      </c>
      <c r="SRB288" s="3">
        <v>93205</v>
      </c>
      <c r="SRC288" s="3">
        <v>93205</v>
      </c>
      <c r="SRD288" s="3">
        <v>93205</v>
      </c>
      <c r="SRE288" s="3">
        <v>93205</v>
      </c>
      <c r="SRF288" s="3">
        <v>93205</v>
      </c>
      <c r="SRG288" s="3">
        <v>93205</v>
      </c>
      <c r="SRH288" s="3">
        <v>93205</v>
      </c>
      <c r="SRI288" s="3">
        <v>93205</v>
      </c>
      <c r="SRJ288" s="3">
        <v>93205</v>
      </c>
      <c r="SRK288" s="3">
        <v>93205</v>
      </c>
      <c r="SRL288" s="3">
        <v>93205</v>
      </c>
      <c r="SRM288" s="3">
        <v>93205</v>
      </c>
      <c r="SRN288" s="3">
        <v>93205</v>
      </c>
      <c r="SRO288" s="3">
        <v>93205</v>
      </c>
      <c r="SRP288" s="3">
        <v>93205</v>
      </c>
      <c r="SRQ288" s="3">
        <v>93205</v>
      </c>
      <c r="SRR288" s="3">
        <v>93205</v>
      </c>
      <c r="SRS288" s="3">
        <v>93205</v>
      </c>
      <c r="SRT288" s="3">
        <v>93205</v>
      </c>
      <c r="SRU288" s="3">
        <v>93205</v>
      </c>
      <c r="SRV288" s="3">
        <v>93205</v>
      </c>
      <c r="SRW288" s="3">
        <v>93205</v>
      </c>
      <c r="SRX288" s="3">
        <v>93205</v>
      </c>
      <c r="SRY288" s="3">
        <v>93205</v>
      </c>
      <c r="SRZ288" s="3">
        <v>93205</v>
      </c>
      <c r="SSA288" s="3">
        <v>93205</v>
      </c>
      <c r="SSB288" s="3">
        <v>93205</v>
      </c>
      <c r="SSC288" s="3">
        <v>93205</v>
      </c>
      <c r="SSD288" s="3">
        <v>93205</v>
      </c>
      <c r="SSE288" s="3">
        <v>93205</v>
      </c>
      <c r="SSF288" s="3">
        <v>93205</v>
      </c>
      <c r="SSG288" s="3">
        <v>93205</v>
      </c>
      <c r="SSH288" s="3">
        <v>93205</v>
      </c>
      <c r="SSI288" s="3">
        <v>93205</v>
      </c>
      <c r="SSJ288" s="3">
        <v>93205</v>
      </c>
      <c r="SSK288" s="3">
        <v>93205</v>
      </c>
      <c r="SSL288" s="3">
        <v>93205</v>
      </c>
      <c r="SSM288" s="3">
        <v>93205</v>
      </c>
      <c r="SSN288" s="3">
        <v>93205</v>
      </c>
      <c r="SSO288" s="3">
        <v>93205</v>
      </c>
      <c r="SSP288" s="3">
        <v>93205</v>
      </c>
      <c r="SSQ288" s="3">
        <v>93205</v>
      </c>
      <c r="SSR288" s="3">
        <v>93205</v>
      </c>
      <c r="SSS288" s="3">
        <v>93205</v>
      </c>
      <c r="SST288" s="3">
        <v>93205</v>
      </c>
      <c r="SSU288" s="3">
        <v>93205</v>
      </c>
      <c r="SSV288" s="3">
        <v>93205</v>
      </c>
      <c r="SSW288" s="3">
        <v>93205</v>
      </c>
      <c r="SSX288" s="3">
        <v>93205</v>
      </c>
      <c r="SSY288" s="3">
        <v>93205</v>
      </c>
      <c r="SSZ288" s="3">
        <v>93205</v>
      </c>
      <c r="STA288" s="3">
        <v>93205</v>
      </c>
      <c r="STB288" s="3">
        <v>93205</v>
      </c>
      <c r="STC288" s="3">
        <v>93205</v>
      </c>
      <c r="STD288" s="3">
        <v>93205</v>
      </c>
      <c r="STE288" s="3">
        <v>93205</v>
      </c>
      <c r="STF288" s="3">
        <v>93205</v>
      </c>
      <c r="STG288" s="3">
        <v>93205</v>
      </c>
      <c r="STH288" s="3">
        <v>93205</v>
      </c>
      <c r="STI288" s="3">
        <v>93205</v>
      </c>
      <c r="STJ288" s="3">
        <v>93205</v>
      </c>
      <c r="STK288" s="3">
        <v>93205</v>
      </c>
      <c r="STL288" s="3">
        <v>93205</v>
      </c>
      <c r="STM288" s="3">
        <v>93205</v>
      </c>
      <c r="STN288" s="3">
        <v>93205</v>
      </c>
      <c r="STO288" s="3">
        <v>93205</v>
      </c>
      <c r="STP288" s="3">
        <v>93205</v>
      </c>
      <c r="STQ288" s="3">
        <v>93205</v>
      </c>
      <c r="STR288" s="3">
        <v>93205</v>
      </c>
      <c r="STS288" s="3">
        <v>93205</v>
      </c>
      <c r="STT288" s="3">
        <v>93205</v>
      </c>
      <c r="STU288" s="3">
        <v>93205</v>
      </c>
      <c r="STV288" s="3">
        <v>93205</v>
      </c>
      <c r="STW288" s="3">
        <v>93205</v>
      </c>
      <c r="STX288" s="3">
        <v>93205</v>
      </c>
      <c r="STY288" s="3">
        <v>93205</v>
      </c>
      <c r="STZ288" s="3">
        <v>93205</v>
      </c>
      <c r="SUA288" s="3">
        <v>93205</v>
      </c>
      <c r="SUB288" s="3">
        <v>93205</v>
      </c>
      <c r="SUC288" s="3">
        <v>93205</v>
      </c>
      <c r="SUD288" s="3">
        <v>93205</v>
      </c>
      <c r="SUE288" s="3">
        <v>93205</v>
      </c>
      <c r="SUF288" s="3">
        <v>93205</v>
      </c>
      <c r="SUG288" s="3">
        <v>93205</v>
      </c>
      <c r="SUH288" s="3">
        <v>93205</v>
      </c>
      <c r="SUI288" s="3">
        <v>93205</v>
      </c>
      <c r="SUJ288" s="3">
        <v>93205</v>
      </c>
      <c r="SUK288" s="3">
        <v>93205</v>
      </c>
      <c r="SUL288" s="3">
        <v>93205</v>
      </c>
      <c r="SUM288" s="3">
        <v>93205</v>
      </c>
      <c r="SUN288" s="3">
        <v>93205</v>
      </c>
      <c r="SUO288" s="3">
        <v>93205</v>
      </c>
      <c r="SUP288" s="3">
        <v>93205</v>
      </c>
      <c r="SUQ288" s="3">
        <v>93205</v>
      </c>
      <c r="SUR288" s="3">
        <v>93205</v>
      </c>
      <c r="SUS288" s="3">
        <v>93205</v>
      </c>
      <c r="SUT288" s="3">
        <v>93205</v>
      </c>
      <c r="SUU288" s="3">
        <v>93205</v>
      </c>
      <c r="SUV288" s="3">
        <v>93205</v>
      </c>
      <c r="SUW288" s="3">
        <v>93205</v>
      </c>
      <c r="SUX288" s="3">
        <v>93205</v>
      </c>
      <c r="SUY288" s="3">
        <v>93205</v>
      </c>
      <c r="SUZ288" s="3">
        <v>93205</v>
      </c>
      <c r="SVA288" s="3">
        <v>93205</v>
      </c>
      <c r="SVB288" s="3">
        <v>93205</v>
      </c>
      <c r="SVC288" s="3">
        <v>93205</v>
      </c>
      <c r="SVD288" s="3">
        <v>93205</v>
      </c>
      <c r="SVE288" s="3">
        <v>93205</v>
      </c>
      <c r="SVF288" s="3">
        <v>93205</v>
      </c>
      <c r="SVG288" s="3">
        <v>93205</v>
      </c>
      <c r="SVH288" s="3">
        <v>93205</v>
      </c>
      <c r="SVI288" s="3">
        <v>93205</v>
      </c>
      <c r="SVJ288" s="3">
        <v>93205</v>
      </c>
      <c r="SVK288" s="3">
        <v>93205</v>
      </c>
      <c r="SVL288" s="3">
        <v>93205</v>
      </c>
      <c r="SVM288" s="3">
        <v>93205</v>
      </c>
      <c r="SVN288" s="3">
        <v>93205</v>
      </c>
      <c r="SVO288" s="3">
        <v>93205</v>
      </c>
      <c r="SVP288" s="3">
        <v>93205</v>
      </c>
      <c r="SVQ288" s="3">
        <v>93205</v>
      </c>
      <c r="SVR288" s="3">
        <v>93205</v>
      </c>
      <c r="SVS288" s="3">
        <v>93205</v>
      </c>
      <c r="SVT288" s="3">
        <v>93205</v>
      </c>
      <c r="SVU288" s="3">
        <v>93205</v>
      </c>
      <c r="SVV288" s="3">
        <v>93205</v>
      </c>
      <c r="SVW288" s="3">
        <v>93205</v>
      </c>
      <c r="SVX288" s="3">
        <v>93205</v>
      </c>
      <c r="SVY288" s="3">
        <v>93205</v>
      </c>
      <c r="SVZ288" s="3">
        <v>93205</v>
      </c>
      <c r="SWA288" s="3">
        <v>93205</v>
      </c>
      <c r="SWB288" s="3">
        <v>93205</v>
      </c>
      <c r="SWC288" s="3">
        <v>93205</v>
      </c>
      <c r="SWD288" s="3">
        <v>93205</v>
      </c>
      <c r="SWE288" s="3">
        <v>93205</v>
      </c>
      <c r="SWF288" s="3">
        <v>93205</v>
      </c>
      <c r="SWG288" s="3">
        <v>93205</v>
      </c>
      <c r="SWH288" s="3">
        <v>93205</v>
      </c>
      <c r="SWI288" s="3">
        <v>93205</v>
      </c>
      <c r="SWJ288" s="3">
        <v>93205</v>
      </c>
      <c r="SWK288" s="3">
        <v>93205</v>
      </c>
      <c r="SWL288" s="3">
        <v>93205</v>
      </c>
      <c r="SWM288" s="3">
        <v>93205</v>
      </c>
      <c r="SWN288" s="3">
        <v>93205</v>
      </c>
      <c r="SWO288" s="3">
        <v>93205</v>
      </c>
      <c r="SWP288" s="3">
        <v>93205</v>
      </c>
      <c r="SWQ288" s="3">
        <v>93205</v>
      </c>
      <c r="SWR288" s="3">
        <v>93205</v>
      </c>
      <c r="SWS288" s="3">
        <v>93205</v>
      </c>
      <c r="SWT288" s="3">
        <v>93205</v>
      </c>
      <c r="SWU288" s="3">
        <v>93205</v>
      </c>
      <c r="SWV288" s="3">
        <v>93205</v>
      </c>
      <c r="SWW288" s="3">
        <v>93205</v>
      </c>
      <c r="SWX288" s="3">
        <v>93205</v>
      </c>
      <c r="SWY288" s="3">
        <v>93205</v>
      </c>
      <c r="SWZ288" s="3">
        <v>93205</v>
      </c>
      <c r="SXA288" s="3">
        <v>93205</v>
      </c>
      <c r="SXB288" s="3">
        <v>93205</v>
      </c>
      <c r="SXC288" s="3">
        <v>93205</v>
      </c>
      <c r="SXD288" s="3">
        <v>93205</v>
      </c>
      <c r="SXE288" s="3">
        <v>93205</v>
      </c>
      <c r="SXF288" s="3">
        <v>93205</v>
      </c>
      <c r="SXG288" s="3">
        <v>93205</v>
      </c>
      <c r="SXH288" s="3">
        <v>93205</v>
      </c>
      <c r="SXI288" s="3">
        <v>93205</v>
      </c>
      <c r="SXJ288" s="3">
        <v>93205</v>
      </c>
      <c r="SXK288" s="3">
        <v>93205</v>
      </c>
      <c r="SXL288" s="3">
        <v>93205</v>
      </c>
      <c r="SXM288" s="3">
        <v>93205</v>
      </c>
      <c r="SXN288" s="3">
        <v>93205</v>
      </c>
      <c r="SXO288" s="3">
        <v>93205</v>
      </c>
      <c r="SXP288" s="3">
        <v>93205</v>
      </c>
      <c r="SXQ288" s="3">
        <v>93205</v>
      </c>
      <c r="SXR288" s="3">
        <v>93205</v>
      </c>
      <c r="SXS288" s="3">
        <v>93205</v>
      </c>
      <c r="SXT288" s="3">
        <v>93205</v>
      </c>
      <c r="SXU288" s="3">
        <v>93205</v>
      </c>
      <c r="SXV288" s="3">
        <v>93205</v>
      </c>
      <c r="SXW288" s="3">
        <v>93205</v>
      </c>
      <c r="SXX288" s="3">
        <v>93205</v>
      </c>
      <c r="SXY288" s="3">
        <v>93205</v>
      </c>
      <c r="SXZ288" s="3">
        <v>93205</v>
      </c>
      <c r="SYA288" s="3">
        <v>93205</v>
      </c>
      <c r="SYB288" s="3">
        <v>93205</v>
      </c>
      <c r="SYC288" s="3">
        <v>93205</v>
      </c>
      <c r="SYD288" s="3">
        <v>93205</v>
      </c>
      <c r="SYE288" s="3">
        <v>93205</v>
      </c>
      <c r="SYF288" s="3">
        <v>93205</v>
      </c>
      <c r="SYG288" s="3">
        <v>93205</v>
      </c>
      <c r="SYH288" s="3">
        <v>93205</v>
      </c>
      <c r="SYI288" s="3">
        <v>93205</v>
      </c>
      <c r="SYJ288" s="3">
        <v>93205</v>
      </c>
      <c r="SYK288" s="3">
        <v>93205</v>
      </c>
      <c r="SYL288" s="3">
        <v>93205</v>
      </c>
      <c r="SYM288" s="3">
        <v>93205</v>
      </c>
      <c r="SYN288" s="3">
        <v>93205</v>
      </c>
      <c r="SYO288" s="3">
        <v>93205</v>
      </c>
      <c r="SYP288" s="3">
        <v>93205</v>
      </c>
      <c r="SYQ288" s="3">
        <v>93205</v>
      </c>
      <c r="SYR288" s="3">
        <v>93205</v>
      </c>
      <c r="SYS288" s="3">
        <v>93205</v>
      </c>
      <c r="SYT288" s="3">
        <v>93205</v>
      </c>
      <c r="SYU288" s="3">
        <v>93205</v>
      </c>
      <c r="SYV288" s="3">
        <v>93205</v>
      </c>
      <c r="SYW288" s="3">
        <v>93205</v>
      </c>
      <c r="SYX288" s="3">
        <v>93205</v>
      </c>
      <c r="SYY288" s="3">
        <v>93205</v>
      </c>
      <c r="SYZ288" s="3">
        <v>93205</v>
      </c>
      <c r="SZA288" s="3">
        <v>93205</v>
      </c>
      <c r="SZB288" s="3">
        <v>93205</v>
      </c>
      <c r="SZC288" s="3">
        <v>93205</v>
      </c>
      <c r="SZD288" s="3">
        <v>93205</v>
      </c>
      <c r="SZE288" s="3">
        <v>93205</v>
      </c>
      <c r="SZF288" s="3">
        <v>93205</v>
      </c>
      <c r="SZG288" s="3">
        <v>93205</v>
      </c>
      <c r="SZH288" s="3">
        <v>93205</v>
      </c>
      <c r="SZI288" s="3">
        <v>93205</v>
      </c>
      <c r="SZJ288" s="3">
        <v>93205</v>
      </c>
      <c r="SZK288" s="3">
        <v>93205</v>
      </c>
      <c r="SZL288" s="3">
        <v>93205</v>
      </c>
      <c r="SZM288" s="3">
        <v>93205</v>
      </c>
      <c r="SZN288" s="3">
        <v>93205</v>
      </c>
      <c r="SZO288" s="3">
        <v>93205</v>
      </c>
      <c r="SZP288" s="3">
        <v>93205</v>
      </c>
      <c r="SZQ288" s="3">
        <v>93205</v>
      </c>
      <c r="SZR288" s="3">
        <v>93205</v>
      </c>
      <c r="SZS288" s="3">
        <v>93205</v>
      </c>
      <c r="SZT288" s="3">
        <v>93205</v>
      </c>
      <c r="SZU288" s="3">
        <v>93205</v>
      </c>
      <c r="SZV288" s="3">
        <v>93205</v>
      </c>
      <c r="SZW288" s="3">
        <v>93205</v>
      </c>
      <c r="SZX288" s="3">
        <v>93205</v>
      </c>
      <c r="SZY288" s="3">
        <v>93205</v>
      </c>
      <c r="SZZ288" s="3">
        <v>93205</v>
      </c>
      <c r="TAA288" s="3">
        <v>93205</v>
      </c>
      <c r="TAB288" s="3">
        <v>93205</v>
      </c>
      <c r="TAC288" s="3">
        <v>93205</v>
      </c>
      <c r="TAD288" s="3">
        <v>93205</v>
      </c>
      <c r="TAE288" s="3">
        <v>93205</v>
      </c>
      <c r="TAF288" s="3">
        <v>93205</v>
      </c>
      <c r="TAG288" s="3">
        <v>93205</v>
      </c>
      <c r="TAH288" s="3">
        <v>93205</v>
      </c>
      <c r="TAI288" s="3">
        <v>93205</v>
      </c>
      <c r="TAJ288" s="3">
        <v>93205</v>
      </c>
      <c r="TAK288" s="3">
        <v>93205</v>
      </c>
      <c r="TAL288" s="3">
        <v>93205</v>
      </c>
      <c r="TAM288" s="3">
        <v>93205</v>
      </c>
      <c r="TAN288" s="3">
        <v>93205</v>
      </c>
      <c r="TAO288" s="3">
        <v>93205</v>
      </c>
      <c r="TAP288" s="3">
        <v>93205</v>
      </c>
      <c r="TAQ288" s="3">
        <v>93205</v>
      </c>
      <c r="TAR288" s="3">
        <v>93205</v>
      </c>
      <c r="TAS288" s="3">
        <v>93205</v>
      </c>
      <c r="TAT288" s="3">
        <v>93205</v>
      </c>
      <c r="TAU288" s="3">
        <v>93205</v>
      </c>
      <c r="TAV288" s="3">
        <v>93205</v>
      </c>
      <c r="TAW288" s="3">
        <v>93205</v>
      </c>
      <c r="TAX288" s="3">
        <v>93205</v>
      </c>
      <c r="TAY288" s="3">
        <v>93205</v>
      </c>
      <c r="TAZ288" s="3">
        <v>93205</v>
      </c>
      <c r="TBA288" s="3">
        <v>93205</v>
      </c>
      <c r="TBB288" s="3">
        <v>93205</v>
      </c>
      <c r="TBC288" s="3">
        <v>93205</v>
      </c>
      <c r="TBD288" s="3">
        <v>93205</v>
      </c>
      <c r="TBE288" s="3">
        <v>93205</v>
      </c>
      <c r="TBF288" s="3">
        <v>93205</v>
      </c>
      <c r="TBG288" s="3">
        <v>93205</v>
      </c>
      <c r="TBH288" s="3">
        <v>93205</v>
      </c>
      <c r="TBI288" s="3">
        <v>93205</v>
      </c>
      <c r="TBJ288" s="3">
        <v>93205</v>
      </c>
      <c r="TBK288" s="3">
        <v>93205</v>
      </c>
      <c r="TBL288" s="3">
        <v>93205</v>
      </c>
      <c r="TBM288" s="3">
        <v>93205</v>
      </c>
      <c r="TBN288" s="3">
        <v>93205</v>
      </c>
      <c r="TBO288" s="3">
        <v>93205</v>
      </c>
      <c r="TBP288" s="3">
        <v>93205</v>
      </c>
      <c r="TBQ288" s="3">
        <v>93205</v>
      </c>
      <c r="TBR288" s="3">
        <v>93205</v>
      </c>
      <c r="TBS288" s="3">
        <v>93205</v>
      </c>
      <c r="TBT288" s="3">
        <v>93205</v>
      </c>
      <c r="TBU288" s="3">
        <v>93205</v>
      </c>
      <c r="TBV288" s="3">
        <v>93205</v>
      </c>
      <c r="TBW288" s="3">
        <v>93205</v>
      </c>
      <c r="TBX288" s="3">
        <v>93205</v>
      </c>
      <c r="TBY288" s="3">
        <v>93205</v>
      </c>
      <c r="TBZ288" s="3">
        <v>93205</v>
      </c>
      <c r="TCA288" s="3">
        <v>93205</v>
      </c>
      <c r="TCB288" s="3">
        <v>93205</v>
      </c>
      <c r="TCC288" s="3">
        <v>93205</v>
      </c>
      <c r="TCD288" s="3">
        <v>93205</v>
      </c>
      <c r="TCE288" s="3">
        <v>93205</v>
      </c>
      <c r="TCF288" s="3">
        <v>93205</v>
      </c>
      <c r="TCG288" s="3">
        <v>93205</v>
      </c>
      <c r="TCH288" s="3">
        <v>93205</v>
      </c>
      <c r="TCI288" s="3">
        <v>93205</v>
      </c>
      <c r="TCJ288" s="3">
        <v>93205</v>
      </c>
      <c r="TCK288" s="3">
        <v>93205</v>
      </c>
      <c r="TCL288" s="3">
        <v>93205</v>
      </c>
      <c r="TCM288" s="3">
        <v>93205</v>
      </c>
      <c r="TCN288" s="3">
        <v>93205</v>
      </c>
      <c r="TCO288" s="3">
        <v>93205</v>
      </c>
      <c r="TCP288" s="3">
        <v>93205</v>
      </c>
      <c r="TCQ288" s="3">
        <v>93205</v>
      </c>
      <c r="TCR288" s="3">
        <v>93205</v>
      </c>
      <c r="TCS288" s="3">
        <v>93205</v>
      </c>
      <c r="TCT288" s="3">
        <v>93205</v>
      </c>
      <c r="TCU288" s="3">
        <v>93205</v>
      </c>
      <c r="TCV288" s="3">
        <v>93205</v>
      </c>
      <c r="TCW288" s="3">
        <v>93205</v>
      </c>
      <c r="TCX288" s="3">
        <v>93205</v>
      </c>
      <c r="TCY288" s="3">
        <v>93205</v>
      </c>
      <c r="TCZ288" s="3">
        <v>93205</v>
      </c>
      <c r="TDA288" s="3">
        <v>93205</v>
      </c>
      <c r="TDB288" s="3">
        <v>93205</v>
      </c>
      <c r="TDC288" s="3">
        <v>93205</v>
      </c>
      <c r="TDD288" s="3">
        <v>93205</v>
      </c>
      <c r="TDE288" s="3">
        <v>93205</v>
      </c>
      <c r="TDF288" s="3">
        <v>93205</v>
      </c>
      <c r="TDG288" s="3">
        <v>93205</v>
      </c>
      <c r="TDH288" s="3">
        <v>93205</v>
      </c>
      <c r="TDI288" s="3">
        <v>93205</v>
      </c>
      <c r="TDJ288" s="3">
        <v>93205</v>
      </c>
      <c r="TDK288" s="3">
        <v>93205</v>
      </c>
      <c r="TDL288" s="3">
        <v>93205</v>
      </c>
      <c r="TDM288" s="3">
        <v>93205</v>
      </c>
      <c r="TDN288" s="3">
        <v>93205</v>
      </c>
      <c r="TDO288" s="3">
        <v>93205</v>
      </c>
      <c r="TDP288" s="3">
        <v>93205</v>
      </c>
      <c r="TDQ288" s="3">
        <v>93205</v>
      </c>
      <c r="TDR288" s="3">
        <v>93205</v>
      </c>
      <c r="TDS288" s="3">
        <v>93205</v>
      </c>
      <c r="TDT288" s="3">
        <v>93205</v>
      </c>
      <c r="TDU288" s="3">
        <v>93205</v>
      </c>
      <c r="TDV288" s="3">
        <v>93205</v>
      </c>
      <c r="TDW288" s="3">
        <v>93205</v>
      </c>
      <c r="TDX288" s="3">
        <v>93205</v>
      </c>
      <c r="TDY288" s="3">
        <v>93205</v>
      </c>
      <c r="TDZ288" s="3">
        <v>93205</v>
      </c>
      <c r="TEA288" s="3">
        <v>93205</v>
      </c>
      <c r="TEB288" s="3">
        <v>93205</v>
      </c>
      <c r="TEC288" s="3">
        <v>93205</v>
      </c>
      <c r="TED288" s="3">
        <v>93205</v>
      </c>
      <c r="TEE288" s="3">
        <v>93205</v>
      </c>
      <c r="TEF288" s="3">
        <v>93205</v>
      </c>
      <c r="TEG288" s="3">
        <v>93205</v>
      </c>
      <c r="TEH288" s="3">
        <v>93205</v>
      </c>
      <c r="TEI288" s="3">
        <v>93205</v>
      </c>
      <c r="TEJ288" s="3">
        <v>93205</v>
      </c>
      <c r="TEK288" s="3">
        <v>93205</v>
      </c>
      <c r="TEL288" s="3">
        <v>93205</v>
      </c>
      <c r="TEM288" s="3">
        <v>93205</v>
      </c>
      <c r="TEN288" s="3">
        <v>93205</v>
      </c>
      <c r="TEO288" s="3">
        <v>93205</v>
      </c>
      <c r="TEP288" s="3">
        <v>93205</v>
      </c>
      <c r="TEQ288" s="3">
        <v>93205</v>
      </c>
      <c r="TER288" s="3">
        <v>93205</v>
      </c>
      <c r="TES288" s="3">
        <v>93205</v>
      </c>
      <c r="TET288" s="3">
        <v>93205</v>
      </c>
      <c r="TEU288" s="3">
        <v>93205</v>
      </c>
      <c r="TEV288" s="3">
        <v>93205</v>
      </c>
      <c r="TEW288" s="3">
        <v>93205</v>
      </c>
      <c r="TEX288" s="3">
        <v>93205</v>
      </c>
      <c r="TEY288" s="3">
        <v>93205</v>
      </c>
      <c r="TEZ288" s="3">
        <v>93205</v>
      </c>
      <c r="TFA288" s="3">
        <v>93205</v>
      </c>
      <c r="TFB288" s="3">
        <v>93205</v>
      </c>
      <c r="TFC288" s="3">
        <v>93205</v>
      </c>
      <c r="TFD288" s="3">
        <v>93205</v>
      </c>
      <c r="TFE288" s="3">
        <v>93205</v>
      </c>
      <c r="TFF288" s="3">
        <v>93205</v>
      </c>
      <c r="TFG288" s="3">
        <v>93205</v>
      </c>
      <c r="TFH288" s="3">
        <v>93205</v>
      </c>
      <c r="TFI288" s="3">
        <v>93205</v>
      </c>
      <c r="TFJ288" s="3">
        <v>93205</v>
      </c>
      <c r="TFK288" s="3">
        <v>93205</v>
      </c>
      <c r="TFL288" s="3">
        <v>93205</v>
      </c>
      <c r="TFM288" s="3">
        <v>93205</v>
      </c>
      <c r="TFN288" s="3">
        <v>93205</v>
      </c>
      <c r="TFO288" s="3">
        <v>93205</v>
      </c>
      <c r="TFP288" s="3">
        <v>93205</v>
      </c>
      <c r="TFQ288" s="3">
        <v>93205</v>
      </c>
      <c r="TFR288" s="3">
        <v>93205</v>
      </c>
      <c r="TFS288" s="3">
        <v>93205</v>
      </c>
      <c r="TFT288" s="3">
        <v>93205</v>
      </c>
      <c r="TFU288" s="3">
        <v>93205</v>
      </c>
      <c r="TFV288" s="3">
        <v>93205</v>
      </c>
      <c r="TFW288" s="3">
        <v>93205</v>
      </c>
      <c r="TFX288" s="3">
        <v>93205</v>
      </c>
      <c r="TFY288" s="3">
        <v>93205</v>
      </c>
      <c r="TFZ288" s="3">
        <v>93205</v>
      </c>
      <c r="TGA288" s="3">
        <v>93205</v>
      </c>
      <c r="TGB288" s="3">
        <v>93205</v>
      </c>
      <c r="TGC288" s="3">
        <v>93205</v>
      </c>
      <c r="TGD288" s="3">
        <v>93205</v>
      </c>
      <c r="TGE288" s="3">
        <v>93205</v>
      </c>
      <c r="TGF288" s="3">
        <v>93205</v>
      </c>
      <c r="TGG288" s="3">
        <v>93205</v>
      </c>
      <c r="TGH288" s="3">
        <v>93205</v>
      </c>
      <c r="TGI288" s="3">
        <v>93205</v>
      </c>
      <c r="TGJ288" s="3">
        <v>93205</v>
      </c>
      <c r="TGK288" s="3">
        <v>93205</v>
      </c>
      <c r="TGL288" s="3">
        <v>93205</v>
      </c>
      <c r="TGM288" s="3">
        <v>93205</v>
      </c>
      <c r="TGN288" s="3">
        <v>93205</v>
      </c>
      <c r="TGO288" s="3">
        <v>93205</v>
      </c>
      <c r="TGP288" s="3">
        <v>93205</v>
      </c>
      <c r="TGQ288" s="3">
        <v>93205</v>
      </c>
      <c r="TGR288" s="3">
        <v>93205</v>
      </c>
      <c r="TGS288" s="3">
        <v>93205</v>
      </c>
      <c r="TGT288" s="3">
        <v>93205</v>
      </c>
      <c r="TGU288" s="3">
        <v>93205</v>
      </c>
      <c r="TGV288" s="3">
        <v>93205</v>
      </c>
      <c r="TGW288" s="3">
        <v>93205</v>
      </c>
      <c r="TGX288" s="3">
        <v>93205</v>
      </c>
      <c r="TGY288" s="3">
        <v>93205</v>
      </c>
      <c r="TGZ288" s="3">
        <v>93205</v>
      </c>
      <c r="THA288" s="3">
        <v>93205</v>
      </c>
      <c r="THB288" s="3">
        <v>93205</v>
      </c>
      <c r="THC288" s="3">
        <v>93205</v>
      </c>
      <c r="THD288" s="3">
        <v>93205</v>
      </c>
      <c r="THE288" s="3">
        <v>93205</v>
      </c>
      <c r="THF288" s="3">
        <v>93205</v>
      </c>
      <c r="THG288" s="3">
        <v>93205</v>
      </c>
      <c r="THH288" s="3">
        <v>93205</v>
      </c>
      <c r="THI288" s="3">
        <v>93205</v>
      </c>
      <c r="THJ288" s="3">
        <v>93205</v>
      </c>
      <c r="THK288" s="3">
        <v>93205</v>
      </c>
      <c r="THL288" s="3">
        <v>93205</v>
      </c>
      <c r="THM288" s="3">
        <v>93205</v>
      </c>
      <c r="THN288" s="3">
        <v>93205</v>
      </c>
      <c r="THO288" s="3">
        <v>93205</v>
      </c>
      <c r="THP288" s="3">
        <v>93205</v>
      </c>
      <c r="THQ288" s="3">
        <v>93205</v>
      </c>
      <c r="THR288" s="3">
        <v>93205</v>
      </c>
      <c r="THS288" s="3">
        <v>93205</v>
      </c>
      <c r="THT288" s="3">
        <v>93205</v>
      </c>
      <c r="THU288" s="3">
        <v>93205</v>
      </c>
      <c r="THV288" s="3">
        <v>93205</v>
      </c>
      <c r="THW288" s="3">
        <v>93205</v>
      </c>
      <c r="THX288" s="3">
        <v>93205</v>
      </c>
      <c r="THY288" s="3">
        <v>93205</v>
      </c>
      <c r="THZ288" s="3">
        <v>93205</v>
      </c>
      <c r="TIA288" s="3">
        <v>93205</v>
      </c>
      <c r="TIB288" s="3">
        <v>93205</v>
      </c>
      <c r="TIC288" s="3">
        <v>93205</v>
      </c>
      <c r="TID288" s="3">
        <v>93205</v>
      </c>
      <c r="TIE288" s="3">
        <v>93205</v>
      </c>
      <c r="TIF288" s="3">
        <v>93205</v>
      </c>
      <c r="TIG288" s="3">
        <v>93205</v>
      </c>
      <c r="TIH288" s="3">
        <v>93205</v>
      </c>
      <c r="TII288" s="3">
        <v>93205</v>
      </c>
      <c r="TIJ288" s="3">
        <v>93205</v>
      </c>
      <c r="TIK288" s="3">
        <v>93205</v>
      </c>
      <c r="TIL288" s="3">
        <v>93205</v>
      </c>
      <c r="TIM288" s="3">
        <v>93205</v>
      </c>
      <c r="TIN288" s="3">
        <v>93205</v>
      </c>
      <c r="TIO288" s="3">
        <v>93205</v>
      </c>
      <c r="TIP288" s="3">
        <v>93205</v>
      </c>
      <c r="TIQ288" s="3">
        <v>93205</v>
      </c>
      <c r="TIR288" s="3">
        <v>93205</v>
      </c>
      <c r="TIS288" s="3">
        <v>93205</v>
      </c>
      <c r="TIT288" s="3">
        <v>93205</v>
      </c>
      <c r="TIU288" s="3">
        <v>93205</v>
      </c>
      <c r="TIV288" s="3">
        <v>93205</v>
      </c>
      <c r="TIW288" s="3">
        <v>93205</v>
      </c>
      <c r="TIX288" s="3">
        <v>93205</v>
      </c>
      <c r="TIY288" s="3">
        <v>93205</v>
      </c>
      <c r="TIZ288" s="3">
        <v>93205</v>
      </c>
      <c r="TJA288" s="3">
        <v>93205</v>
      </c>
      <c r="TJB288" s="3">
        <v>93205</v>
      </c>
      <c r="TJC288" s="3">
        <v>93205</v>
      </c>
      <c r="TJD288" s="3">
        <v>93205</v>
      </c>
      <c r="TJE288" s="3">
        <v>93205</v>
      </c>
      <c r="TJF288" s="3">
        <v>93205</v>
      </c>
      <c r="TJG288" s="3">
        <v>93205</v>
      </c>
      <c r="TJH288" s="3">
        <v>93205</v>
      </c>
      <c r="TJI288" s="3">
        <v>93205</v>
      </c>
      <c r="TJJ288" s="3">
        <v>93205</v>
      </c>
      <c r="TJK288" s="3">
        <v>93205</v>
      </c>
      <c r="TJL288" s="3">
        <v>93205</v>
      </c>
      <c r="TJM288" s="3">
        <v>93205</v>
      </c>
      <c r="TJN288" s="3">
        <v>93205</v>
      </c>
      <c r="TJO288" s="3">
        <v>93205</v>
      </c>
      <c r="TJP288" s="3">
        <v>93205</v>
      </c>
      <c r="TJQ288" s="3">
        <v>93205</v>
      </c>
      <c r="TJR288" s="3">
        <v>93205</v>
      </c>
      <c r="TJS288" s="3">
        <v>93205</v>
      </c>
      <c r="TJT288" s="3">
        <v>93205</v>
      </c>
      <c r="TJU288" s="3">
        <v>93205</v>
      </c>
      <c r="TJV288" s="3">
        <v>93205</v>
      </c>
      <c r="TJW288" s="3">
        <v>93205</v>
      </c>
      <c r="TJX288" s="3">
        <v>93205</v>
      </c>
      <c r="TJY288" s="3">
        <v>93205</v>
      </c>
      <c r="TJZ288" s="3">
        <v>93205</v>
      </c>
      <c r="TKA288" s="3">
        <v>93205</v>
      </c>
      <c r="TKB288" s="3">
        <v>93205</v>
      </c>
      <c r="TKC288" s="3">
        <v>93205</v>
      </c>
      <c r="TKD288" s="3">
        <v>93205</v>
      </c>
      <c r="TKE288" s="3">
        <v>93205</v>
      </c>
      <c r="TKF288" s="3">
        <v>93205</v>
      </c>
      <c r="TKG288" s="3">
        <v>93205</v>
      </c>
      <c r="TKH288" s="3">
        <v>93205</v>
      </c>
      <c r="TKI288" s="3">
        <v>93205</v>
      </c>
      <c r="TKJ288" s="3">
        <v>93205</v>
      </c>
      <c r="TKK288" s="3">
        <v>93205</v>
      </c>
      <c r="TKL288" s="3">
        <v>93205</v>
      </c>
      <c r="TKM288" s="3">
        <v>93205</v>
      </c>
      <c r="TKN288" s="3">
        <v>93205</v>
      </c>
      <c r="TKO288" s="3">
        <v>93205</v>
      </c>
      <c r="TKP288" s="3">
        <v>93205</v>
      </c>
      <c r="TKQ288" s="3">
        <v>93205</v>
      </c>
      <c r="TKR288" s="3">
        <v>93205</v>
      </c>
      <c r="TKS288" s="3">
        <v>93205</v>
      </c>
      <c r="TKT288" s="3">
        <v>93205</v>
      </c>
      <c r="TKU288" s="3">
        <v>93205</v>
      </c>
      <c r="TKV288" s="3">
        <v>93205</v>
      </c>
      <c r="TKW288" s="3">
        <v>93205</v>
      </c>
      <c r="TKX288" s="3">
        <v>93205</v>
      </c>
      <c r="TKY288" s="3">
        <v>93205</v>
      </c>
      <c r="TKZ288" s="3">
        <v>93205</v>
      </c>
      <c r="TLA288" s="3">
        <v>93205</v>
      </c>
      <c r="TLB288" s="3">
        <v>93205</v>
      </c>
      <c r="TLC288" s="3">
        <v>93205</v>
      </c>
      <c r="TLD288" s="3">
        <v>93205</v>
      </c>
      <c r="TLE288" s="3">
        <v>93205</v>
      </c>
      <c r="TLF288" s="3">
        <v>93205</v>
      </c>
      <c r="TLG288" s="3">
        <v>93205</v>
      </c>
      <c r="TLH288" s="3">
        <v>93205</v>
      </c>
      <c r="TLI288" s="3">
        <v>93205</v>
      </c>
      <c r="TLJ288" s="3">
        <v>93205</v>
      </c>
      <c r="TLK288" s="3">
        <v>93205</v>
      </c>
      <c r="TLL288" s="3">
        <v>93205</v>
      </c>
      <c r="TLM288" s="3">
        <v>93205</v>
      </c>
      <c r="TLN288" s="3">
        <v>93205</v>
      </c>
      <c r="TLO288" s="3">
        <v>93205</v>
      </c>
      <c r="TLP288" s="3">
        <v>93205</v>
      </c>
      <c r="TLQ288" s="3">
        <v>93205</v>
      </c>
      <c r="TLR288" s="3">
        <v>93205</v>
      </c>
      <c r="TLS288" s="3">
        <v>93205</v>
      </c>
      <c r="TLT288" s="3">
        <v>93205</v>
      </c>
      <c r="TLU288" s="3">
        <v>93205</v>
      </c>
      <c r="TLV288" s="3">
        <v>93205</v>
      </c>
      <c r="TLW288" s="3">
        <v>93205</v>
      </c>
      <c r="TLX288" s="3">
        <v>93205</v>
      </c>
      <c r="TLY288" s="3">
        <v>93205</v>
      </c>
      <c r="TLZ288" s="3">
        <v>93205</v>
      </c>
      <c r="TMA288" s="3">
        <v>93205</v>
      </c>
      <c r="TMB288" s="3">
        <v>93205</v>
      </c>
      <c r="TMC288" s="3">
        <v>93205</v>
      </c>
      <c r="TMD288" s="3">
        <v>93205</v>
      </c>
      <c r="TME288" s="3">
        <v>93205</v>
      </c>
      <c r="TMF288" s="3">
        <v>93205</v>
      </c>
      <c r="TMG288" s="3">
        <v>93205</v>
      </c>
      <c r="TMH288" s="3">
        <v>93205</v>
      </c>
      <c r="TMI288" s="3">
        <v>93205</v>
      </c>
      <c r="TMJ288" s="3">
        <v>93205</v>
      </c>
      <c r="TMK288" s="3">
        <v>93205</v>
      </c>
      <c r="TML288" s="3">
        <v>93205</v>
      </c>
      <c r="TMM288" s="3">
        <v>93205</v>
      </c>
      <c r="TMN288" s="3">
        <v>93205</v>
      </c>
      <c r="TMO288" s="3">
        <v>93205</v>
      </c>
      <c r="TMP288" s="3">
        <v>93205</v>
      </c>
      <c r="TMQ288" s="3">
        <v>93205</v>
      </c>
      <c r="TMR288" s="3">
        <v>93205</v>
      </c>
      <c r="TMS288" s="3">
        <v>93205</v>
      </c>
      <c r="TMT288" s="3">
        <v>93205</v>
      </c>
      <c r="TMU288" s="3">
        <v>93205</v>
      </c>
      <c r="TMV288" s="3">
        <v>93205</v>
      </c>
      <c r="TMW288" s="3">
        <v>93205</v>
      </c>
      <c r="TMX288" s="3">
        <v>93205</v>
      </c>
      <c r="TMY288" s="3">
        <v>93205</v>
      </c>
      <c r="TMZ288" s="3">
        <v>93205</v>
      </c>
      <c r="TNA288" s="3">
        <v>93205</v>
      </c>
      <c r="TNB288" s="3">
        <v>93205</v>
      </c>
      <c r="TNC288" s="3">
        <v>93205</v>
      </c>
      <c r="TND288" s="3">
        <v>93205</v>
      </c>
      <c r="TNE288" s="3">
        <v>93205</v>
      </c>
      <c r="TNF288" s="3">
        <v>93205</v>
      </c>
      <c r="TNG288" s="3">
        <v>93205</v>
      </c>
      <c r="TNH288" s="3">
        <v>93205</v>
      </c>
      <c r="TNI288" s="3">
        <v>93205</v>
      </c>
      <c r="TNJ288" s="3">
        <v>93205</v>
      </c>
      <c r="TNK288" s="3">
        <v>93205</v>
      </c>
      <c r="TNL288" s="3">
        <v>93205</v>
      </c>
      <c r="TNM288" s="3">
        <v>93205</v>
      </c>
      <c r="TNN288" s="3">
        <v>93205</v>
      </c>
      <c r="TNO288" s="3">
        <v>93205</v>
      </c>
      <c r="TNP288" s="3">
        <v>93205</v>
      </c>
      <c r="TNQ288" s="3">
        <v>93205</v>
      </c>
      <c r="TNR288" s="3">
        <v>93205</v>
      </c>
      <c r="TNS288" s="3">
        <v>93205</v>
      </c>
      <c r="TNT288" s="3">
        <v>93205</v>
      </c>
      <c r="TNU288" s="3">
        <v>93205</v>
      </c>
      <c r="TNV288" s="3">
        <v>93205</v>
      </c>
      <c r="TNW288" s="3">
        <v>93205</v>
      </c>
      <c r="TNX288" s="3">
        <v>93205</v>
      </c>
      <c r="TNY288" s="3">
        <v>93205</v>
      </c>
      <c r="TNZ288" s="3">
        <v>93205</v>
      </c>
      <c r="TOA288" s="3">
        <v>93205</v>
      </c>
      <c r="TOB288" s="3">
        <v>93205</v>
      </c>
      <c r="TOC288" s="3">
        <v>93205</v>
      </c>
      <c r="TOD288" s="3">
        <v>93205</v>
      </c>
      <c r="TOE288" s="3">
        <v>93205</v>
      </c>
      <c r="TOF288" s="3">
        <v>93205</v>
      </c>
      <c r="TOG288" s="3">
        <v>93205</v>
      </c>
      <c r="TOH288" s="3">
        <v>93205</v>
      </c>
      <c r="TOI288" s="3">
        <v>93205</v>
      </c>
      <c r="TOJ288" s="3">
        <v>93205</v>
      </c>
      <c r="TOK288" s="3">
        <v>93205</v>
      </c>
      <c r="TOL288" s="3">
        <v>93205</v>
      </c>
      <c r="TOM288" s="3">
        <v>93205</v>
      </c>
      <c r="TON288" s="3">
        <v>93205</v>
      </c>
      <c r="TOO288" s="3">
        <v>93205</v>
      </c>
      <c r="TOP288" s="3">
        <v>93205</v>
      </c>
      <c r="TOQ288" s="3">
        <v>93205</v>
      </c>
      <c r="TOR288" s="3">
        <v>93205</v>
      </c>
      <c r="TOS288" s="3">
        <v>93205</v>
      </c>
      <c r="TOT288" s="3">
        <v>93205</v>
      </c>
      <c r="TOU288" s="3">
        <v>93205</v>
      </c>
      <c r="TOV288" s="3">
        <v>93205</v>
      </c>
      <c r="TOW288" s="3">
        <v>93205</v>
      </c>
      <c r="TOX288" s="3">
        <v>93205</v>
      </c>
      <c r="TOY288" s="3">
        <v>93205</v>
      </c>
      <c r="TOZ288" s="3">
        <v>93205</v>
      </c>
      <c r="TPA288" s="3">
        <v>93205</v>
      </c>
      <c r="TPB288" s="3">
        <v>93205</v>
      </c>
      <c r="TPC288" s="3">
        <v>93205</v>
      </c>
      <c r="TPD288" s="3">
        <v>93205</v>
      </c>
      <c r="TPE288" s="3">
        <v>93205</v>
      </c>
      <c r="TPF288" s="3">
        <v>93205</v>
      </c>
      <c r="TPG288" s="3">
        <v>93205</v>
      </c>
      <c r="TPH288" s="3">
        <v>93205</v>
      </c>
      <c r="TPI288" s="3">
        <v>93205</v>
      </c>
      <c r="TPJ288" s="3">
        <v>93205</v>
      </c>
      <c r="TPK288" s="3">
        <v>93205</v>
      </c>
      <c r="TPL288" s="3">
        <v>93205</v>
      </c>
      <c r="TPM288" s="3">
        <v>93205</v>
      </c>
      <c r="TPN288" s="3">
        <v>93205</v>
      </c>
      <c r="TPO288" s="3">
        <v>93205</v>
      </c>
      <c r="TPP288" s="3">
        <v>93205</v>
      </c>
      <c r="TPQ288" s="3">
        <v>93205</v>
      </c>
      <c r="TPR288" s="3">
        <v>93205</v>
      </c>
      <c r="TPS288" s="3">
        <v>93205</v>
      </c>
      <c r="TPT288" s="3">
        <v>93205</v>
      </c>
      <c r="TPU288" s="3">
        <v>93205</v>
      </c>
      <c r="TPV288" s="3">
        <v>93205</v>
      </c>
      <c r="TPW288" s="3">
        <v>93205</v>
      </c>
      <c r="TPX288" s="3">
        <v>93205</v>
      </c>
      <c r="TPY288" s="3">
        <v>93205</v>
      </c>
      <c r="TPZ288" s="3">
        <v>93205</v>
      </c>
      <c r="TQA288" s="3">
        <v>93205</v>
      </c>
      <c r="TQB288" s="3">
        <v>93205</v>
      </c>
      <c r="TQC288" s="3">
        <v>93205</v>
      </c>
      <c r="TQD288" s="3">
        <v>93205</v>
      </c>
      <c r="TQE288" s="3">
        <v>93205</v>
      </c>
      <c r="TQF288" s="3">
        <v>93205</v>
      </c>
      <c r="TQG288" s="3">
        <v>93205</v>
      </c>
      <c r="TQH288" s="3">
        <v>93205</v>
      </c>
      <c r="TQI288" s="3">
        <v>93205</v>
      </c>
      <c r="TQJ288" s="3">
        <v>93205</v>
      </c>
      <c r="TQK288" s="3">
        <v>93205</v>
      </c>
      <c r="TQL288" s="3">
        <v>93205</v>
      </c>
      <c r="TQM288" s="3">
        <v>93205</v>
      </c>
      <c r="TQN288" s="3">
        <v>93205</v>
      </c>
      <c r="TQO288" s="3">
        <v>93205</v>
      </c>
      <c r="TQP288" s="3">
        <v>93205</v>
      </c>
      <c r="TQQ288" s="3">
        <v>93205</v>
      </c>
      <c r="TQR288" s="3">
        <v>93205</v>
      </c>
      <c r="TQS288" s="3">
        <v>93205</v>
      </c>
      <c r="TQT288" s="3">
        <v>93205</v>
      </c>
      <c r="TQU288" s="3">
        <v>93205</v>
      </c>
      <c r="TQV288" s="3">
        <v>93205</v>
      </c>
      <c r="TQW288" s="3">
        <v>93205</v>
      </c>
      <c r="TQX288" s="3">
        <v>93205</v>
      </c>
      <c r="TQY288" s="3">
        <v>93205</v>
      </c>
      <c r="TQZ288" s="3">
        <v>93205</v>
      </c>
      <c r="TRA288" s="3">
        <v>93205</v>
      </c>
      <c r="TRB288" s="3">
        <v>93205</v>
      </c>
      <c r="TRC288" s="3">
        <v>93205</v>
      </c>
      <c r="TRD288" s="3">
        <v>93205</v>
      </c>
      <c r="TRE288" s="3">
        <v>93205</v>
      </c>
      <c r="TRF288" s="3">
        <v>93205</v>
      </c>
      <c r="TRG288" s="3">
        <v>93205</v>
      </c>
      <c r="TRH288" s="3">
        <v>93205</v>
      </c>
      <c r="TRI288" s="3">
        <v>93205</v>
      </c>
      <c r="TRJ288" s="3">
        <v>93205</v>
      </c>
      <c r="TRK288" s="3">
        <v>93205</v>
      </c>
      <c r="TRL288" s="3">
        <v>93205</v>
      </c>
      <c r="TRM288" s="3">
        <v>93205</v>
      </c>
      <c r="TRN288" s="3">
        <v>93205</v>
      </c>
      <c r="TRO288" s="3">
        <v>93205</v>
      </c>
      <c r="TRP288" s="3">
        <v>93205</v>
      </c>
      <c r="TRQ288" s="3">
        <v>93205</v>
      </c>
      <c r="TRR288" s="3">
        <v>93205</v>
      </c>
      <c r="TRS288" s="3">
        <v>93205</v>
      </c>
      <c r="TRT288" s="3">
        <v>93205</v>
      </c>
      <c r="TRU288" s="3">
        <v>93205</v>
      </c>
      <c r="TRV288" s="3">
        <v>93205</v>
      </c>
      <c r="TRW288" s="3">
        <v>93205</v>
      </c>
      <c r="TRX288" s="3">
        <v>93205</v>
      </c>
      <c r="TRY288" s="3">
        <v>93205</v>
      </c>
      <c r="TRZ288" s="3">
        <v>93205</v>
      </c>
      <c r="TSA288" s="3">
        <v>93205</v>
      </c>
      <c r="TSB288" s="3">
        <v>93205</v>
      </c>
      <c r="TSC288" s="3">
        <v>93205</v>
      </c>
      <c r="TSD288" s="3">
        <v>93205</v>
      </c>
      <c r="TSE288" s="3">
        <v>93205</v>
      </c>
      <c r="TSF288" s="3">
        <v>93205</v>
      </c>
      <c r="TSG288" s="3">
        <v>93205</v>
      </c>
      <c r="TSH288" s="3">
        <v>93205</v>
      </c>
      <c r="TSI288" s="3">
        <v>93205</v>
      </c>
      <c r="TSJ288" s="3">
        <v>93205</v>
      </c>
      <c r="TSK288" s="3">
        <v>93205</v>
      </c>
      <c r="TSL288" s="3">
        <v>93205</v>
      </c>
      <c r="TSM288" s="3">
        <v>93205</v>
      </c>
      <c r="TSN288" s="3">
        <v>93205</v>
      </c>
      <c r="TSO288" s="3">
        <v>93205</v>
      </c>
      <c r="TSP288" s="3">
        <v>93205</v>
      </c>
      <c r="TSQ288" s="3">
        <v>93205</v>
      </c>
      <c r="TSR288" s="3">
        <v>93205</v>
      </c>
      <c r="TSS288" s="3">
        <v>93205</v>
      </c>
      <c r="TST288" s="3">
        <v>93205</v>
      </c>
      <c r="TSU288" s="3">
        <v>93205</v>
      </c>
      <c r="TSV288" s="3">
        <v>93205</v>
      </c>
      <c r="TSW288" s="3">
        <v>93205</v>
      </c>
      <c r="TSX288" s="3">
        <v>93205</v>
      </c>
      <c r="TSY288" s="3">
        <v>93205</v>
      </c>
      <c r="TSZ288" s="3">
        <v>93205</v>
      </c>
      <c r="TTA288" s="3">
        <v>93205</v>
      </c>
      <c r="TTB288" s="3">
        <v>93205</v>
      </c>
      <c r="TTC288" s="3">
        <v>93205</v>
      </c>
      <c r="TTD288" s="3">
        <v>93205</v>
      </c>
      <c r="TTE288" s="3">
        <v>93205</v>
      </c>
      <c r="TTF288" s="3">
        <v>93205</v>
      </c>
      <c r="TTG288" s="3">
        <v>93205</v>
      </c>
      <c r="TTH288" s="3">
        <v>93205</v>
      </c>
      <c r="TTI288" s="3">
        <v>93205</v>
      </c>
      <c r="TTJ288" s="3">
        <v>93205</v>
      </c>
      <c r="TTK288" s="3">
        <v>93205</v>
      </c>
      <c r="TTL288" s="3">
        <v>93205</v>
      </c>
      <c r="TTM288" s="3">
        <v>93205</v>
      </c>
      <c r="TTN288" s="3">
        <v>93205</v>
      </c>
      <c r="TTO288" s="3">
        <v>93205</v>
      </c>
      <c r="TTP288" s="3">
        <v>93205</v>
      </c>
      <c r="TTQ288" s="3">
        <v>93205</v>
      </c>
      <c r="TTR288" s="3">
        <v>93205</v>
      </c>
      <c r="TTS288" s="3">
        <v>93205</v>
      </c>
      <c r="TTT288" s="3">
        <v>93205</v>
      </c>
      <c r="TTU288" s="3">
        <v>93205</v>
      </c>
      <c r="TTV288" s="3">
        <v>93205</v>
      </c>
      <c r="TTW288" s="3">
        <v>93205</v>
      </c>
      <c r="TTX288" s="3">
        <v>93205</v>
      </c>
      <c r="TTY288" s="3">
        <v>93205</v>
      </c>
      <c r="TTZ288" s="3">
        <v>93205</v>
      </c>
      <c r="TUA288" s="3">
        <v>93205</v>
      </c>
      <c r="TUB288" s="3">
        <v>93205</v>
      </c>
      <c r="TUC288" s="3">
        <v>93205</v>
      </c>
      <c r="TUD288" s="3">
        <v>93205</v>
      </c>
      <c r="TUE288" s="3">
        <v>93205</v>
      </c>
      <c r="TUF288" s="3">
        <v>93205</v>
      </c>
      <c r="TUG288" s="3">
        <v>93205</v>
      </c>
      <c r="TUH288" s="3">
        <v>93205</v>
      </c>
      <c r="TUI288" s="3">
        <v>93205</v>
      </c>
      <c r="TUJ288" s="3">
        <v>93205</v>
      </c>
      <c r="TUK288" s="3">
        <v>93205</v>
      </c>
      <c r="TUL288" s="3">
        <v>93205</v>
      </c>
      <c r="TUM288" s="3">
        <v>93205</v>
      </c>
      <c r="TUN288" s="3">
        <v>93205</v>
      </c>
      <c r="TUO288" s="3">
        <v>93205</v>
      </c>
      <c r="TUP288" s="3">
        <v>93205</v>
      </c>
      <c r="TUQ288" s="3">
        <v>93205</v>
      </c>
      <c r="TUR288" s="3">
        <v>93205</v>
      </c>
      <c r="TUS288" s="3">
        <v>93205</v>
      </c>
      <c r="TUT288" s="3">
        <v>93205</v>
      </c>
      <c r="TUU288" s="3">
        <v>93205</v>
      </c>
      <c r="TUV288" s="3">
        <v>93205</v>
      </c>
      <c r="TUW288" s="3">
        <v>93205</v>
      </c>
      <c r="TUX288" s="3">
        <v>93205</v>
      </c>
      <c r="TUY288" s="3">
        <v>93205</v>
      </c>
      <c r="TUZ288" s="3">
        <v>93205</v>
      </c>
      <c r="TVA288" s="3">
        <v>93205</v>
      </c>
      <c r="TVB288" s="3">
        <v>93205</v>
      </c>
      <c r="TVC288" s="3">
        <v>93205</v>
      </c>
      <c r="TVD288" s="3">
        <v>93205</v>
      </c>
      <c r="TVE288" s="3">
        <v>93205</v>
      </c>
      <c r="TVF288" s="3">
        <v>93205</v>
      </c>
      <c r="TVG288" s="3">
        <v>93205</v>
      </c>
      <c r="TVH288" s="3">
        <v>93205</v>
      </c>
      <c r="TVI288" s="3">
        <v>93205</v>
      </c>
      <c r="TVJ288" s="3">
        <v>93205</v>
      </c>
      <c r="TVK288" s="3">
        <v>93205</v>
      </c>
      <c r="TVL288" s="3">
        <v>93205</v>
      </c>
      <c r="TVM288" s="3">
        <v>93205</v>
      </c>
      <c r="TVN288" s="3">
        <v>93205</v>
      </c>
      <c r="TVO288" s="3">
        <v>93205</v>
      </c>
      <c r="TVP288" s="3">
        <v>93205</v>
      </c>
      <c r="TVQ288" s="3">
        <v>93205</v>
      </c>
      <c r="TVR288" s="3">
        <v>93205</v>
      </c>
      <c r="TVS288" s="3">
        <v>93205</v>
      </c>
      <c r="TVT288" s="3">
        <v>93205</v>
      </c>
      <c r="TVU288" s="3">
        <v>93205</v>
      </c>
      <c r="TVV288" s="3">
        <v>93205</v>
      </c>
      <c r="TVW288" s="3">
        <v>93205</v>
      </c>
      <c r="TVX288" s="3">
        <v>93205</v>
      </c>
      <c r="TVY288" s="3">
        <v>93205</v>
      </c>
      <c r="TVZ288" s="3">
        <v>93205</v>
      </c>
      <c r="TWA288" s="3">
        <v>93205</v>
      </c>
      <c r="TWB288" s="3">
        <v>93205</v>
      </c>
      <c r="TWC288" s="3">
        <v>93205</v>
      </c>
      <c r="TWD288" s="3">
        <v>93205</v>
      </c>
      <c r="TWE288" s="3">
        <v>93205</v>
      </c>
      <c r="TWF288" s="3">
        <v>93205</v>
      </c>
      <c r="TWG288" s="3">
        <v>93205</v>
      </c>
      <c r="TWH288" s="3">
        <v>93205</v>
      </c>
      <c r="TWI288" s="3">
        <v>93205</v>
      </c>
      <c r="TWJ288" s="3">
        <v>93205</v>
      </c>
      <c r="TWK288" s="3">
        <v>93205</v>
      </c>
      <c r="TWL288" s="3">
        <v>93205</v>
      </c>
      <c r="TWM288" s="3">
        <v>93205</v>
      </c>
      <c r="TWN288" s="3">
        <v>93205</v>
      </c>
      <c r="TWO288" s="3">
        <v>93205</v>
      </c>
      <c r="TWP288" s="3">
        <v>93205</v>
      </c>
      <c r="TWQ288" s="3">
        <v>93205</v>
      </c>
      <c r="TWR288" s="3">
        <v>93205</v>
      </c>
      <c r="TWS288" s="3">
        <v>93205</v>
      </c>
      <c r="TWT288" s="3">
        <v>93205</v>
      </c>
      <c r="TWU288" s="3">
        <v>93205</v>
      </c>
      <c r="TWV288" s="3">
        <v>93205</v>
      </c>
      <c r="TWW288" s="3">
        <v>93205</v>
      </c>
      <c r="TWX288" s="3">
        <v>93205</v>
      </c>
      <c r="TWY288" s="3">
        <v>93205</v>
      </c>
      <c r="TWZ288" s="3">
        <v>93205</v>
      </c>
      <c r="TXA288" s="3">
        <v>93205</v>
      </c>
      <c r="TXB288" s="3">
        <v>93205</v>
      </c>
      <c r="TXC288" s="3">
        <v>93205</v>
      </c>
      <c r="TXD288" s="3">
        <v>93205</v>
      </c>
      <c r="TXE288" s="3">
        <v>93205</v>
      </c>
      <c r="TXF288" s="3">
        <v>93205</v>
      </c>
      <c r="TXG288" s="3">
        <v>93205</v>
      </c>
      <c r="TXH288" s="3">
        <v>93205</v>
      </c>
      <c r="TXI288" s="3">
        <v>93205</v>
      </c>
      <c r="TXJ288" s="3">
        <v>93205</v>
      </c>
      <c r="TXK288" s="3">
        <v>93205</v>
      </c>
      <c r="TXL288" s="3">
        <v>93205</v>
      </c>
      <c r="TXM288" s="3">
        <v>93205</v>
      </c>
      <c r="TXN288" s="3">
        <v>93205</v>
      </c>
      <c r="TXO288" s="3">
        <v>93205</v>
      </c>
      <c r="TXP288" s="3">
        <v>93205</v>
      </c>
      <c r="TXQ288" s="3">
        <v>93205</v>
      </c>
      <c r="TXR288" s="3">
        <v>93205</v>
      </c>
      <c r="TXS288" s="3">
        <v>93205</v>
      </c>
      <c r="TXT288" s="3">
        <v>93205</v>
      </c>
      <c r="TXU288" s="3">
        <v>93205</v>
      </c>
      <c r="TXV288" s="3">
        <v>93205</v>
      </c>
      <c r="TXW288" s="3">
        <v>93205</v>
      </c>
      <c r="TXX288" s="3">
        <v>93205</v>
      </c>
      <c r="TXY288" s="3">
        <v>93205</v>
      </c>
      <c r="TXZ288" s="3">
        <v>93205</v>
      </c>
      <c r="TYA288" s="3">
        <v>93205</v>
      </c>
      <c r="TYB288" s="3">
        <v>93205</v>
      </c>
      <c r="TYC288" s="3">
        <v>93205</v>
      </c>
      <c r="TYD288" s="3">
        <v>93205</v>
      </c>
      <c r="TYE288" s="3">
        <v>93205</v>
      </c>
      <c r="TYF288" s="3">
        <v>93205</v>
      </c>
      <c r="TYG288" s="3">
        <v>93205</v>
      </c>
      <c r="TYH288" s="3">
        <v>93205</v>
      </c>
      <c r="TYI288" s="3">
        <v>93205</v>
      </c>
      <c r="TYJ288" s="3">
        <v>93205</v>
      </c>
      <c r="TYK288" s="3">
        <v>93205</v>
      </c>
      <c r="TYL288" s="3">
        <v>93205</v>
      </c>
      <c r="TYM288" s="3">
        <v>93205</v>
      </c>
      <c r="TYN288" s="3">
        <v>93205</v>
      </c>
      <c r="TYO288" s="3">
        <v>93205</v>
      </c>
      <c r="TYP288" s="3">
        <v>93205</v>
      </c>
      <c r="TYQ288" s="3">
        <v>93205</v>
      </c>
      <c r="TYR288" s="3">
        <v>93205</v>
      </c>
      <c r="TYS288" s="3">
        <v>93205</v>
      </c>
      <c r="TYT288" s="3">
        <v>93205</v>
      </c>
      <c r="TYU288" s="3">
        <v>93205</v>
      </c>
      <c r="TYV288" s="3">
        <v>93205</v>
      </c>
      <c r="TYW288" s="3">
        <v>93205</v>
      </c>
      <c r="TYX288" s="3">
        <v>93205</v>
      </c>
      <c r="TYY288" s="3">
        <v>93205</v>
      </c>
      <c r="TYZ288" s="3">
        <v>93205</v>
      </c>
      <c r="TZA288" s="3">
        <v>93205</v>
      </c>
      <c r="TZB288" s="3">
        <v>93205</v>
      </c>
      <c r="TZC288" s="3">
        <v>93205</v>
      </c>
      <c r="TZD288" s="3">
        <v>93205</v>
      </c>
      <c r="TZE288" s="3">
        <v>93205</v>
      </c>
      <c r="TZF288" s="3">
        <v>93205</v>
      </c>
      <c r="TZG288" s="3">
        <v>93205</v>
      </c>
      <c r="TZH288" s="3">
        <v>93205</v>
      </c>
      <c r="TZI288" s="3">
        <v>93205</v>
      </c>
      <c r="TZJ288" s="3">
        <v>93205</v>
      </c>
      <c r="TZK288" s="3">
        <v>93205</v>
      </c>
      <c r="TZL288" s="3">
        <v>93205</v>
      </c>
      <c r="TZM288" s="3">
        <v>93205</v>
      </c>
      <c r="TZN288" s="3">
        <v>93205</v>
      </c>
      <c r="TZO288" s="3">
        <v>93205</v>
      </c>
      <c r="TZP288" s="3">
        <v>93205</v>
      </c>
      <c r="TZQ288" s="3">
        <v>93205</v>
      </c>
      <c r="TZR288" s="3">
        <v>93205</v>
      </c>
      <c r="TZS288" s="3">
        <v>93205</v>
      </c>
      <c r="TZT288" s="3">
        <v>93205</v>
      </c>
      <c r="TZU288" s="3">
        <v>93205</v>
      </c>
      <c r="TZV288" s="3">
        <v>93205</v>
      </c>
      <c r="TZW288" s="3">
        <v>93205</v>
      </c>
      <c r="TZX288" s="3">
        <v>93205</v>
      </c>
      <c r="TZY288" s="3">
        <v>93205</v>
      </c>
      <c r="TZZ288" s="3">
        <v>93205</v>
      </c>
      <c r="UAA288" s="3">
        <v>93205</v>
      </c>
      <c r="UAB288" s="3">
        <v>93205</v>
      </c>
      <c r="UAC288" s="3">
        <v>93205</v>
      </c>
      <c r="UAD288" s="3">
        <v>93205</v>
      </c>
      <c r="UAE288" s="3">
        <v>93205</v>
      </c>
      <c r="UAF288" s="3">
        <v>93205</v>
      </c>
      <c r="UAG288" s="3">
        <v>93205</v>
      </c>
      <c r="UAH288" s="3">
        <v>93205</v>
      </c>
      <c r="UAI288" s="3">
        <v>93205</v>
      </c>
      <c r="UAJ288" s="3">
        <v>93205</v>
      </c>
      <c r="UAK288" s="3">
        <v>93205</v>
      </c>
      <c r="UAL288" s="3">
        <v>93205</v>
      </c>
      <c r="UAM288" s="3">
        <v>93205</v>
      </c>
      <c r="UAN288" s="3">
        <v>93205</v>
      </c>
      <c r="UAO288" s="3">
        <v>93205</v>
      </c>
      <c r="UAP288" s="3">
        <v>93205</v>
      </c>
      <c r="UAQ288" s="3">
        <v>93205</v>
      </c>
      <c r="UAR288" s="3">
        <v>93205</v>
      </c>
      <c r="UAS288" s="3">
        <v>93205</v>
      </c>
      <c r="UAT288" s="3">
        <v>93205</v>
      </c>
      <c r="UAU288" s="3">
        <v>93205</v>
      </c>
      <c r="UAV288" s="3">
        <v>93205</v>
      </c>
      <c r="UAW288" s="3">
        <v>93205</v>
      </c>
      <c r="UAX288" s="3">
        <v>93205</v>
      </c>
      <c r="UAY288" s="3">
        <v>93205</v>
      </c>
      <c r="UAZ288" s="3">
        <v>93205</v>
      </c>
      <c r="UBA288" s="3">
        <v>93205</v>
      </c>
      <c r="UBB288" s="3">
        <v>93205</v>
      </c>
      <c r="UBC288" s="3">
        <v>93205</v>
      </c>
      <c r="UBD288" s="3">
        <v>93205</v>
      </c>
      <c r="UBE288" s="3">
        <v>93205</v>
      </c>
      <c r="UBF288" s="3">
        <v>93205</v>
      </c>
      <c r="UBG288" s="3">
        <v>93205</v>
      </c>
      <c r="UBH288" s="3">
        <v>93205</v>
      </c>
      <c r="UBI288" s="3">
        <v>93205</v>
      </c>
      <c r="UBJ288" s="3">
        <v>93205</v>
      </c>
      <c r="UBK288" s="3">
        <v>93205</v>
      </c>
      <c r="UBL288" s="3">
        <v>93205</v>
      </c>
      <c r="UBM288" s="3">
        <v>93205</v>
      </c>
      <c r="UBN288" s="3">
        <v>93205</v>
      </c>
      <c r="UBO288" s="3">
        <v>93205</v>
      </c>
      <c r="UBP288" s="3">
        <v>93205</v>
      </c>
      <c r="UBQ288" s="3">
        <v>93205</v>
      </c>
      <c r="UBR288" s="3">
        <v>93205</v>
      </c>
      <c r="UBS288" s="3">
        <v>93205</v>
      </c>
      <c r="UBT288" s="3">
        <v>93205</v>
      </c>
      <c r="UBU288" s="3">
        <v>93205</v>
      </c>
      <c r="UBV288" s="3">
        <v>93205</v>
      </c>
      <c r="UBW288" s="3">
        <v>93205</v>
      </c>
      <c r="UBX288" s="3">
        <v>93205</v>
      </c>
      <c r="UBY288" s="3">
        <v>93205</v>
      </c>
      <c r="UBZ288" s="3">
        <v>93205</v>
      </c>
      <c r="UCA288" s="3">
        <v>93205</v>
      </c>
      <c r="UCB288" s="3">
        <v>93205</v>
      </c>
      <c r="UCC288" s="3">
        <v>93205</v>
      </c>
      <c r="UCD288" s="3">
        <v>93205</v>
      </c>
      <c r="UCE288" s="3">
        <v>93205</v>
      </c>
      <c r="UCF288" s="3">
        <v>93205</v>
      </c>
      <c r="UCG288" s="3">
        <v>93205</v>
      </c>
      <c r="UCH288" s="3">
        <v>93205</v>
      </c>
      <c r="UCI288" s="3">
        <v>93205</v>
      </c>
      <c r="UCJ288" s="3">
        <v>93205</v>
      </c>
      <c r="UCK288" s="3">
        <v>93205</v>
      </c>
      <c r="UCL288" s="3">
        <v>93205</v>
      </c>
      <c r="UCM288" s="3">
        <v>93205</v>
      </c>
      <c r="UCN288" s="3">
        <v>93205</v>
      </c>
      <c r="UCO288" s="3">
        <v>93205</v>
      </c>
      <c r="UCP288" s="3">
        <v>93205</v>
      </c>
      <c r="UCQ288" s="3">
        <v>93205</v>
      </c>
      <c r="UCR288" s="3">
        <v>93205</v>
      </c>
      <c r="UCS288" s="3">
        <v>93205</v>
      </c>
      <c r="UCT288" s="3">
        <v>93205</v>
      </c>
      <c r="UCU288" s="3">
        <v>93205</v>
      </c>
      <c r="UCV288" s="3">
        <v>93205</v>
      </c>
      <c r="UCW288" s="3">
        <v>93205</v>
      </c>
      <c r="UCX288" s="3">
        <v>93205</v>
      </c>
      <c r="UCY288" s="3">
        <v>93205</v>
      </c>
      <c r="UCZ288" s="3">
        <v>93205</v>
      </c>
      <c r="UDA288" s="3">
        <v>93205</v>
      </c>
      <c r="UDB288" s="3">
        <v>93205</v>
      </c>
      <c r="UDC288" s="3">
        <v>93205</v>
      </c>
      <c r="UDD288" s="3">
        <v>93205</v>
      </c>
      <c r="UDE288" s="3">
        <v>93205</v>
      </c>
      <c r="UDF288" s="3">
        <v>93205</v>
      </c>
      <c r="UDG288" s="3">
        <v>93205</v>
      </c>
      <c r="UDH288" s="3">
        <v>93205</v>
      </c>
      <c r="UDI288" s="3">
        <v>93205</v>
      </c>
      <c r="UDJ288" s="3">
        <v>93205</v>
      </c>
      <c r="UDK288" s="3">
        <v>93205</v>
      </c>
      <c r="UDL288" s="3">
        <v>93205</v>
      </c>
      <c r="UDM288" s="3">
        <v>93205</v>
      </c>
      <c r="UDN288" s="3">
        <v>93205</v>
      </c>
      <c r="UDO288" s="3">
        <v>93205</v>
      </c>
      <c r="UDP288" s="3">
        <v>93205</v>
      </c>
      <c r="UDQ288" s="3">
        <v>93205</v>
      </c>
      <c r="UDR288" s="3">
        <v>93205</v>
      </c>
      <c r="UDS288" s="3">
        <v>93205</v>
      </c>
      <c r="UDT288" s="3">
        <v>93205</v>
      </c>
      <c r="UDU288" s="3">
        <v>93205</v>
      </c>
      <c r="UDV288" s="3">
        <v>93205</v>
      </c>
      <c r="UDW288" s="3">
        <v>93205</v>
      </c>
      <c r="UDX288" s="3">
        <v>93205</v>
      </c>
      <c r="UDY288" s="3">
        <v>93205</v>
      </c>
      <c r="UDZ288" s="3">
        <v>93205</v>
      </c>
      <c r="UEA288" s="3">
        <v>93205</v>
      </c>
      <c r="UEB288" s="3">
        <v>93205</v>
      </c>
      <c r="UEC288" s="3">
        <v>93205</v>
      </c>
      <c r="UED288" s="3">
        <v>93205</v>
      </c>
      <c r="UEE288" s="3">
        <v>93205</v>
      </c>
      <c r="UEF288" s="3">
        <v>93205</v>
      </c>
      <c r="UEG288" s="3">
        <v>93205</v>
      </c>
      <c r="UEH288" s="3">
        <v>93205</v>
      </c>
      <c r="UEI288" s="3">
        <v>93205</v>
      </c>
      <c r="UEJ288" s="3">
        <v>93205</v>
      </c>
      <c r="UEK288" s="3">
        <v>93205</v>
      </c>
      <c r="UEL288" s="3">
        <v>93205</v>
      </c>
      <c r="UEM288" s="3">
        <v>93205</v>
      </c>
      <c r="UEN288" s="3">
        <v>93205</v>
      </c>
      <c r="UEO288" s="3">
        <v>93205</v>
      </c>
      <c r="UEP288" s="3">
        <v>93205</v>
      </c>
      <c r="UEQ288" s="3">
        <v>93205</v>
      </c>
      <c r="UER288" s="3">
        <v>93205</v>
      </c>
      <c r="UES288" s="3">
        <v>93205</v>
      </c>
      <c r="UET288" s="3">
        <v>93205</v>
      </c>
      <c r="UEU288" s="3">
        <v>93205</v>
      </c>
      <c r="UEV288" s="3">
        <v>93205</v>
      </c>
      <c r="UEW288" s="3">
        <v>93205</v>
      </c>
      <c r="UEX288" s="3">
        <v>93205</v>
      </c>
      <c r="UEY288" s="3">
        <v>93205</v>
      </c>
      <c r="UEZ288" s="3">
        <v>93205</v>
      </c>
      <c r="UFA288" s="3">
        <v>93205</v>
      </c>
      <c r="UFB288" s="3">
        <v>93205</v>
      </c>
      <c r="UFC288" s="3">
        <v>93205</v>
      </c>
      <c r="UFD288" s="3">
        <v>93205</v>
      </c>
      <c r="UFE288" s="3">
        <v>93205</v>
      </c>
      <c r="UFF288" s="3">
        <v>93205</v>
      </c>
      <c r="UFG288" s="3">
        <v>93205</v>
      </c>
      <c r="UFH288" s="3">
        <v>93205</v>
      </c>
      <c r="UFI288" s="3">
        <v>93205</v>
      </c>
      <c r="UFJ288" s="3">
        <v>93205</v>
      </c>
      <c r="UFK288" s="3">
        <v>93205</v>
      </c>
      <c r="UFL288" s="3">
        <v>93205</v>
      </c>
      <c r="UFM288" s="3">
        <v>93205</v>
      </c>
      <c r="UFN288" s="3">
        <v>93205</v>
      </c>
      <c r="UFO288" s="3">
        <v>93205</v>
      </c>
      <c r="UFP288" s="3">
        <v>93205</v>
      </c>
      <c r="UFQ288" s="3">
        <v>93205</v>
      </c>
      <c r="UFR288" s="3">
        <v>93205</v>
      </c>
      <c r="UFS288" s="3">
        <v>93205</v>
      </c>
      <c r="UFT288" s="3">
        <v>93205</v>
      </c>
      <c r="UFU288" s="3">
        <v>93205</v>
      </c>
      <c r="UFV288" s="3">
        <v>93205</v>
      </c>
      <c r="UFW288" s="3">
        <v>93205</v>
      </c>
      <c r="UFX288" s="3">
        <v>93205</v>
      </c>
      <c r="UFY288" s="3">
        <v>93205</v>
      </c>
      <c r="UFZ288" s="3">
        <v>93205</v>
      </c>
      <c r="UGA288" s="3">
        <v>93205</v>
      </c>
      <c r="UGB288" s="3">
        <v>93205</v>
      </c>
      <c r="UGC288" s="3">
        <v>93205</v>
      </c>
      <c r="UGD288" s="3">
        <v>93205</v>
      </c>
      <c r="UGE288" s="3">
        <v>93205</v>
      </c>
      <c r="UGF288" s="3">
        <v>93205</v>
      </c>
      <c r="UGG288" s="3">
        <v>93205</v>
      </c>
      <c r="UGH288" s="3">
        <v>93205</v>
      </c>
      <c r="UGI288" s="3">
        <v>93205</v>
      </c>
      <c r="UGJ288" s="3">
        <v>93205</v>
      </c>
      <c r="UGK288" s="3">
        <v>93205</v>
      </c>
      <c r="UGL288" s="3">
        <v>93205</v>
      </c>
      <c r="UGM288" s="3">
        <v>93205</v>
      </c>
      <c r="UGN288" s="3">
        <v>93205</v>
      </c>
      <c r="UGO288" s="3">
        <v>93205</v>
      </c>
      <c r="UGP288" s="3">
        <v>93205</v>
      </c>
      <c r="UGQ288" s="3">
        <v>93205</v>
      </c>
      <c r="UGR288" s="3">
        <v>93205</v>
      </c>
      <c r="UGS288" s="3">
        <v>93205</v>
      </c>
      <c r="UGT288" s="3">
        <v>93205</v>
      </c>
      <c r="UGU288" s="3">
        <v>93205</v>
      </c>
      <c r="UGV288" s="3">
        <v>93205</v>
      </c>
      <c r="UGW288" s="3">
        <v>93205</v>
      </c>
      <c r="UGX288" s="3">
        <v>93205</v>
      </c>
      <c r="UGY288" s="3">
        <v>93205</v>
      </c>
      <c r="UGZ288" s="3">
        <v>93205</v>
      </c>
      <c r="UHA288" s="3">
        <v>93205</v>
      </c>
      <c r="UHB288" s="3">
        <v>93205</v>
      </c>
      <c r="UHC288" s="3">
        <v>93205</v>
      </c>
      <c r="UHD288" s="3">
        <v>93205</v>
      </c>
      <c r="UHE288" s="3">
        <v>93205</v>
      </c>
      <c r="UHF288" s="3">
        <v>93205</v>
      </c>
      <c r="UHG288" s="3">
        <v>93205</v>
      </c>
      <c r="UHH288" s="3">
        <v>93205</v>
      </c>
      <c r="UHI288" s="3">
        <v>93205</v>
      </c>
      <c r="UHJ288" s="3">
        <v>93205</v>
      </c>
      <c r="UHK288" s="3">
        <v>93205</v>
      </c>
      <c r="UHL288" s="3">
        <v>93205</v>
      </c>
      <c r="UHM288" s="3">
        <v>93205</v>
      </c>
      <c r="UHN288" s="3">
        <v>93205</v>
      </c>
      <c r="UHO288" s="3">
        <v>93205</v>
      </c>
      <c r="UHP288" s="3">
        <v>93205</v>
      </c>
      <c r="UHQ288" s="3">
        <v>93205</v>
      </c>
      <c r="UHR288" s="3">
        <v>93205</v>
      </c>
      <c r="UHS288" s="3">
        <v>93205</v>
      </c>
      <c r="UHT288" s="3">
        <v>93205</v>
      </c>
      <c r="UHU288" s="3">
        <v>93205</v>
      </c>
      <c r="UHV288" s="3">
        <v>93205</v>
      </c>
      <c r="UHW288" s="3">
        <v>93205</v>
      </c>
      <c r="UHX288" s="3">
        <v>93205</v>
      </c>
      <c r="UHY288" s="3">
        <v>93205</v>
      </c>
      <c r="UHZ288" s="3">
        <v>93205</v>
      </c>
      <c r="UIA288" s="3">
        <v>93205</v>
      </c>
      <c r="UIB288" s="3">
        <v>93205</v>
      </c>
      <c r="UIC288" s="3">
        <v>93205</v>
      </c>
      <c r="UID288" s="3">
        <v>93205</v>
      </c>
      <c r="UIE288" s="3">
        <v>93205</v>
      </c>
      <c r="UIF288" s="3">
        <v>93205</v>
      </c>
      <c r="UIG288" s="3">
        <v>93205</v>
      </c>
      <c r="UIH288" s="3">
        <v>93205</v>
      </c>
      <c r="UII288" s="3">
        <v>93205</v>
      </c>
      <c r="UIJ288" s="3">
        <v>93205</v>
      </c>
      <c r="UIK288" s="3">
        <v>93205</v>
      </c>
      <c r="UIL288" s="3">
        <v>93205</v>
      </c>
      <c r="UIM288" s="3">
        <v>93205</v>
      </c>
      <c r="UIN288" s="3">
        <v>93205</v>
      </c>
      <c r="UIO288" s="3">
        <v>93205</v>
      </c>
      <c r="UIP288" s="3">
        <v>93205</v>
      </c>
      <c r="UIQ288" s="3">
        <v>93205</v>
      </c>
      <c r="UIR288" s="3">
        <v>93205</v>
      </c>
      <c r="UIS288" s="3">
        <v>93205</v>
      </c>
      <c r="UIT288" s="3">
        <v>93205</v>
      </c>
      <c r="UIU288" s="3">
        <v>93205</v>
      </c>
      <c r="UIV288" s="3">
        <v>93205</v>
      </c>
      <c r="UIW288" s="3">
        <v>93205</v>
      </c>
      <c r="UIX288" s="3">
        <v>93205</v>
      </c>
      <c r="UIY288" s="3">
        <v>93205</v>
      </c>
      <c r="UIZ288" s="3">
        <v>93205</v>
      </c>
      <c r="UJA288" s="3">
        <v>93205</v>
      </c>
      <c r="UJB288" s="3">
        <v>93205</v>
      </c>
      <c r="UJC288" s="3">
        <v>93205</v>
      </c>
      <c r="UJD288" s="3">
        <v>93205</v>
      </c>
      <c r="UJE288" s="3">
        <v>93205</v>
      </c>
      <c r="UJF288" s="3">
        <v>93205</v>
      </c>
      <c r="UJG288" s="3">
        <v>93205</v>
      </c>
      <c r="UJH288" s="3">
        <v>93205</v>
      </c>
      <c r="UJI288" s="3">
        <v>93205</v>
      </c>
      <c r="UJJ288" s="3">
        <v>93205</v>
      </c>
      <c r="UJK288" s="3">
        <v>93205</v>
      </c>
      <c r="UJL288" s="3">
        <v>93205</v>
      </c>
      <c r="UJM288" s="3">
        <v>93205</v>
      </c>
      <c r="UJN288" s="3">
        <v>93205</v>
      </c>
      <c r="UJO288" s="3">
        <v>93205</v>
      </c>
      <c r="UJP288" s="3">
        <v>93205</v>
      </c>
      <c r="UJQ288" s="3">
        <v>93205</v>
      </c>
      <c r="UJR288" s="3">
        <v>93205</v>
      </c>
      <c r="UJS288" s="3">
        <v>93205</v>
      </c>
      <c r="UJT288" s="3">
        <v>93205</v>
      </c>
      <c r="UJU288" s="3">
        <v>93205</v>
      </c>
      <c r="UJV288" s="3">
        <v>93205</v>
      </c>
      <c r="UJW288" s="3">
        <v>93205</v>
      </c>
      <c r="UJX288" s="3">
        <v>93205</v>
      </c>
      <c r="UJY288" s="3">
        <v>93205</v>
      </c>
      <c r="UJZ288" s="3">
        <v>93205</v>
      </c>
      <c r="UKA288" s="3">
        <v>93205</v>
      </c>
      <c r="UKB288" s="3">
        <v>93205</v>
      </c>
      <c r="UKC288" s="3">
        <v>93205</v>
      </c>
      <c r="UKD288" s="3">
        <v>93205</v>
      </c>
      <c r="UKE288" s="3">
        <v>93205</v>
      </c>
      <c r="UKF288" s="3">
        <v>93205</v>
      </c>
      <c r="UKG288" s="3">
        <v>93205</v>
      </c>
      <c r="UKH288" s="3">
        <v>93205</v>
      </c>
      <c r="UKI288" s="3">
        <v>93205</v>
      </c>
      <c r="UKJ288" s="3">
        <v>93205</v>
      </c>
      <c r="UKK288" s="3">
        <v>93205</v>
      </c>
      <c r="UKL288" s="3">
        <v>93205</v>
      </c>
      <c r="UKM288" s="3">
        <v>93205</v>
      </c>
      <c r="UKN288" s="3">
        <v>93205</v>
      </c>
      <c r="UKO288" s="3">
        <v>93205</v>
      </c>
      <c r="UKP288" s="3">
        <v>93205</v>
      </c>
      <c r="UKQ288" s="3">
        <v>93205</v>
      </c>
      <c r="UKR288" s="3">
        <v>93205</v>
      </c>
      <c r="UKS288" s="3">
        <v>93205</v>
      </c>
      <c r="UKT288" s="3">
        <v>93205</v>
      </c>
      <c r="UKU288" s="3">
        <v>93205</v>
      </c>
      <c r="UKV288" s="3">
        <v>93205</v>
      </c>
      <c r="UKW288" s="3">
        <v>93205</v>
      </c>
      <c r="UKX288" s="3">
        <v>93205</v>
      </c>
      <c r="UKY288" s="3">
        <v>93205</v>
      </c>
      <c r="UKZ288" s="3">
        <v>93205</v>
      </c>
      <c r="ULA288" s="3">
        <v>93205</v>
      </c>
      <c r="ULB288" s="3">
        <v>93205</v>
      </c>
      <c r="ULC288" s="3">
        <v>93205</v>
      </c>
      <c r="ULD288" s="3">
        <v>93205</v>
      </c>
      <c r="ULE288" s="3">
        <v>93205</v>
      </c>
      <c r="ULF288" s="3">
        <v>93205</v>
      </c>
      <c r="ULG288" s="3">
        <v>93205</v>
      </c>
      <c r="ULH288" s="3">
        <v>93205</v>
      </c>
      <c r="ULI288" s="3">
        <v>93205</v>
      </c>
      <c r="ULJ288" s="3">
        <v>93205</v>
      </c>
      <c r="ULK288" s="3">
        <v>93205</v>
      </c>
      <c r="ULL288" s="3">
        <v>93205</v>
      </c>
      <c r="ULM288" s="3">
        <v>93205</v>
      </c>
      <c r="ULN288" s="3">
        <v>93205</v>
      </c>
      <c r="ULO288" s="3">
        <v>93205</v>
      </c>
      <c r="ULP288" s="3">
        <v>93205</v>
      </c>
      <c r="ULQ288" s="3">
        <v>93205</v>
      </c>
      <c r="ULR288" s="3">
        <v>93205</v>
      </c>
      <c r="ULS288" s="3">
        <v>93205</v>
      </c>
      <c r="ULT288" s="3">
        <v>93205</v>
      </c>
      <c r="ULU288" s="3">
        <v>93205</v>
      </c>
      <c r="ULV288" s="3">
        <v>93205</v>
      </c>
      <c r="ULW288" s="3">
        <v>93205</v>
      </c>
      <c r="ULX288" s="3">
        <v>93205</v>
      </c>
      <c r="ULY288" s="3">
        <v>93205</v>
      </c>
      <c r="ULZ288" s="3">
        <v>93205</v>
      </c>
      <c r="UMA288" s="3">
        <v>93205</v>
      </c>
      <c r="UMB288" s="3">
        <v>93205</v>
      </c>
      <c r="UMC288" s="3">
        <v>93205</v>
      </c>
      <c r="UMD288" s="3">
        <v>93205</v>
      </c>
      <c r="UME288" s="3">
        <v>93205</v>
      </c>
      <c r="UMF288" s="3">
        <v>93205</v>
      </c>
      <c r="UMG288" s="3">
        <v>93205</v>
      </c>
      <c r="UMH288" s="3">
        <v>93205</v>
      </c>
      <c r="UMI288" s="3">
        <v>93205</v>
      </c>
      <c r="UMJ288" s="3">
        <v>93205</v>
      </c>
      <c r="UMK288" s="3">
        <v>93205</v>
      </c>
      <c r="UML288" s="3">
        <v>93205</v>
      </c>
      <c r="UMM288" s="3">
        <v>93205</v>
      </c>
      <c r="UMN288" s="3">
        <v>93205</v>
      </c>
      <c r="UMO288" s="3">
        <v>93205</v>
      </c>
      <c r="UMP288" s="3">
        <v>93205</v>
      </c>
      <c r="UMQ288" s="3">
        <v>93205</v>
      </c>
      <c r="UMR288" s="3">
        <v>93205</v>
      </c>
      <c r="UMS288" s="3">
        <v>93205</v>
      </c>
      <c r="UMT288" s="3">
        <v>93205</v>
      </c>
      <c r="UMU288" s="3">
        <v>93205</v>
      </c>
      <c r="UMV288" s="3">
        <v>93205</v>
      </c>
      <c r="UMW288" s="3">
        <v>93205</v>
      </c>
      <c r="UMX288" s="3">
        <v>93205</v>
      </c>
      <c r="UMY288" s="3">
        <v>93205</v>
      </c>
      <c r="UMZ288" s="3">
        <v>93205</v>
      </c>
      <c r="UNA288" s="3">
        <v>93205</v>
      </c>
      <c r="UNB288" s="3">
        <v>93205</v>
      </c>
      <c r="UNC288" s="3">
        <v>93205</v>
      </c>
      <c r="UND288" s="3">
        <v>93205</v>
      </c>
      <c r="UNE288" s="3">
        <v>93205</v>
      </c>
      <c r="UNF288" s="3">
        <v>93205</v>
      </c>
      <c r="UNG288" s="3">
        <v>93205</v>
      </c>
      <c r="UNH288" s="3">
        <v>93205</v>
      </c>
      <c r="UNI288" s="3">
        <v>93205</v>
      </c>
      <c r="UNJ288" s="3">
        <v>93205</v>
      </c>
      <c r="UNK288" s="3">
        <v>93205</v>
      </c>
      <c r="UNL288" s="3">
        <v>93205</v>
      </c>
      <c r="UNM288" s="3">
        <v>93205</v>
      </c>
      <c r="UNN288" s="3">
        <v>93205</v>
      </c>
      <c r="UNO288" s="3">
        <v>93205</v>
      </c>
      <c r="UNP288" s="3">
        <v>93205</v>
      </c>
      <c r="UNQ288" s="3">
        <v>93205</v>
      </c>
      <c r="UNR288" s="3">
        <v>93205</v>
      </c>
      <c r="UNS288" s="3">
        <v>93205</v>
      </c>
      <c r="UNT288" s="3">
        <v>93205</v>
      </c>
      <c r="UNU288" s="3">
        <v>93205</v>
      </c>
      <c r="UNV288" s="3">
        <v>93205</v>
      </c>
      <c r="UNW288" s="3">
        <v>93205</v>
      </c>
      <c r="UNX288" s="3">
        <v>93205</v>
      </c>
      <c r="UNY288" s="3">
        <v>93205</v>
      </c>
      <c r="UNZ288" s="3">
        <v>93205</v>
      </c>
      <c r="UOA288" s="3">
        <v>93205</v>
      </c>
      <c r="UOB288" s="3">
        <v>93205</v>
      </c>
      <c r="UOC288" s="3">
        <v>93205</v>
      </c>
      <c r="UOD288" s="3">
        <v>93205</v>
      </c>
      <c r="UOE288" s="3">
        <v>93205</v>
      </c>
      <c r="UOF288" s="3">
        <v>93205</v>
      </c>
      <c r="UOG288" s="3">
        <v>93205</v>
      </c>
      <c r="UOH288" s="3">
        <v>93205</v>
      </c>
      <c r="UOI288" s="3">
        <v>93205</v>
      </c>
      <c r="UOJ288" s="3">
        <v>93205</v>
      </c>
      <c r="UOK288" s="3">
        <v>93205</v>
      </c>
      <c r="UOL288" s="3">
        <v>93205</v>
      </c>
      <c r="UOM288" s="3">
        <v>93205</v>
      </c>
      <c r="UON288" s="3">
        <v>93205</v>
      </c>
      <c r="UOO288" s="3">
        <v>93205</v>
      </c>
      <c r="UOP288" s="3">
        <v>93205</v>
      </c>
      <c r="UOQ288" s="3">
        <v>93205</v>
      </c>
      <c r="UOR288" s="3">
        <v>93205</v>
      </c>
      <c r="UOS288" s="3">
        <v>93205</v>
      </c>
      <c r="UOT288" s="3">
        <v>93205</v>
      </c>
      <c r="UOU288" s="3">
        <v>93205</v>
      </c>
      <c r="UOV288" s="3">
        <v>93205</v>
      </c>
      <c r="UOW288" s="3">
        <v>93205</v>
      </c>
      <c r="UOX288" s="3">
        <v>93205</v>
      </c>
      <c r="UOY288" s="3">
        <v>93205</v>
      </c>
      <c r="UOZ288" s="3">
        <v>93205</v>
      </c>
      <c r="UPA288" s="3">
        <v>93205</v>
      </c>
      <c r="UPB288" s="3">
        <v>93205</v>
      </c>
      <c r="UPC288" s="3">
        <v>93205</v>
      </c>
      <c r="UPD288" s="3">
        <v>93205</v>
      </c>
      <c r="UPE288" s="3">
        <v>93205</v>
      </c>
      <c r="UPF288" s="3">
        <v>93205</v>
      </c>
      <c r="UPG288" s="3">
        <v>93205</v>
      </c>
      <c r="UPH288" s="3">
        <v>93205</v>
      </c>
      <c r="UPI288" s="3">
        <v>93205</v>
      </c>
      <c r="UPJ288" s="3">
        <v>93205</v>
      </c>
      <c r="UPK288" s="3">
        <v>93205</v>
      </c>
      <c r="UPL288" s="3">
        <v>93205</v>
      </c>
      <c r="UPM288" s="3">
        <v>93205</v>
      </c>
      <c r="UPN288" s="3">
        <v>93205</v>
      </c>
      <c r="UPO288" s="3">
        <v>93205</v>
      </c>
      <c r="UPP288" s="3">
        <v>93205</v>
      </c>
      <c r="UPQ288" s="3">
        <v>93205</v>
      </c>
      <c r="UPR288" s="3">
        <v>93205</v>
      </c>
      <c r="UPS288" s="3">
        <v>93205</v>
      </c>
      <c r="UPT288" s="3">
        <v>93205</v>
      </c>
      <c r="UPU288" s="3">
        <v>93205</v>
      </c>
      <c r="UPV288" s="3">
        <v>93205</v>
      </c>
      <c r="UPW288" s="3">
        <v>93205</v>
      </c>
      <c r="UPX288" s="3">
        <v>93205</v>
      </c>
      <c r="UPY288" s="3">
        <v>93205</v>
      </c>
      <c r="UPZ288" s="3">
        <v>93205</v>
      </c>
      <c r="UQA288" s="3">
        <v>93205</v>
      </c>
      <c r="UQB288" s="3">
        <v>93205</v>
      </c>
      <c r="UQC288" s="3">
        <v>93205</v>
      </c>
      <c r="UQD288" s="3">
        <v>93205</v>
      </c>
      <c r="UQE288" s="3">
        <v>93205</v>
      </c>
      <c r="UQF288" s="3">
        <v>93205</v>
      </c>
      <c r="UQG288" s="3">
        <v>93205</v>
      </c>
      <c r="UQH288" s="3">
        <v>93205</v>
      </c>
      <c r="UQI288" s="3">
        <v>93205</v>
      </c>
      <c r="UQJ288" s="3">
        <v>93205</v>
      </c>
      <c r="UQK288" s="3">
        <v>93205</v>
      </c>
      <c r="UQL288" s="3">
        <v>93205</v>
      </c>
      <c r="UQM288" s="3">
        <v>93205</v>
      </c>
      <c r="UQN288" s="3">
        <v>93205</v>
      </c>
      <c r="UQO288" s="3">
        <v>93205</v>
      </c>
      <c r="UQP288" s="3">
        <v>93205</v>
      </c>
      <c r="UQQ288" s="3">
        <v>93205</v>
      </c>
      <c r="UQR288" s="3">
        <v>93205</v>
      </c>
      <c r="UQS288" s="3">
        <v>93205</v>
      </c>
      <c r="UQT288" s="3">
        <v>93205</v>
      </c>
      <c r="UQU288" s="3">
        <v>93205</v>
      </c>
      <c r="UQV288" s="3">
        <v>93205</v>
      </c>
      <c r="UQW288" s="3">
        <v>93205</v>
      </c>
      <c r="UQX288" s="3">
        <v>93205</v>
      </c>
      <c r="UQY288" s="3">
        <v>93205</v>
      </c>
      <c r="UQZ288" s="3">
        <v>93205</v>
      </c>
      <c r="URA288" s="3">
        <v>93205</v>
      </c>
      <c r="URB288" s="3">
        <v>93205</v>
      </c>
      <c r="URC288" s="3">
        <v>93205</v>
      </c>
      <c r="URD288" s="3">
        <v>93205</v>
      </c>
      <c r="URE288" s="3">
        <v>93205</v>
      </c>
      <c r="URF288" s="3">
        <v>93205</v>
      </c>
      <c r="URG288" s="3">
        <v>93205</v>
      </c>
      <c r="URH288" s="3">
        <v>93205</v>
      </c>
      <c r="URI288" s="3">
        <v>93205</v>
      </c>
      <c r="URJ288" s="3">
        <v>93205</v>
      </c>
      <c r="URK288" s="3">
        <v>93205</v>
      </c>
      <c r="URL288" s="3">
        <v>93205</v>
      </c>
      <c r="URM288" s="3">
        <v>93205</v>
      </c>
      <c r="URN288" s="3">
        <v>93205</v>
      </c>
      <c r="URO288" s="3">
        <v>93205</v>
      </c>
      <c r="URP288" s="3">
        <v>93205</v>
      </c>
      <c r="URQ288" s="3">
        <v>93205</v>
      </c>
      <c r="URR288" s="3">
        <v>93205</v>
      </c>
      <c r="URS288" s="3">
        <v>93205</v>
      </c>
      <c r="URT288" s="3">
        <v>93205</v>
      </c>
      <c r="URU288" s="3">
        <v>93205</v>
      </c>
      <c r="URV288" s="3">
        <v>93205</v>
      </c>
      <c r="URW288" s="3">
        <v>93205</v>
      </c>
      <c r="URX288" s="3">
        <v>93205</v>
      </c>
      <c r="URY288" s="3">
        <v>93205</v>
      </c>
      <c r="URZ288" s="3">
        <v>93205</v>
      </c>
      <c r="USA288" s="3">
        <v>93205</v>
      </c>
      <c r="USB288" s="3">
        <v>93205</v>
      </c>
      <c r="USC288" s="3">
        <v>93205</v>
      </c>
      <c r="USD288" s="3">
        <v>93205</v>
      </c>
      <c r="USE288" s="3">
        <v>93205</v>
      </c>
      <c r="USF288" s="3">
        <v>93205</v>
      </c>
      <c r="USG288" s="3">
        <v>93205</v>
      </c>
      <c r="USH288" s="3">
        <v>93205</v>
      </c>
      <c r="USI288" s="3">
        <v>93205</v>
      </c>
      <c r="USJ288" s="3">
        <v>93205</v>
      </c>
      <c r="USK288" s="3">
        <v>93205</v>
      </c>
      <c r="USL288" s="3">
        <v>93205</v>
      </c>
      <c r="USM288" s="3">
        <v>93205</v>
      </c>
      <c r="USN288" s="3">
        <v>93205</v>
      </c>
      <c r="USO288" s="3">
        <v>93205</v>
      </c>
      <c r="USP288" s="3">
        <v>93205</v>
      </c>
      <c r="USQ288" s="3">
        <v>93205</v>
      </c>
      <c r="USR288" s="3">
        <v>93205</v>
      </c>
      <c r="USS288" s="3">
        <v>93205</v>
      </c>
      <c r="UST288" s="3">
        <v>93205</v>
      </c>
      <c r="USU288" s="3">
        <v>93205</v>
      </c>
      <c r="USV288" s="3">
        <v>93205</v>
      </c>
      <c r="USW288" s="3">
        <v>93205</v>
      </c>
      <c r="USX288" s="3">
        <v>93205</v>
      </c>
      <c r="USY288" s="3">
        <v>93205</v>
      </c>
      <c r="USZ288" s="3">
        <v>93205</v>
      </c>
      <c r="UTA288" s="3">
        <v>93205</v>
      </c>
      <c r="UTB288" s="3">
        <v>93205</v>
      </c>
      <c r="UTC288" s="3">
        <v>93205</v>
      </c>
      <c r="UTD288" s="3">
        <v>93205</v>
      </c>
      <c r="UTE288" s="3">
        <v>93205</v>
      </c>
      <c r="UTF288" s="3">
        <v>93205</v>
      </c>
      <c r="UTG288" s="3">
        <v>93205</v>
      </c>
      <c r="UTH288" s="3">
        <v>93205</v>
      </c>
      <c r="UTI288" s="3">
        <v>93205</v>
      </c>
      <c r="UTJ288" s="3">
        <v>93205</v>
      </c>
      <c r="UTK288" s="3">
        <v>93205</v>
      </c>
      <c r="UTL288" s="3">
        <v>93205</v>
      </c>
      <c r="UTM288" s="3">
        <v>93205</v>
      </c>
      <c r="UTN288" s="3">
        <v>93205</v>
      </c>
      <c r="UTO288" s="3">
        <v>93205</v>
      </c>
      <c r="UTP288" s="3">
        <v>93205</v>
      </c>
      <c r="UTQ288" s="3">
        <v>93205</v>
      </c>
      <c r="UTR288" s="3">
        <v>93205</v>
      </c>
      <c r="UTS288" s="3">
        <v>93205</v>
      </c>
      <c r="UTT288" s="3">
        <v>93205</v>
      </c>
      <c r="UTU288" s="3">
        <v>93205</v>
      </c>
      <c r="UTV288" s="3">
        <v>93205</v>
      </c>
      <c r="UTW288" s="3">
        <v>93205</v>
      </c>
      <c r="UTX288" s="3">
        <v>93205</v>
      </c>
      <c r="UTY288" s="3">
        <v>93205</v>
      </c>
      <c r="UTZ288" s="3">
        <v>93205</v>
      </c>
      <c r="UUA288" s="3">
        <v>93205</v>
      </c>
      <c r="UUB288" s="3">
        <v>93205</v>
      </c>
      <c r="UUC288" s="3">
        <v>93205</v>
      </c>
      <c r="UUD288" s="3">
        <v>93205</v>
      </c>
      <c r="UUE288" s="3">
        <v>93205</v>
      </c>
      <c r="UUF288" s="3">
        <v>93205</v>
      </c>
      <c r="UUG288" s="3">
        <v>93205</v>
      </c>
      <c r="UUH288" s="3">
        <v>93205</v>
      </c>
      <c r="UUI288" s="3">
        <v>93205</v>
      </c>
      <c r="UUJ288" s="3">
        <v>93205</v>
      </c>
      <c r="UUK288" s="3">
        <v>93205</v>
      </c>
      <c r="UUL288" s="3">
        <v>93205</v>
      </c>
      <c r="UUM288" s="3">
        <v>93205</v>
      </c>
      <c r="UUN288" s="3">
        <v>93205</v>
      </c>
      <c r="UUO288" s="3">
        <v>93205</v>
      </c>
      <c r="UUP288" s="3">
        <v>93205</v>
      </c>
      <c r="UUQ288" s="3">
        <v>93205</v>
      </c>
      <c r="UUR288" s="3">
        <v>93205</v>
      </c>
      <c r="UUS288" s="3">
        <v>93205</v>
      </c>
      <c r="UUT288" s="3">
        <v>93205</v>
      </c>
      <c r="UUU288" s="3">
        <v>93205</v>
      </c>
      <c r="UUV288" s="3">
        <v>93205</v>
      </c>
      <c r="UUW288" s="3">
        <v>93205</v>
      </c>
      <c r="UUX288" s="3">
        <v>93205</v>
      </c>
      <c r="UUY288" s="3">
        <v>93205</v>
      </c>
      <c r="UUZ288" s="3">
        <v>93205</v>
      </c>
      <c r="UVA288" s="3">
        <v>93205</v>
      </c>
      <c r="UVB288" s="3">
        <v>93205</v>
      </c>
      <c r="UVC288" s="3">
        <v>93205</v>
      </c>
      <c r="UVD288" s="3">
        <v>93205</v>
      </c>
      <c r="UVE288" s="3">
        <v>93205</v>
      </c>
      <c r="UVF288" s="3">
        <v>93205</v>
      </c>
      <c r="UVG288" s="3">
        <v>93205</v>
      </c>
      <c r="UVH288" s="3">
        <v>93205</v>
      </c>
      <c r="UVI288" s="3">
        <v>93205</v>
      </c>
      <c r="UVJ288" s="3">
        <v>93205</v>
      </c>
      <c r="UVK288" s="3">
        <v>93205</v>
      </c>
      <c r="UVL288" s="3">
        <v>93205</v>
      </c>
      <c r="UVM288" s="3">
        <v>93205</v>
      </c>
      <c r="UVN288" s="3">
        <v>93205</v>
      </c>
      <c r="UVO288" s="3">
        <v>93205</v>
      </c>
      <c r="UVP288" s="3">
        <v>93205</v>
      </c>
      <c r="UVQ288" s="3">
        <v>93205</v>
      </c>
      <c r="UVR288" s="3">
        <v>93205</v>
      </c>
      <c r="UVS288" s="3">
        <v>93205</v>
      </c>
      <c r="UVT288" s="3">
        <v>93205</v>
      </c>
      <c r="UVU288" s="3">
        <v>93205</v>
      </c>
      <c r="UVV288" s="3">
        <v>93205</v>
      </c>
      <c r="UVW288" s="3">
        <v>93205</v>
      </c>
      <c r="UVX288" s="3">
        <v>93205</v>
      </c>
      <c r="UVY288" s="3">
        <v>93205</v>
      </c>
      <c r="UVZ288" s="3">
        <v>93205</v>
      </c>
      <c r="UWA288" s="3">
        <v>93205</v>
      </c>
      <c r="UWB288" s="3">
        <v>93205</v>
      </c>
      <c r="UWC288" s="3">
        <v>93205</v>
      </c>
      <c r="UWD288" s="3">
        <v>93205</v>
      </c>
      <c r="UWE288" s="3">
        <v>93205</v>
      </c>
      <c r="UWF288" s="3">
        <v>93205</v>
      </c>
      <c r="UWG288" s="3">
        <v>93205</v>
      </c>
      <c r="UWH288" s="3">
        <v>93205</v>
      </c>
      <c r="UWI288" s="3">
        <v>93205</v>
      </c>
      <c r="UWJ288" s="3">
        <v>93205</v>
      </c>
      <c r="UWK288" s="3">
        <v>93205</v>
      </c>
      <c r="UWL288" s="3">
        <v>93205</v>
      </c>
      <c r="UWM288" s="3">
        <v>93205</v>
      </c>
      <c r="UWN288" s="3">
        <v>93205</v>
      </c>
      <c r="UWO288" s="3">
        <v>93205</v>
      </c>
      <c r="UWP288" s="3">
        <v>93205</v>
      </c>
      <c r="UWQ288" s="3">
        <v>93205</v>
      </c>
      <c r="UWR288" s="3">
        <v>93205</v>
      </c>
      <c r="UWS288" s="3">
        <v>93205</v>
      </c>
      <c r="UWT288" s="3">
        <v>93205</v>
      </c>
      <c r="UWU288" s="3">
        <v>93205</v>
      </c>
      <c r="UWV288" s="3">
        <v>93205</v>
      </c>
      <c r="UWW288" s="3">
        <v>93205</v>
      </c>
      <c r="UWX288" s="3">
        <v>93205</v>
      </c>
      <c r="UWY288" s="3">
        <v>93205</v>
      </c>
      <c r="UWZ288" s="3">
        <v>93205</v>
      </c>
      <c r="UXA288" s="3">
        <v>93205</v>
      </c>
      <c r="UXB288" s="3">
        <v>93205</v>
      </c>
      <c r="UXC288" s="3">
        <v>93205</v>
      </c>
      <c r="UXD288" s="3">
        <v>93205</v>
      </c>
      <c r="UXE288" s="3">
        <v>93205</v>
      </c>
      <c r="UXF288" s="3">
        <v>93205</v>
      </c>
      <c r="UXG288" s="3">
        <v>93205</v>
      </c>
      <c r="UXH288" s="3">
        <v>93205</v>
      </c>
      <c r="UXI288" s="3">
        <v>93205</v>
      </c>
      <c r="UXJ288" s="3">
        <v>93205</v>
      </c>
      <c r="UXK288" s="3">
        <v>93205</v>
      </c>
      <c r="UXL288" s="3">
        <v>93205</v>
      </c>
      <c r="UXM288" s="3">
        <v>93205</v>
      </c>
      <c r="UXN288" s="3">
        <v>93205</v>
      </c>
      <c r="UXO288" s="3">
        <v>93205</v>
      </c>
      <c r="UXP288" s="3">
        <v>93205</v>
      </c>
      <c r="UXQ288" s="3">
        <v>93205</v>
      </c>
      <c r="UXR288" s="3">
        <v>93205</v>
      </c>
      <c r="UXS288" s="3">
        <v>93205</v>
      </c>
      <c r="UXT288" s="3">
        <v>93205</v>
      </c>
      <c r="UXU288" s="3">
        <v>93205</v>
      </c>
      <c r="UXV288" s="3">
        <v>93205</v>
      </c>
      <c r="UXW288" s="3">
        <v>93205</v>
      </c>
      <c r="UXX288" s="3">
        <v>93205</v>
      </c>
      <c r="UXY288" s="3">
        <v>93205</v>
      </c>
      <c r="UXZ288" s="3">
        <v>93205</v>
      </c>
      <c r="UYA288" s="3">
        <v>93205</v>
      </c>
      <c r="UYB288" s="3">
        <v>93205</v>
      </c>
      <c r="UYC288" s="3">
        <v>93205</v>
      </c>
      <c r="UYD288" s="3">
        <v>93205</v>
      </c>
      <c r="UYE288" s="3">
        <v>93205</v>
      </c>
      <c r="UYF288" s="3">
        <v>93205</v>
      </c>
      <c r="UYG288" s="3">
        <v>93205</v>
      </c>
      <c r="UYH288" s="3">
        <v>93205</v>
      </c>
      <c r="UYI288" s="3">
        <v>93205</v>
      </c>
      <c r="UYJ288" s="3">
        <v>93205</v>
      </c>
      <c r="UYK288" s="3">
        <v>93205</v>
      </c>
      <c r="UYL288" s="3">
        <v>93205</v>
      </c>
      <c r="UYM288" s="3">
        <v>93205</v>
      </c>
      <c r="UYN288" s="3">
        <v>93205</v>
      </c>
      <c r="UYO288" s="3">
        <v>93205</v>
      </c>
      <c r="UYP288" s="3">
        <v>93205</v>
      </c>
      <c r="UYQ288" s="3">
        <v>93205</v>
      </c>
      <c r="UYR288" s="3">
        <v>93205</v>
      </c>
      <c r="UYS288" s="3">
        <v>93205</v>
      </c>
      <c r="UYT288" s="3">
        <v>93205</v>
      </c>
      <c r="UYU288" s="3">
        <v>93205</v>
      </c>
      <c r="UYV288" s="3">
        <v>93205</v>
      </c>
      <c r="UYW288" s="3">
        <v>93205</v>
      </c>
      <c r="UYX288" s="3">
        <v>93205</v>
      </c>
      <c r="UYY288" s="3">
        <v>93205</v>
      </c>
      <c r="UYZ288" s="3">
        <v>93205</v>
      </c>
      <c r="UZA288" s="3">
        <v>93205</v>
      </c>
      <c r="UZB288" s="3">
        <v>93205</v>
      </c>
      <c r="UZC288" s="3">
        <v>93205</v>
      </c>
      <c r="UZD288" s="3">
        <v>93205</v>
      </c>
      <c r="UZE288" s="3">
        <v>93205</v>
      </c>
      <c r="UZF288" s="3">
        <v>93205</v>
      </c>
      <c r="UZG288" s="3">
        <v>93205</v>
      </c>
      <c r="UZH288" s="3">
        <v>93205</v>
      </c>
      <c r="UZI288" s="3">
        <v>93205</v>
      </c>
      <c r="UZJ288" s="3">
        <v>93205</v>
      </c>
      <c r="UZK288" s="3">
        <v>93205</v>
      </c>
      <c r="UZL288" s="3">
        <v>93205</v>
      </c>
      <c r="UZM288" s="3">
        <v>93205</v>
      </c>
      <c r="UZN288" s="3">
        <v>93205</v>
      </c>
      <c r="UZO288" s="3">
        <v>93205</v>
      </c>
      <c r="UZP288" s="3">
        <v>93205</v>
      </c>
      <c r="UZQ288" s="3">
        <v>93205</v>
      </c>
      <c r="UZR288" s="3">
        <v>93205</v>
      </c>
      <c r="UZS288" s="3">
        <v>93205</v>
      </c>
      <c r="UZT288" s="3">
        <v>93205</v>
      </c>
      <c r="UZU288" s="3">
        <v>93205</v>
      </c>
      <c r="UZV288" s="3">
        <v>93205</v>
      </c>
      <c r="UZW288" s="3">
        <v>93205</v>
      </c>
      <c r="UZX288" s="3">
        <v>93205</v>
      </c>
      <c r="UZY288" s="3">
        <v>93205</v>
      </c>
      <c r="UZZ288" s="3">
        <v>93205</v>
      </c>
      <c r="VAA288" s="3">
        <v>93205</v>
      </c>
      <c r="VAB288" s="3">
        <v>93205</v>
      </c>
      <c r="VAC288" s="3">
        <v>93205</v>
      </c>
      <c r="VAD288" s="3">
        <v>93205</v>
      </c>
      <c r="VAE288" s="3">
        <v>93205</v>
      </c>
      <c r="VAF288" s="3">
        <v>93205</v>
      </c>
      <c r="VAG288" s="3">
        <v>93205</v>
      </c>
      <c r="VAH288" s="3">
        <v>93205</v>
      </c>
      <c r="VAI288" s="3">
        <v>93205</v>
      </c>
      <c r="VAJ288" s="3">
        <v>93205</v>
      </c>
      <c r="VAK288" s="3">
        <v>93205</v>
      </c>
      <c r="VAL288" s="3">
        <v>93205</v>
      </c>
      <c r="VAM288" s="3">
        <v>93205</v>
      </c>
      <c r="VAN288" s="3">
        <v>93205</v>
      </c>
      <c r="VAO288" s="3">
        <v>93205</v>
      </c>
      <c r="VAP288" s="3">
        <v>93205</v>
      </c>
      <c r="VAQ288" s="3">
        <v>93205</v>
      </c>
      <c r="VAR288" s="3">
        <v>93205</v>
      </c>
      <c r="VAS288" s="3">
        <v>93205</v>
      </c>
      <c r="VAT288" s="3">
        <v>93205</v>
      </c>
      <c r="VAU288" s="3">
        <v>93205</v>
      </c>
      <c r="VAV288" s="3">
        <v>93205</v>
      </c>
      <c r="VAW288" s="3">
        <v>93205</v>
      </c>
      <c r="VAX288" s="3">
        <v>93205</v>
      </c>
      <c r="VAY288" s="3">
        <v>93205</v>
      </c>
      <c r="VAZ288" s="3">
        <v>93205</v>
      </c>
      <c r="VBA288" s="3">
        <v>93205</v>
      </c>
      <c r="VBB288" s="3">
        <v>93205</v>
      </c>
      <c r="VBC288" s="3">
        <v>93205</v>
      </c>
      <c r="VBD288" s="3">
        <v>93205</v>
      </c>
      <c r="VBE288" s="3">
        <v>93205</v>
      </c>
      <c r="VBF288" s="3">
        <v>93205</v>
      </c>
      <c r="VBG288" s="3">
        <v>93205</v>
      </c>
      <c r="VBH288" s="3">
        <v>93205</v>
      </c>
      <c r="VBI288" s="3">
        <v>93205</v>
      </c>
      <c r="VBJ288" s="3">
        <v>93205</v>
      </c>
      <c r="VBK288" s="3">
        <v>93205</v>
      </c>
      <c r="VBL288" s="3">
        <v>93205</v>
      </c>
      <c r="VBM288" s="3">
        <v>93205</v>
      </c>
      <c r="VBN288" s="3">
        <v>93205</v>
      </c>
      <c r="VBO288" s="3">
        <v>93205</v>
      </c>
      <c r="VBP288" s="3">
        <v>93205</v>
      </c>
      <c r="VBQ288" s="3">
        <v>93205</v>
      </c>
      <c r="VBR288" s="3">
        <v>93205</v>
      </c>
      <c r="VBS288" s="3">
        <v>93205</v>
      </c>
      <c r="VBT288" s="3">
        <v>93205</v>
      </c>
      <c r="VBU288" s="3">
        <v>93205</v>
      </c>
      <c r="VBV288" s="3">
        <v>93205</v>
      </c>
      <c r="VBW288" s="3">
        <v>93205</v>
      </c>
      <c r="VBX288" s="3">
        <v>93205</v>
      </c>
      <c r="VBY288" s="3">
        <v>93205</v>
      </c>
      <c r="VBZ288" s="3">
        <v>93205</v>
      </c>
      <c r="VCA288" s="3">
        <v>93205</v>
      </c>
      <c r="VCB288" s="3">
        <v>93205</v>
      </c>
      <c r="VCC288" s="3">
        <v>93205</v>
      </c>
      <c r="VCD288" s="3">
        <v>93205</v>
      </c>
      <c r="VCE288" s="3">
        <v>93205</v>
      </c>
      <c r="VCF288" s="3">
        <v>93205</v>
      </c>
      <c r="VCG288" s="3">
        <v>93205</v>
      </c>
      <c r="VCH288" s="3">
        <v>93205</v>
      </c>
      <c r="VCI288" s="3">
        <v>93205</v>
      </c>
      <c r="VCJ288" s="3">
        <v>93205</v>
      </c>
      <c r="VCK288" s="3">
        <v>93205</v>
      </c>
      <c r="VCL288" s="3">
        <v>93205</v>
      </c>
      <c r="VCM288" s="3">
        <v>93205</v>
      </c>
      <c r="VCN288" s="3">
        <v>93205</v>
      </c>
      <c r="VCO288" s="3">
        <v>93205</v>
      </c>
      <c r="VCP288" s="3">
        <v>93205</v>
      </c>
      <c r="VCQ288" s="3">
        <v>93205</v>
      </c>
      <c r="VCR288" s="3">
        <v>93205</v>
      </c>
      <c r="VCS288" s="3">
        <v>93205</v>
      </c>
      <c r="VCT288" s="3">
        <v>93205</v>
      </c>
      <c r="VCU288" s="3">
        <v>93205</v>
      </c>
      <c r="VCV288" s="3">
        <v>93205</v>
      </c>
      <c r="VCW288" s="3">
        <v>93205</v>
      </c>
      <c r="VCX288" s="3">
        <v>93205</v>
      </c>
      <c r="VCY288" s="3">
        <v>93205</v>
      </c>
      <c r="VCZ288" s="3">
        <v>93205</v>
      </c>
      <c r="VDA288" s="3">
        <v>93205</v>
      </c>
      <c r="VDB288" s="3">
        <v>93205</v>
      </c>
      <c r="VDC288" s="3">
        <v>93205</v>
      </c>
      <c r="VDD288" s="3">
        <v>93205</v>
      </c>
      <c r="VDE288" s="3">
        <v>93205</v>
      </c>
      <c r="VDF288" s="3">
        <v>93205</v>
      </c>
      <c r="VDG288" s="3">
        <v>93205</v>
      </c>
      <c r="VDH288" s="3">
        <v>93205</v>
      </c>
      <c r="VDI288" s="3">
        <v>93205</v>
      </c>
      <c r="VDJ288" s="3">
        <v>93205</v>
      </c>
      <c r="VDK288" s="3">
        <v>93205</v>
      </c>
      <c r="VDL288" s="3">
        <v>93205</v>
      </c>
      <c r="VDM288" s="3">
        <v>93205</v>
      </c>
      <c r="VDN288" s="3">
        <v>93205</v>
      </c>
      <c r="VDO288" s="3">
        <v>93205</v>
      </c>
      <c r="VDP288" s="3">
        <v>93205</v>
      </c>
      <c r="VDQ288" s="3">
        <v>93205</v>
      </c>
      <c r="VDR288" s="3">
        <v>93205</v>
      </c>
      <c r="VDS288" s="3">
        <v>93205</v>
      </c>
      <c r="VDT288" s="3">
        <v>93205</v>
      </c>
      <c r="VDU288" s="3">
        <v>93205</v>
      </c>
      <c r="VDV288" s="3">
        <v>93205</v>
      </c>
      <c r="VDW288" s="3">
        <v>93205</v>
      </c>
      <c r="VDX288" s="3">
        <v>93205</v>
      </c>
      <c r="VDY288" s="3">
        <v>93205</v>
      </c>
      <c r="VDZ288" s="3">
        <v>93205</v>
      </c>
      <c r="VEA288" s="3">
        <v>93205</v>
      </c>
      <c r="VEB288" s="3">
        <v>93205</v>
      </c>
      <c r="VEC288" s="3">
        <v>93205</v>
      </c>
      <c r="VED288" s="3">
        <v>93205</v>
      </c>
      <c r="VEE288" s="3">
        <v>93205</v>
      </c>
      <c r="VEF288" s="3">
        <v>93205</v>
      </c>
      <c r="VEG288" s="3">
        <v>93205</v>
      </c>
      <c r="VEH288" s="3">
        <v>93205</v>
      </c>
      <c r="VEI288" s="3">
        <v>93205</v>
      </c>
      <c r="VEJ288" s="3">
        <v>93205</v>
      </c>
      <c r="VEK288" s="3">
        <v>93205</v>
      </c>
      <c r="VEL288" s="3">
        <v>93205</v>
      </c>
      <c r="VEM288" s="3">
        <v>93205</v>
      </c>
      <c r="VEN288" s="3">
        <v>93205</v>
      </c>
      <c r="VEO288" s="3">
        <v>93205</v>
      </c>
      <c r="VEP288" s="3">
        <v>93205</v>
      </c>
      <c r="VEQ288" s="3">
        <v>93205</v>
      </c>
      <c r="VER288" s="3">
        <v>93205</v>
      </c>
      <c r="VES288" s="3">
        <v>93205</v>
      </c>
      <c r="VET288" s="3">
        <v>93205</v>
      </c>
      <c r="VEU288" s="3">
        <v>93205</v>
      </c>
      <c r="VEV288" s="3">
        <v>93205</v>
      </c>
      <c r="VEW288" s="3">
        <v>93205</v>
      </c>
      <c r="VEX288" s="3">
        <v>93205</v>
      </c>
      <c r="VEY288" s="3">
        <v>93205</v>
      </c>
      <c r="VEZ288" s="3">
        <v>93205</v>
      </c>
      <c r="VFA288" s="3">
        <v>93205</v>
      </c>
      <c r="VFB288" s="3">
        <v>93205</v>
      </c>
      <c r="VFC288" s="3">
        <v>93205</v>
      </c>
      <c r="VFD288" s="3">
        <v>93205</v>
      </c>
      <c r="VFE288" s="3">
        <v>93205</v>
      </c>
      <c r="VFF288" s="3">
        <v>93205</v>
      </c>
      <c r="VFG288" s="3">
        <v>93205</v>
      </c>
      <c r="VFH288" s="3">
        <v>93205</v>
      </c>
      <c r="VFI288" s="3">
        <v>93205</v>
      </c>
      <c r="VFJ288" s="3">
        <v>93205</v>
      </c>
      <c r="VFK288" s="3">
        <v>93205</v>
      </c>
      <c r="VFL288" s="3">
        <v>93205</v>
      </c>
      <c r="VFM288" s="3">
        <v>93205</v>
      </c>
      <c r="VFN288" s="3">
        <v>93205</v>
      </c>
      <c r="VFO288" s="3">
        <v>93205</v>
      </c>
      <c r="VFP288" s="3">
        <v>93205</v>
      </c>
      <c r="VFQ288" s="3">
        <v>93205</v>
      </c>
      <c r="VFR288" s="3">
        <v>93205</v>
      </c>
      <c r="VFS288" s="3">
        <v>93205</v>
      </c>
      <c r="VFT288" s="3">
        <v>93205</v>
      </c>
      <c r="VFU288" s="3">
        <v>93205</v>
      </c>
      <c r="VFV288" s="3">
        <v>93205</v>
      </c>
      <c r="VFW288" s="3">
        <v>93205</v>
      </c>
      <c r="VFX288" s="3">
        <v>93205</v>
      </c>
      <c r="VFY288" s="3">
        <v>93205</v>
      </c>
      <c r="VFZ288" s="3">
        <v>93205</v>
      </c>
      <c r="VGA288" s="3">
        <v>93205</v>
      </c>
      <c r="VGB288" s="3">
        <v>93205</v>
      </c>
      <c r="VGC288" s="3">
        <v>93205</v>
      </c>
      <c r="VGD288" s="3">
        <v>93205</v>
      </c>
      <c r="VGE288" s="3">
        <v>93205</v>
      </c>
      <c r="VGF288" s="3">
        <v>93205</v>
      </c>
      <c r="VGG288" s="3">
        <v>93205</v>
      </c>
      <c r="VGH288" s="3">
        <v>93205</v>
      </c>
      <c r="VGI288" s="3">
        <v>93205</v>
      </c>
      <c r="VGJ288" s="3">
        <v>93205</v>
      </c>
      <c r="VGK288" s="3">
        <v>93205</v>
      </c>
      <c r="VGL288" s="3">
        <v>93205</v>
      </c>
      <c r="VGM288" s="3">
        <v>93205</v>
      </c>
      <c r="VGN288" s="3">
        <v>93205</v>
      </c>
      <c r="VGO288" s="3">
        <v>93205</v>
      </c>
      <c r="VGP288" s="3">
        <v>93205</v>
      </c>
      <c r="VGQ288" s="3">
        <v>93205</v>
      </c>
      <c r="VGR288" s="3">
        <v>93205</v>
      </c>
      <c r="VGS288" s="3">
        <v>93205</v>
      </c>
      <c r="VGT288" s="3">
        <v>93205</v>
      </c>
      <c r="VGU288" s="3">
        <v>93205</v>
      </c>
      <c r="VGV288" s="3">
        <v>93205</v>
      </c>
      <c r="VGW288" s="3">
        <v>93205</v>
      </c>
      <c r="VGX288" s="3">
        <v>93205</v>
      </c>
      <c r="VGY288" s="3">
        <v>93205</v>
      </c>
      <c r="VGZ288" s="3">
        <v>93205</v>
      </c>
      <c r="VHA288" s="3">
        <v>93205</v>
      </c>
      <c r="VHB288" s="3">
        <v>93205</v>
      </c>
      <c r="VHC288" s="3">
        <v>93205</v>
      </c>
      <c r="VHD288" s="3">
        <v>93205</v>
      </c>
      <c r="VHE288" s="3">
        <v>93205</v>
      </c>
      <c r="VHF288" s="3">
        <v>93205</v>
      </c>
      <c r="VHG288" s="3">
        <v>93205</v>
      </c>
      <c r="VHH288" s="3">
        <v>93205</v>
      </c>
      <c r="VHI288" s="3">
        <v>93205</v>
      </c>
      <c r="VHJ288" s="3">
        <v>93205</v>
      </c>
      <c r="VHK288" s="3">
        <v>93205</v>
      </c>
      <c r="VHL288" s="3">
        <v>93205</v>
      </c>
      <c r="VHM288" s="3">
        <v>93205</v>
      </c>
      <c r="VHN288" s="3">
        <v>93205</v>
      </c>
      <c r="VHO288" s="3">
        <v>93205</v>
      </c>
      <c r="VHP288" s="3">
        <v>93205</v>
      </c>
      <c r="VHQ288" s="3">
        <v>93205</v>
      </c>
      <c r="VHR288" s="3">
        <v>93205</v>
      </c>
      <c r="VHS288" s="3">
        <v>93205</v>
      </c>
      <c r="VHT288" s="3">
        <v>93205</v>
      </c>
      <c r="VHU288" s="3">
        <v>93205</v>
      </c>
      <c r="VHV288" s="3">
        <v>93205</v>
      </c>
      <c r="VHW288" s="3">
        <v>93205</v>
      </c>
      <c r="VHX288" s="3">
        <v>93205</v>
      </c>
      <c r="VHY288" s="3">
        <v>93205</v>
      </c>
      <c r="VHZ288" s="3">
        <v>93205</v>
      </c>
      <c r="VIA288" s="3">
        <v>93205</v>
      </c>
      <c r="VIB288" s="3">
        <v>93205</v>
      </c>
      <c r="VIC288" s="3">
        <v>93205</v>
      </c>
      <c r="VID288" s="3">
        <v>93205</v>
      </c>
      <c r="VIE288" s="3">
        <v>93205</v>
      </c>
      <c r="VIF288" s="3">
        <v>93205</v>
      </c>
      <c r="VIG288" s="3">
        <v>93205</v>
      </c>
      <c r="VIH288" s="3">
        <v>93205</v>
      </c>
      <c r="VII288" s="3">
        <v>93205</v>
      </c>
      <c r="VIJ288" s="3">
        <v>93205</v>
      </c>
      <c r="VIK288" s="3">
        <v>93205</v>
      </c>
      <c r="VIL288" s="3">
        <v>93205</v>
      </c>
      <c r="VIM288" s="3">
        <v>93205</v>
      </c>
      <c r="VIN288" s="3">
        <v>93205</v>
      </c>
      <c r="VIO288" s="3">
        <v>93205</v>
      </c>
      <c r="VIP288" s="3">
        <v>93205</v>
      </c>
      <c r="VIQ288" s="3">
        <v>93205</v>
      </c>
      <c r="VIR288" s="3">
        <v>93205</v>
      </c>
      <c r="VIS288" s="3">
        <v>93205</v>
      </c>
      <c r="VIT288" s="3">
        <v>93205</v>
      </c>
      <c r="VIU288" s="3">
        <v>93205</v>
      </c>
      <c r="VIV288" s="3">
        <v>93205</v>
      </c>
      <c r="VIW288" s="3">
        <v>93205</v>
      </c>
      <c r="VIX288" s="3">
        <v>93205</v>
      </c>
      <c r="VIY288" s="3">
        <v>93205</v>
      </c>
      <c r="VIZ288" s="3">
        <v>93205</v>
      </c>
      <c r="VJA288" s="3">
        <v>93205</v>
      </c>
      <c r="VJB288" s="3">
        <v>93205</v>
      </c>
      <c r="VJC288" s="3">
        <v>93205</v>
      </c>
      <c r="VJD288" s="3">
        <v>93205</v>
      </c>
      <c r="VJE288" s="3">
        <v>93205</v>
      </c>
      <c r="VJF288" s="3">
        <v>93205</v>
      </c>
      <c r="VJG288" s="3">
        <v>93205</v>
      </c>
      <c r="VJH288" s="3">
        <v>93205</v>
      </c>
      <c r="VJI288" s="3">
        <v>93205</v>
      </c>
      <c r="VJJ288" s="3">
        <v>93205</v>
      </c>
      <c r="VJK288" s="3">
        <v>93205</v>
      </c>
      <c r="VJL288" s="3">
        <v>93205</v>
      </c>
      <c r="VJM288" s="3">
        <v>93205</v>
      </c>
      <c r="VJN288" s="3">
        <v>93205</v>
      </c>
      <c r="VJO288" s="3">
        <v>93205</v>
      </c>
      <c r="VJP288" s="3">
        <v>93205</v>
      </c>
      <c r="VJQ288" s="3">
        <v>93205</v>
      </c>
      <c r="VJR288" s="3">
        <v>93205</v>
      </c>
      <c r="VJS288" s="3">
        <v>93205</v>
      </c>
      <c r="VJT288" s="3">
        <v>93205</v>
      </c>
      <c r="VJU288" s="3">
        <v>93205</v>
      </c>
      <c r="VJV288" s="3">
        <v>93205</v>
      </c>
      <c r="VJW288" s="3">
        <v>93205</v>
      </c>
      <c r="VJX288" s="3">
        <v>93205</v>
      </c>
      <c r="VJY288" s="3">
        <v>93205</v>
      </c>
      <c r="VJZ288" s="3">
        <v>93205</v>
      </c>
      <c r="VKA288" s="3">
        <v>93205</v>
      </c>
      <c r="VKB288" s="3">
        <v>93205</v>
      </c>
      <c r="VKC288" s="3">
        <v>93205</v>
      </c>
      <c r="VKD288" s="3">
        <v>93205</v>
      </c>
      <c r="VKE288" s="3">
        <v>93205</v>
      </c>
      <c r="VKF288" s="3">
        <v>93205</v>
      </c>
      <c r="VKG288" s="3">
        <v>93205</v>
      </c>
      <c r="VKH288" s="3">
        <v>93205</v>
      </c>
      <c r="VKI288" s="3">
        <v>93205</v>
      </c>
      <c r="VKJ288" s="3">
        <v>93205</v>
      </c>
      <c r="VKK288" s="3">
        <v>93205</v>
      </c>
      <c r="VKL288" s="3">
        <v>93205</v>
      </c>
      <c r="VKM288" s="3">
        <v>93205</v>
      </c>
      <c r="VKN288" s="3">
        <v>93205</v>
      </c>
      <c r="VKO288" s="3">
        <v>93205</v>
      </c>
      <c r="VKP288" s="3">
        <v>93205</v>
      </c>
      <c r="VKQ288" s="3">
        <v>93205</v>
      </c>
      <c r="VKR288" s="3">
        <v>93205</v>
      </c>
      <c r="VKS288" s="3">
        <v>93205</v>
      </c>
      <c r="VKT288" s="3">
        <v>93205</v>
      </c>
      <c r="VKU288" s="3">
        <v>93205</v>
      </c>
      <c r="VKV288" s="3">
        <v>93205</v>
      </c>
      <c r="VKW288" s="3">
        <v>93205</v>
      </c>
      <c r="VKX288" s="3">
        <v>93205</v>
      </c>
      <c r="VKY288" s="3">
        <v>93205</v>
      </c>
      <c r="VKZ288" s="3">
        <v>93205</v>
      </c>
      <c r="VLA288" s="3">
        <v>93205</v>
      </c>
      <c r="VLB288" s="3">
        <v>93205</v>
      </c>
      <c r="VLC288" s="3">
        <v>93205</v>
      </c>
      <c r="VLD288" s="3">
        <v>93205</v>
      </c>
      <c r="VLE288" s="3">
        <v>93205</v>
      </c>
      <c r="VLF288" s="3">
        <v>93205</v>
      </c>
      <c r="VLG288" s="3">
        <v>93205</v>
      </c>
      <c r="VLH288" s="3">
        <v>93205</v>
      </c>
      <c r="VLI288" s="3">
        <v>93205</v>
      </c>
      <c r="VLJ288" s="3">
        <v>93205</v>
      </c>
      <c r="VLK288" s="3">
        <v>93205</v>
      </c>
      <c r="VLL288" s="3">
        <v>93205</v>
      </c>
      <c r="VLM288" s="3">
        <v>93205</v>
      </c>
      <c r="VLN288" s="3">
        <v>93205</v>
      </c>
      <c r="VLO288" s="3">
        <v>93205</v>
      </c>
      <c r="VLP288" s="3">
        <v>93205</v>
      </c>
      <c r="VLQ288" s="3">
        <v>93205</v>
      </c>
      <c r="VLR288" s="3">
        <v>93205</v>
      </c>
      <c r="VLS288" s="3">
        <v>93205</v>
      </c>
      <c r="VLT288" s="3">
        <v>93205</v>
      </c>
      <c r="VLU288" s="3">
        <v>93205</v>
      </c>
      <c r="VLV288" s="3">
        <v>93205</v>
      </c>
      <c r="VLW288" s="3">
        <v>93205</v>
      </c>
      <c r="VLX288" s="3">
        <v>93205</v>
      </c>
      <c r="VLY288" s="3">
        <v>93205</v>
      </c>
      <c r="VLZ288" s="3">
        <v>93205</v>
      </c>
      <c r="VMA288" s="3">
        <v>93205</v>
      </c>
      <c r="VMB288" s="3">
        <v>93205</v>
      </c>
      <c r="VMC288" s="3">
        <v>93205</v>
      </c>
      <c r="VMD288" s="3">
        <v>93205</v>
      </c>
      <c r="VME288" s="3">
        <v>93205</v>
      </c>
      <c r="VMF288" s="3">
        <v>93205</v>
      </c>
      <c r="VMG288" s="3">
        <v>93205</v>
      </c>
      <c r="VMH288" s="3">
        <v>93205</v>
      </c>
      <c r="VMI288" s="3">
        <v>93205</v>
      </c>
      <c r="VMJ288" s="3">
        <v>93205</v>
      </c>
      <c r="VMK288" s="3">
        <v>93205</v>
      </c>
      <c r="VML288" s="3">
        <v>93205</v>
      </c>
      <c r="VMM288" s="3">
        <v>93205</v>
      </c>
      <c r="VMN288" s="3">
        <v>93205</v>
      </c>
      <c r="VMO288" s="3">
        <v>93205</v>
      </c>
      <c r="VMP288" s="3">
        <v>93205</v>
      </c>
      <c r="VMQ288" s="3">
        <v>93205</v>
      </c>
      <c r="VMR288" s="3">
        <v>93205</v>
      </c>
      <c r="VMS288" s="3">
        <v>93205</v>
      </c>
      <c r="VMT288" s="3">
        <v>93205</v>
      </c>
      <c r="VMU288" s="3">
        <v>93205</v>
      </c>
      <c r="VMV288" s="3">
        <v>93205</v>
      </c>
      <c r="VMW288" s="3">
        <v>93205</v>
      </c>
      <c r="VMX288" s="3">
        <v>93205</v>
      </c>
      <c r="VMY288" s="3">
        <v>93205</v>
      </c>
      <c r="VMZ288" s="3">
        <v>93205</v>
      </c>
      <c r="VNA288" s="3">
        <v>93205</v>
      </c>
      <c r="VNB288" s="3">
        <v>93205</v>
      </c>
      <c r="VNC288" s="3">
        <v>93205</v>
      </c>
      <c r="VND288" s="3">
        <v>93205</v>
      </c>
      <c r="VNE288" s="3">
        <v>93205</v>
      </c>
      <c r="VNF288" s="3">
        <v>93205</v>
      </c>
      <c r="VNG288" s="3">
        <v>93205</v>
      </c>
      <c r="VNH288" s="3">
        <v>93205</v>
      </c>
      <c r="VNI288" s="3">
        <v>93205</v>
      </c>
      <c r="VNJ288" s="3">
        <v>93205</v>
      </c>
      <c r="VNK288" s="3">
        <v>93205</v>
      </c>
      <c r="VNL288" s="3">
        <v>93205</v>
      </c>
      <c r="VNM288" s="3">
        <v>93205</v>
      </c>
      <c r="VNN288" s="3">
        <v>93205</v>
      </c>
      <c r="VNO288" s="3">
        <v>93205</v>
      </c>
      <c r="VNP288" s="3">
        <v>93205</v>
      </c>
      <c r="VNQ288" s="3">
        <v>93205</v>
      </c>
      <c r="VNR288" s="3">
        <v>93205</v>
      </c>
      <c r="VNS288" s="3">
        <v>93205</v>
      </c>
      <c r="VNT288" s="3">
        <v>93205</v>
      </c>
      <c r="VNU288" s="3">
        <v>93205</v>
      </c>
      <c r="VNV288" s="3">
        <v>93205</v>
      </c>
      <c r="VNW288" s="3">
        <v>93205</v>
      </c>
      <c r="VNX288" s="3">
        <v>93205</v>
      </c>
      <c r="VNY288" s="3">
        <v>93205</v>
      </c>
      <c r="VNZ288" s="3">
        <v>93205</v>
      </c>
      <c r="VOA288" s="3">
        <v>93205</v>
      </c>
      <c r="VOB288" s="3">
        <v>93205</v>
      </c>
      <c r="VOC288" s="3">
        <v>93205</v>
      </c>
      <c r="VOD288" s="3">
        <v>93205</v>
      </c>
      <c r="VOE288" s="3">
        <v>93205</v>
      </c>
      <c r="VOF288" s="3">
        <v>93205</v>
      </c>
      <c r="VOG288" s="3">
        <v>93205</v>
      </c>
      <c r="VOH288" s="3">
        <v>93205</v>
      </c>
      <c r="VOI288" s="3">
        <v>93205</v>
      </c>
      <c r="VOJ288" s="3">
        <v>93205</v>
      </c>
      <c r="VOK288" s="3">
        <v>93205</v>
      </c>
      <c r="VOL288" s="3">
        <v>93205</v>
      </c>
      <c r="VOM288" s="3">
        <v>93205</v>
      </c>
      <c r="VON288" s="3">
        <v>93205</v>
      </c>
      <c r="VOO288" s="3">
        <v>93205</v>
      </c>
      <c r="VOP288" s="3">
        <v>93205</v>
      </c>
      <c r="VOQ288" s="3">
        <v>93205</v>
      </c>
      <c r="VOR288" s="3">
        <v>93205</v>
      </c>
      <c r="VOS288" s="3">
        <v>93205</v>
      </c>
      <c r="VOT288" s="3">
        <v>93205</v>
      </c>
      <c r="VOU288" s="3">
        <v>93205</v>
      </c>
      <c r="VOV288" s="3">
        <v>93205</v>
      </c>
      <c r="VOW288" s="3">
        <v>93205</v>
      </c>
      <c r="VOX288" s="3">
        <v>93205</v>
      </c>
      <c r="VOY288" s="3">
        <v>93205</v>
      </c>
      <c r="VOZ288" s="3">
        <v>93205</v>
      </c>
      <c r="VPA288" s="3">
        <v>93205</v>
      </c>
      <c r="VPB288" s="3">
        <v>93205</v>
      </c>
      <c r="VPC288" s="3">
        <v>93205</v>
      </c>
      <c r="VPD288" s="3">
        <v>93205</v>
      </c>
      <c r="VPE288" s="3">
        <v>93205</v>
      </c>
      <c r="VPF288" s="3">
        <v>93205</v>
      </c>
      <c r="VPG288" s="3">
        <v>93205</v>
      </c>
      <c r="VPH288" s="3">
        <v>93205</v>
      </c>
      <c r="VPI288" s="3">
        <v>93205</v>
      </c>
      <c r="VPJ288" s="3">
        <v>93205</v>
      </c>
      <c r="VPK288" s="3">
        <v>93205</v>
      </c>
      <c r="VPL288" s="3">
        <v>93205</v>
      </c>
      <c r="VPM288" s="3">
        <v>93205</v>
      </c>
      <c r="VPN288" s="3">
        <v>93205</v>
      </c>
      <c r="VPO288" s="3">
        <v>93205</v>
      </c>
      <c r="VPP288" s="3">
        <v>93205</v>
      </c>
      <c r="VPQ288" s="3">
        <v>93205</v>
      </c>
      <c r="VPR288" s="3">
        <v>93205</v>
      </c>
      <c r="VPS288" s="3">
        <v>93205</v>
      </c>
      <c r="VPT288" s="3">
        <v>93205</v>
      </c>
      <c r="VPU288" s="3">
        <v>93205</v>
      </c>
      <c r="VPV288" s="3">
        <v>93205</v>
      </c>
      <c r="VPW288" s="3">
        <v>93205</v>
      </c>
      <c r="VPX288" s="3">
        <v>93205</v>
      </c>
      <c r="VPY288" s="3">
        <v>93205</v>
      </c>
      <c r="VPZ288" s="3">
        <v>93205</v>
      </c>
      <c r="VQA288" s="3">
        <v>93205</v>
      </c>
      <c r="VQB288" s="3">
        <v>93205</v>
      </c>
      <c r="VQC288" s="3">
        <v>93205</v>
      </c>
      <c r="VQD288" s="3">
        <v>93205</v>
      </c>
      <c r="VQE288" s="3">
        <v>93205</v>
      </c>
      <c r="VQF288" s="3">
        <v>93205</v>
      </c>
      <c r="VQG288" s="3">
        <v>93205</v>
      </c>
      <c r="VQH288" s="3">
        <v>93205</v>
      </c>
      <c r="VQI288" s="3">
        <v>93205</v>
      </c>
      <c r="VQJ288" s="3">
        <v>93205</v>
      </c>
      <c r="VQK288" s="3">
        <v>93205</v>
      </c>
      <c r="VQL288" s="3">
        <v>93205</v>
      </c>
      <c r="VQM288" s="3">
        <v>93205</v>
      </c>
      <c r="VQN288" s="3">
        <v>93205</v>
      </c>
      <c r="VQO288" s="3">
        <v>93205</v>
      </c>
      <c r="VQP288" s="3">
        <v>93205</v>
      </c>
      <c r="VQQ288" s="3">
        <v>93205</v>
      </c>
      <c r="VQR288" s="3">
        <v>93205</v>
      </c>
      <c r="VQS288" s="3">
        <v>93205</v>
      </c>
      <c r="VQT288" s="3">
        <v>93205</v>
      </c>
      <c r="VQU288" s="3">
        <v>93205</v>
      </c>
      <c r="VQV288" s="3">
        <v>93205</v>
      </c>
      <c r="VQW288" s="3">
        <v>93205</v>
      </c>
      <c r="VQX288" s="3">
        <v>93205</v>
      </c>
      <c r="VQY288" s="3">
        <v>93205</v>
      </c>
      <c r="VQZ288" s="3">
        <v>93205</v>
      </c>
      <c r="VRA288" s="3">
        <v>93205</v>
      </c>
      <c r="VRB288" s="3">
        <v>93205</v>
      </c>
      <c r="VRC288" s="3">
        <v>93205</v>
      </c>
      <c r="VRD288" s="3">
        <v>93205</v>
      </c>
      <c r="VRE288" s="3">
        <v>93205</v>
      </c>
      <c r="VRF288" s="3">
        <v>93205</v>
      </c>
      <c r="VRG288" s="3">
        <v>93205</v>
      </c>
      <c r="VRH288" s="3">
        <v>93205</v>
      </c>
      <c r="VRI288" s="3">
        <v>93205</v>
      </c>
      <c r="VRJ288" s="3">
        <v>93205</v>
      </c>
      <c r="VRK288" s="3">
        <v>93205</v>
      </c>
      <c r="VRL288" s="3">
        <v>93205</v>
      </c>
      <c r="VRM288" s="3">
        <v>93205</v>
      </c>
      <c r="VRN288" s="3">
        <v>93205</v>
      </c>
      <c r="VRO288" s="3">
        <v>93205</v>
      </c>
      <c r="VRP288" s="3">
        <v>93205</v>
      </c>
      <c r="VRQ288" s="3">
        <v>93205</v>
      </c>
      <c r="VRR288" s="3">
        <v>93205</v>
      </c>
      <c r="VRS288" s="3">
        <v>93205</v>
      </c>
      <c r="VRT288" s="3">
        <v>93205</v>
      </c>
      <c r="VRU288" s="3">
        <v>93205</v>
      </c>
      <c r="VRV288" s="3">
        <v>93205</v>
      </c>
      <c r="VRW288" s="3">
        <v>93205</v>
      </c>
      <c r="VRX288" s="3">
        <v>93205</v>
      </c>
      <c r="VRY288" s="3">
        <v>93205</v>
      </c>
      <c r="VRZ288" s="3">
        <v>93205</v>
      </c>
      <c r="VSA288" s="3">
        <v>93205</v>
      </c>
      <c r="VSB288" s="3">
        <v>93205</v>
      </c>
      <c r="VSC288" s="3">
        <v>93205</v>
      </c>
      <c r="VSD288" s="3">
        <v>93205</v>
      </c>
      <c r="VSE288" s="3">
        <v>93205</v>
      </c>
      <c r="VSF288" s="3">
        <v>93205</v>
      </c>
      <c r="VSG288" s="3">
        <v>93205</v>
      </c>
      <c r="VSH288" s="3">
        <v>93205</v>
      </c>
      <c r="VSI288" s="3">
        <v>93205</v>
      </c>
      <c r="VSJ288" s="3">
        <v>93205</v>
      </c>
      <c r="VSK288" s="3">
        <v>93205</v>
      </c>
      <c r="VSL288" s="3">
        <v>93205</v>
      </c>
      <c r="VSM288" s="3">
        <v>93205</v>
      </c>
      <c r="VSN288" s="3">
        <v>93205</v>
      </c>
      <c r="VSO288" s="3">
        <v>93205</v>
      </c>
      <c r="VSP288" s="3">
        <v>93205</v>
      </c>
      <c r="VSQ288" s="3">
        <v>93205</v>
      </c>
      <c r="VSR288" s="3">
        <v>93205</v>
      </c>
      <c r="VSS288" s="3">
        <v>93205</v>
      </c>
      <c r="VST288" s="3">
        <v>93205</v>
      </c>
      <c r="VSU288" s="3">
        <v>93205</v>
      </c>
      <c r="VSV288" s="3">
        <v>93205</v>
      </c>
      <c r="VSW288" s="3">
        <v>93205</v>
      </c>
      <c r="VSX288" s="3">
        <v>93205</v>
      </c>
      <c r="VSY288" s="3">
        <v>93205</v>
      </c>
      <c r="VSZ288" s="3">
        <v>93205</v>
      </c>
      <c r="VTA288" s="3">
        <v>93205</v>
      </c>
      <c r="VTB288" s="3">
        <v>93205</v>
      </c>
      <c r="VTC288" s="3">
        <v>93205</v>
      </c>
      <c r="VTD288" s="3">
        <v>93205</v>
      </c>
      <c r="VTE288" s="3">
        <v>93205</v>
      </c>
      <c r="VTF288" s="3">
        <v>93205</v>
      </c>
      <c r="VTG288" s="3">
        <v>93205</v>
      </c>
      <c r="VTH288" s="3">
        <v>93205</v>
      </c>
      <c r="VTI288" s="3">
        <v>93205</v>
      </c>
      <c r="VTJ288" s="3">
        <v>93205</v>
      </c>
      <c r="VTK288" s="3">
        <v>93205</v>
      </c>
      <c r="VTL288" s="3">
        <v>93205</v>
      </c>
      <c r="VTM288" s="3">
        <v>93205</v>
      </c>
      <c r="VTN288" s="3">
        <v>93205</v>
      </c>
      <c r="VTO288" s="3">
        <v>93205</v>
      </c>
      <c r="VTP288" s="3">
        <v>93205</v>
      </c>
      <c r="VTQ288" s="3">
        <v>93205</v>
      </c>
      <c r="VTR288" s="3">
        <v>93205</v>
      </c>
      <c r="VTS288" s="3">
        <v>93205</v>
      </c>
      <c r="VTT288" s="3">
        <v>93205</v>
      </c>
      <c r="VTU288" s="3">
        <v>93205</v>
      </c>
      <c r="VTV288" s="3">
        <v>93205</v>
      </c>
      <c r="VTW288" s="3">
        <v>93205</v>
      </c>
      <c r="VTX288" s="3">
        <v>93205</v>
      </c>
      <c r="VTY288" s="3">
        <v>93205</v>
      </c>
      <c r="VTZ288" s="3">
        <v>93205</v>
      </c>
      <c r="VUA288" s="3">
        <v>93205</v>
      </c>
      <c r="VUB288" s="3">
        <v>93205</v>
      </c>
      <c r="VUC288" s="3">
        <v>93205</v>
      </c>
      <c r="VUD288" s="3">
        <v>93205</v>
      </c>
      <c r="VUE288" s="3">
        <v>93205</v>
      </c>
      <c r="VUF288" s="3">
        <v>93205</v>
      </c>
      <c r="VUG288" s="3">
        <v>93205</v>
      </c>
      <c r="VUH288" s="3">
        <v>93205</v>
      </c>
      <c r="VUI288" s="3">
        <v>93205</v>
      </c>
      <c r="VUJ288" s="3">
        <v>93205</v>
      </c>
      <c r="VUK288" s="3">
        <v>93205</v>
      </c>
      <c r="VUL288" s="3">
        <v>93205</v>
      </c>
      <c r="VUM288" s="3">
        <v>93205</v>
      </c>
      <c r="VUN288" s="3">
        <v>93205</v>
      </c>
      <c r="VUO288" s="3">
        <v>93205</v>
      </c>
      <c r="VUP288" s="3">
        <v>93205</v>
      </c>
      <c r="VUQ288" s="3">
        <v>93205</v>
      </c>
      <c r="VUR288" s="3">
        <v>93205</v>
      </c>
      <c r="VUS288" s="3">
        <v>93205</v>
      </c>
      <c r="VUT288" s="3">
        <v>93205</v>
      </c>
      <c r="VUU288" s="3">
        <v>93205</v>
      </c>
      <c r="VUV288" s="3">
        <v>93205</v>
      </c>
      <c r="VUW288" s="3">
        <v>93205</v>
      </c>
      <c r="VUX288" s="3">
        <v>93205</v>
      </c>
      <c r="VUY288" s="3">
        <v>93205</v>
      </c>
      <c r="VUZ288" s="3">
        <v>93205</v>
      </c>
      <c r="VVA288" s="3">
        <v>93205</v>
      </c>
      <c r="VVB288" s="3">
        <v>93205</v>
      </c>
      <c r="VVC288" s="3">
        <v>93205</v>
      </c>
      <c r="VVD288" s="3">
        <v>93205</v>
      </c>
      <c r="VVE288" s="3">
        <v>93205</v>
      </c>
      <c r="VVF288" s="3">
        <v>93205</v>
      </c>
      <c r="VVG288" s="3">
        <v>93205</v>
      </c>
      <c r="VVH288" s="3">
        <v>93205</v>
      </c>
      <c r="VVI288" s="3">
        <v>93205</v>
      </c>
      <c r="VVJ288" s="3">
        <v>93205</v>
      </c>
      <c r="VVK288" s="3">
        <v>93205</v>
      </c>
      <c r="VVL288" s="3">
        <v>93205</v>
      </c>
      <c r="VVM288" s="3">
        <v>93205</v>
      </c>
      <c r="VVN288" s="3">
        <v>93205</v>
      </c>
      <c r="VVO288" s="3">
        <v>93205</v>
      </c>
      <c r="VVP288" s="3">
        <v>93205</v>
      </c>
      <c r="VVQ288" s="3">
        <v>93205</v>
      </c>
      <c r="VVR288" s="3">
        <v>93205</v>
      </c>
      <c r="VVS288" s="3">
        <v>93205</v>
      </c>
      <c r="VVT288" s="3">
        <v>93205</v>
      </c>
      <c r="VVU288" s="3">
        <v>93205</v>
      </c>
      <c r="VVV288" s="3">
        <v>93205</v>
      </c>
      <c r="VVW288" s="3">
        <v>93205</v>
      </c>
      <c r="VVX288" s="3">
        <v>93205</v>
      </c>
      <c r="VVY288" s="3">
        <v>93205</v>
      </c>
      <c r="VVZ288" s="3">
        <v>93205</v>
      </c>
      <c r="VWA288" s="3">
        <v>93205</v>
      </c>
      <c r="VWB288" s="3">
        <v>93205</v>
      </c>
      <c r="VWC288" s="3">
        <v>93205</v>
      </c>
      <c r="VWD288" s="3">
        <v>93205</v>
      </c>
      <c r="VWE288" s="3">
        <v>93205</v>
      </c>
      <c r="VWF288" s="3">
        <v>93205</v>
      </c>
      <c r="VWG288" s="3">
        <v>93205</v>
      </c>
      <c r="VWH288" s="3">
        <v>93205</v>
      </c>
      <c r="VWI288" s="3">
        <v>93205</v>
      </c>
      <c r="VWJ288" s="3">
        <v>93205</v>
      </c>
      <c r="VWK288" s="3">
        <v>93205</v>
      </c>
      <c r="VWL288" s="3">
        <v>93205</v>
      </c>
      <c r="VWM288" s="3">
        <v>93205</v>
      </c>
      <c r="VWN288" s="3">
        <v>93205</v>
      </c>
      <c r="VWO288" s="3">
        <v>93205</v>
      </c>
      <c r="VWP288" s="3">
        <v>93205</v>
      </c>
      <c r="VWQ288" s="3">
        <v>93205</v>
      </c>
      <c r="VWR288" s="3">
        <v>93205</v>
      </c>
      <c r="VWS288" s="3">
        <v>93205</v>
      </c>
      <c r="VWT288" s="3">
        <v>93205</v>
      </c>
      <c r="VWU288" s="3">
        <v>93205</v>
      </c>
      <c r="VWV288" s="3">
        <v>93205</v>
      </c>
      <c r="VWW288" s="3">
        <v>93205</v>
      </c>
      <c r="VWX288" s="3">
        <v>93205</v>
      </c>
      <c r="VWY288" s="3">
        <v>93205</v>
      </c>
      <c r="VWZ288" s="3">
        <v>93205</v>
      </c>
      <c r="VXA288" s="3">
        <v>93205</v>
      </c>
      <c r="VXB288" s="3">
        <v>93205</v>
      </c>
      <c r="VXC288" s="3">
        <v>93205</v>
      </c>
      <c r="VXD288" s="3">
        <v>93205</v>
      </c>
      <c r="VXE288" s="3">
        <v>93205</v>
      </c>
      <c r="VXF288" s="3">
        <v>93205</v>
      </c>
      <c r="VXG288" s="3">
        <v>93205</v>
      </c>
      <c r="VXH288" s="3">
        <v>93205</v>
      </c>
      <c r="VXI288" s="3">
        <v>93205</v>
      </c>
      <c r="VXJ288" s="3">
        <v>93205</v>
      </c>
      <c r="VXK288" s="3">
        <v>93205</v>
      </c>
      <c r="VXL288" s="3">
        <v>93205</v>
      </c>
      <c r="VXM288" s="3">
        <v>93205</v>
      </c>
      <c r="VXN288" s="3">
        <v>93205</v>
      </c>
      <c r="VXO288" s="3">
        <v>93205</v>
      </c>
      <c r="VXP288" s="3">
        <v>93205</v>
      </c>
      <c r="VXQ288" s="3">
        <v>93205</v>
      </c>
      <c r="VXR288" s="3">
        <v>93205</v>
      </c>
      <c r="VXS288" s="3">
        <v>93205</v>
      </c>
      <c r="VXT288" s="3">
        <v>93205</v>
      </c>
      <c r="VXU288" s="3">
        <v>93205</v>
      </c>
      <c r="VXV288" s="3">
        <v>93205</v>
      </c>
      <c r="VXW288" s="3">
        <v>93205</v>
      </c>
      <c r="VXX288" s="3">
        <v>93205</v>
      </c>
      <c r="VXY288" s="3">
        <v>93205</v>
      </c>
      <c r="VXZ288" s="3">
        <v>93205</v>
      </c>
      <c r="VYA288" s="3">
        <v>93205</v>
      </c>
      <c r="VYB288" s="3">
        <v>93205</v>
      </c>
      <c r="VYC288" s="3">
        <v>93205</v>
      </c>
      <c r="VYD288" s="3">
        <v>93205</v>
      </c>
      <c r="VYE288" s="3">
        <v>93205</v>
      </c>
      <c r="VYF288" s="3">
        <v>93205</v>
      </c>
      <c r="VYG288" s="3">
        <v>93205</v>
      </c>
      <c r="VYH288" s="3">
        <v>93205</v>
      </c>
      <c r="VYI288" s="3">
        <v>93205</v>
      </c>
      <c r="VYJ288" s="3">
        <v>93205</v>
      </c>
      <c r="VYK288" s="3">
        <v>93205</v>
      </c>
      <c r="VYL288" s="3">
        <v>93205</v>
      </c>
      <c r="VYM288" s="3">
        <v>93205</v>
      </c>
      <c r="VYN288" s="3">
        <v>93205</v>
      </c>
      <c r="VYO288" s="3">
        <v>93205</v>
      </c>
      <c r="VYP288" s="3">
        <v>93205</v>
      </c>
      <c r="VYQ288" s="3">
        <v>93205</v>
      </c>
      <c r="VYR288" s="3">
        <v>93205</v>
      </c>
      <c r="VYS288" s="3">
        <v>93205</v>
      </c>
      <c r="VYT288" s="3">
        <v>93205</v>
      </c>
      <c r="VYU288" s="3">
        <v>93205</v>
      </c>
      <c r="VYV288" s="3">
        <v>93205</v>
      </c>
      <c r="VYW288" s="3">
        <v>93205</v>
      </c>
      <c r="VYX288" s="3">
        <v>93205</v>
      </c>
      <c r="VYY288" s="3">
        <v>93205</v>
      </c>
      <c r="VYZ288" s="3">
        <v>93205</v>
      </c>
      <c r="VZA288" s="3">
        <v>93205</v>
      </c>
      <c r="VZB288" s="3">
        <v>93205</v>
      </c>
      <c r="VZC288" s="3">
        <v>93205</v>
      </c>
      <c r="VZD288" s="3">
        <v>93205</v>
      </c>
      <c r="VZE288" s="3">
        <v>93205</v>
      </c>
      <c r="VZF288" s="3">
        <v>93205</v>
      </c>
      <c r="VZG288" s="3">
        <v>93205</v>
      </c>
      <c r="VZH288" s="3">
        <v>93205</v>
      </c>
      <c r="VZI288" s="3">
        <v>93205</v>
      </c>
      <c r="VZJ288" s="3">
        <v>93205</v>
      </c>
      <c r="VZK288" s="3">
        <v>93205</v>
      </c>
      <c r="VZL288" s="3">
        <v>93205</v>
      </c>
      <c r="VZM288" s="3">
        <v>93205</v>
      </c>
      <c r="VZN288" s="3">
        <v>93205</v>
      </c>
      <c r="VZO288" s="3">
        <v>93205</v>
      </c>
      <c r="VZP288" s="3">
        <v>93205</v>
      </c>
      <c r="VZQ288" s="3">
        <v>93205</v>
      </c>
      <c r="VZR288" s="3">
        <v>93205</v>
      </c>
      <c r="VZS288" s="3">
        <v>93205</v>
      </c>
      <c r="VZT288" s="3">
        <v>93205</v>
      </c>
      <c r="VZU288" s="3">
        <v>93205</v>
      </c>
      <c r="VZV288" s="3">
        <v>93205</v>
      </c>
      <c r="VZW288" s="3">
        <v>93205</v>
      </c>
      <c r="VZX288" s="3">
        <v>93205</v>
      </c>
      <c r="VZY288" s="3">
        <v>93205</v>
      </c>
      <c r="VZZ288" s="3">
        <v>93205</v>
      </c>
      <c r="WAA288" s="3">
        <v>93205</v>
      </c>
      <c r="WAB288" s="3">
        <v>93205</v>
      </c>
      <c r="WAC288" s="3">
        <v>93205</v>
      </c>
      <c r="WAD288" s="3">
        <v>93205</v>
      </c>
      <c r="WAE288" s="3">
        <v>93205</v>
      </c>
      <c r="WAF288" s="3">
        <v>93205</v>
      </c>
      <c r="WAG288" s="3">
        <v>93205</v>
      </c>
      <c r="WAH288" s="3">
        <v>93205</v>
      </c>
      <c r="WAI288" s="3">
        <v>93205</v>
      </c>
      <c r="WAJ288" s="3">
        <v>93205</v>
      </c>
      <c r="WAK288" s="3">
        <v>93205</v>
      </c>
      <c r="WAL288" s="3">
        <v>93205</v>
      </c>
      <c r="WAM288" s="3">
        <v>93205</v>
      </c>
      <c r="WAN288" s="3">
        <v>93205</v>
      </c>
      <c r="WAO288" s="3">
        <v>93205</v>
      </c>
      <c r="WAP288" s="3">
        <v>93205</v>
      </c>
      <c r="WAQ288" s="3">
        <v>93205</v>
      </c>
      <c r="WAR288" s="3">
        <v>93205</v>
      </c>
      <c r="WAS288" s="3">
        <v>93205</v>
      </c>
      <c r="WAT288" s="3">
        <v>93205</v>
      </c>
      <c r="WAU288" s="3">
        <v>93205</v>
      </c>
      <c r="WAV288" s="3">
        <v>93205</v>
      </c>
      <c r="WAW288" s="3">
        <v>93205</v>
      </c>
      <c r="WAX288" s="3">
        <v>93205</v>
      </c>
      <c r="WAY288" s="3">
        <v>93205</v>
      </c>
      <c r="WAZ288" s="3">
        <v>93205</v>
      </c>
      <c r="WBA288" s="3">
        <v>93205</v>
      </c>
      <c r="WBB288" s="3">
        <v>93205</v>
      </c>
      <c r="WBC288" s="3">
        <v>93205</v>
      </c>
      <c r="WBD288" s="3">
        <v>93205</v>
      </c>
      <c r="WBE288" s="3">
        <v>93205</v>
      </c>
      <c r="WBF288" s="3">
        <v>93205</v>
      </c>
      <c r="WBG288" s="3">
        <v>93205</v>
      </c>
      <c r="WBH288" s="3">
        <v>93205</v>
      </c>
      <c r="WBI288" s="3">
        <v>93205</v>
      </c>
      <c r="WBJ288" s="3">
        <v>93205</v>
      </c>
      <c r="WBK288" s="3">
        <v>93205</v>
      </c>
      <c r="WBL288" s="3">
        <v>93205</v>
      </c>
      <c r="WBM288" s="3">
        <v>93205</v>
      </c>
      <c r="WBN288" s="3">
        <v>93205</v>
      </c>
      <c r="WBO288" s="3">
        <v>93205</v>
      </c>
      <c r="WBP288" s="3">
        <v>93205</v>
      </c>
      <c r="WBQ288" s="3">
        <v>93205</v>
      </c>
      <c r="WBR288" s="3">
        <v>93205</v>
      </c>
      <c r="WBS288" s="3">
        <v>93205</v>
      </c>
      <c r="WBT288" s="3">
        <v>93205</v>
      </c>
      <c r="WBU288" s="3">
        <v>93205</v>
      </c>
      <c r="WBV288" s="3">
        <v>93205</v>
      </c>
      <c r="WBW288" s="3">
        <v>93205</v>
      </c>
      <c r="WBX288" s="3">
        <v>93205</v>
      </c>
      <c r="WBY288" s="3">
        <v>93205</v>
      </c>
      <c r="WBZ288" s="3">
        <v>93205</v>
      </c>
      <c r="WCA288" s="3">
        <v>93205</v>
      </c>
      <c r="WCB288" s="3">
        <v>93205</v>
      </c>
      <c r="WCC288" s="3">
        <v>93205</v>
      </c>
      <c r="WCD288" s="3">
        <v>93205</v>
      </c>
      <c r="WCE288" s="3">
        <v>93205</v>
      </c>
      <c r="WCF288" s="3">
        <v>93205</v>
      </c>
      <c r="WCG288" s="3">
        <v>93205</v>
      </c>
      <c r="WCH288" s="3">
        <v>93205</v>
      </c>
      <c r="WCI288" s="3">
        <v>93205</v>
      </c>
      <c r="WCJ288" s="3">
        <v>93205</v>
      </c>
      <c r="WCK288" s="3">
        <v>93205</v>
      </c>
      <c r="WCL288" s="3">
        <v>93205</v>
      </c>
      <c r="WCM288" s="3">
        <v>93205</v>
      </c>
      <c r="WCN288" s="3">
        <v>93205</v>
      </c>
      <c r="WCO288" s="3">
        <v>93205</v>
      </c>
      <c r="WCP288" s="3">
        <v>93205</v>
      </c>
      <c r="WCQ288" s="3">
        <v>93205</v>
      </c>
      <c r="WCR288" s="3">
        <v>93205</v>
      </c>
      <c r="WCS288" s="3">
        <v>93205</v>
      </c>
      <c r="WCT288" s="3">
        <v>93205</v>
      </c>
      <c r="WCU288" s="3">
        <v>93205</v>
      </c>
      <c r="WCV288" s="3">
        <v>93205</v>
      </c>
      <c r="WCW288" s="3">
        <v>93205</v>
      </c>
      <c r="WCX288" s="3">
        <v>93205</v>
      </c>
      <c r="WCY288" s="3">
        <v>93205</v>
      </c>
      <c r="WCZ288" s="3">
        <v>93205</v>
      </c>
      <c r="WDA288" s="3">
        <v>93205</v>
      </c>
      <c r="WDB288" s="3">
        <v>93205</v>
      </c>
      <c r="WDC288" s="3">
        <v>93205</v>
      </c>
      <c r="WDD288" s="3">
        <v>93205</v>
      </c>
      <c r="WDE288" s="3">
        <v>93205</v>
      </c>
      <c r="WDF288" s="3">
        <v>93205</v>
      </c>
      <c r="WDG288" s="3">
        <v>93205</v>
      </c>
      <c r="WDH288" s="3">
        <v>93205</v>
      </c>
      <c r="WDI288" s="3">
        <v>93205</v>
      </c>
      <c r="WDJ288" s="3">
        <v>93205</v>
      </c>
      <c r="WDK288" s="3">
        <v>93205</v>
      </c>
      <c r="WDL288" s="3">
        <v>93205</v>
      </c>
      <c r="WDM288" s="3">
        <v>93205</v>
      </c>
      <c r="WDN288" s="3">
        <v>93205</v>
      </c>
      <c r="WDO288" s="3">
        <v>93205</v>
      </c>
      <c r="WDP288" s="3">
        <v>93205</v>
      </c>
      <c r="WDQ288" s="3">
        <v>93205</v>
      </c>
      <c r="WDR288" s="3">
        <v>93205</v>
      </c>
      <c r="WDS288" s="3">
        <v>93205</v>
      </c>
      <c r="WDT288" s="3">
        <v>93205</v>
      </c>
      <c r="WDU288" s="3">
        <v>93205</v>
      </c>
      <c r="WDV288" s="3">
        <v>93205</v>
      </c>
      <c r="WDW288" s="3">
        <v>93205</v>
      </c>
      <c r="WDX288" s="3">
        <v>93205</v>
      </c>
      <c r="WDY288" s="3">
        <v>93205</v>
      </c>
      <c r="WDZ288" s="3">
        <v>93205</v>
      </c>
      <c r="WEA288" s="3">
        <v>93205</v>
      </c>
      <c r="WEB288" s="3">
        <v>93205</v>
      </c>
      <c r="WEC288" s="3">
        <v>93205</v>
      </c>
      <c r="WED288" s="3">
        <v>93205</v>
      </c>
      <c r="WEE288" s="3">
        <v>93205</v>
      </c>
      <c r="WEF288" s="3">
        <v>93205</v>
      </c>
      <c r="WEG288" s="3">
        <v>93205</v>
      </c>
      <c r="WEH288" s="3">
        <v>93205</v>
      </c>
      <c r="WEI288" s="3">
        <v>93205</v>
      </c>
      <c r="WEJ288" s="3">
        <v>93205</v>
      </c>
      <c r="WEK288" s="3">
        <v>93205</v>
      </c>
      <c r="WEL288" s="3">
        <v>93205</v>
      </c>
      <c r="WEM288" s="3">
        <v>93205</v>
      </c>
      <c r="WEN288" s="3">
        <v>93205</v>
      </c>
      <c r="WEO288" s="3">
        <v>93205</v>
      </c>
      <c r="WEP288" s="3">
        <v>93205</v>
      </c>
      <c r="WEQ288" s="3">
        <v>93205</v>
      </c>
      <c r="WER288" s="3">
        <v>93205</v>
      </c>
      <c r="WES288" s="3">
        <v>93205</v>
      </c>
      <c r="WET288" s="3">
        <v>93205</v>
      </c>
      <c r="WEU288" s="3">
        <v>93205</v>
      </c>
      <c r="WEV288" s="3">
        <v>93205</v>
      </c>
      <c r="WEW288" s="3">
        <v>93205</v>
      </c>
      <c r="WEX288" s="3">
        <v>93205</v>
      </c>
      <c r="WEY288" s="3">
        <v>93205</v>
      </c>
      <c r="WEZ288" s="3">
        <v>93205</v>
      </c>
      <c r="WFA288" s="3">
        <v>93205</v>
      </c>
      <c r="WFB288" s="3">
        <v>93205</v>
      </c>
      <c r="WFC288" s="3">
        <v>93205</v>
      </c>
      <c r="WFD288" s="3">
        <v>93205</v>
      </c>
      <c r="WFE288" s="3">
        <v>93205</v>
      </c>
      <c r="WFF288" s="3">
        <v>93205</v>
      </c>
      <c r="WFG288" s="3">
        <v>93205</v>
      </c>
      <c r="WFH288" s="3">
        <v>93205</v>
      </c>
      <c r="WFI288" s="3">
        <v>93205</v>
      </c>
      <c r="WFJ288" s="3">
        <v>93205</v>
      </c>
      <c r="WFK288" s="3">
        <v>93205</v>
      </c>
      <c r="WFL288" s="3">
        <v>93205</v>
      </c>
      <c r="WFM288" s="3">
        <v>93205</v>
      </c>
      <c r="WFN288" s="3">
        <v>93205</v>
      </c>
      <c r="WFO288" s="3">
        <v>93205</v>
      </c>
      <c r="WFP288" s="3">
        <v>93205</v>
      </c>
      <c r="WFQ288" s="3">
        <v>93205</v>
      </c>
      <c r="WFR288" s="3">
        <v>93205</v>
      </c>
      <c r="WFS288" s="3">
        <v>93205</v>
      </c>
      <c r="WFT288" s="3">
        <v>93205</v>
      </c>
      <c r="WFU288" s="3">
        <v>93205</v>
      </c>
      <c r="WFV288" s="3">
        <v>93205</v>
      </c>
      <c r="WFW288" s="3">
        <v>93205</v>
      </c>
      <c r="WFX288" s="3">
        <v>93205</v>
      </c>
      <c r="WFY288" s="3">
        <v>93205</v>
      </c>
      <c r="WFZ288" s="3">
        <v>93205</v>
      </c>
      <c r="WGA288" s="3">
        <v>93205</v>
      </c>
      <c r="WGB288" s="3">
        <v>93205</v>
      </c>
      <c r="WGC288" s="3">
        <v>93205</v>
      </c>
      <c r="WGD288" s="3">
        <v>93205</v>
      </c>
      <c r="WGE288" s="3">
        <v>93205</v>
      </c>
      <c r="WGF288" s="3">
        <v>93205</v>
      </c>
      <c r="WGG288" s="3">
        <v>93205</v>
      </c>
      <c r="WGH288" s="3">
        <v>93205</v>
      </c>
      <c r="WGI288" s="3">
        <v>93205</v>
      </c>
      <c r="WGJ288" s="3">
        <v>93205</v>
      </c>
      <c r="WGK288" s="3">
        <v>93205</v>
      </c>
      <c r="WGL288" s="3">
        <v>93205</v>
      </c>
      <c r="WGM288" s="3">
        <v>93205</v>
      </c>
      <c r="WGN288" s="3">
        <v>93205</v>
      </c>
      <c r="WGO288" s="3">
        <v>93205</v>
      </c>
      <c r="WGP288" s="3">
        <v>93205</v>
      </c>
      <c r="WGQ288" s="3">
        <v>93205</v>
      </c>
      <c r="WGR288" s="3">
        <v>93205</v>
      </c>
      <c r="WGS288" s="3">
        <v>93205</v>
      </c>
      <c r="WGT288" s="3">
        <v>93205</v>
      </c>
      <c r="WGU288" s="3">
        <v>93205</v>
      </c>
      <c r="WGV288" s="3">
        <v>93205</v>
      </c>
      <c r="WGW288" s="3">
        <v>93205</v>
      </c>
      <c r="WGX288" s="3">
        <v>93205</v>
      </c>
      <c r="WGY288" s="3">
        <v>93205</v>
      </c>
      <c r="WGZ288" s="3">
        <v>93205</v>
      </c>
      <c r="WHA288" s="3">
        <v>93205</v>
      </c>
      <c r="WHB288" s="3">
        <v>93205</v>
      </c>
      <c r="WHC288" s="3">
        <v>93205</v>
      </c>
      <c r="WHD288" s="3">
        <v>93205</v>
      </c>
      <c r="WHE288" s="3">
        <v>93205</v>
      </c>
      <c r="WHF288" s="3">
        <v>93205</v>
      </c>
      <c r="WHG288" s="3">
        <v>93205</v>
      </c>
      <c r="WHH288" s="3">
        <v>93205</v>
      </c>
      <c r="WHI288" s="3">
        <v>93205</v>
      </c>
      <c r="WHJ288" s="3">
        <v>93205</v>
      </c>
      <c r="WHK288" s="3">
        <v>93205</v>
      </c>
      <c r="WHL288" s="3">
        <v>93205</v>
      </c>
      <c r="WHM288" s="3">
        <v>93205</v>
      </c>
      <c r="WHN288" s="3">
        <v>93205</v>
      </c>
      <c r="WHO288" s="3">
        <v>93205</v>
      </c>
      <c r="WHP288" s="3">
        <v>93205</v>
      </c>
      <c r="WHQ288" s="3">
        <v>93205</v>
      </c>
      <c r="WHR288" s="3">
        <v>93205</v>
      </c>
      <c r="WHS288" s="3">
        <v>93205</v>
      </c>
      <c r="WHT288" s="3">
        <v>93205</v>
      </c>
      <c r="WHU288" s="3">
        <v>93205</v>
      </c>
      <c r="WHV288" s="3">
        <v>93205</v>
      </c>
      <c r="WHW288" s="3">
        <v>93205</v>
      </c>
      <c r="WHX288" s="3">
        <v>93205</v>
      </c>
      <c r="WHY288" s="3">
        <v>93205</v>
      </c>
      <c r="WHZ288" s="3">
        <v>93205</v>
      </c>
      <c r="WIA288" s="3">
        <v>93205</v>
      </c>
      <c r="WIB288" s="3">
        <v>93205</v>
      </c>
      <c r="WIC288" s="3">
        <v>93205</v>
      </c>
      <c r="WID288" s="3">
        <v>93205</v>
      </c>
      <c r="WIE288" s="3">
        <v>93205</v>
      </c>
      <c r="WIF288" s="3">
        <v>93205</v>
      </c>
      <c r="WIG288" s="3">
        <v>93205</v>
      </c>
      <c r="WIH288" s="3">
        <v>93205</v>
      </c>
      <c r="WII288" s="3">
        <v>93205</v>
      </c>
      <c r="WIJ288" s="3">
        <v>93205</v>
      </c>
      <c r="WIK288" s="3">
        <v>93205</v>
      </c>
      <c r="WIL288" s="3">
        <v>93205</v>
      </c>
      <c r="WIM288" s="3">
        <v>93205</v>
      </c>
      <c r="WIN288" s="3">
        <v>93205</v>
      </c>
      <c r="WIO288" s="3">
        <v>93205</v>
      </c>
      <c r="WIP288" s="3">
        <v>93205</v>
      </c>
      <c r="WIQ288" s="3">
        <v>93205</v>
      </c>
      <c r="WIR288" s="3">
        <v>93205</v>
      </c>
      <c r="WIS288" s="3">
        <v>93205</v>
      </c>
      <c r="WIT288" s="3">
        <v>93205</v>
      </c>
      <c r="WIU288" s="3">
        <v>93205</v>
      </c>
      <c r="WIV288" s="3">
        <v>93205</v>
      </c>
      <c r="WIW288" s="3">
        <v>93205</v>
      </c>
      <c r="WIX288" s="3">
        <v>93205</v>
      </c>
      <c r="WIY288" s="3">
        <v>93205</v>
      </c>
      <c r="WIZ288" s="3">
        <v>93205</v>
      </c>
      <c r="WJA288" s="3">
        <v>93205</v>
      </c>
      <c r="WJB288" s="3">
        <v>93205</v>
      </c>
      <c r="WJC288" s="3">
        <v>93205</v>
      </c>
      <c r="WJD288" s="3">
        <v>93205</v>
      </c>
      <c r="WJE288" s="3">
        <v>93205</v>
      </c>
      <c r="WJF288" s="3">
        <v>93205</v>
      </c>
      <c r="WJG288" s="3">
        <v>93205</v>
      </c>
      <c r="WJH288" s="3">
        <v>93205</v>
      </c>
      <c r="WJI288" s="3">
        <v>93205</v>
      </c>
      <c r="WJJ288" s="3">
        <v>93205</v>
      </c>
      <c r="WJK288" s="3">
        <v>93205</v>
      </c>
      <c r="WJL288" s="3">
        <v>93205</v>
      </c>
      <c r="WJM288" s="3">
        <v>93205</v>
      </c>
      <c r="WJN288" s="3">
        <v>93205</v>
      </c>
      <c r="WJO288" s="3">
        <v>93205</v>
      </c>
      <c r="WJP288" s="3">
        <v>93205</v>
      </c>
      <c r="WJQ288" s="3">
        <v>93205</v>
      </c>
      <c r="WJR288" s="3">
        <v>93205</v>
      </c>
      <c r="WJS288" s="3">
        <v>93205</v>
      </c>
      <c r="WJT288" s="3">
        <v>93205</v>
      </c>
      <c r="WJU288" s="3">
        <v>93205</v>
      </c>
      <c r="WJV288" s="3">
        <v>93205</v>
      </c>
      <c r="WJW288" s="3">
        <v>93205</v>
      </c>
      <c r="WJX288" s="3">
        <v>93205</v>
      </c>
      <c r="WJY288" s="3">
        <v>93205</v>
      </c>
      <c r="WJZ288" s="3">
        <v>93205</v>
      </c>
      <c r="WKA288" s="3">
        <v>93205</v>
      </c>
      <c r="WKB288" s="3">
        <v>93205</v>
      </c>
      <c r="WKC288" s="3">
        <v>93205</v>
      </c>
      <c r="WKD288" s="3">
        <v>93205</v>
      </c>
      <c r="WKE288" s="3">
        <v>93205</v>
      </c>
      <c r="WKF288" s="3">
        <v>93205</v>
      </c>
      <c r="WKG288" s="3">
        <v>93205</v>
      </c>
      <c r="WKH288" s="3">
        <v>93205</v>
      </c>
      <c r="WKI288" s="3">
        <v>93205</v>
      </c>
      <c r="WKJ288" s="3">
        <v>93205</v>
      </c>
      <c r="WKK288" s="3">
        <v>93205</v>
      </c>
      <c r="WKL288" s="3">
        <v>93205</v>
      </c>
      <c r="WKM288" s="3">
        <v>93205</v>
      </c>
      <c r="WKN288" s="3">
        <v>93205</v>
      </c>
      <c r="WKO288" s="3">
        <v>93205</v>
      </c>
      <c r="WKP288" s="3">
        <v>93205</v>
      </c>
      <c r="WKQ288" s="3">
        <v>93205</v>
      </c>
      <c r="WKR288" s="3">
        <v>93205</v>
      </c>
      <c r="WKS288" s="3">
        <v>93205</v>
      </c>
      <c r="WKT288" s="3">
        <v>93205</v>
      </c>
      <c r="WKU288" s="3">
        <v>93205</v>
      </c>
      <c r="WKV288" s="3">
        <v>93205</v>
      </c>
      <c r="WKW288" s="3">
        <v>93205</v>
      </c>
      <c r="WKX288" s="3">
        <v>93205</v>
      </c>
      <c r="WKY288" s="3">
        <v>93205</v>
      </c>
      <c r="WKZ288" s="3">
        <v>93205</v>
      </c>
      <c r="WLA288" s="3">
        <v>93205</v>
      </c>
      <c r="WLB288" s="3">
        <v>93205</v>
      </c>
      <c r="WLC288" s="3">
        <v>93205</v>
      </c>
      <c r="WLD288" s="3">
        <v>93205</v>
      </c>
      <c r="WLE288" s="3">
        <v>93205</v>
      </c>
      <c r="WLF288" s="3">
        <v>93205</v>
      </c>
      <c r="WLG288" s="3">
        <v>93205</v>
      </c>
      <c r="WLH288" s="3">
        <v>93205</v>
      </c>
      <c r="WLI288" s="3">
        <v>93205</v>
      </c>
      <c r="WLJ288" s="3">
        <v>93205</v>
      </c>
      <c r="WLK288" s="3">
        <v>93205</v>
      </c>
      <c r="WLL288" s="3">
        <v>93205</v>
      </c>
      <c r="WLM288" s="3">
        <v>93205</v>
      </c>
      <c r="WLN288" s="3">
        <v>93205</v>
      </c>
      <c r="WLO288" s="3">
        <v>93205</v>
      </c>
      <c r="WLP288" s="3">
        <v>93205</v>
      </c>
      <c r="WLQ288" s="3">
        <v>93205</v>
      </c>
      <c r="WLR288" s="3">
        <v>93205</v>
      </c>
      <c r="WLS288" s="3">
        <v>93205</v>
      </c>
      <c r="WLT288" s="3">
        <v>93205</v>
      </c>
      <c r="WLU288" s="3">
        <v>93205</v>
      </c>
      <c r="WLV288" s="3">
        <v>93205</v>
      </c>
      <c r="WLW288" s="3">
        <v>93205</v>
      </c>
      <c r="WLX288" s="3">
        <v>93205</v>
      </c>
      <c r="WLY288" s="3">
        <v>93205</v>
      </c>
      <c r="WLZ288" s="3">
        <v>93205</v>
      </c>
      <c r="WMA288" s="3">
        <v>93205</v>
      </c>
      <c r="WMB288" s="3">
        <v>93205</v>
      </c>
      <c r="WMC288" s="3">
        <v>93205</v>
      </c>
      <c r="WMD288" s="3">
        <v>93205</v>
      </c>
      <c r="WME288" s="3">
        <v>93205</v>
      </c>
      <c r="WMF288" s="3">
        <v>93205</v>
      </c>
      <c r="WMG288" s="3">
        <v>93205</v>
      </c>
      <c r="WMH288" s="3">
        <v>93205</v>
      </c>
      <c r="WMI288" s="3">
        <v>93205</v>
      </c>
      <c r="WMJ288" s="3">
        <v>93205</v>
      </c>
      <c r="WMK288" s="3">
        <v>93205</v>
      </c>
      <c r="WML288" s="3">
        <v>93205</v>
      </c>
      <c r="WMM288" s="3">
        <v>93205</v>
      </c>
      <c r="WMN288" s="3">
        <v>93205</v>
      </c>
      <c r="WMO288" s="3">
        <v>93205</v>
      </c>
      <c r="WMP288" s="3">
        <v>93205</v>
      </c>
      <c r="WMQ288" s="3">
        <v>93205</v>
      </c>
      <c r="WMR288" s="3">
        <v>93205</v>
      </c>
      <c r="WMS288" s="3">
        <v>93205</v>
      </c>
      <c r="WMT288" s="3">
        <v>93205</v>
      </c>
      <c r="WMU288" s="3">
        <v>93205</v>
      </c>
      <c r="WMV288" s="3">
        <v>93205</v>
      </c>
      <c r="WMW288" s="3">
        <v>93205</v>
      </c>
      <c r="WMX288" s="3">
        <v>93205</v>
      </c>
      <c r="WMY288" s="3">
        <v>93205</v>
      </c>
      <c r="WMZ288" s="3">
        <v>93205</v>
      </c>
      <c r="WNA288" s="3">
        <v>93205</v>
      </c>
      <c r="WNB288" s="3">
        <v>93205</v>
      </c>
      <c r="WNC288" s="3">
        <v>93205</v>
      </c>
      <c r="WND288" s="3">
        <v>93205</v>
      </c>
      <c r="WNE288" s="3">
        <v>93205</v>
      </c>
      <c r="WNF288" s="3">
        <v>93205</v>
      </c>
      <c r="WNG288" s="3">
        <v>93205</v>
      </c>
      <c r="WNH288" s="3">
        <v>93205</v>
      </c>
      <c r="WNI288" s="3">
        <v>93205</v>
      </c>
      <c r="WNJ288" s="3">
        <v>93205</v>
      </c>
      <c r="WNK288" s="3">
        <v>93205</v>
      </c>
      <c r="WNL288" s="3">
        <v>93205</v>
      </c>
      <c r="WNM288" s="3">
        <v>93205</v>
      </c>
      <c r="WNN288" s="3">
        <v>93205</v>
      </c>
      <c r="WNO288" s="3">
        <v>93205</v>
      </c>
      <c r="WNP288" s="3">
        <v>93205</v>
      </c>
      <c r="WNQ288" s="3">
        <v>93205</v>
      </c>
      <c r="WNR288" s="3">
        <v>93205</v>
      </c>
      <c r="WNS288" s="3">
        <v>93205</v>
      </c>
      <c r="WNT288" s="3">
        <v>93205</v>
      </c>
      <c r="WNU288" s="3">
        <v>93205</v>
      </c>
      <c r="WNV288" s="3">
        <v>93205</v>
      </c>
      <c r="WNW288" s="3">
        <v>93205</v>
      </c>
      <c r="WNX288" s="3">
        <v>93205</v>
      </c>
      <c r="WNY288" s="3">
        <v>93205</v>
      </c>
      <c r="WNZ288" s="3">
        <v>93205</v>
      </c>
      <c r="WOA288" s="3">
        <v>93205</v>
      </c>
      <c r="WOB288" s="3">
        <v>93205</v>
      </c>
      <c r="WOC288" s="3">
        <v>93205</v>
      </c>
      <c r="WOD288" s="3">
        <v>93205</v>
      </c>
      <c r="WOE288" s="3">
        <v>93205</v>
      </c>
      <c r="WOF288" s="3">
        <v>93205</v>
      </c>
      <c r="WOG288" s="3">
        <v>93205</v>
      </c>
      <c r="WOH288" s="3">
        <v>93205</v>
      </c>
      <c r="WOI288" s="3">
        <v>93205</v>
      </c>
      <c r="WOJ288" s="3">
        <v>93205</v>
      </c>
      <c r="WOK288" s="3">
        <v>93205</v>
      </c>
      <c r="WOL288" s="3">
        <v>93205</v>
      </c>
      <c r="WOM288" s="3">
        <v>93205</v>
      </c>
      <c r="WON288" s="3">
        <v>93205</v>
      </c>
      <c r="WOO288" s="3">
        <v>93205</v>
      </c>
      <c r="WOP288" s="3">
        <v>93205</v>
      </c>
      <c r="WOQ288" s="3">
        <v>93205</v>
      </c>
      <c r="WOR288" s="3">
        <v>93205</v>
      </c>
      <c r="WOS288" s="3">
        <v>93205</v>
      </c>
      <c r="WOT288" s="3">
        <v>93205</v>
      </c>
      <c r="WOU288" s="3">
        <v>93205</v>
      </c>
      <c r="WOV288" s="3">
        <v>93205</v>
      </c>
      <c r="WOW288" s="3">
        <v>93205</v>
      </c>
      <c r="WOX288" s="3">
        <v>93205</v>
      </c>
      <c r="WOY288" s="3">
        <v>93205</v>
      </c>
      <c r="WOZ288" s="3">
        <v>93205</v>
      </c>
      <c r="WPA288" s="3">
        <v>93205</v>
      </c>
      <c r="WPB288" s="3">
        <v>93205</v>
      </c>
      <c r="WPC288" s="3">
        <v>93205</v>
      </c>
      <c r="WPD288" s="3">
        <v>93205</v>
      </c>
      <c r="WPE288" s="3">
        <v>93205</v>
      </c>
      <c r="WPF288" s="3">
        <v>93205</v>
      </c>
      <c r="WPG288" s="3">
        <v>93205</v>
      </c>
      <c r="WPH288" s="3">
        <v>93205</v>
      </c>
      <c r="WPI288" s="3">
        <v>93205</v>
      </c>
      <c r="WPJ288" s="3">
        <v>93205</v>
      </c>
      <c r="WPK288" s="3">
        <v>93205</v>
      </c>
      <c r="WPL288" s="3">
        <v>93205</v>
      </c>
      <c r="WPM288" s="3">
        <v>93205</v>
      </c>
      <c r="WPN288" s="3">
        <v>93205</v>
      </c>
      <c r="WPO288" s="3">
        <v>93205</v>
      </c>
      <c r="WPP288" s="3">
        <v>93205</v>
      </c>
      <c r="WPQ288" s="3">
        <v>93205</v>
      </c>
      <c r="WPR288" s="3">
        <v>93205</v>
      </c>
      <c r="WPS288" s="3">
        <v>93205</v>
      </c>
      <c r="WPT288" s="3">
        <v>93205</v>
      </c>
      <c r="WPU288" s="3">
        <v>93205</v>
      </c>
      <c r="WPV288" s="3">
        <v>93205</v>
      </c>
      <c r="WPW288" s="3">
        <v>93205</v>
      </c>
      <c r="WPX288" s="3">
        <v>93205</v>
      </c>
      <c r="WPY288" s="3">
        <v>93205</v>
      </c>
      <c r="WPZ288" s="3">
        <v>93205</v>
      </c>
      <c r="WQA288" s="3">
        <v>93205</v>
      </c>
      <c r="WQB288" s="3">
        <v>93205</v>
      </c>
      <c r="WQC288" s="3">
        <v>93205</v>
      </c>
      <c r="WQD288" s="3">
        <v>93205</v>
      </c>
      <c r="WQE288" s="3">
        <v>93205</v>
      </c>
      <c r="WQF288" s="3">
        <v>93205</v>
      </c>
      <c r="WQG288" s="3">
        <v>93205</v>
      </c>
      <c r="WQH288" s="3">
        <v>93205</v>
      </c>
      <c r="WQI288" s="3">
        <v>93205</v>
      </c>
      <c r="WQJ288" s="3">
        <v>93205</v>
      </c>
      <c r="WQK288" s="3">
        <v>93205</v>
      </c>
      <c r="WQL288" s="3">
        <v>93205</v>
      </c>
      <c r="WQM288" s="3">
        <v>93205</v>
      </c>
      <c r="WQN288" s="3">
        <v>93205</v>
      </c>
      <c r="WQO288" s="3">
        <v>93205</v>
      </c>
      <c r="WQP288" s="3">
        <v>93205</v>
      </c>
      <c r="WQQ288" s="3">
        <v>93205</v>
      </c>
      <c r="WQR288" s="3">
        <v>93205</v>
      </c>
      <c r="WQS288" s="3">
        <v>93205</v>
      </c>
      <c r="WQT288" s="3">
        <v>93205</v>
      </c>
      <c r="WQU288" s="3">
        <v>93205</v>
      </c>
      <c r="WQV288" s="3">
        <v>93205</v>
      </c>
      <c r="WQW288" s="3">
        <v>93205</v>
      </c>
      <c r="WQX288" s="3">
        <v>93205</v>
      </c>
      <c r="WQY288" s="3">
        <v>93205</v>
      </c>
      <c r="WQZ288" s="3">
        <v>93205</v>
      </c>
      <c r="WRA288" s="3">
        <v>93205</v>
      </c>
      <c r="WRB288" s="3">
        <v>93205</v>
      </c>
      <c r="WRC288" s="3">
        <v>93205</v>
      </c>
      <c r="WRD288" s="3">
        <v>93205</v>
      </c>
      <c r="WRE288" s="3">
        <v>93205</v>
      </c>
      <c r="WRF288" s="3">
        <v>93205</v>
      </c>
      <c r="WRG288" s="3">
        <v>93205</v>
      </c>
      <c r="WRH288" s="3">
        <v>93205</v>
      </c>
      <c r="WRI288" s="3">
        <v>93205</v>
      </c>
      <c r="WRJ288" s="3">
        <v>93205</v>
      </c>
      <c r="WRK288" s="3">
        <v>93205</v>
      </c>
      <c r="WRL288" s="3">
        <v>93205</v>
      </c>
      <c r="WRM288" s="3">
        <v>93205</v>
      </c>
      <c r="WRN288" s="3">
        <v>93205</v>
      </c>
      <c r="WRO288" s="3">
        <v>93205</v>
      </c>
      <c r="WRP288" s="3">
        <v>93205</v>
      </c>
      <c r="WRQ288" s="3">
        <v>93205</v>
      </c>
      <c r="WRR288" s="3">
        <v>93205</v>
      </c>
      <c r="WRS288" s="3">
        <v>93205</v>
      </c>
      <c r="WRT288" s="3">
        <v>93205</v>
      </c>
      <c r="WRU288" s="3">
        <v>93205</v>
      </c>
      <c r="WRV288" s="3">
        <v>93205</v>
      </c>
      <c r="WRW288" s="3">
        <v>93205</v>
      </c>
      <c r="WRX288" s="3">
        <v>93205</v>
      </c>
      <c r="WRY288" s="3">
        <v>93205</v>
      </c>
      <c r="WRZ288" s="3">
        <v>93205</v>
      </c>
      <c r="WSA288" s="3">
        <v>93205</v>
      </c>
      <c r="WSB288" s="3">
        <v>93205</v>
      </c>
      <c r="WSC288" s="3">
        <v>93205</v>
      </c>
      <c r="WSD288" s="3">
        <v>93205</v>
      </c>
      <c r="WSE288" s="3">
        <v>93205</v>
      </c>
      <c r="WSF288" s="3">
        <v>93205</v>
      </c>
      <c r="WSG288" s="3">
        <v>93205</v>
      </c>
      <c r="WSH288" s="3">
        <v>93205</v>
      </c>
      <c r="WSI288" s="3">
        <v>93205</v>
      </c>
      <c r="WSJ288" s="3">
        <v>93205</v>
      </c>
      <c r="WSK288" s="3">
        <v>93205</v>
      </c>
      <c r="WSL288" s="3">
        <v>93205</v>
      </c>
      <c r="WSM288" s="3">
        <v>93205</v>
      </c>
      <c r="WSN288" s="3">
        <v>93205</v>
      </c>
      <c r="WSO288" s="3">
        <v>93205</v>
      </c>
      <c r="WSP288" s="3">
        <v>93205</v>
      </c>
      <c r="WSQ288" s="3">
        <v>93205</v>
      </c>
      <c r="WSR288" s="3">
        <v>93205</v>
      </c>
      <c r="WSS288" s="3">
        <v>93205</v>
      </c>
      <c r="WST288" s="3">
        <v>93205</v>
      </c>
      <c r="WSU288" s="3">
        <v>93205</v>
      </c>
      <c r="WSV288" s="3">
        <v>93205</v>
      </c>
      <c r="WSW288" s="3">
        <v>93205</v>
      </c>
      <c r="WSX288" s="3">
        <v>93205</v>
      </c>
      <c r="WSY288" s="3">
        <v>93205</v>
      </c>
      <c r="WSZ288" s="3">
        <v>93205</v>
      </c>
      <c r="WTA288" s="3">
        <v>93205</v>
      </c>
      <c r="WTB288" s="3">
        <v>93205</v>
      </c>
      <c r="WTC288" s="3">
        <v>93205</v>
      </c>
      <c r="WTD288" s="3">
        <v>93205</v>
      </c>
      <c r="WTE288" s="3">
        <v>93205</v>
      </c>
      <c r="WTF288" s="3">
        <v>93205</v>
      </c>
      <c r="WTG288" s="3">
        <v>93205</v>
      </c>
      <c r="WTH288" s="3">
        <v>93205</v>
      </c>
      <c r="WTI288" s="3">
        <v>93205</v>
      </c>
      <c r="WTJ288" s="3">
        <v>93205</v>
      </c>
      <c r="WTK288" s="3">
        <v>93205</v>
      </c>
      <c r="WTL288" s="3">
        <v>93205</v>
      </c>
      <c r="WTM288" s="3">
        <v>93205</v>
      </c>
      <c r="WTN288" s="3">
        <v>93205</v>
      </c>
      <c r="WTO288" s="3">
        <v>93205</v>
      </c>
      <c r="WTP288" s="3">
        <v>93205</v>
      </c>
      <c r="WTQ288" s="3">
        <v>93205</v>
      </c>
      <c r="WTR288" s="3">
        <v>93205</v>
      </c>
      <c r="WTS288" s="3">
        <v>93205</v>
      </c>
      <c r="WTT288" s="3">
        <v>93205</v>
      </c>
      <c r="WTU288" s="3">
        <v>93205</v>
      </c>
      <c r="WTV288" s="3">
        <v>93205</v>
      </c>
      <c r="WTW288" s="3">
        <v>93205</v>
      </c>
      <c r="WTX288" s="3">
        <v>93205</v>
      </c>
      <c r="WTY288" s="3">
        <v>93205</v>
      </c>
      <c r="WTZ288" s="3">
        <v>93205</v>
      </c>
      <c r="WUA288" s="3">
        <v>93205</v>
      </c>
      <c r="WUB288" s="3">
        <v>93205</v>
      </c>
      <c r="WUC288" s="3">
        <v>93205</v>
      </c>
      <c r="WUD288" s="3">
        <v>93205</v>
      </c>
      <c r="WUE288" s="3">
        <v>93205</v>
      </c>
      <c r="WUF288" s="3">
        <v>93205</v>
      </c>
      <c r="WUG288" s="3">
        <v>93205</v>
      </c>
      <c r="WUH288" s="3">
        <v>93205</v>
      </c>
      <c r="WUI288" s="3">
        <v>93205</v>
      </c>
      <c r="WUJ288" s="3">
        <v>93205</v>
      </c>
      <c r="WUK288" s="3">
        <v>93205</v>
      </c>
      <c r="WUL288" s="3">
        <v>93205</v>
      </c>
      <c r="WUM288" s="3">
        <v>93205</v>
      </c>
      <c r="WUN288" s="3">
        <v>93205</v>
      </c>
      <c r="WUO288" s="3">
        <v>93205</v>
      </c>
      <c r="WUP288" s="3">
        <v>93205</v>
      </c>
      <c r="WUQ288" s="3">
        <v>93205</v>
      </c>
      <c r="WUR288" s="3">
        <v>93205</v>
      </c>
      <c r="WUS288" s="3">
        <v>93205</v>
      </c>
      <c r="WUT288" s="3">
        <v>93205</v>
      </c>
      <c r="WUU288" s="3">
        <v>93205</v>
      </c>
      <c r="WUV288" s="3">
        <v>93205</v>
      </c>
      <c r="WUW288" s="3">
        <v>93205</v>
      </c>
      <c r="WUX288" s="3">
        <v>93205</v>
      </c>
      <c r="WUY288" s="3">
        <v>93205</v>
      </c>
      <c r="WUZ288" s="3">
        <v>93205</v>
      </c>
      <c r="WVA288" s="3">
        <v>93205</v>
      </c>
      <c r="WVB288" s="3">
        <v>93205</v>
      </c>
      <c r="WVC288" s="3">
        <v>93205</v>
      </c>
      <c r="WVD288" s="3">
        <v>93205</v>
      </c>
      <c r="WVE288" s="3">
        <v>93205</v>
      </c>
      <c r="WVF288" s="3">
        <v>93205</v>
      </c>
      <c r="WVG288" s="3">
        <v>93205</v>
      </c>
      <c r="WVH288" s="3">
        <v>93205</v>
      </c>
      <c r="WVI288" s="3">
        <v>93205</v>
      </c>
      <c r="WVJ288" s="3">
        <v>93205</v>
      </c>
      <c r="WVK288" s="3">
        <v>93205</v>
      </c>
      <c r="WVL288" s="3">
        <v>93205</v>
      </c>
      <c r="WVM288" s="3">
        <v>93205</v>
      </c>
      <c r="WVN288" s="3">
        <v>93205</v>
      </c>
      <c r="WVO288" s="3">
        <v>93205</v>
      </c>
      <c r="WVP288" s="3">
        <v>93205</v>
      </c>
      <c r="WVQ288" s="3">
        <v>93205</v>
      </c>
      <c r="WVR288" s="3">
        <v>93205</v>
      </c>
      <c r="WVS288" s="3">
        <v>93205</v>
      </c>
      <c r="WVT288" s="3">
        <v>93205</v>
      </c>
      <c r="WVU288" s="3">
        <v>93205</v>
      </c>
      <c r="WVV288" s="3">
        <v>93205</v>
      </c>
      <c r="WVW288" s="3">
        <v>93205</v>
      </c>
      <c r="WVX288" s="3">
        <v>93205</v>
      </c>
      <c r="WVY288" s="3">
        <v>93205</v>
      </c>
      <c r="WVZ288" s="3">
        <v>93205</v>
      </c>
      <c r="WWA288" s="3">
        <v>93205</v>
      </c>
      <c r="WWB288" s="3">
        <v>93205</v>
      </c>
      <c r="WWC288" s="3">
        <v>93205</v>
      </c>
      <c r="WWD288" s="3">
        <v>93205</v>
      </c>
      <c r="WWE288" s="3">
        <v>93205</v>
      </c>
      <c r="WWF288" s="3">
        <v>93205</v>
      </c>
      <c r="WWG288" s="3">
        <v>93205</v>
      </c>
      <c r="WWH288" s="3">
        <v>93205</v>
      </c>
      <c r="WWI288" s="3">
        <v>93205</v>
      </c>
      <c r="WWJ288" s="3">
        <v>93205</v>
      </c>
      <c r="WWK288" s="3">
        <v>93205</v>
      </c>
      <c r="WWL288" s="3">
        <v>93205</v>
      </c>
      <c r="WWM288" s="3">
        <v>93205</v>
      </c>
      <c r="WWN288" s="3">
        <v>93205</v>
      </c>
      <c r="WWO288" s="3">
        <v>93205</v>
      </c>
      <c r="WWP288" s="3">
        <v>93205</v>
      </c>
      <c r="WWQ288" s="3">
        <v>93205</v>
      </c>
      <c r="WWR288" s="3">
        <v>93205</v>
      </c>
      <c r="WWS288" s="3">
        <v>93205</v>
      </c>
      <c r="WWT288" s="3">
        <v>93205</v>
      </c>
      <c r="WWU288" s="3">
        <v>93205</v>
      </c>
      <c r="WWV288" s="3">
        <v>93205</v>
      </c>
      <c r="WWW288" s="3">
        <v>93205</v>
      </c>
      <c r="WWX288" s="3">
        <v>93205</v>
      </c>
      <c r="WWY288" s="3">
        <v>93205</v>
      </c>
      <c r="WWZ288" s="3">
        <v>93205</v>
      </c>
      <c r="WXA288" s="3">
        <v>93205</v>
      </c>
      <c r="WXB288" s="3">
        <v>93205</v>
      </c>
      <c r="WXC288" s="3">
        <v>93205</v>
      </c>
      <c r="WXD288" s="3">
        <v>93205</v>
      </c>
      <c r="WXE288" s="3">
        <v>93205</v>
      </c>
      <c r="WXF288" s="3">
        <v>93205</v>
      </c>
      <c r="WXG288" s="3">
        <v>93205</v>
      </c>
      <c r="WXH288" s="3">
        <v>93205</v>
      </c>
      <c r="WXI288" s="3">
        <v>93205</v>
      </c>
      <c r="WXJ288" s="3">
        <v>93205</v>
      </c>
      <c r="WXK288" s="3">
        <v>93205</v>
      </c>
      <c r="WXL288" s="3">
        <v>93205</v>
      </c>
      <c r="WXM288" s="3">
        <v>93205</v>
      </c>
      <c r="WXN288" s="3">
        <v>93205</v>
      </c>
      <c r="WXO288" s="3">
        <v>93205</v>
      </c>
      <c r="WXP288" s="3">
        <v>93205</v>
      </c>
      <c r="WXQ288" s="3">
        <v>93205</v>
      </c>
      <c r="WXR288" s="3">
        <v>93205</v>
      </c>
      <c r="WXS288" s="3">
        <v>93205</v>
      </c>
      <c r="WXT288" s="3">
        <v>93205</v>
      </c>
      <c r="WXU288" s="3">
        <v>93205</v>
      </c>
      <c r="WXV288" s="3">
        <v>93205</v>
      </c>
      <c r="WXW288" s="3">
        <v>93205</v>
      </c>
      <c r="WXX288" s="3">
        <v>93205</v>
      </c>
      <c r="WXY288" s="3">
        <v>93205</v>
      </c>
      <c r="WXZ288" s="3">
        <v>93205</v>
      </c>
      <c r="WYA288" s="3">
        <v>93205</v>
      </c>
      <c r="WYB288" s="3">
        <v>93205</v>
      </c>
      <c r="WYC288" s="3">
        <v>93205</v>
      </c>
      <c r="WYD288" s="3">
        <v>93205</v>
      </c>
      <c r="WYE288" s="3">
        <v>93205</v>
      </c>
      <c r="WYF288" s="3">
        <v>93205</v>
      </c>
      <c r="WYG288" s="3">
        <v>93205</v>
      </c>
      <c r="WYH288" s="3">
        <v>93205</v>
      </c>
      <c r="WYI288" s="3">
        <v>93205</v>
      </c>
      <c r="WYJ288" s="3">
        <v>93205</v>
      </c>
      <c r="WYK288" s="3">
        <v>93205</v>
      </c>
      <c r="WYL288" s="3">
        <v>93205</v>
      </c>
      <c r="WYM288" s="3">
        <v>93205</v>
      </c>
      <c r="WYN288" s="3">
        <v>93205</v>
      </c>
      <c r="WYO288" s="3">
        <v>93205</v>
      </c>
      <c r="WYP288" s="3">
        <v>93205</v>
      </c>
      <c r="WYQ288" s="3">
        <v>93205</v>
      </c>
      <c r="WYR288" s="3">
        <v>93205</v>
      </c>
      <c r="WYS288" s="3">
        <v>93205</v>
      </c>
      <c r="WYT288" s="3">
        <v>93205</v>
      </c>
      <c r="WYU288" s="3">
        <v>93205</v>
      </c>
      <c r="WYV288" s="3">
        <v>93205</v>
      </c>
      <c r="WYW288" s="3">
        <v>93205</v>
      </c>
      <c r="WYX288" s="3">
        <v>93205</v>
      </c>
      <c r="WYY288" s="3">
        <v>93205</v>
      </c>
      <c r="WYZ288" s="3">
        <v>93205</v>
      </c>
      <c r="WZA288" s="3">
        <v>93205</v>
      </c>
      <c r="WZB288" s="3">
        <v>93205</v>
      </c>
      <c r="WZC288" s="3">
        <v>93205</v>
      </c>
      <c r="WZD288" s="3">
        <v>93205</v>
      </c>
      <c r="WZE288" s="3">
        <v>93205</v>
      </c>
      <c r="WZF288" s="3">
        <v>93205</v>
      </c>
      <c r="WZG288" s="3">
        <v>93205</v>
      </c>
      <c r="WZH288" s="3">
        <v>93205</v>
      </c>
      <c r="WZI288" s="3">
        <v>93205</v>
      </c>
      <c r="WZJ288" s="3">
        <v>93205</v>
      </c>
      <c r="WZK288" s="3">
        <v>93205</v>
      </c>
      <c r="WZL288" s="3">
        <v>93205</v>
      </c>
      <c r="WZM288" s="3">
        <v>93205</v>
      </c>
      <c r="WZN288" s="3">
        <v>93205</v>
      </c>
      <c r="WZO288" s="3">
        <v>93205</v>
      </c>
      <c r="WZP288" s="3">
        <v>93205</v>
      </c>
      <c r="WZQ288" s="3">
        <v>93205</v>
      </c>
      <c r="WZR288" s="3">
        <v>93205</v>
      </c>
      <c r="WZS288" s="3">
        <v>93205</v>
      </c>
      <c r="WZT288" s="3">
        <v>93205</v>
      </c>
      <c r="WZU288" s="3">
        <v>93205</v>
      </c>
      <c r="WZV288" s="3">
        <v>93205</v>
      </c>
      <c r="WZW288" s="3">
        <v>93205</v>
      </c>
      <c r="WZX288" s="3">
        <v>93205</v>
      </c>
      <c r="WZY288" s="3">
        <v>93205</v>
      </c>
      <c r="WZZ288" s="3">
        <v>93205</v>
      </c>
      <c r="XAA288" s="3">
        <v>93205</v>
      </c>
      <c r="XAB288" s="3">
        <v>93205</v>
      </c>
      <c r="XAC288" s="3">
        <v>93205</v>
      </c>
      <c r="XAD288" s="3">
        <v>93205</v>
      </c>
      <c r="XAE288" s="3">
        <v>93205</v>
      </c>
      <c r="XAF288" s="3">
        <v>93205</v>
      </c>
      <c r="XAG288" s="3">
        <v>93205</v>
      </c>
      <c r="XAH288" s="3">
        <v>93205</v>
      </c>
      <c r="XAI288" s="3">
        <v>93205</v>
      </c>
      <c r="XAJ288" s="3">
        <v>93205</v>
      </c>
      <c r="XAK288" s="3">
        <v>93205</v>
      </c>
      <c r="XAL288" s="3">
        <v>93205</v>
      </c>
      <c r="XAM288" s="3">
        <v>93205</v>
      </c>
      <c r="XAN288" s="3">
        <v>93205</v>
      </c>
      <c r="XAO288" s="3">
        <v>93205</v>
      </c>
      <c r="XAP288" s="3">
        <v>93205</v>
      </c>
      <c r="XAQ288" s="3">
        <v>93205</v>
      </c>
      <c r="XAR288" s="3">
        <v>93205</v>
      </c>
      <c r="XAS288" s="3">
        <v>93205</v>
      </c>
      <c r="XAT288" s="3">
        <v>93205</v>
      </c>
      <c r="XAU288" s="3">
        <v>93205</v>
      </c>
      <c r="XAV288" s="3">
        <v>93205</v>
      </c>
      <c r="XAW288" s="3">
        <v>93205</v>
      </c>
      <c r="XAX288" s="3">
        <v>93205</v>
      </c>
      <c r="XAY288" s="3">
        <v>93205</v>
      </c>
      <c r="XAZ288" s="3">
        <v>93205</v>
      </c>
      <c r="XBA288" s="3">
        <v>93205</v>
      </c>
      <c r="XBB288" s="3">
        <v>93205</v>
      </c>
      <c r="XBC288" s="3">
        <v>93205</v>
      </c>
      <c r="XBD288" s="3">
        <v>93205</v>
      </c>
      <c r="XBE288" s="3">
        <v>93205</v>
      </c>
      <c r="XBF288" s="3">
        <v>93205</v>
      </c>
      <c r="XBG288" s="3">
        <v>93205</v>
      </c>
      <c r="XBH288" s="3">
        <v>93205</v>
      </c>
      <c r="XBI288" s="3">
        <v>93205</v>
      </c>
      <c r="XBJ288" s="3">
        <v>93205</v>
      </c>
      <c r="XBK288" s="3">
        <v>93205</v>
      </c>
      <c r="XBL288" s="3">
        <v>93205</v>
      </c>
      <c r="XBM288" s="3">
        <v>93205</v>
      </c>
      <c r="XBN288" s="3">
        <v>93205</v>
      </c>
      <c r="XBO288" s="3">
        <v>93205</v>
      </c>
      <c r="XBP288" s="3">
        <v>93205</v>
      </c>
      <c r="XBQ288" s="3">
        <v>93205</v>
      </c>
      <c r="XBR288" s="3">
        <v>93205</v>
      </c>
      <c r="XBS288" s="3">
        <v>93205</v>
      </c>
      <c r="XBT288" s="3">
        <v>93205</v>
      </c>
      <c r="XBU288" s="3">
        <v>93205</v>
      </c>
      <c r="XBV288" s="3">
        <v>93205</v>
      </c>
      <c r="XBW288" s="3">
        <v>93205</v>
      </c>
      <c r="XBX288" s="3">
        <v>93205</v>
      </c>
      <c r="XBY288" s="3">
        <v>93205</v>
      </c>
      <c r="XBZ288" s="3">
        <v>93205</v>
      </c>
      <c r="XCA288" s="3">
        <v>93205</v>
      </c>
      <c r="XCB288" s="3">
        <v>93205</v>
      </c>
      <c r="XCC288" s="3">
        <v>93205</v>
      </c>
      <c r="XCD288" s="3">
        <v>93205</v>
      </c>
      <c r="XCE288" s="3">
        <v>93205</v>
      </c>
      <c r="XCF288" s="3">
        <v>93205</v>
      </c>
      <c r="XCG288" s="3">
        <v>93205</v>
      </c>
      <c r="XCH288" s="3">
        <v>93205</v>
      </c>
      <c r="XCI288" s="3">
        <v>93205</v>
      </c>
      <c r="XCJ288" s="3">
        <v>93205</v>
      </c>
      <c r="XCK288" s="3">
        <v>93205</v>
      </c>
      <c r="XCL288" s="3">
        <v>93205</v>
      </c>
      <c r="XCM288" s="3">
        <v>93205</v>
      </c>
      <c r="XCN288" s="3">
        <v>93205</v>
      </c>
      <c r="XCO288" s="3">
        <v>93205</v>
      </c>
      <c r="XCP288" s="3">
        <v>93205</v>
      </c>
      <c r="XCQ288" s="3">
        <v>93205</v>
      </c>
      <c r="XCR288" s="3">
        <v>93205</v>
      </c>
      <c r="XCS288" s="3">
        <v>93205</v>
      </c>
      <c r="XCT288" s="3">
        <v>93205</v>
      </c>
      <c r="XCU288" s="3">
        <v>93205</v>
      </c>
      <c r="XCV288" s="3">
        <v>93205</v>
      </c>
      <c r="XCW288" s="3">
        <v>93205</v>
      </c>
      <c r="XCX288" s="3">
        <v>93205</v>
      </c>
      <c r="XCY288" s="3">
        <v>93205</v>
      </c>
      <c r="XCZ288" s="3">
        <v>93205</v>
      </c>
      <c r="XDA288" s="3">
        <v>93205</v>
      </c>
      <c r="XDB288" s="3">
        <v>93205</v>
      </c>
      <c r="XDC288" s="3">
        <v>93205</v>
      </c>
      <c r="XDD288" s="3">
        <v>93205</v>
      </c>
      <c r="XDE288" s="3">
        <v>93205</v>
      </c>
      <c r="XDF288" s="3">
        <v>93205</v>
      </c>
      <c r="XDG288" s="3">
        <v>93205</v>
      </c>
      <c r="XDH288" s="3">
        <v>93205</v>
      </c>
      <c r="XDI288" s="3">
        <v>93205</v>
      </c>
      <c r="XDJ288" s="3">
        <v>93205</v>
      </c>
      <c r="XDK288" s="3">
        <v>93205</v>
      </c>
      <c r="XDL288" s="3">
        <v>93205</v>
      </c>
      <c r="XDM288" s="3">
        <v>93205</v>
      </c>
      <c r="XDN288" s="3">
        <v>93205</v>
      </c>
      <c r="XDO288" s="3">
        <v>93205</v>
      </c>
      <c r="XDP288" s="3">
        <v>93205</v>
      </c>
      <c r="XDQ288" s="3">
        <v>93205</v>
      </c>
      <c r="XDR288" s="3">
        <v>93205</v>
      </c>
      <c r="XDS288" s="3">
        <v>93205</v>
      </c>
      <c r="XDT288" s="3">
        <v>93205</v>
      </c>
      <c r="XDU288" s="3">
        <v>93205</v>
      </c>
      <c r="XDV288" s="3">
        <v>93205</v>
      </c>
      <c r="XDW288" s="3">
        <v>93205</v>
      </c>
      <c r="XDX288" s="3">
        <v>93205</v>
      </c>
      <c r="XDY288" s="3">
        <v>93205</v>
      </c>
      <c r="XDZ288" s="3">
        <v>93205</v>
      </c>
      <c r="XEA288" s="3">
        <v>93205</v>
      </c>
      <c r="XEB288" s="3">
        <v>93205</v>
      </c>
      <c r="XEC288" s="3">
        <v>93205</v>
      </c>
      <c r="XED288" s="3">
        <v>93205</v>
      </c>
      <c r="XEE288" s="3">
        <v>93205</v>
      </c>
      <c r="XEF288" s="3">
        <v>93205</v>
      </c>
      <c r="XEG288" s="3">
        <v>93205</v>
      </c>
      <c r="XEH288" s="3">
        <v>93205</v>
      </c>
      <c r="XEI288" s="3">
        <v>93205</v>
      </c>
      <c r="XEJ288" s="3">
        <v>93205</v>
      </c>
      <c r="XEK288" s="3">
        <v>93205</v>
      </c>
      <c r="XEL288" s="3">
        <v>93205</v>
      </c>
      <c r="XEM288" s="3">
        <v>93205</v>
      </c>
      <c r="XEN288" s="3">
        <v>93205</v>
      </c>
      <c r="XEO288" s="3">
        <v>93205</v>
      </c>
      <c r="XEP288" s="3">
        <v>93205</v>
      </c>
      <c r="XEQ288" s="3">
        <v>93205</v>
      </c>
      <c r="XER288" s="3">
        <v>93205</v>
      </c>
      <c r="XES288" s="3">
        <v>93205</v>
      </c>
      <c r="XET288" s="3">
        <v>93205</v>
      </c>
      <c r="XEU288" s="3">
        <v>93205</v>
      </c>
      <c r="XEV288" s="3">
        <v>93205</v>
      </c>
      <c r="XEW288" s="3">
        <v>93205</v>
      </c>
      <c r="XEX288" s="3">
        <v>93205</v>
      </c>
      <c r="XEY288" s="3">
        <v>93205</v>
      </c>
      <c r="XEZ288" s="3">
        <v>93205</v>
      </c>
      <c r="XFA288" s="3">
        <v>93205</v>
      </c>
      <c r="XFB288" s="3">
        <v>93205</v>
      </c>
      <c r="XFC288" s="3">
        <v>93205</v>
      </c>
      <c r="XFD288" s="3">
        <v>93205</v>
      </c>
    </row>
    <row r="289" spans="9:9">
      <c r="I289" s="205"/>
    </row>
    <row r="296" spans="9:9">
      <c r="I296" s="205"/>
    </row>
    <row r="298" spans="9:9" ht="24.95" customHeight="1"/>
    <row r="299" spans="9:9">
      <c r="I299" s="205"/>
    </row>
    <row r="301" spans="9:9" ht="31.5" customHeight="1"/>
    <row r="302" spans="9:9" ht="24.95" customHeight="1"/>
    <row r="303" spans="9:9" ht="24.95" customHeight="1"/>
    <row r="304" spans="9:9">
      <c r="I304" s="205"/>
    </row>
    <row r="306" spans="9:9" ht="24.95" customHeight="1"/>
    <row r="307" spans="9:9" ht="24.95" customHeight="1"/>
    <row r="310" spans="9:9" ht="24.95" customHeight="1"/>
    <row r="311" spans="9:9" ht="24.95" customHeight="1"/>
    <row r="312" spans="9:9">
      <c r="I312" s="205"/>
    </row>
    <row r="313" spans="9:9">
      <c r="I313" s="205"/>
    </row>
    <row r="314" spans="9:9">
      <c r="I314" s="205"/>
    </row>
    <row r="315" spans="9:9">
      <c r="I315" s="205"/>
    </row>
    <row r="316" spans="9:9">
      <c r="I316" s="205"/>
    </row>
    <row r="317" spans="9:9">
      <c r="I317" s="205"/>
    </row>
    <row r="318" spans="9:9">
      <c r="I318" s="205"/>
    </row>
    <row r="319" spans="9:9">
      <c r="I319" s="205"/>
    </row>
    <row r="320" spans="9:9">
      <c r="I320" s="205"/>
    </row>
    <row r="321" spans="9:9" ht="21" customHeight="1">
      <c r="I321" s="205"/>
    </row>
    <row r="322" spans="9:9">
      <c r="I322" s="205"/>
    </row>
    <row r="323" spans="9:9">
      <c r="I323" s="205"/>
    </row>
    <row r="324" spans="9:9">
      <c r="I324" s="205"/>
    </row>
    <row r="325" spans="9:9" ht="27.75" customHeight="1">
      <c r="I325" s="205"/>
    </row>
    <row r="326" spans="9:9" ht="33" customHeight="1">
      <c r="I326" s="205"/>
    </row>
    <row r="327" spans="9:9" ht="36" customHeight="1">
      <c r="I327" s="205"/>
    </row>
    <row r="328" spans="9:9" ht="32.25" customHeight="1">
      <c r="I328" s="205"/>
    </row>
    <row r="329" spans="9:9" ht="38.25" customHeight="1">
      <c r="I329" s="205"/>
    </row>
    <row r="330" spans="9:9">
      <c r="I330" s="205"/>
    </row>
    <row r="331" spans="9:9" ht="39" customHeight="1">
      <c r="I331" s="205"/>
    </row>
    <row r="332" spans="9:9" ht="39" customHeight="1">
      <c r="I332" s="205"/>
    </row>
    <row r="333" spans="9:9" ht="41.25" customHeight="1">
      <c r="I333" s="205"/>
    </row>
    <row r="334" spans="9:9" ht="45" customHeight="1">
      <c r="I334" s="205"/>
    </row>
    <row r="335" spans="9:9" ht="37.5" customHeight="1">
      <c r="I335" s="205"/>
    </row>
    <row r="336" spans="9:9" ht="35.25" customHeight="1">
      <c r="I336" s="205"/>
    </row>
    <row r="337" spans="9:9" ht="34.5" customHeight="1">
      <c r="I337" s="205"/>
    </row>
    <row r="338" spans="9:9" ht="31.5" customHeight="1">
      <c r="I338" s="205"/>
    </row>
    <row r="339" spans="9:9" ht="36.75" customHeight="1">
      <c r="I339" s="205"/>
    </row>
    <row r="340" spans="9:9">
      <c r="I340" s="205"/>
    </row>
    <row r="341" spans="9:9" ht="24.95" customHeight="1">
      <c r="I341" s="205"/>
    </row>
    <row r="342" spans="9:9">
      <c r="I342" s="205"/>
    </row>
    <row r="343" spans="9:9" ht="31.5" customHeight="1">
      <c r="I343" s="205"/>
    </row>
    <row r="344" spans="9:9" ht="33" customHeight="1">
      <c r="I344" s="205"/>
    </row>
    <row r="345" spans="9:9" ht="53.25" customHeight="1">
      <c r="I345" s="205"/>
    </row>
    <row r="346" spans="9:9" ht="36.75" customHeight="1">
      <c r="I346" s="205"/>
    </row>
    <row r="347" spans="9:9" ht="32.25" customHeight="1">
      <c r="I347" s="205"/>
    </row>
    <row r="348" spans="9:9" ht="35.25" customHeight="1">
      <c r="I348" s="205"/>
    </row>
    <row r="349" spans="9:9" ht="32.25" customHeight="1">
      <c r="I349" s="205"/>
    </row>
    <row r="350" spans="9:9" ht="31.5" customHeight="1">
      <c r="I350" s="205"/>
    </row>
    <row r="351" spans="9:9" ht="30" customHeight="1">
      <c r="I351" s="205"/>
    </row>
    <row r="352" spans="9:9" ht="32.25" customHeight="1">
      <c r="I352" s="205"/>
    </row>
    <row r="353" spans="9:11" ht="35.25" customHeight="1">
      <c r="I353" s="205"/>
    </row>
    <row r="354" spans="9:11" ht="24.95" customHeight="1">
      <c r="I354" s="205"/>
    </row>
    <row r="355" spans="9:11">
      <c r="I355" s="205"/>
    </row>
    <row r="362" spans="9:11">
      <c r="K362" s="151"/>
    </row>
    <row r="364" spans="9:11">
      <c r="K364" s="202"/>
    </row>
    <row r="368" spans="9:11">
      <c r="I368" s="202"/>
      <c r="K368" s="202"/>
    </row>
    <row r="369" spans="9:10">
      <c r="I369" s="202"/>
    </row>
    <row r="370" spans="9:10">
      <c r="I370" s="202"/>
    </row>
    <row r="372" spans="9:10">
      <c r="I372" s="203"/>
    </row>
    <row r="382" spans="9:10">
      <c r="I382" s="88"/>
      <c r="J382" s="139"/>
    </row>
    <row r="395" ht="14.25" customHeight="1"/>
    <row r="415" ht="15" customHeight="1"/>
    <row r="434" ht="27.75" customHeight="1"/>
    <row r="436" ht="28.5" customHeight="1"/>
    <row r="467" spans="2:8" s="47" customFormat="1">
      <c r="B467" s="222"/>
      <c r="C467" s="9"/>
      <c r="D467" s="1"/>
      <c r="E467" s="209"/>
      <c r="F467" s="55"/>
      <c r="G467" s="62"/>
      <c r="H467"/>
    </row>
    <row r="468" spans="2:8" s="47" customFormat="1">
      <c r="B468" s="222"/>
      <c r="C468" s="9"/>
      <c r="D468" s="1"/>
      <c r="E468" s="209"/>
      <c r="F468" s="55"/>
      <c r="G468" s="62"/>
      <c r="H468"/>
    </row>
  </sheetData>
  <mergeCells count="14">
    <mergeCell ref="B9:G9"/>
    <mergeCell ref="B2:B4"/>
    <mergeCell ref="C2:F2"/>
    <mergeCell ref="C3:F3"/>
    <mergeCell ref="C4:F4"/>
    <mergeCell ref="D5:G5"/>
    <mergeCell ref="B15:C15"/>
    <mergeCell ref="B11:C11"/>
    <mergeCell ref="F15:G15"/>
    <mergeCell ref="D15:E15"/>
    <mergeCell ref="F10:G10"/>
    <mergeCell ref="F11:G11"/>
    <mergeCell ref="B13:C13"/>
    <mergeCell ref="F13:G13"/>
  </mergeCells>
  <conditionalFormatting sqref="C1:C5 D11:F11 D13:F13 C17:C1048576">
    <cfRule type="containsText" dxfId="131" priority="74" operator="containsText" text="CÓDIGO NÃO ENCONTRADO">
      <formula>NOT(ISERROR(SEARCH("CÓDIGO NÃO ENCONTRADO",C1)))</formula>
    </cfRule>
  </conditionalFormatting>
  <conditionalFormatting sqref="F15">
    <cfRule type="containsText" dxfId="130" priority="1" operator="containsText" text="CÓDIGO NÃO ENCONTRADO">
      <formula>NOT(ISERROR(SEARCH("CÓDIGO NÃO ENCONTRADO",F15)))</formula>
    </cfRule>
  </conditionalFormatting>
  <pageMargins left="0.25" right="0.25" top="0.75" bottom="0.75" header="0.3" footer="0.3"/>
  <pageSetup paperSize="9" scale="8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8"/>
  </sheetPr>
  <dimension ref="A1:F9663"/>
  <sheetViews>
    <sheetView zoomScale="130" zoomScaleNormal="130" workbookViewId="0">
      <selection activeCell="I21" sqref="I21"/>
    </sheetView>
  </sheetViews>
  <sheetFormatPr defaultRowHeight="15"/>
  <cols>
    <col min="1" max="1" width="17.7109375" customWidth="1"/>
    <col min="2" max="2" width="14.7109375" customWidth="1"/>
    <col min="3" max="3" width="70.7109375" customWidth="1"/>
    <col min="4" max="5" width="11.7109375" customWidth="1"/>
    <col min="6" max="6" width="5.7109375" customWidth="1"/>
  </cols>
  <sheetData>
    <row r="1" spans="1:6">
      <c r="A1" s="506" t="s">
        <v>12780</v>
      </c>
    </row>
    <row r="2" spans="1:6">
      <c r="A2" s="503" t="s">
        <v>12781</v>
      </c>
    </row>
    <row r="3" spans="1:6">
      <c r="A3" s="503" t="s">
        <v>12777</v>
      </c>
      <c r="B3" s="505" t="s">
        <v>12778</v>
      </c>
      <c r="D3" s="507" t="s">
        <v>12782</v>
      </c>
    </row>
    <row r="4" spans="1:6">
      <c r="A4" s="503" t="s">
        <v>12783</v>
      </c>
      <c r="B4" s="505" t="s">
        <v>12784</v>
      </c>
      <c r="D4" s="508" t="s">
        <v>12785</v>
      </c>
      <c r="E4" s="509" t="s">
        <v>12786</v>
      </c>
      <c r="F4" s="509"/>
    </row>
    <row r="5" spans="1:6">
      <c r="D5" s="509" t="s">
        <v>12787</v>
      </c>
      <c r="E5" s="510" t="s">
        <v>12788</v>
      </c>
      <c r="F5" s="510"/>
    </row>
    <row r="6" spans="1:6">
      <c r="A6" s="506" t="s">
        <v>12789</v>
      </c>
      <c r="B6" s="503" t="s">
        <v>12790</v>
      </c>
      <c r="D6" s="509" t="s">
        <v>12791</v>
      </c>
      <c r="E6" s="511">
        <v>1.1011</v>
      </c>
      <c r="F6" s="511"/>
    </row>
    <row r="7" spans="1:6">
      <c r="B7" s="503" t="s">
        <v>12792</v>
      </c>
      <c r="D7" s="509" t="s">
        <v>12793</v>
      </c>
      <c r="E7" s="511">
        <v>0.70189999999999997</v>
      </c>
      <c r="F7" s="511"/>
    </row>
    <row r="8" spans="1:6">
      <c r="B8" s="503" t="s">
        <v>12794</v>
      </c>
    </row>
    <row r="9" spans="1:6">
      <c r="B9" s="503" t="s">
        <v>12795</v>
      </c>
      <c r="E9" s="509" t="s">
        <v>12786</v>
      </c>
      <c r="F9" s="509"/>
    </row>
    <row r="10" spans="1:6" ht="25.5">
      <c r="A10" s="509" t="s">
        <v>12796</v>
      </c>
      <c r="B10" s="509" t="s">
        <v>12797</v>
      </c>
      <c r="C10" s="509" t="s">
        <v>6</v>
      </c>
      <c r="D10" s="509" t="s">
        <v>12798</v>
      </c>
      <c r="E10" s="509" t="s">
        <v>12799</v>
      </c>
      <c r="F10" s="509" t="s">
        <v>12800</v>
      </c>
    </row>
    <row r="11" spans="1:6">
      <c r="A11" s="513" t="s">
        <v>12801</v>
      </c>
      <c r="B11" s="502">
        <v>104658</v>
      </c>
      <c r="C11" s="503" t="s">
        <v>7531</v>
      </c>
      <c r="D11" s="502" t="s">
        <v>15</v>
      </c>
      <c r="E11" s="504">
        <v>171.36</v>
      </c>
      <c r="F11" s="512">
        <v>0</v>
      </c>
    </row>
    <row r="12" spans="1:6">
      <c r="A12" s="513" t="s">
        <v>12801</v>
      </c>
      <c r="B12" s="502">
        <v>105002</v>
      </c>
      <c r="C12" s="503" t="s">
        <v>7672</v>
      </c>
      <c r="D12" s="502" t="s">
        <v>13</v>
      </c>
      <c r="E12" s="504">
        <v>786.98</v>
      </c>
      <c r="F12" s="512">
        <v>0</v>
      </c>
    </row>
    <row r="13" spans="1:6">
      <c r="A13" s="513" t="s">
        <v>12801</v>
      </c>
      <c r="B13" s="502">
        <v>105004</v>
      </c>
      <c r="C13" s="503" t="s">
        <v>7674</v>
      </c>
      <c r="D13" s="502" t="s">
        <v>15</v>
      </c>
      <c r="E13" s="504">
        <v>134.87</v>
      </c>
      <c r="F13" s="512">
        <v>0</v>
      </c>
    </row>
    <row r="14" spans="1:6">
      <c r="A14" s="513" t="s">
        <v>12801</v>
      </c>
      <c r="B14" s="502">
        <v>105003</v>
      </c>
      <c r="C14" s="503" t="s">
        <v>7673</v>
      </c>
      <c r="D14" s="502" t="s">
        <v>13</v>
      </c>
      <c r="E14" s="504">
        <v>1261.98</v>
      </c>
      <c r="F14" s="512">
        <v>5.8400000000000001E-2</v>
      </c>
    </row>
    <row r="15" spans="1:6">
      <c r="A15" s="513" t="s">
        <v>12801</v>
      </c>
      <c r="B15" s="502">
        <v>105005</v>
      </c>
      <c r="C15" s="503" t="s">
        <v>7675</v>
      </c>
      <c r="D15" s="502" t="s">
        <v>15</v>
      </c>
      <c r="E15" s="504">
        <v>222.81</v>
      </c>
      <c r="F15" s="512">
        <v>6.1199999999999997E-2</v>
      </c>
    </row>
    <row r="16" spans="1:6">
      <c r="A16" s="513" t="s">
        <v>12801</v>
      </c>
      <c r="B16" s="502">
        <v>105006</v>
      </c>
      <c r="C16" s="503" t="s">
        <v>12802</v>
      </c>
      <c r="D16" s="502" t="s">
        <v>13</v>
      </c>
      <c r="E16" s="504">
        <v>0</v>
      </c>
      <c r="F16" s="512"/>
    </row>
    <row r="17" spans="1:6">
      <c r="A17" s="513" t="s">
        <v>12801</v>
      </c>
      <c r="B17" s="502">
        <v>104999</v>
      </c>
      <c r="C17" s="503" t="s">
        <v>12803</v>
      </c>
      <c r="D17" s="502" t="s">
        <v>13</v>
      </c>
      <c r="E17" s="504">
        <v>0</v>
      </c>
      <c r="F17" s="512"/>
    </row>
    <row r="18" spans="1:6">
      <c r="A18" s="513" t="s">
        <v>12801</v>
      </c>
      <c r="B18" s="502">
        <v>105000</v>
      </c>
      <c r="C18" s="503" t="s">
        <v>12804</v>
      </c>
      <c r="D18" s="502" t="s">
        <v>12</v>
      </c>
      <c r="E18" s="504">
        <v>1474.9</v>
      </c>
      <c r="F18" s="512">
        <v>0.46139999999999998</v>
      </c>
    </row>
    <row r="19" spans="1:6">
      <c r="A19" s="513" t="s">
        <v>12801</v>
      </c>
      <c r="B19" s="502">
        <v>105001</v>
      </c>
      <c r="C19" s="503" t="s">
        <v>12805</v>
      </c>
      <c r="D19" s="502" t="s">
        <v>12</v>
      </c>
      <c r="E19" s="504">
        <v>1509.14</v>
      </c>
      <c r="F19" s="512">
        <v>0.45090000000000002</v>
      </c>
    </row>
    <row r="20" spans="1:6">
      <c r="A20" s="513" t="s">
        <v>12806</v>
      </c>
      <c r="B20" s="502">
        <v>89306</v>
      </c>
      <c r="C20" s="503" t="s">
        <v>5226</v>
      </c>
      <c r="D20" s="502" t="s">
        <v>15</v>
      </c>
      <c r="E20" s="504">
        <v>104.77</v>
      </c>
      <c r="F20" s="512">
        <v>0</v>
      </c>
    </row>
    <row r="21" spans="1:6">
      <c r="A21" s="513" t="s">
        <v>12806</v>
      </c>
      <c r="B21" s="502">
        <v>89307</v>
      </c>
      <c r="C21" s="503" t="s">
        <v>5227</v>
      </c>
      <c r="D21" s="502" t="s">
        <v>15</v>
      </c>
      <c r="E21" s="504">
        <v>107.16</v>
      </c>
      <c r="F21" s="512">
        <v>0</v>
      </c>
    </row>
    <row r="22" spans="1:6">
      <c r="A22" s="513" t="s">
        <v>12806</v>
      </c>
      <c r="B22" s="502">
        <v>89290</v>
      </c>
      <c r="C22" s="503" t="s">
        <v>5222</v>
      </c>
      <c r="D22" s="502" t="s">
        <v>15</v>
      </c>
      <c r="E22" s="504">
        <v>86.59</v>
      </c>
      <c r="F22" s="512">
        <v>0</v>
      </c>
    </row>
    <row r="23" spans="1:6">
      <c r="A23" s="513" t="s">
        <v>12806</v>
      </c>
      <c r="B23" s="502">
        <v>89291</v>
      </c>
      <c r="C23" s="503" t="s">
        <v>5223</v>
      </c>
      <c r="D23" s="502" t="s">
        <v>15</v>
      </c>
      <c r="E23" s="504">
        <v>88.37</v>
      </c>
      <c r="F23" s="512">
        <v>0</v>
      </c>
    </row>
    <row r="24" spans="1:6">
      <c r="A24" s="513" t="s">
        <v>12806</v>
      </c>
      <c r="B24" s="502">
        <v>89298</v>
      </c>
      <c r="C24" s="503" t="s">
        <v>5224</v>
      </c>
      <c r="D24" s="502" t="s">
        <v>15</v>
      </c>
      <c r="E24" s="504">
        <v>90.67</v>
      </c>
      <c r="F24" s="512">
        <v>0</v>
      </c>
    </row>
    <row r="25" spans="1:6">
      <c r="A25" s="513" t="s">
        <v>12806</v>
      </c>
      <c r="B25" s="502">
        <v>89299</v>
      </c>
      <c r="C25" s="503" t="s">
        <v>5225</v>
      </c>
      <c r="D25" s="502" t="s">
        <v>15</v>
      </c>
      <c r="E25" s="504">
        <v>92.81</v>
      </c>
      <c r="F25" s="512">
        <v>0</v>
      </c>
    </row>
    <row r="26" spans="1:6">
      <c r="A26" s="513" t="s">
        <v>12806</v>
      </c>
      <c r="B26" s="502">
        <v>89282</v>
      </c>
      <c r="C26" s="503" t="s">
        <v>5220</v>
      </c>
      <c r="D26" s="502" t="s">
        <v>15</v>
      </c>
      <c r="E26" s="504">
        <v>77.790000000000006</v>
      </c>
      <c r="F26" s="512">
        <v>0</v>
      </c>
    </row>
    <row r="27" spans="1:6">
      <c r="A27" s="513" t="s">
        <v>12806</v>
      </c>
      <c r="B27" s="502">
        <v>89283</v>
      </c>
      <c r="C27" s="503" t="s">
        <v>5221</v>
      </c>
      <c r="D27" s="502" t="s">
        <v>15</v>
      </c>
      <c r="E27" s="504">
        <v>79.39</v>
      </c>
      <c r="F27" s="512">
        <v>0</v>
      </c>
    </row>
    <row r="28" spans="1:6">
      <c r="A28" s="513" t="s">
        <v>12807</v>
      </c>
      <c r="B28" s="502">
        <v>89480</v>
      </c>
      <c r="C28" s="503" t="s">
        <v>5250</v>
      </c>
      <c r="D28" s="502" t="s">
        <v>15</v>
      </c>
      <c r="E28" s="504">
        <v>178.65</v>
      </c>
      <c r="F28" s="512">
        <v>0</v>
      </c>
    </row>
    <row r="29" spans="1:6">
      <c r="A29" s="513" t="s">
        <v>12807</v>
      </c>
      <c r="B29" s="502">
        <v>89464</v>
      </c>
      <c r="C29" s="503" t="s">
        <v>5977</v>
      </c>
      <c r="D29" s="502" t="s">
        <v>15</v>
      </c>
      <c r="E29" s="504">
        <v>156.41</v>
      </c>
      <c r="F29" s="512">
        <v>0</v>
      </c>
    </row>
    <row r="30" spans="1:6">
      <c r="A30" s="513" t="s">
        <v>12807</v>
      </c>
      <c r="B30" s="502">
        <v>89478</v>
      </c>
      <c r="C30" s="503" t="s">
        <v>5249</v>
      </c>
      <c r="D30" s="502" t="s">
        <v>15</v>
      </c>
      <c r="E30" s="504">
        <v>154.6</v>
      </c>
      <c r="F30" s="512">
        <v>0</v>
      </c>
    </row>
    <row r="31" spans="1:6">
      <c r="A31" s="513" t="s">
        <v>12807</v>
      </c>
      <c r="B31" s="502">
        <v>89462</v>
      </c>
      <c r="C31" s="503" t="s">
        <v>5246</v>
      </c>
      <c r="D31" s="502" t="s">
        <v>15</v>
      </c>
      <c r="E31" s="504">
        <v>133.18</v>
      </c>
      <c r="F31" s="512">
        <v>0</v>
      </c>
    </row>
    <row r="32" spans="1:6">
      <c r="A32" s="513" t="s">
        <v>12807</v>
      </c>
      <c r="B32" s="502">
        <v>104444</v>
      </c>
      <c r="C32" s="503" t="s">
        <v>12808</v>
      </c>
      <c r="D32" s="502" t="s">
        <v>15</v>
      </c>
      <c r="E32" s="504">
        <v>0</v>
      </c>
      <c r="F32" s="512"/>
    </row>
    <row r="33" spans="1:6">
      <c r="A33" s="513" t="s">
        <v>12807</v>
      </c>
      <c r="B33" s="502">
        <v>104442</v>
      </c>
      <c r="C33" s="503" t="s">
        <v>12809</v>
      </c>
      <c r="D33" s="502" t="s">
        <v>15</v>
      </c>
      <c r="E33" s="504">
        <v>0</v>
      </c>
      <c r="F33" s="512"/>
    </row>
    <row r="34" spans="1:6">
      <c r="A34" s="513" t="s">
        <v>12807</v>
      </c>
      <c r="B34" s="502">
        <v>89472</v>
      </c>
      <c r="C34" s="503" t="s">
        <v>5248</v>
      </c>
      <c r="D34" s="502" t="s">
        <v>15</v>
      </c>
      <c r="E34" s="504">
        <v>137.1</v>
      </c>
      <c r="F34" s="512">
        <v>0</v>
      </c>
    </row>
    <row r="35" spans="1:6">
      <c r="A35" s="513" t="s">
        <v>12807</v>
      </c>
      <c r="B35" s="502">
        <v>89455</v>
      </c>
      <c r="C35" s="503" t="s">
        <v>5245</v>
      </c>
      <c r="D35" s="502" t="s">
        <v>15</v>
      </c>
      <c r="E35" s="504">
        <v>123.03</v>
      </c>
      <c r="F35" s="512">
        <v>0</v>
      </c>
    </row>
    <row r="36" spans="1:6">
      <c r="A36" s="513" t="s">
        <v>12807</v>
      </c>
      <c r="B36" s="502">
        <v>89470</v>
      </c>
      <c r="C36" s="503" t="s">
        <v>5247</v>
      </c>
      <c r="D36" s="502" t="s">
        <v>15</v>
      </c>
      <c r="E36" s="504">
        <v>114.85</v>
      </c>
      <c r="F36" s="512">
        <v>0</v>
      </c>
    </row>
    <row r="37" spans="1:6">
      <c r="A37" s="513" t="s">
        <v>12807</v>
      </c>
      <c r="B37" s="502">
        <v>89453</v>
      </c>
      <c r="C37" s="503" t="s">
        <v>5244</v>
      </c>
      <c r="D37" s="502" t="s">
        <v>15</v>
      </c>
      <c r="E37" s="504">
        <v>101.62</v>
      </c>
      <c r="F37" s="512">
        <v>0</v>
      </c>
    </row>
    <row r="38" spans="1:6">
      <c r="A38" s="513" t="s">
        <v>12807</v>
      </c>
      <c r="B38" s="502">
        <v>104443</v>
      </c>
      <c r="C38" s="503" t="s">
        <v>12810</v>
      </c>
      <c r="D38" s="502" t="s">
        <v>15</v>
      </c>
      <c r="E38" s="504">
        <v>0</v>
      </c>
      <c r="F38" s="512"/>
    </row>
    <row r="39" spans="1:6">
      <c r="A39" s="513" t="s">
        <v>12807</v>
      </c>
      <c r="B39" s="502">
        <v>104441</v>
      </c>
      <c r="C39" s="503" t="s">
        <v>12811</v>
      </c>
      <c r="D39" s="502" t="s">
        <v>15</v>
      </c>
      <c r="E39" s="504">
        <v>0</v>
      </c>
      <c r="F39" s="512"/>
    </row>
    <row r="40" spans="1:6">
      <c r="A40" s="513" t="s">
        <v>12812</v>
      </c>
      <c r="B40" s="502">
        <v>103338</v>
      </c>
      <c r="C40" s="503" t="s">
        <v>5238</v>
      </c>
      <c r="D40" s="502" t="s">
        <v>15</v>
      </c>
      <c r="E40" s="504">
        <v>128.97999999999999</v>
      </c>
      <c r="F40" s="512">
        <v>3.5000000000000001E-3</v>
      </c>
    </row>
    <row r="41" spans="1:6">
      <c r="A41" s="513" t="s">
        <v>12812</v>
      </c>
      <c r="B41" s="502">
        <v>103339</v>
      </c>
      <c r="C41" s="503" t="s">
        <v>5239</v>
      </c>
      <c r="D41" s="502" t="s">
        <v>15</v>
      </c>
      <c r="E41" s="504">
        <v>130.33000000000001</v>
      </c>
      <c r="F41" s="512">
        <v>3.5000000000000001E-3</v>
      </c>
    </row>
    <row r="42" spans="1:6">
      <c r="A42" s="513" t="s">
        <v>12812</v>
      </c>
      <c r="B42" s="502">
        <v>103340</v>
      </c>
      <c r="C42" s="503" t="s">
        <v>5240</v>
      </c>
      <c r="D42" s="502" t="s">
        <v>15</v>
      </c>
      <c r="E42" s="504">
        <v>156.32</v>
      </c>
      <c r="F42" s="512">
        <v>2.8999999999999998E-3</v>
      </c>
    </row>
    <row r="43" spans="1:6">
      <c r="A43" s="513" t="s">
        <v>12812</v>
      </c>
      <c r="B43" s="502">
        <v>103341</v>
      </c>
      <c r="C43" s="503" t="s">
        <v>5241</v>
      </c>
      <c r="D43" s="502" t="s">
        <v>15</v>
      </c>
      <c r="E43" s="504">
        <v>158.02000000000001</v>
      </c>
      <c r="F43" s="512">
        <v>2.8E-3</v>
      </c>
    </row>
    <row r="44" spans="1:6">
      <c r="A44" s="513" t="s">
        <v>12812</v>
      </c>
      <c r="B44" s="502">
        <v>103336</v>
      </c>
      <c r="C44" s="503" t="s">
        <v>5236</v>
      </c>
      <c r="D44" s="502" t="s">
        <v>15</v>
      </c>
      <c r="E44" s="504">
        <v>98.37</v>
      </c>
      <c r="F44" s="512">
        <v>2.2000000000000001E-3</v>
      </c>
    </row>
    <row r="45" spans="1:6">
      <c r="A45" s="513" t="s">
        <v>12812</v>
      </c>
      <c r="B45" s="502">
        <v>103337</v>
      </c>
      <c r="C45" s="503" t="s">
        <v>5237</v>
      </c>
      <c r="D45" s="502" t="s">
        <v>15</v>
      </c>
      <c r="E45" s="504">
        <v>99.53</v>
      </c>
      <c r="F45" s="512">
        <v>2.2000000000000001E-3</v>
      </c>
    </row>
    <row r="46" spans="1:6">
      <c r="A46" s="513" t="s">
        <v>12812</v>
      </c>
      <c r="B46" s="502">
        <v>103342</v>
      </c>
      <c r="C46" s="503" t="s">
        <v>5242</v>
      </c>
      <c r="D46" s="502" t="s">
        <v>15</v>
      </c>
      <c r="E46" s="504">
        <v>132.88999999999999</v>
      </c>
      <c r="F46" s="512">
        <v>3.3999999999999998E-3</v>
      </c>
    </row>
    <row r="47" spans="1:6">
      <c r="A47" s="513" t="s">
        <v>12812</v>
      </c>
      <c r="B47" s="502">
        <v>103343</v>
      </c>
      <c r="C47" s="503" t="s">
        <v>5243</v>
      </c>
      <c r="D47" s="502" t="s">
        <v>15</v>
      </c>
      <c r="E47" s="504">
        <v>134.38999999999999</v>
      </c>
      <c r="F47" s="512">
        <v>3.3E-3</v>
      </c>
    </row>
    <row r="48" spans="1:6">
      <c r="A48" s="513" t="s">
        <v>12812</v>
      </c>
      <c r="B48" s="502">
        <v>103354</v>
      </c>
      <c r="C48" s="503" t="s">
        <v>7768</v>
      </c>
      <c r="D48" s="502" t="s">
        <v>15</v>
      </c>
      <c r="E48" s="504">
        <v>96.72</v>
      </c>
      <c r="F48" s="512">
        <v>6.4000000000000003E-3</v>
      </c>
    </row>
    <row r="49" spans="1:6">
      <c r="A49" s="513" t="s">
        <v>12812</v>
      </c>
      <c r="B49" s="502">
        <v>103355</v>
      </c>
      <c r="C49" s="503" t="s">
        <v>7769</v>
      </c>
      <c r="D49" s="502" t="s">
        <v>15</v>
      </c>
      <c r="E49" s="504">
        <v>98.11</v>
      </c>
      <c r="F49" s="512">
        <v>6.3E-3</v>
      </c>
    </row>
    <row r="50" spans="1:6">
      <c r="A50" s="513" t="s">
        <v>12812</v>
      </c>
      <c r="B50" s="502">
        <v>103330</v>
      </c>
      <c r="C50" s="503" t="s">
        <v>5210</v>
      </c>
      <c r="D50" s="502" t="s">
        <v>15</v>
      </c>
      <c r="E50" s="504">
        <v>89.29</v>
      </c>
      <c r="F50" s="512">
        <v>5.0000000000000001E-3</v>
      </c>
    </row>
    <row r="51" spans="1:6">
      <c r="A51" s="513" t="s">
        <v>12812</v>
      </c>
      <c r="B51" s="502">
        <v>103331</v>
      </c>
      <c r="C51" s="503" t="s">
        <v>5211</v>
      </c>
      <c r="D51" s="502" t="s">
        <v>15</v>
      </c>
      <c r="E51" s="504">
        <v>90.59</v>
      </c>
      <c r="F51" s="512">
        <v>5.0000000000000001E-3</v>
      </c>
    </row>
    <row r="52" spans="1:6">
      <c r="A52" s="513" t="s">
        <v>12812</v>
      </c>
      <c r="B52" s="502">
        <v>103358</v>
      </c>
      <c r="C52" s="503" t="s">
        <v>7770</v>
      </c>
      <c r="D52" s="502" t="s">
        <v>15</v>
      </c>
      <c r="E52" s="504">
        <v>75.45</v>
      </c>
      <c r="F52" s="512">
        <v>6.0000000000000001E-3</v>
      </c>
    </row>
    <row r="53" spans="1:6">
      <c r="A53" s="513" t="s">
        <v>12812</v>
      </c>
      <c r="B53" s="502">
        <v>103359</v>
      </c>
      <c r="C53" s="503" t="s">
        <v>7771</v>
      </c>
      <c r="D53" s="502" t="s">
        <v>15</v>
      </c>
      <c r="E53" s="504">
        <v>76.55</v>
      </c>
      <c r="F53" s="512">
        <v>5.8999999999999999E-3</v>
      </c>
    </row>
    <row r="54" spans="1:6">
      <c r="A54" s="513" t="s">
        <v>12812</v>
      </c>
      <c r="B54" s="502">
        <v>103366</v>
      </c>
      <c r="C54" s="503" t="s">
        <v>7778</v>
      </c>
      <c r="D54" s="502" t="s">
        <v>15</v>
      </c>
      <c r="E54" s="504">
        <v>66.010000000000005</v>
      </c>
      <c r="F54" s="512">
        <v>6.7999999999999996E-3</v>
      </c>
    </row>
    <row r="55" spans="1:6">
      <c r="A55" s="513" t="s">
        <v>12812</v>
      </c>
      <c r="B55" s="502">
        <v>103367</v>
      </c>
      <c r="C55" s="503" t="s">
        <v>7779</v>
      </c>
      <c r="D55" s="502" t="s">
        <v>15</v>
      </c>
      <c r="E55" s="504">
        <v>67.010000000000005</v>
      </c>
      <c r="F55" s="512">
        <v>6.7000000000000002E-3</v>
      </c>
    </row>
    <row r="56" spans="1:6">
      <c r="A56" s="513" t="s">
        <v>12812</v>
      </c>
      <c r="B56" s="502">
        <v>103360</v>
      </c>
      <c r="C56" s="503" t="s">
        <v>7772</v>
      </c>
      <c r="D56" s="502" t="s">
        <v>15</v>
      </c>
      <c r="E56" s="504">
        <v>88.48</v>
      </c>
      <c r="F56" s="512">
        <v>5.1000000000000004E-3</v>
      </c>
    </row>
    <row r="57" spans="1:6">
      <c r="A57" s="513" t="s">
        <v>12812</v>
      </c>
      <c r="B57" s="502">
        <v>103361</v>
      </c>
      <c r="C57" s="503" t="s">
        <v>7773</v>
      </c>
      <c r="D57" s="502" t="s">
        <v>15</v>
      </c>
      <c r="E57" s="504">
        <v>89.87</v>
      </c>
      <c r="F57" s="512">
        <v>5.0000000000000001E-3</v>
      </c>
    </row>
    <row r="58" spans="1:6">
      <c r="A58" s="513" t="s">
        <v>12812</v>
      </c>
      <c r="B58" s="502">
        <v>103368</v>
      </c>
      <c r="C58" s="503" t="s">
        <v>7780</v>
      </c>
      <c r="D58" s="502" t="s">
        <v>15</v>
      </c>
      <c r="E58" s="504">
        <v>74.94</v>
      </c>
      <c r="F58" s="512">
        <v>6.0000000000000001E-3</v>
      </c>
    </row>
    <row r="59" spans="1:6">
      <c r="A59" s="513" t="s">
        <v>12812</v>
      </c>
      <c r="B59" s="502">
        <v>103369</v>
      </c>
      <c r="C59" s="503" t="s">
        <v>7781</v>
      </c>
      <c r="D59" s="502" t="s">
        <v>15</v>
      </c>
      <c r="E59" s="504">
        <v>76.2</v>
      </c>
      <c r="F59" s="512">
        <v>5.8999999999999999E-3</v>
      </c>
    </row>
    <row r="60" spans="1:6">
      <c r="A60" s="513" t="s">
        <v>12812</v>
      </c>
      <c r="B60" s="502">
        <v>103334</v>
      </c>
      <c r="C60" s="503" t="s">
        <v>5214</v>
      </c>
      <c r="D60" s="502" t="s">
        <v>15</v>
      </c>
      <c r="E60" s="504">
        <v>157.05000000000001</v>
      </c>
      <c r="F60" s="512">
        <v>5.4999999999999997E-3</v>
      </c>
    </row>
    <row r="61" spans="1:6">
      <c r="A61" s="513" t="s">
        <v>12812</v>
      </c>
      <c r="B61" s="502">
        <v>103335</v>
      </c>
      <c r="C61" s="503" t="s">
        <v>5215</v>
      </c>
      <c r="D61" s="502" t="s">
        <v>15</v>
      </c>
      <c r="E61" s="504">
        <v>159.49</v>
      </c>
      <c r="F61" s="512">
        <v>5.4999999999999997E-3</v>
      </c>
    </row>
    <row r="62" spans="1:6">
      <c r="A62" s="513" t="s">
        <v>12812</v>
      </c>
      <c r="B62" s="502">
        <v>103362</v>
      </c>
      <c r="C62" s="503" t="s">
        <v>7774</v>
      </c>
      <c r="D62" s="502" t="s">
        <v>15</v>
      </c>
      <c r="E62" s="504">
        <v>107.29</v>
      </c>
      <c r="F62" s="512">
        <v>4.1999999999999997E-3</v>
      </c>
    </row>
    <row r="63" spans="1:6">
      <c r="A63" s="513" t="s">
        <v>12812</v>
      </c>
      <c r="B63" s="502">
        <v>103363</v>
      </c>
      <c r="C63" s="503" t="s">
        <v>7775</v>
      </c>
      <c r="D63" s="502" t="s">
        <v>15</v>
      </c>
      <c r="E63" s="504">
        <v>108.86</v>
      </c>
      <c r="F63" s="512">
        <v>4.1000000000000003E-3</v>
      </c>
    </row>
    <row r="64" spans="1:6">
      <c r="A64" s="513" t="s">
        <v>12812</v>
      </c>
      <c r="B64" s="502">
        <v>103370</v>
      </c>
      <c r="C64" s="503" t="s">
        <v>7782</v>
      </c>
      <c r="D64" s="502" t="s">
        <v>15</v>
      </c>
      <c r="E64" s="504">
        <v>94.55</v>
      </c>
      <c r="F64" s="512">
        <v>4.7999999999999996E-3</v>
      </c>
    </row>
    <row r="65" spans="1:6">
      <c r="A65" s="513" t="s">
        <v>12812</v>
      </c>
      <c r="B65" s="502">
        <v>103371</v>
      </c>
      <c r="C65" s="503" t="s">
        <v>7783</v>
      </c>
      <c r="D65" s="502" t="s">
        <v>15</v>
      </c>
      <c r="E65" s="504">
        <v>95.98</v>
      </c>
      <c r="F65" s="512">
        <v>4.7000000000000002E-3</v>
      </c>
    </row>
    <row r="66" spans="1:6">
      <c r="A66" s="513" t="s">
        <v>12812</v>
      </c>
      <c r="B66" s="502">
        <v>103332</v>
      </c>
      <c r="C66" s="503" t="s">
        <v>5212</v>
      </c>
      <c r="D66" s="502" t="s">
        <v>15</v>
      </c>
      <c r="E66" s="504">
        <v>130.80000000000001</v>
      </c>
      <c r="F66" s="512">
        <v>2.3999999999999998E-3</v>
      </c>
    </row>
    <row r="67" spans="1:6">
      <c r="A67" s="513" t="s">
        <v>12812</v>
      </c>
      <c r="B67" s="502">
        <v>103333</v>
      </c>
      <c r="C67" s="503" t="s">
        <v>5213</v>
      </c>
      <c r="D67" s="502" t="s">
        <v>15</v>
      </c>
      <c r="E67" s="504">
        <v>132.19</v>
      </c>
      <c r="F67" s="512">
        <v>2.3E-3</v>
      </c>
    </row>
    <row r="68" spans="1:6">
      <c r="A68" s="513" t="s">
        <v>12812</v>
      </c>
      <c r="B68" s="502">
        <v>103352</v>
      </c>
      <c r="C68" s="503" t="s">
        <v>7766</v>
      </c>
      <c r="D68" s="502" t="s">
        <v>15</v>
      </c>
      <c r="E68" s="504">
        <v>112.18</v>
      </c>
      <c r="F68" s="512">
        <v>2.8E-3</v>
      </c>
    </row>
    <row r="69" spans="1:6">
      <c r="A69" s="513" t="s">
        <v>12812</v>
      </c>
      <c r="B69" s="502">
        <v>103353</v>
      </c>
      <c r="C69" s="503" t="s">
        <v>7767</v>
      </c>
      <c r="D69" s="502" t="s">
        <v>15</v>
      </c>
      <c r="E69" s="504">
        <v>113.47</v>
      </c>
      <c r="F69" s="512">
        <v>2.7000000000000001E-3</v>
      </c>
    </row>
    <row r="70" spans="1:6">
      <c r="A70" s="513" t="s">
        <v>12812</v>
      </c>
      <c r="B70" s="502">
        <v>103328</v>
      </c>
      <c r="C70" s="503" t="s">
        <v>5208</v>
      </c>
      <c r="D70" s="502" t="s">
        <v>15</v>
      </c>
      <c r="E70" s="504">
        <v>102.6</v>
      </c>
      <c r="F70" s="512">
        <v>2.0999999999999999E-3</v>
      </c>
    </row>
    <row r="71" spans="1:6">
      <c r="A71" s="513" t="s">
        <v>12812</v>
      </c>
      <c r="B71" s="502">
        <v>103329</v>
      </c>
      <c r="C71" s="503" t="s">
        <v>5209</v>
      </c>
      <c r="D71" s="502" t="s">
        <v>15</v>
      </c>
      <c r="E71" s="504">
        <v>103.81</v>
      </c>
      <c r="F71" s="512">
        <v>2.0999999999999999E-3</v>
      </c>
    </row>
    <row r="72" spans="1:6">
      <c r="A72" s="513" t="s">
        <v>12812</v>
      </c>
      <c r="B72" s="502">
        <v>103356</v>
      </c>
      <c r="C72" s="503" t="s">
        <v>5218</v>
      </c>
      <c r="D72" s="502" t="s">
        <v>15</v>
      </c>
      <c r="E72" s="504">
        <v>66.31</v>
      </c>
      <c r="F72" s="512">
        <v>3.3E-3</v>
      </c>
    </row>
    <row r="73" spans="1:6">
      <c r="A73" s="513" t="s">
        <v>12812</v>
      </c>
      <c r="B73" s="502">
        <v>103357</v>
      </c>
      <c r="C73" s="503" t="s">
        <v>5219</v>
      </c>
      <c r="D73" s="502" t="s">
        <v>15</v>
      </c>
      <c r="E73" s="504">
        <v>67.33</v>
      </c>
      <c r="F73" s="512">
        <v>3.3E-3</v>
      </c>
    </row>
    <row r="74" spans="1:6">
      <c r="A74" s="513" t="s">
        <v>12812</v>
      </c>
      <c r="B74" s="502">
        <v>103364</v>
      </c>
      <c r="C74" s="503" t="s">
        <v>7776</v>
      </c>
      <c r="D74" s="502" t="s">
        <v>15</v>
      </c>
      <c r="E74" s="504">
        <v>55.29</v>
      </c>
      <c r="F74" s="512">
        <v>8.0999999999999996E-3</v>
      </c>
    </row>
    <row r="75" spans="1:6">
      <c r="A75" s="513" t="s">
        <v>12812</v>
      </c>
      <c r="B75" s="502">
        <v>103365</v>
      </c>
      <c r="C75" s="503" t="s">
        <v>7777</v>
      </c>
      <c r="D75" s="502" t="s">
        <v>15</v>
      </c>
      <c r="E75" s="504">
        <v>55.98</v>
      </c>
      <c r="F75" s="512">
        <v>3.8999999999999998E-3</v>
      </c>
    </row>
    <row r="76" spans="1:6">
      <c r="A76" s="513" t="s">
        <v>12812</v>
      </c>
      <c r="B76" s="502">
        <v>103350</v>
      </c>
      <c r="C76" s="503" t="s">
        <v>5216</v>
      </c>
      <c r="D76" s="502" t="s">
        <v>15</v>
      </c>
      <c r="E76" s="504">
        <v>190.02</v>
      </c>
      <c r="F76" s="512">
        <v>2.3E-3</v>
      </c>
    </row>
    <row r="77" spans="1:6">
      <c r="A77" s="513" t="s">
        <v>12812</v>
      </c>
      <c r="B77" s="502">
        <v>103351</v>
      </c>
      <c r="C77" s="503" t="s">
        <v>5217</v>
      </c>
      <c r="D77" s="502" t="s">
        <v>15</v>
      </c>
      <c r="E77" s="504">
        <v>191.8</v>
      </c>
      <c r="F77" s="512">
        <v>2.2000000000000001E-3</v>
      </c>
    </row>
    <row r="78" spans="1:6">
      <c r="A78" s="513" t="s">
        <v>12812</v>
      </c>
      <c r="B78" s="502">
        <v>103344</v>
      </c>
      <c r="C78" s="503" t="s">
        <v>7760</v>
      </c>
      <c r="D78" s="502" t="s">
        <v>15</v>
      </c>
      <c r="E78" s="504">
        <v>89.46</v>
      </c>
      <c r="F78" s="512">
        <v>5.0000000000000001E-3</v>
      </c>
    </row>
    <row r="79" spans="1:6">
      <c r="A79" s="513" t="s">
        <v>12812</v>
      </c>
      <c r="B79" s="502">
        <v>103345</v>
      </c>
      <c r="C79" s="503" t="s">
        <v>7761</v>
      </c>
      <c r="D79" s="502" t="s">
        <v>15</v>
      </c>
      <c r="E79" s="504">
        <v>91.08</v>
      </c>
      <c r="F79" s="512">
        <v>4.8999999999999998E-3</v>
      </c>
    </row>
    <row r="80" spans="1:6">
      <c r="A80" s="513" t="s">
        <v>12812</v>
      </c>
      <c r="B80" s="502">
        <v>103348</v>
      </c>
      <c r="C80" s="503" t="s">
        <v>7764</v>
      </c>
      <c r="D80" s="502" t="s">
        <v>15</v>
      </c>
      <c r="E80" s="504">
        <v>75.5</v>
      </c>
      <c r="F80" s="512">
        <v>6.0000000000000001E-3</v>
      </c>
    </row>
    <row r="81" spans="1:6">
      <c r="A81" s="513" t="s">
        <v>12812</v>
      </c>
      <c r="B81" s="502">
        <v>103349</v>
      </c>
      <c r="C81" s="503" t="s">
        <v>7765</v>
      </c>
      <c r="D81" s="502" t="s">
        <v>15</v>
      </c>
      <c r="E81" s="504">
        <v>76.97</v>
      </c>
      <c r="F81" s="512">
        <v>5.7999999999999996E-3</v>
      </c>
    </row>
    <row r="82" spans="1:6">
      <c r="A82" s="513" t="s">
        <v>12812</v>
      </c>
      <c r="B82" s="502">
        <v>103346</v>
      </c>
      <c r="C82" s="503" t="s">
        <v>7762</v>
      </c>
      <c r="D82" s="502" t="s">
        <v>15</v>
      </c>
      <c r="E82" s="504">
        <v>99.5</v>
      </c>
      <c r="F82" s="512">
        <v>4.4999999999999997E-3</v>
      </c>
    </row>
    <row r="83" spans="1:6">
      <c r="A83" s="513" t="s">
        <v>12812</v>
      </c>
      <c r="B83" s="502">
        <v>103347</v>
      </c>
      <c r="C83" s="503" t="s">
        <v>7763</v>
      </c>
      <c r="D83" s="502" t="s">
        <v>15</v>
      </c>
      <c r="E83" s="504">
        <v>101.22</v>
      </c>
      <c r="F83" s="512">
        <v>4.4000000000000003E-3</v>
      </c>
    </row>
    <row r="84" spans="1:6">
      <c r="A84" s="513" t="s">
        <v>12812</v>
      </c>
      <c r="B84" s="502">
        <v>103324</v>
      </c>
      <c r="C84" s="503" t="s">
        <v>5204</v>
      </c>
      <c r="D84" s="502" t="s">
        <v>15</v>
      </c>
      <c r="E84" s="504">
        <v>85.44</v>
      </c>
      <c r="F84" s="512">
        <v>5.3E-3</v>
      </c>
    </row>
    <row r="85" spans="1:6">
      <c r="A85" s="513" t="s">
        <v>12812</v>
      </c>
      <c r="B85" s="502">
        <v>103325</v>
      </c>
      <c r="C85" s="503" t="s">
        <v>5205</v>
      </c>
      <c r="D85" s="502" t="s">
        <v>15</v>
      </c>
      <c r="E85" s="504">
        <v>87.01</v>
      </c>
      <c r="F85" s="512">
        <v>5.1999999999999998E-3</v>
      </c>
    </row>
    <row r="86" spans="1:6">
      <c r="A86" s="513" t="s">
        <v>12812</v>
      </c>
      <c r="B86" s="502">
        <v>103326</v>
      </c>
      <c r="C86" s="503" t="s">
        <v>5206</v>
      </c>
      <c r="D86" s="502" t="s">
        <v>15</v>
      </c>
      <c r="E86" s="504">
        <v>100.68</v>
      </c>
      <c r="F86" s="512">
        <v>4.4999999999999997E-3</v>
      </c>
    </row>
    <row r="87" spans="1:6">
      <c r="A87" s="513" t="s">
        <v>12812</v>
      </c>
      <c r="B87" s="502">
        <v>103327</v>
      </c>
      <c r="C87" s="503" t="s">
        <v>5207</v>
      </c>
      <c r="D87" s="502" t="s">
        <v>15</v>
      </c>
      <c r="E87" s="504">
        <v>102.52</v>
      </c>
      <c r="F87" s="512">
        <v>4.4000000000000003E-3</v>
      </c>
    </row>
    <row r="88" spans="1:6">
      <c r="A88" s="513" t="s">
        <v>12812</v>
      </c>
      <c r="B88" s="502">
        <v>103322</v>
      </c>
      <c r="C88" s="503" t="s">
        <v>5202</v>
      </c>
      <c r="D88" s="502" t="s">
        <v>15</v>
      </c>
      <c r="E88" s="504">
        <v>64.069999999999993</v>
      </c>
      <c r="F88" s="512">
        <v>3.3999999999999998E-3</v>
      </c>
    </row>
    <row r="89" spans="1:6">
      <c r="A89" s="513" t="s">
        <v>12812</v>
      </c>
      <c r="B89" s="502">
        <v>103323</v>
      </c>
      <c r="C89" s="503" t="s">
        <v>5203</v>
      </c>
      <c r="D89" s="502" t="s">
        <v>15</v>
      </c>
      <c r="E89" s="504">
        <v>65.459999999999994</v>
      </c>
      <c r="F89" s="512">
        <v>3.3999999999999998E-3</v>
      </c>
    </row>
    <row r="90" spans="1:6">
      <c r="A90" s="513" t="s">
        <v>12812</v>
      </c>
      <c r="B90" s="502">
        <v>103318</v>
      </c>
      <c r="C90" s="503" t="s">
        <v>5232</v>
      </c>
      <c r="D90" s="502" t="s">
        <v>15</v>
      </c>
      <c r="E90" s="504">
        <v>113.71</v>
      </c>
      <c r="F90" s="512">
        <v>4.0000000000000001E-3</v>
      </c>
    </row>
    <row r="91" spans="1:6">
      <c r="A91" s="513" t="s">
        <v>12812</v>
      </c>
      <c r="B91" s="502">
        <v>103319</v>
      </c>
      <c r="C91" s="503" t="s">
        <v>5233</v>
      </c>
      <c r="D91" s="502" t="s">
        <v>15</v>
      </c>
      <c r="E91" s="504">
        <v>115.06</v>
      </c>
      <c r="F91" s="512">
        <v>3.8999999999999998E-3</v>
      </c>
    </row>
    <row r="92" spans="1:6">
      <c r="A92" s="513" t="s">
        <v>12812</v>
      </c>
      <c r="B92" s="502">
        <v>103320</v>
      </c>
      <c r="C92" s="503" t="s">
        <v>5234</v>
      </c>
      <c r="D92" s="502" t="s">
        <v>15</v>
      </c>
      <c r="E92" s="504">
        <v>136.72999999999999</v>
      </c>
      <c r="F92" s="512">
        <v>3.3E-3</v>
      </c>
    </row>
    <row r="93" spans="1:6">
      <c r="A93" s="513" t="s">
        <v>12812</v>
      </c>
      <c r="B93" s="502">
        <v>103321</v>
      </c>
      <c r="C93" s="503" t="s">
        <v>5235</v>
      </c>
      <c r="D93" s="502" t="s">
        <v>15</v>
      </c>
      <c r="E93" s="504">
        <v>138.43</v>
      </c>
      <c r="F93" s="512">
        <v>3.3E-3</v>
      </c>
    </row>
    <row r="94" spans="1:6">
      <c r="A94" s="513" t="s">
        <v>12812</v>
      </c>
      <c r="B94" s="502">
        <v>103316</v>
      </c>
      <c r="C94" s="503" t="s">
        <v>5230</v>
      </c>
      <c r="D94" s="502" t="s">
        <v>15</v>
      </c>
      <c r="E94" s="504">
        <v>87.9</v>
      </c>
      <c r="F94" s="512">
        <v>2.5000000000000001E-3</v>
      </c>
    </row>
    <row r="95" spans="1:6">
      <c r="A95" s="513" t="s">
        <v>12812</v>
      </c>
      <c r="B95" s="502">
        <v>103317</v>
      </c>
      <c r="C95" s="503" t="s">
        <v>5231</v>
      </c>
      <c r="D95" s="502" t="s">
        <v>15</v>
      </c>
      <c r="E95" s="504">
        <v>89.06</v>
      </c>
      <c r="F95" s="512">
        <v>2.5000000000000001E-3</v>
      </c>
    </row>
    <row r="96" spans="1:6">
      <c r="A96" s="513" t="s">
        <v>12813</v>
      </c>
      <c r="B96" s="502">
        <v>101166</v>
      </c>
      <c r="C96" s="503" t="s">
        <v>1795</v>
      </c>
      <c r="D96" s="502" t="s">
        <v>16</v>
      </c>
      <c r="E96" s="504">
        <v>723.96</v>
      </c>
      <c r="F96" s="512">
        <v>0</v>
      </c>
    </row>
    <row r="97" spans="1:6">
      <c r="A97" s="513" t="s">
        <v>12813</v>
      </c>
      <c r="B97" s="502">
        <v>101165</v>
      </c>
      <c r="C97" s="503" t="s">
        <v>1794</v>
      </c>
      <c r="D97" s="502" t="s">
        <v>16</v>
      </c>
      <c r="E97" s="504">
        <v>1134.58</v>
      </c>
      <c r="F97" s="512">
        <v>0</v>
      </c>
    </row>
    <row r="98" spans="1:6">
      <c r="A98" s="513" t="s">
        <v>12813</v>
      </c>
      <c r="B98" s="502">
        <v>101163</v>
      </c>
      <c r="C98" s="503" t="s">
        <v>1799</v>
      </c>
      <c r="D98" s="502" t="s">
        <v>15</v>
      </c>
      <c r="E98" s="504">
        <v>704.83</v>
      </c>
      <c r="F98" s="512">
        <v>0.72609999999999997</v>
      </c>
    </row>
    <row r="99" spans="1:6">
      <c r="A99" s="513" t="s">
        <v>12813</v>
      </c>
      <c r="B99" s="502">
        <v>101164</v>
      </c>
      <c r="C99" s="503" t="s">
        <v>1800</v>
      </c>
      <c r="D99" s="502" t="s">
        <v>15</v>
      </c>
      <c r="E99" s="504">
        <v>716.14</v>
      </c>
      <c r="F99" s="512">
        <v>0.72330000000000005</v>
      </c>
    </row>
    <row r="100" spans="1:6">
      <c r="A100" s="513" t="s">
        <v>12813</v>
      </c>
      <c r="B100" s="502">
        <v>101162</v>
      </c>
      <c r="C100" s="503" t="s">
        <v>1797</v>
      </c>
      <c r="D100" s="502" t="s">
        <v>15</v>
      </c>
      <c r="E100" s="504">
        <v>167.43</v>
      </c>
      <c r="F100" s="512">
        <v>0</v>
      </c>
    </row>
    <row r="101" spans="1:6">
      <c r="A101" s="513" t="s">
        <v>12813</v>
      </c>
      <c r="B101" s="502">
        <v>101161</v>
      </c>
      <c r="C101" s="503" t="s">
        <v>1798</v>
      </c>
      <c r="D101" s="502" t="s">
        <v>15</v>
      </c>
      <c r="E101" s="504">
        <v>261.25</v>
      </c>
      <c r="F101" s="512">
        <v>0</v>
      </c>
    </row>
    <row r="102" spans="1:6">
      <c r="A102" s="513" t="s">
        <v>12813</v>
      </c>
      <c r="B102" s="502">
        <v>101160</v>
      </c>
      <c r="C102" s="503" t="s">
        <v>12814</v>
      </c>
      <c r="D102" s="502" t="s">
        <v>15</v>
      </c>
      <c r="E102" s="504">
        <v>0</v>
      </c>
      <c r="F102" s="512"/>
    </row>
    <row r="103" spans="1:6">
      <c r="A103" s="513" t="s">
        <v>12813</v>
      </c>
      <c r="B103" s="502">
        <v>101159</v>
      </c>
      <c r="C103" s="503" t="s">
        <v>1796</v>
      </c>
      <c r="D103" s="502" t="s">
        <v>15</v>
      </c>
      <c r="E103" s="504">
        <v>149.19999999999999</v>
      </c>
      <c r="F103" s="512">
        <v>0</v>
      </c>
    </row>
    <row r="104" spans="1:6">
      <c r="A104" s="513" t="s">
        <v>12813</v>
      </c>
      <c r="B104" s="502">
        <v>101154</v>
      </c>
      <c r="C104" s="503" t="s">
        <v>1801</v>
      </c>
      <c r="D104" s="502" t="s">
        <v>15</v>
      </c>
      <c r="E104" s="504">
        <v>129.78</v>
      </c>
      <c r="F104" s="512">
        <v>0.6341</v>
      </c>
    </row>
    <row r="105" spans="1:6">
      <c r="A105" s="513" t="s">
        <v>12813</v>
      </c>
      <c r="B105" s="502">
        <v>101155</v>
      </c>
      <c r="C105" s="503" t="s">
        <v>1802</v>
      </c>
      <c r="D105" s="502" t="s">
        <v>15</v>
      </c>
      <c r="E105" s="504">
        <v>180.72</v>
      </c>
      <c r="F105" s="512">
        <v>0.66879999999999995</v>
      </c>
    </row>
    <row r="106" spans="1:6">
      <c r="A106" s="513" t="s">
        <v>12813</v>
      </c>
      <c r="B106" s="502">
        <v>101156</v>
      </c>
      <c r="C106" s="503" t="s">
        <v>1803</v>
      </c>
      <c r="D106" s="502" t="s">
        <v>15</v>
      </c>
      <c r="E106" s="504">
        <v>263.35000000000002</v>
      </c>
      <c r="F106" s="512">
        <v>0.70309999999999995</v>
      </c>
    </row>
    <row r="107" spans="1:6">
      <c r="A107" s="513" t="s">
        <v>12813</v>
      </c>
      <c r="B107" s="502">
        <v>101158</v>
      </c>
      <c r="C107" s="503" t="s">
        <v>5229</v>
      </c>
      <c r="D107" s="502" t="s">
        <v>15</v>
      </c>
      <c r="E107" s="504">
        <v>76.650000000000006</v>
      </c>
      <c r="F107" s="512">
        <v>0</v>
      </c>
    </row>
    <row r="108" spans="1:6">
      <c r="A108" s="513" t="s">
        <v>12813</v>
      </c>
      <c r="B108" s="502">
        <v>101157</v>
      </c>
      <c r="C108" s="503" t="s">
        <v>5228</v>
      </c>
      <c r="D108" s="502" t="s">
        <v>15</v>
      </c>
      <c r="E108" s="504">
        <v>59.14</v>
      </c>
      <c r="F108" s="512">
        <v>0</v>
      </c>
    </row>
    <row r="109" spans="1:6">
      <c r="A109" s="513" t="s">
        <v>12815</v>
      </c>
      <c r="B109" s="502">
        <v>87382</v>
      </c>
      <c r="C109" s="503" t="s">
        <v>922</v>
      </c>
      <c r="D109" s="502" t="s">
        <v>16</v>
      </c>
      <c r="E109" s="504">
        <v>1521.29</v>
      </c>
      <c r="F109" s="512">
        <v>0</v>
      </c>
    </row>
    <row r="110" spans="1:6">
      <c r="A110" s="513" t="s">
        <v>12815</v>
      </c>
      <c r="B110" s="502">
        <v>87383</v>
      </c>
      <c r="C110" s="503" t="s">
        <v>923</v>
      </c>
      <c r="D110" s="502" t="s">
        <v>16</v>
      </c>
      <c r="E110" s="504">
        <v>1509.96</v>
      </c>
      <c r="F110" s="512">
        <v>0</v>
      </c>
    </row>
    <row r="111" spans="1:6">
      <c r="A111" s="513" t="s">
        <v>12815</v>
      </c>
      <c r="B111" s="502">
        <v>87384</v>
      </c>
      <c r="C111" s="503" t="s">
        <v>924</v>
      </c>
      <c r="D111" s="502" t="s">
        <v>16</v>
      </c>
      <c r="E111" s="504">
        <v>1495.37</v>
      </c>
      <c r="F111" s="512">
        <v>0</v>
      </c>
    </row>
    <row r="112" spans="1:6">
      <c r="A112" s="513" t="s">
        <v>12815</v>
      </c>
      <c r="B112" s="502">
        <v>87398</v>
      </c>
      <c r="C112" s="503" t="s">
        <v>937</v>
      </c>
      <c r="D112" s="502" t="s">
        <v>16</v>
      </c>
      <c r="E112" s="504">
        <v>1735.41</v>
      </c>
      <c r="F112" s="512">
        <v>0</v>
      </c>
    </row>
    <row r="113" spans="1:6">
      <c r="A113" s="513" t="s">
        <v>12815</v>
      </c>
      <c r="B113" s="502">
        <v>87395</v>
      </c>
      <c r="C113" s="503" t="s">
        <v>934</v>
      </c>
      <c r="D113" s="502" t="s">
        <v>16</v>
      </c>
      <c r="E113" s="504">
        <v>2956.34</v>
      </c>
      <c r="F113" s="512">
        <v>0</v>
      </c>
    </row>
    <row r="114" spans="1:6">
      <c r="A114" s="513" t="s">
        <v>12815</v>
      </c>
      <c r="B114" s="502">
        <v>87396</v>
      </c>
      <c r="C114" s="503" t="s">
        <v>935</v>
      </c>
      <c r="D114" s="502" t="s">
        <v>16</v>
      </c>
      <c r="E114" s="504">
        <v>2964.84</v>
      </c>
      <c r="F114" s="512">
        <v>0</v>
      </c>
    </row>
    <row r="115" spans="1:6">
      <c r="A115" s="513" t="s">
        <v>12815</v>
      </c>
      <c r="B115" s="502">
        <v>87397</v>
      </c>
      <c r="C115" s="503" t="s">
        <v>936</v>
      </c>
      <c r="D115" s="502" t="s">
        <v>16</v>
      </c>
      <c r="E115" s="504">
        <v>2974.44</v>
      </c>
      <c r="F115" s="512">
        <v>0</v>
      </c>
    </row>
    <row r="116" spans="1:6">
      <c r="A116" s="513" t="s">
        <v>12815</v>
      </c>
      <c r="B116" s="502">
        <v>87402</v>
      </c>
      <c r="C116" s="503" t="s">
        <v>940</v>
      </c>
      <c r="D116" s="502" t="s">
        <v>16</v>
      </c>
      <c r="E116" s="504">
        <v>3227.62</v>
      </c>
      <c r="F116" s="512">
        <v>0</v>
      </c>
    </row>
    <row r="117" spans="1:6">
      <c r="A117" s="513" t="s">
        <v>12815</v>
      </c>
      <c r="B117" s="502">
        <v>87391</v>
      </c>
      <c r="C117" s="503" t="s">
        <v>931</v>
      </c>
      <c r="D117" s="502" t="s">
        <v>16</v>
      </c>
      <c r="E117" s="504">
        <v>4657.17</v>
      </c>
      <c r="F117" s="512">
        <v>0</v>
      </c>
    </row>
    <row r="118" spans="1:6">
      <c r="A118" s="513" t="s">
        <v>12815</v>
      </c>
      <c r="B118" s="502">
        <v>87393</v>
      </c>
      <c r="C118" s="503" t="s">
        <v>932</v>
      </c>
      <c r="D118" s="502" t="s">
        <v>16</v>
      </c>
      <c r="E118" s="504">
        <v>4688.51</v>
      </c>
      <c r="F118" s="512">
        <v>0</v>
      </c>
    </row>
    <row r="119" spans="1:6">
      <c r="A119" s="513" t="s">
        <v>12815</v>
      </c>
      <c r="B119" s="502">
        <v>87394</v>
      </c>
      <c r="C119" s="503" t="s">
        <v>933</v>
      </c>
      <c r="D119" s="502" t="s">
        <v>16</v>
      </c>
      <c r="E119" s="504">
        <v>4719.93</v>
      </c>
      <c r="F119" s="512">
        <v>0</v>
      </c>
    </row>
    <row r="120" spans="1:6">
      <c r="A120" s="513" t="s">
        <v>12815</v>
      </c>
      <c r="B120" s="502">
        <v>87401</v>
      </c>
      <c r="C120" s="503" t="s">
        <v>939</v>
      </c>
      <c r="D120" s="502" t="s">
        <v>16</v>
      </c>
      <c r="E120" s="504">
        <v>4963.2700000000004</v>
      </c>
      <c r="F120" s="512">
        <v>0</v>
      </c>
    </row>
    <row r="121" spans="1:6">
      <c r="A121" s="513" t="s">
        <v>12815</v>
      </c>
      <c r="B121" s="502">
        <v>87407</v>
      </c>
      <c r="C121" s="503" t="s">
        <v>942</v>
      </c>
      <c r="D121" s="502" t="s">
        <v>16</v>
      </c>
      <c r="E121" s="504">
        <v>1556.79</v>
      </c>
      <c r="F121" s="512">
        <v>0</v>
      </c>
    </row>
    <row r="122" spans="1:6">
      <c r="A122" s="513" t="s">
        <v>12815</v>
      </c>
      <c r="B122" s="502">
        <v>87408</v>
      </c>
      <c r="C122" s="503" t="s">
        <v>7611</v>
      </c>
      <c r="D122" s="502" t="s">
        <v>16</v>
      </c>
      <c r="E122" s="504">
        <v>1537.75</v>
      </c>
      <c r="F122" s="512">
        <v>0</v>
      </c>
    </row>
    <row r="123" spans="1:6">
      <c r="A123" s="513" t="s">
        <v>12815</v>
      </c>
      <c r="B123" s="502">
        <v>87404</v>
      </c>
      <c r="C123" s="503" t="s">
        <v>941</v>
      </c>
      <c r="D123" s="502" t="s">
        <v>16</v>
      </c>
      <c r="E123" s="504">
        <v>4360.16</v>
      </c>
      <c r="F123" s="512">
        <v>0</v>
      </c>
    </row>
    <row r="124" spans="1:6">
      <c r="A124" s="513" t="s">
        <v>12815</v>
      </c>
      <c r="B124" s="502">
        <v>87405</v>
      </c>
      <c r="C124" s="503" t="s">
        <v>7610</v>
      </c>
      <c r="D124" s="502" t="s">
        <v>16</v>
      </c>
      <c r="E124" s="504">
        <v>4356.95</v>
      </c>
      <c r="F124" s="512">
        <v>0</v>
      </c>
    </row>
    <row r="125" spans="1:6">
      <c r="A125" s="513" t="s">
        <v>12815</v>
      </c>
      <c r="B125" s="502">
        <v>87388</v>
      </c>
      <c r="C125" s="503" t="s">
        <v>928</v>
      </c>
      <c r="D125" s="502" t="s">
        <v>16</v>
      </c>
      <c r="E125" s="504">
        <v>4172.2299999999996</v>
      </c>
      <c r="F125" s="512">
        <v>0</v>
      </c>
    </row>
    <row r="126" spans="1:6">
      <c r="A126" s="513" t="s">
        <v>12815</v>
      </c>
      <c r="B126" s="502">
        <v>87389</v>
      </c>
      <c r="C126" s="503" t="s">
        <v>929</v>
      </c>
      <c r="D126" s="502" t="s">
        <v>16</v>
      </c>
      <c r="E126" s="504">
        <v>4179.25</v>
      </c>
      <c r="F126" s="512">
        <v>0</v>
      </c>
    </row>
    <row r="127" spans="1:6">
      <c r="A127" s="513" t="s">
        <v>12815</v>
      </c>
      <c r="B127" s="502">
        <v>87390</v>
      </c>
      <c r="C127" s="503" t="s">
        <v>930</v>
      </c>
      <c r="D127" s="502" t="s">
        <v>16</v>
      </c>
      <c r="E127" s="504">
        <v>4192.28</v>
      </c>
      <c r="F127" s="512">
        <v>0</v>
      </c>
    </row>
    <row r="128" spans="1:6">
      <c r="A128" s="513" t="s">
        <v>12815</v>
      </c>
      <c r="B128" s="502">
        <v>87385</v>
      </c>
      <c r="C128" s="503" t="s">
        <v>925</v>
      </c>
      <c r="D128" s="502" t="s">
        <v>16</v>
      </c>
      <c r="E128" s="504">
        <v>1769.22</v>
      </c>
      <c r="F128" s="512">
        <v>0</v>
      </c>
    </row>
    <row r="129" spans="1:6">
      <c r="A129" s="513" t="s">
        <v>12815</v>
      </c>
      <c r="B129" s="502">
        <v>87386</v>
      </c>
      <c r="C129" s="503" t="s">
        <v>926</v>
      </c>
      <c r="D129" s="502" t="s">
        <v>16</v>
      </c>
      <c r="E129" s="504">
        <v>1750.89</v>
      </c>
      <c r="F129" s="512">
        <v>0</v>
      </c>
    </row>
    <row r="130" spans="1:6">
      <c r="A130" s="513" t="s">
        <v>12815</v>
      </c>
      <c r="B130" s="502">
        <v>87387</v>
      </c>
      <c r="C130" s="503" t="s">
        <v>927</v>
      </c>
      <c r="D130" s="502" t="s">
        <v>16</v>
      </c>
      <c r="E130" s="504">
        <v>1737.35</v>
      </c>
      <c r="F130" s="512">
        <v>0</v>
      </c>
    </row>
    <row r="131" spans="1:6">
      <c r="A131" s="513" t="s">
        <v>12815</v>
      </c>
      <c r="B131" s="502">
        <v>87399</v>
      </c>
      <c r="C131" s="503" t="s">
        <v>938</v>
      </c>
      <c r="D131" s="502" t="s">
        <v>16</v>
      </c>
      <c r="E131" s="504">
        <v>1984.53</v>
      </c>
      <c r="F131" s="512">
        <v>0</v>
      </c>
    </row>
    <row r="132" spans="1:6">
      <c r="A132" s="513" t="s">
        <v>12815</v>
      </c>
      <c r="B132" s="502">
        <v>100463</v>
      </c>
      <c r="C132" s="503" t="s">
        <v>12816</v>
      </c>
      <c r="D132" s="502" t="s">
        <v>16</v>
      </c>
      <c r="E132" s="504">
        <v>0</v>
      </c>
      <c r="F132" s="512"/>
    </row>
    <row r="133" spans="1:6">
      <c r="A133" s="513" t="s">
        <v>12815</v>
      </c>
      <c r="B133" s="502">
        <v>100464</v>
      </c>
      <c r="C133" s="503" t="s">
        <v>950</v>
      </c>
      <c r="D133" s="502" t="s">
        <v>16</v>
      </c>
      <c r="E133" s="504">
        <v>685.45</v>
      </c>
      <c r="F133" s="512">
        <v>0</v>
      </c>
    </row>
    <row r="134" spans="1:6">
      <c r="A134" s="513" t="s">
        <v>12815</v>
      </c>
      <c r="B134" s="502">
        <v>100465</v>
      </c>
      <c r="C134" s="503" t="s">
        <v>951</v>
      </c>
      <c r="D134" s="502" t="s">
        <v>16</v>
      </c>
      <c r="E134" s="504">
        <v>640.70000000000005</v>
      </c>
      <c r="F134" s="512">
        <v>0</v>
      </c>
    </row>
    <row r="135" spans="1:6">
      <c r="A135" s="513" t="s">
        <v>12815</v>
      </c>
      <c r="B135" s="502">
        <v>100466</v>
      </c>
      <c r="C135" s="503" t="s">
        <v>952</v>
      </c>
      <c r="D135" s="502" t="s">
        <v>16</v>
      </c>
      <c r="E135" s="504">
        <v>618.04999999999995</v>
      </c>
      <c r="F135" s="512">
        <v>0</v>
      </c>
    </row>
    <row r="136" spans="1:6">
      <c r="A136" s="513" t="s">
        <v>12815</v>
      </c>
      <c r="B136" s="502">
        <v>88627</v>
      </c>
      <c r="C136" s="503" t="s">
        <v>945</v>
      </c>
      <c r="D136" s="502" t="s">
        <v>16</v>
      </c>
      <c r="E136" s="504">
        <v>761.5</v>
      </c>
      <c r="F136" s="512">
        <v>0</v>
      </c>
    </row>
    <row r="137" spans="1:6">
      <c r="A137" s="513" t="s">
        <v>12815</v>
      </c>
      <c r="B137" s="502">
        <v>88626</v>
      </c>
      <c r="C137" s="503" t="s">
        <v>944</v>
      </c>
      <c r="D137" s="502" t="s">
        <v>16</v>
      </c>
      <c r="E137" s="504">
        <v>656.66</v>
      </c>
      <c r="F137" s="512">
        <v>0</v>
      </c>
    </row>
    <row r="138" spans="1:6">
      <c r="A138" s="513" t="s">
        <v>12815</v>
      </c>
      <c r="B138" s="502">
        <v>100488</v>
      </c>
      <c r="C138" s="503" t="s">
        <v>970</v>
      </c>
      <c r="D138" s="502" t="s">
        <v>16</v>
      </c>
      <c r="E138" s="504">
        <v>645.26</v>
      </c>
      <c r="F138" s="512">
        <v>0</v>
      </c>
    </row>
    <row r="139" spans="1:6">
      <c r="A139" s="513" t="s">
        <v>12815</v>
      </c>
      <c r="B139" s="502">
        <v>87368</v>
      </c>
      <c r="C139" s="503" t="s">
        <v>908</v>
      </c>
      <c r="D139" s="502" t="s">
        <v>16</v>
      </c>
      <c r="E139" s="504">
        <v>838.12</v>
      </c>
      <c r="F139" s="512">
        <v>0</v>
      </c>
    </row>
    <row r="140" spans="1:6">
      <c r="A140" s="513" t="s">
        <v>12815</v>
      </c>
      <c r="B140" s="502">
        <v>100450</v>
      </c>
      <c r="C140" s="503" t="s">
        <v>12817</v>
      </c>
      <c r="D140" s="502" t="s">
        <v>16</v>
      </c>
      <c r="E140" s="504">
        <v>0</v>
      </c>
      <c r="F140" s="512"/>
    </row>
    <row r="141" spans="1:6">
      <c r="A141" s="513" t="s">
        <v>12815</v>
      </c>
      <c r="B141" s="502">
        <v>87289</v>
      </c>
      <c r="C141" s="503" t="s">
        <v>841</v>
      </c>
      <c r="D141" s="502" t="s">
        <v>16</v>
      </c>
      <c r="E141" s="504">
        <v>709.26</v>
      </c>
      <c r="F141" s="512">
        <v>0</v>
      </c>
    </row>
    <row r="142" spans="1:6">
      <c r="A142" s="513" t="s">
        <v>12815</v>
      </c>
      <c r="B142" s="502">
        <v>87290</v>
      </c>
      <c r="C142" s="503" t="s">
        <v>842</v>
      </c>
      <c r="D142" s="502" t="s">
        <v>16</v>
      </c>
      <c r="E142" s="504">
        <v>695.85</v>
      </c>
      <c r="F142" s="512">
        <v>0</v>
      </c>
    </row>
    <row r="143" spans="1:6">
      <c r="A143" s="513" t="s">
        <v>12815</v>
      </c>
      <c r="B143" s="502">
        <v>87333</v>
      </c>
      <c r="C143" s="503" t="s">
        <v>873</v>
      </c>
      <c r="D143" s="502" t="s">
        <v>16</v>
      </c>
      <c r="E143" s="504">
        <v>710.88</v>
      </c>
      <c r="F143" s="512">
        <v>0</v>
      </c>
    </row>
    <row r="144" spans="1:6">
      <c r="A144" s="513" t="s">
        <v>12815</v>
      </c>
      <c r="B144" s="502">
        <v>87334</v>
      </c>
      <c r="C144" s="503" t="s">
        <v>874</v>
      </c>
      <c r="D144" s="502" t="s">
        <v>16</v>
      </c>
      <c r="E144" s="504">
        <v>666.92</v>
      </c>
      <c r="F144" s="512">
        <v>0</v>
      </c>
    </row>
    <row r="145" spans="1:6">
      <c r="A145" s="513" t="s">
        <v>12815</v>
      </c>
      <c r="B145" s="502">
        <v>105515</v>
      </c>
      <c r="C145" s="503" t="s">
        <v>7613</v>
      </c>
      <c r="D145" s="502" t="s">
        <v>16</v>
      </c>
      <c r="E145" s="504">
        <v>854.32</v>
      </c>
      <c r="F145" s="512">
        <v>0</v>
      </c>
    </row>
    <row r="146" spans="1:6">
      <c r="A146" s="513" t="s">
        <v>12815</v>
      </c>
      <c r="B146" s="502">
        <v>87367</v>
      </c>
      <c r="C146" s="503" t="s">
        <v>907</v>
      </c>
      <c r="D146" s="502" t="s">
        <v>16</v>
      </c>
      <c r="E146" s="504">
        <v>837.15</v>
      </c>
      <c r="F146" s="512">
        <v>0</v>
      </c>
    </row>
    <row r="147" spans="1:6">
      <c r="A147" s="513" t="s">
        <v>12815</v>
      </c>
      <c r="B147" s="502">
        <v>100449</v>
      </c>
      <c r="C147" s="503" t="s">
        <v>12818</v>
      </c>
      <c r="D147" s="502" t="s">
        <v>16</v>
      </c>
      <c r="E147" s="504">
        <v>0</v>
      </c>
      <c r="F147" s="512"/>
    </row>
    <row r="148" spans="1:6">
      <c r="A148" s="513" t="s">
        <v>12815</v>
      </c>
      <c r="B148" s="502">
        <v>87286</v>
      </c>
      <c r="C148" s="503" t="s">
        <v>839</v>
      </c>
      <c r="D148" s="502" t="s">
        <v>16</v>
      </c>
      <c r="E148" s="504">
        <v>712.73</v>
      </c>
      <c r="F148" s="512">
        <v>0</v>
      </c>
    </row>
    <row r="149" spans="1:6">
      <c r="A149" s="513" t="s">
        <v>12815</v>
      </c>
      <c r="B149" s="502">
        <v>87287</v>
      </c>
      <c r="C149" s="503" t="s">
        <v>840</v>
      </c>
      <c r="D149" s="502" t="s">
        <v>16</v>
      </c>
      <c r="E149" s="504">
        <v>690.45</v>
      </c>
      <c r="F149" s="512">
        <v>0</v>
      </c>
    </row>
    <row r="150" spans="1:6">
      <c r="A150" s="513" t="s">
        <v>12815</v>
      </c>
      <c r="B150" s="502">
        <v>87331</v>
      </c>
      <c r="C150" s="503" t="s">
        <v>871</v>
      </c>
      <c r="D150" s="502" t="s">
        <v>16</v>
      </c>
      <c r="E150" s="504">
        <v>736.4</v>
      </c>
      <c r="F150" s="512">
        <v>0</v>
      </c>
    </row>
    <row r="151" spans="1:6">
      <c r="A151" s="513" t="s">
        <v>12815</v>
      </c>
      <c r="B151" s="502">
        <v>87332</v>
      </c>
      <c r="C151" s="503" t="s">
        <v>872</v>
      </c>
      <c r="D151" s="502" t="s">
        <v>16</v>
      </c>
      <c r="E151" s="504">
        <v>664.3</v>
      </c>
      <c r="F151" s="512">
        <v>0</v>
      </c>
    </row>
    <row r="152" spans="1:6">
      <c r="A152" s="513" t="s">
        <v>12815</v>
      </c>
      <c r="B152" s="502">
        <v>87369</v>
      </c>
      <c r="C152" s="503" t="s">
        <v>909</v>
      </c>
      <c r="D152" s="502" t="s">
        <v>16</v>
      </c>
      <c r="E152" s="504">
        <v>868.31</v>
      </c>
      <c r="F152" s="512">
        <v>0</v>
      </c>
    </row>
    <row r="153" spans="1:6">
      <c r="A153" s="513" t="s">
        <v>12815</v>
      </c>
      <c r="B153" s="502">
        <v>100451</v>
      </c>
      <c r="C153" s="503" t="s">
        <v>12819</v>
      </c>
      <c r="D153" s="502" t="s">
        <v>16</v>
      </c>
      <c r="E153" s="504">
        <v>0</v>
      </c>
      <c r="F153" s="512"/>
    </row>
    <row r="154" spans="1:6">
      <c r="A154" s="513" t="s">
        <v>12815</v>
      </c>
      <c r="B154" s="502">
        <v>87292</v>
      </c>
      <c r="C154" s="503" t="s">
        <v>843</v>
      </c>
      <c r="D154" s="502" t="s">
        <v>16</v>
      </c>
      <c r="E154" s="504">
        <v>735.5</v>
      </c>
      <c r="F154" s="512">
        <v>0</v>
      </c>
    </row>
    <row r="155" spans="1:6">
      <c r="A155" s="513" t="s">
        <v>12815</v>
      </c>
      <c r="B155" s="502">
        <v>87335</v>
      </c>
      <c r="C155" s="503" t="s">
        <v>875</v>
      </c>
      <c r="D155" s="502" t="s">
        <v>16</v>
      </c>
      <c r="E155" s="504">
        <v>703.1</v>
      </c>
      <c r="F155" s="512">
        <v>0</v>
      </c>
    </row>
    <row r="156" spans="1:6">
      <c r="A156" s="513" t="s">
        <v>12815</v>
      </c>
      <c r="B156" s="502">
        <v>87336</v>
      </c>
      <c r="C156" s="503" t="s">
        <v>876</v>
      </c>
      <c r="D156" s="502" t="s">
        <v>16</v>
      </c>
      <c r="E156" s="504">
        <v>698.34</v>
      </c>
      <c r="F156" s="512">
        <v>0</v>
      </c>
    </row>
    <row r="157" spans="1:6">
      <c r="A157" s="513" t="s">
        <v>12815</v>
      </c>
      <c r="B157" s="502">
        <v>87370</v>
      </c>
      <c r="C157" s="503" t="s">
        <v>910</v>
      </c>
      <c r="D157" s="502" t="s">
        <v>16</v>
      </c>
      <c r="E157" s="504">
        <v>841.37</v>
      </c>
      <c r="F157" s="512">
        <v>0</v>
      </c>
    </row>
    <row r="158" spans="1:6">
      <c r="A158" s="513" t="s">
        <v>12815</v>
      </c>
      <c r="B158" s="502">
        <v>100452</v>
      </c>
      <c r="C158" s="503" t="s">
        <v>12820</v>
      </c>
      <c r="D158" s="502" t="s">
        <v>16</v>
      </c>
      <c r="E158" s="504">
        <v>0</v>
      </c>
      <c r="F158" s="512"/>
    </row>
    <row r="159" spans="1:6">
      <c r="A159" s="513" t="s">
        <v>12815</v>
      </c>
      <c r="B159" s="502">
        <v>88715</v>
      </c>
      <c r="C159" s="503" t="s">
        <v>949</v>
      </c>
      <c r="D159" s="502" t="s">
        <v>16</v>
      </c>
      <c r="E159" s="504">
        <v>700.75</v>
      </c>
      <c r="F159" s="512">
        <v>0</v>
      </c>
    </row>
    <row r="160" spans="1:6">
      <c r="A160" s="513" t="s">
        <v>12815</v>
      </c>
      <c r="B160" s="502">
        <v>87294</v>
      </c>
      <c r="C160" s="503" t="s">
        <v>844</v>
      </c>
      <c r="D160" s="502" t="s">
        <v>16</v>
      </c>
      <c r="E160" s="504">
        <v>704.5</v>
      </c>
      <c r="F160" s="512">
        <v>0</v>
      </c>
    </row>
    <row r="161" spans="1:6">
      <c r="A161" s="513" t="s">
        <v>12815</v>
      </c>
      <c r="B161" s="502">
        <v>87337</v>
      </c>
      <c r="C161" s="503" t="s">
        <v>877</v>
      </c>
      <c r="D161" s="502" t="s">
        <v>16</v>
      </c>
      <c r="E161" s="504">
        <v>707.18</v>
      </c>
      <c r="F161" s="512">
        <v>0</v>
      </c>
    </row>
    <row r="162" spans="1:6">
      <c r="A162" s="513" t="s">
        <v>12815</v>
      </c>
      <c r="B162" s="502">
        <v>100487</v>
      </c>
      <c r="C162" s="503" t="s">
        <v>969</v>
      </c>
      <c r="D162" s="502" t="s">
        <v>16</v>
      </c>
      <c r="E162" s="504">
        <v>666.98</v>
      </c>
      <c r="F162" s="512">
        <v>0</v>
      </c>
    </row>
    <row r="163" spans="1:6">
      <c r="A163" s="513" t="s">
        <v>12815</v>
      </c>
      <c r="B163" s="502">
        <v>100467</v>
      </c>
      <c r="C163" s="503" t="s">
        <v>12821</v>
      </c>
      <c r="D163" s="502" t="s">
        <v>16</v>
      </c>
      <c r="E163" s="504">
        <v>0</v>
      </c>
      <c r="F163" s="512"/>
    </row>
    <row r="164" spans="1:6">
      <c r="A164" s="513" t="s">
        <v>12815</v>
      </c>
      <c r="B164" s="502">
        <v>87380</v>
      </c>
      <c r="C164" s="503" t="s">
        <v>920</v>
      </c>
      <c r="D164" s="502" t="s">
        <v>16</v>
      </c>
      <c r="E164" s="504">
        <v>3720.96</v>
      </c>
      <c r="F164" s="512">
        <v>0</v>
      </c>
    </row>
    <row r="165" spans="1:6">
      <c r="A165" s="513" t="s">
        <v>12815</v>
      </c>
      <c r="B165" s="502">
        <v>100461</v>
      </c>
      <c r="C165" s="503" t="s">
        <v>12822</v>
      </c>
      <c r="D165" s="502" t="s">
        <v>16</v>
      </c>
      <c r="E165" s="504">
        <v>0</v>
      </c>
      <c r="F165" s="512"/>
    </row>
    <row r="166" spans="1:6">
      <c r="A166" s="513" t="s">
        <v>12815</v>
      </c>
      <c r="B166" s="502">
        <v>87322</v>
      </c>
      <c r="C166" s="503" t="s">
        <v>863</v>
      </c>
      <c r="D166" s="502" t="s">
        <v>16</v>
      </c>
      <c r="E166" s="504">
        <v>3621.1</v>
      </c>
      <c r="F166" s="512">
        <v>0</v>
      </c>
    </row>
    <row r="167" spans="1:6">
      <c r="A167" s="513" t="s">
        <v>12815</v>
      </c>
      <c r="B167" s="502">
        <v>87323</v>
      </c>
      <c r="C167" s="503" t="s">
        <v>864</v>
      </c>
      <c r="D167" s="502" t="s">
        <v>16</v>
      </c>
      <c r="E167" s="504">
        <v>3614.47</v>
      </c>
      <c r="F167" s="512">
        <v>0</v>
      </c>
    </row>
    <row r="168" spans="1:6">
      <c r="A168" s="513" t="s">
        <v>12815</v>
      </c>
      <c r="B168" s="502">
        <v>87360</v>
      </c>
      <c r="C168" s="503" t="s">
        <v>900</v>
      </c>
      <c r="D168" s="502" t="s">
        <v>16</v>
      </c>
      <c r="E168" s="504">
        <v>3588.11</v>
      </c>
      <c r="F168" s="512">
        <v>0</v>
      </c>
    </row>
    <row r="169" spans="1:6">
      <c r="A169" s="513" t="s">
        <v>12815</v>
      </c>
      <c r="B169" s="502">
        <v>87361</v>
      </c>
      <c r="C169" s="503" t="s">
        <v>901</v>
      </c>
      <c r="D169" s="502" t="s">
        <v>16</v>
      </c>
      <c r="E169" s="504">
        <v>3533.8</v>
      </c>
      <c r="F169" s="512">
        <v>0</v>
      </c>
    </row>
    <row r="170" spans="1:6">
      <c r="A170" s="513" t="s">
        <v>12815</v>
      </c>
      <c r="B170" s="502">
        <v>87362</v>
      </c>
      <c r="C170" s="503" t="s">
        <v>902</v>
      </c>
      <c r="D170" s="502" t="s">
        <v>16</v>
      </c>
      <c r="E170" s="504">
        <v>3526.99</v>
      </c>
      <c r="F170" s="512">
        <v>0</v>
      </c>
    </row>
    <row r="171" spans="1:6">
      <c r="A171" s="513" t="s">
        <v>12815</v>
      </c>
      <c r="B171" s="502">
        <v>87377</v>
      </c>
      <c r="C171" s="503" t="s">
        <v>917</v>
      </c>
      <c r="D171" s="502" t="s">
        <v>16</v>
      </c>
      <c r="E171" s="504">
        <v>719.72</v>
      </c>
      <c r="F171" s="512">
        <v>0</v>
      </c>
    </row>
    <row r="172" spans="1:6">
      <c r="A172" s="513" t="s">
        <v>12815</v>
      </c>
      <c r="B172" s="502">
        <v>100458</v>
      </c>
      <c r="C172" s="503" t="s">
        <v>12823</v>
      </c>
      <c r="D172" s="502" t="s">
        <v>16</v>
      </c>
      <c r="E172" s="504">
        <v>0</v>
      </c>
      <c r="F172" s="512"/>
    </row>
    <row r="173" spans="1:6">
      <c r="A173" s="513" t="s">
        <v>12815</v>
      </c>
      <c r="B173" s="502">
        <v>87313</v>
      </c>
      <c r="C173" s="503" t="s">
        <v>857</v>
      </c>
      <c r="D173" s="502" t="s">
        <v>16</v>
      </c>
      <c r="E173" s="504">
        <v>577.91999999999996</v>
      </c>
      <c r="F173" s="512">
        <v>0</v>
      </c>
    </row>
    <row r="174" spans="1:6">
      <c r="A174" s="513" t="s">
        <v>12815</v>
      </c>
      <c r="B174" s="502">
        <v>87314</v>
      </c>
      <c r="C174" s="503" t="s">
        <v>858</v>
      </c>
      <c r="D174" s="502" t="s">
        <v>16</v>
      </c>
      <c r="E174" s="504">
        <v>565.94000000000005</v>
      </c>
      <c r="F174" s="512">
        <v>0</v>
      </c>
    </row>
    <row r="175" spans="1:6">
      <c r="A175" s="513" t="s">
        <v>12815</v>
      </c>
      <c r="B175" s="502">
        <v>87352</v>
      </c>
      <c r="C175" s="503" t="s">
        <v>892</v>
      </c>
      <c r="D175" s="502" t="s">
        <v>16</v>
      </c>
      <c r="E175" s="504">
        <v>672.91</v>
      </c>
      <c r="F175" s="512">
        <v>0</v>
      </c>
    </row>
    <row r="176" spans="1:6">
      <c r="A176" s="513" t="s">
        <v>12815</v>
      </c>
      <c r="B176" s="502">
        <v>87353</v>
      </c>
      <c r="C176" s="503" t="s">
        <v>893</v>
      </c>
      <c r="D176" s="502" t="s">
        <v>16</v>
      </c>
      <c r="E176" s="504">
        <v>582.41999999999996</v>
      </c>
      <c r="F176" s="512">
        <v>0</v>
      </c>
    </row>
    <row r="177" spans="1:6">
      <c r="A177" s="513" t="s">
        <v>12815</v>
      </c>
      <c r="B177" s="502">
        <v>87354</v>
      </c>
      <c r="C177" s="503" t="s">
        <v>894</v>
      </c>
      <c r="D177" s="502" t="s">
        <v>16</v>
      </c>
      <c r="E177" s="504">
        <v>541</v>
      </c>
      <c r="F177" s="512">
        <v>0</v>
      </c>
    </row>
    <row r="178" spans="1:6">
      <c r="A178" s="513" t="s">
        <v>12815</v>
      </c>
      <c r="B178" s="502">
        <v>100480</v>
      </c>
      <c r="C178" s="503" t="s">
        <v>963</v>
      </c>
      <c r="D178" s="502" t="s">
        <v>16</v>
      </c>
      <c r="E178" s="504">
        <v>899.69</v>
      </c>
      <c r="F178" s="512">
        <v>0</v>
      </c>
    </row>
    <row r="179" spans="1:6">
      <c r="A179" s="513" t="s">
        <v>12815</v>
      </c>
      <c r="B179" s="502">
        <v>100476</v>
      </c>
      <c r="C179" s="503" t="s">
        <v>12824</v>
      </c>
      <c r="D179" s="502" t="s">
        <v>16</v>
      </c>
      <c r="E179" s="504">
        <v>0</v>
      </c>
      <c r="F179" s="512"/>
    </row>
    <row r="180" spans="1:6">
      <c r="A180" s="513" t="s">
        <v>12815</v>
      </c>
      <c r="B180" s="502">
        <v>100475</v>
      </c>
      <c r="C180" s="503" t="s">
        <v>959</v>
      </c>
      <c r="D180" s="502" t="s">
        <v>16</v>
      </c>
      <c r="E180" s="504">
        <v>789.83</v>
      </c>
      <c r="F180" s="512">
        <v>0</v>
      </c>
    </row>
    <row r="181" spans="1:6">
      <c r="A181" s="513" t="s">
        <v>12815</v>
      </c>
      <c r="B181" s="502">
        <v>100491</v>
      </c>
      <c r="C181" s="503" t="s">
        <v>973</v>
      </c>
      <c r="D181" s="502" t="s">
        <v>16</v>
      </c>
      <c r="E181" s="504">
        <v>786.99</v>
      </c>
      <c r="F181" s="512">
        <v>0</v>
      </c>
    </row>
    <row r="182" spans="1:6">
      <c r="A182" s="513" t="s">
        <v>12815</v>
      </c>
      <c r="B182" s="502">
        <v>100477</v>
      </c>
      <c r="C182" s="503" t="s">
        <v>960</v>
      </c>
      <c r="D182" s="502" t="s">
        <v>16</v>
      </c>
      <c r="E182" s="504">
        <v>862.5</v>
      </c>
      <c r="F182" s="512">
        <v>0</v>
      </c>
    </row>
    <row r="183" spans="1:6">
      <c r="A183" s="513" t="s">
        <v>12815</v>
      </c>
      <c r="B183" s="502">
        <v>100478</v>
      </c>
      <c r="C183" s="503" t="s">
        <v>961</v>
      </c>
      <c r="D183" s="502" t="s">
        <v>16</v>
      </c>
      <c r="E183" s="504">
        <v>774.56</v>
      </c>
      <c r="F183" s="512">
        <v>0</v>
      </c>
    </row>
    <row r="184" spans="1:6">
      <c r="A184" s="513" t="s">
        <v>12815</v>
      </c>
      <c r="B184" s="502">
        <v>100479</v>
      </c>
      <c r="C184" s="503" t="s">
        <v>962</v>
      </c>
      <c r="D184" s="502" t="s">
        <v>16</v>
      </c>
      <c r="E184" s="504">
        <v>754.13</v>
      </c>
      <c r="F184" s="512">
        <v>0</v>
      </c>
    </row>
    <row r="185" spans="1:6">
      <c r="A185" s="513" t="s">
        <v>12815</v>
      </c>
      <c r="B185" s="502">
        <v>87372</v>
      </c>
      <c r="C185" s="503" t="s">
        <v>912</v>
      </c>
      <c r="D185" s="502" t="s">
        <v>16</v>
      </c>
      <c r="E185" s="504">
        <v>883.63</v>
      </c>
      <c r="F185" s="512">
        <v>0</v>
      </c>
    </row>
    <row r="186" spans="1:6">
      <c r="A186" s="513" t="s">
        <v>12815</v>
      </c>
      <c r="B186" s="502">
        <v>100453</v>
      </c>
      <c r="C186" s="503" t="s">
        <v>12825</v>
      </c>
      <c r="D186" s="502" t="s">
        <v>16</v>
      </c>
      <c r="E186" s="504">
        <v>0</v>
      </c>
      <c r="F186" s="512"/>
    </row>
    <row r="187" spans="1:6">
      <c r="A187" s="513" t="s">
        <v>12815</v>
      </c>
      <c r="B187" s="502">
        <v>87298</v>
      </c>
      <c r="C187" s="503" t="s">
        <v>847</v>
      </c>
      <c r="D187" s="502" t="s">
        <v>16</v>
      </c>
      <c r="E187" s="504">
        <v>735.44</v>
      </c>
      <c r="F187" s="512">
        <v>0</v>
      </c>
    </row>
    <row r="188" spans="1:6">
      <c r="A188" s="513" t="s">
        <v>12815</v>
      </c>
      <c r="B188" s="502">
        <v>87299</v>
      </c>
      <c r="C188" s="503" t="s">
        <v>848</v>
      </c>
      <c r="D188" s="502" t="s">
        <v>16</v>
      </c>
      <c r="E188" s="504">
        <v>535.15</v>
      </c>
      <c r="F188" s="512">
        <v>0</v>
      </c>
    </row>
    <row r="189" spans="1:6">
      <c r="A189" s="513" t="s">
        <v>12815</v>
      </c>
      <c r="B189" s="502">
        <v>87339</v>
      </c>
      <c r="C189" s="503" t="s">
        <v>879</v>
      </c>
      <c r="D189" s="502" t="s">
        <v>16</v>
      </c>
      <c r="E189" s="504">
        <v>878.9</v>
      </c>
      <c r="F189" s="512">
        <v>0</v>
      </c>
    </row>
    <row r="190" spans="1:6">
      <c r="A190" s="513" t="s">
        <v>12815</v>
      </c>
      <c r="B190" s="502">
        <v>87340</v>
      </c>
      <c r="C190" s="503" t="s">
        <v>880</v>
      </c>
      <c r="D190" s="502" t="s">
        <v>16</v>
      </c>
      <c r="E190" s="504">
        <v>733.92</v>
      </c>
      <c r="F190" s="512">
        <v>0</v>
      </c>
    </row>
    <row r="191" spans="1:6">
      <c r="A191" s="513" t="s">
        <v>12815</v>
      </c>
      <c r="B191" s="502">
        <v>87341</v>
      </c>
      <c r="C191" s="503" t="s">
        <v>881</v>
      </c>
      <c r="D191" s="502" t="s">
        <v>16</v>
      </c>
      <c r="E191" s="504">
        <v>695.76</v>
      </c>
      <c r="F191" s="512">
        <v>0</v>
      </c>
    </row>
    <row r="192" spans="1:6">
      <c r="A192" s="513" t="s">
        <v>12815</v>
      </c>
      <c r="B192" s="502">
        <v>88629</v>
      </c>
      <c r="C192" s="503" t="s">
        <v>947</v>
      </c>
      <c r="D192" s="502" t="s">
        <v>16</v>
      </c>
      <c r="E192" s="504">
        <v>723.42</v>
      </c>
      <c r="F192" s="512">
        <v>0</v>
      </c>
    </row>
    <row r="193" spans="1:6">
      <c r="A193" s="513" t="s">
        <v>12815</v>
      </c>
      <c r="B193" s="502">
        <v>88628</v>
      </c>
      <c r="C193" s="503" t="s">
        <v>946</v>
      </c>
      <c r="D193" s="502" t="s">
        <v>16</v>
      </c>
      <c r="E193" s="504">
        <v>611.77</v>
      </c>
      <c r="F193" s="512">
        <v>0</v>
      </c>
    </row>
    <row r="194" spans="1:6">
      <c r="A194" s="513" t="s">
        <v>12815</v>
      </c>
      <c r="B194" s="502">
        <v>100489</v>
      </c>
      <c r="C194" s="503" t="s">
        <v>971</v>
      </c>
      <c r="D194" s="502" t="s">
        <v>16</v>
      </c>
      <c r="E194" s="504">
        <v>607.83000000000004</v>
      </c>
      <c r="F194" s="512">
        <v>0</v>
      </c>
    </row>
    <row r="195" spans="1:6">
      <c r="A195" s="513" t="s">
        <v>12815</v>
      </c>
      <c r="B195" s="502">
        <v>100468</v>
      </c>
      <c r="C195" s="503" t="s">
        <v>953</v>
      </c>
      <c r="D195" s="502" t="s">
        <v>16</v>
      </c>
      <c r="E195" s="504">
        <v>743.45</v>
      </c>
      <c r="F195" s="512">
        <v>0</v>
      </c>
    </row>
    <row r="196" spans="1:6">
      <c r="A196" s="513" t="s">
        <v>12815</v>
      </c>
      <c r="B196" s="502">
        <v>100469</v>
      </c>
      <c r="C196" s="503" t="s">
        <v>954</v>
      </c>
      <c r="D196" s="502" t="s">
        <v>16</v>
      </c>
      <c r="E196" s="504">
        <v>600.57000000000005</v>
      </c>
      <c r="F196" s="512">
        <v>0</v>
      </c>
    </row>
    <row r="197" spans="1:6">
      <c r="A197" s="513" t="s">
        <v>12815</v>
      </c>
      <c r="B197" s="502">
        <v>100470</v>
      </c>
      <c r="C197" s="503" t="s">
        <v>955</v>
      </c>
      <c r="D197" s="502" t="s">
        <v>16</v>
      </c>
      <c r="E197" s="504">
        <v>566.62</v>
      </c>
      <c r="F197" s="512">
        <v>0</v>
      </c>
    </row>
    <row r="198" spans="1:6">
      <c r="A198" s="513" t="s">
        <v>12815</v>
      </c>
      <c r="B198" s="502">
        <v>87371</v>
      </c>
      <c r="C198" s="503" t="s">
        <v>911</v>
      </c>
      <c r="D198" s="502" t="s">
        <v>16</v>
      </c>
      <c r="E198" s="504">
        <v>844.63</v>
      </c>
      <c r="F198" s="512">
        <v>0</v>
      </c>
    </row>
    <row r="199" spans="1:6">
      <c r="A199" s="513" t="s">
        <v>12815</v>
      </c>
      <c r="B199" s="502">
        <v>87295</v>
      </c>
      <c r="C199" s="503" t="s">
        <v>845</v>
      </c>
      <c r="D199" s="502" t="s">
        <v>16</v>
      </c>
      <c r="E199" s="504">
        <v>739.52</v>
      </c>
      <c r="F199" s="512">
        <v>0</v>
      </c>
    </row>
    <row r="200" spans="1:6">
      <c r="A200" s="513" t="s">
        <v>12815</v>
      </c>
      <c r="B200" s="502">
        <v>87296</v>
      </c>
      <c r="C200" s="503" t="s">
        <v>846</v>
      </c>
      <c r="D200" s="502" t="s">
        <v>16</v>
      </c>
      <c r="E200" s="504">
        <v>705.16</v>
      </c>
      <c r="F200" s="512">
        <v>0</v>
      </c>
    </row>
    <row r="201" spans="1:6">
      <c r="A201" s="513" t="s">
        <v>12815</v>
      </c>
      <c r="B201" s="502">
        <v>87338</v>
      </c>
      <c r="C201" s="503" t="s">
        <v>878</v>
      </c>
      <c r="D201" s="502" t="s">
        <v>16</v>
      </c>
      <c r="E201" s="504">
        <v>699.29</v>
      </c>
      <c r="F201" s="512">
        <v>0</v>
      </c>
    </row>
    <row r="202" spans="1:6">
      <c r="A202" s="513" t="s">
        <v>12815</v>
      </c>
      <c r="B202" s="502">
        <v>88630</v>
      </c>
      <c r="C202" s="503" t="s">
        <v>7612</v>
      </c>
      <c r="D202" s="502" t="s">
        <v>16</v>
      </c>
      <c r="E202" s="504">
        <v>557.33000000000004</v>
      </c>
      <c r="F202" s="512">
        <v>0</v>
      </c>
    </row>
    <row r="203" spans="1:6">
      <c r="A203" s="513" t="s">
        <v>12815</v>
      </c>
      <c r="B203" s="502">
        <v>87381</v>
      </c>
      <c r="C203" s="503" t="s">
        <v>921</v>
      </c>
      <c r="D203" s="502" t="s">
        <v>16</v>
      </c>
      <c r="E203" s="504">
        <v>3670.25</v>
      </c>
      <c r="F203" s="512">
        <v>0</v>
      </c>
    </row>
    <row r="204" spans="1:6">
      <c r="A204" s="513" t="s">
        <v>12815</v>
      </c>
      <c r="B204" s="502">
        <v>100462</v>
      </c>
      <c r="C204" s="503" t="s">
        <v>12826</v>
      </c>
      <c r="D204" s="502" t="s">
        <v>16</v>
      </c>
      <c r="E204" s="504">
        <v>0</v>
      </c>
      <c r="F204" s="512"/>
    </row>
    <row r="205" spans="1:6">
      <c r="A205" s="513" t="s">
        <v>12815</v>
      </c>
      <c r="B205" s="502">
        <v>87325</v>
      </c>
      <c r="C205" s="503" t="s">
        <v>865</v>
      </c>
      <c r="D205" s="502" t="s">
        <v>16</v>
      </c>
      <c r="E205" s="504">
        <v>3551.68</v>
      </c>
      <c r="F205" s="512">
        <v>0</v>
      </c>
    </row>
    <row r="206" spans="1:6">
      <c r="A206" s="513" t="s">
        <v>12815</v>
      </c>
      <c r="B206" s="502">
        <v>87326</v>
      </c>
      <c r="C206" s="503" t="s">
        <v>866</v>
      </c>
      <c r="D206" s="502" t="s">
        <v>16</v>
      </c>
      <c r="E206" s="504">
        <v>3554.19</v>
      </c>
      <c r="F206" s="512">
        <v>0</v>
      </c>
    </row>
    <row r="207" spans="1:6">
      <c r="A207" s="513" t="s">
        <v>12815</v>
      </c>
      <c r="B207" s="502">
        <v>87363</v>
      </c>
      <c r="C207" s="503" t="s">
        <v>903</v>
      </c>
      <c r="D207" s="502" t="s">
        <v>16</v>
      </c>
      <c r="E207" s="504">
        <v>3527.4</v>
      </c>
      <c r="F207" s="512">
        <v>0</v>
      </c>
    </row>
    <row r="208" spans="1:6">
      <c r="A208" s="513" t="s">
        <v>12815</v>
      </c>
      <c r="B208" s="502">
        <v>87364</v>
      </c>
      <c r="C208" s="503" t="s">
        <v>904</v>
      </c>
      <c r="D208" s="502" t="s">
        <v>16</v>
      </c>
      <c r="E208" s="504">
        <v>3488.38</v>
      </c>
      <c r="F208" s="512">
        <v>0</v>
      </c>
    </row>
    <row r="209" spans="1:6">
      <c r="A209" s="513" t="s">
        <v>12815</v>
      </c>
      <c r="B209" s="502">
        <v>87378</v>
      </c>
      <c r="C209" s="503" t="s">
        <v>918</v>
      </c>
      <c r="D209" s="502" t="s">
        <v>16</v>
      </c>
      <c r="E209" s="504">
        <v>671.39</v>
      </c>
      <c r="F209" s="512">
        <v>0</v>
      </c>
    </row>
    <row r="210" spans="1:6">
      <c r="A210" s="513" t="s">
        <v>12815</v>
      </c>
      <c r="B210" s="502">
        <v>100459</v>
      </c>
      <c r="C210" s="503" t="s">
        <v>12827</v>
      </c>
      <c r="D210" s="502" t="s">
        <v>16</v>
      </c>
      <c r="E210" s="504">
        <v>0</v>
      </c>
      <c r="F210" s="512"/>
    </row>
    <row r="211" spans="1:6">
      <c r="A211" s="513" t="s">
        <v>12815</v>
      </c>
      <c r="B211" s="502">
        <v>87316</v>
      </c>
      <c r="C211" s="503" t="s">
        <v>859</v>
      </c>
      <c r="D211" s="502" t="s">
        <v>16</v>
      </c>
      <c r="E211" s="504">
        <v>546.20000000000005</v>
      </c>
      <c r="F211" s="512">
        <v>0</v>
      </c>
    </row>
    <row r="212" spans="1:6">
      <c r="A212" s="513" t="s">
        <v>12815</v>
      </c>
      <c r="B212" s="502">
        <v>87317</v>
      </c>
      <c r="C212" s="503" t="s">
        <v>860</v>
      </c>
      <c r="D212" s="502" t="s">
        <v>16</v>
      </c>
      <c r="E212" s="504">
        <v>525.82000000000005</v>
      </c>
      <c r="F212" s="512">
        <v>0</v>
      </c>
    </row>
    <row r="213" spans="1:6">
      <c r="A213" s="513" t="s">
        <v>12815</v>
      </c>
      <c r="B213" s="502">
        <v>87355</v>
      </c>
      <c r="C213" s="503" t="s">
        <v>895</v>
      </c>
      <c r="D213" s="502" t="s">
        <v>16</v>
      </c>
      <c r="E213" s="504">
        <v>590.59</v>
      </c>
      <c r="F213" s="512">
        <v>0</v>
      </c>
    </row>
    <row r="214" spans="1:6">
      <c r="A214" s="513" t="s">
        <v>12815</v>
      </c>
      <c r="B214" s="502">
        <v>87356</v>
      </c>
      <c r="C214" s="503" t="s">
        <v>896</v>
      </c>
      <c r="D214" s="502" t="s">
        <v>16</v>
      </c>
      <c r="E214" s="504">
        <v>529.92999999999995</v>
      </c>
      <c r="F214" s="512">
        <v>0</v>
      </c>
    </row>
    <row r="215" spans="1:6">
      <c r="A215" s="513" t="s">
        <v>12815</v>
      </c>
      <c r="B215" s="502">
        <v>87357</v>
      </c>
      <c r="C215" s="503" t="s">
        <v>897</v>
      </c>
      <c r="D215" s="502" t="s">
        <v>16</v>
      </c>
      <c r="E215" s="504">
        <v>499.07</v>
      </c>
      <c r="F215" s="512">
        <v>0</v>
      </c>
    </row>
    <row r="216" spans="1:6">
      <c r="A216" s="513" t="s">
        <v>12815</v>
      </c>
      <c r="B216" s="502">
        <v>100486</v>
      </c>
      <c r="C216" s="503" t="s">
        <v>968</v>
      </c>
      <c r="D216" s="502" t="s">
        <v>16</v>
      </c>
      <c r="E216" s="504">
        <v>819.54</v>
      </c>
      <c r="F216" s="512">
        <v>0</v>
      </c>
    </row>
    <row r="217" spans="1:6">
      <c r="A217" s="513" t="s">
        <v>12815</v>
      </c>
      <c r="B217" s="502">
        <v>100482</v>
      </c>
      <c r="C217" s="503" t="s">
        <v>12828</v>
      </c>
      <c r="D217" s="502" t="s">
        <v>16</v>
      </c>
      <c r="E217" s="504">
        <v>0</v>
      </c>
      <c r="F217" s="512"/>
    </row>
    <row r="218" spans="1:6">
      <c r="A218" s="513" t="s">
        <v>12815</v>
      </c>
      <c r="B218" s="502">
        <v>100481</v>
      </c>
      <c r="C218" s="503" t="s">
        <v>964</v>
      </c>
      <c r="D218" s="502" t="s">
        <v>16</v>
      </c>
      <c r="E218" s="504">
        <v>704.17</v>
      </c>
      <c r="F218" s="512">
        <v>0</v>
      </c>
    </row>
    <row r="219" spans="1:6">
      <c r="A219" s="513" t="s">
        <v>12815</v>
      </c>
      <c r="B219" s="502">
        <v>100492</v>
      </c>
      <c r="C219" s="503" t="s">
        <v>974</v>
      </c>
      <c r="D219" s="502" t="s">
        <v>16</v>
      </c>
      <c r="E219" s="504">
        <v>701.78</v>
      </c>
      <c r="F219" s="512">
        <v>0</v>
      </c>
    </row>
    <row r="220" spans="1:6">
      <c r="A220" s="513" t="s">
        <v>12815</v>
      </c>
      <c r="B220" s="502">
        <v>100483</v>
      </c>
      <c r="C220" s="503" t="s">
        <v>965</v>
      </c>
      <c r="D220" s="502" t="s">
        <v>16</v>
      </c>
      <c r="E220" s="504">
        <v>757.54</v>
      </c>
      <c r="F220" s="512">
        <v>0</v>
      </c>
    </row>
    <row r="221" spans="1:6">
      <c r="A221" s="513" t="s">
        <v>12815</v>
      </c>
      <c r="B221" s="502">
        <v>100484</v>
      </c>
      <c r="C221" s="503" t="s">
        <v>966</v>
      </c>
      <c r="D221" s="502" t="s">
        <v>16</v>
      </c>
      <c r="E221" s="504">
        <v>701.71</v>
      </c>
      <c r="F221" s="512">
        <v>0</v>
      </c>
    </row>
    <row r="222" spans="1:6">
      <c r="A222" s="513" t="s">
        <v>12815</v>
      </c>
      <c r="B222" s="502">
        <v>100485</v>
      </c>
      <c r="C222" s="503" t="s">
        <v>967</v>
      </c>
      <c r="D222" s="502" t="s">
        <v>16</v>
      </c>
      <c r="E222" s="504">
        <v>677.99</v>
      </c>
      <c r="F222" s="512">
        <v>0</v>
      </c>
    </row>
    <row r="223" spans="1:6">
      <c r="A223" s="513" t="s">
        <v>12815</v>
      </c>
      <c r="B223" s="502">
        <v>87373</v>
      </c>
      <c r="C223" s="503" t="s">
        <v>913</v>
      </c>
      <c r="D223" s="502" t="s">
        <v>16</v>
      </c>
      <c r="E223" s="504">
        <v>817.06</v>
      </c>
      <c r="F223" s="512">
        <v>0</v>
      </c>
    </row>
    <row r="224" spans="1:6">
      <c r="A224" s="513" t="s">
        <v>12815</v>
      </c>
      <c r="B224" s="502">
        <v>100454</v>
      </c>
      <c r="C224" s="503" t="s">
        <v>12829</v>
      </c>
      <c r="D224" s="502" t="s">
        <v>16</v>
      </c>
      <c r="E224" s="504">
        <v>0</v>
      </c>
      <c r="F224" s="512"/>
    </row>
    <row r="225" spans="1:6">
      <c r="A225" s="513" t="s">
        <v>12815</v>
      </c>
      <c r="B225" s="502">
        <v>87301</v>
      </c>
      <c r="C225" s="503" t="s">
        <v>849</v>
      </c>
      <c r="D225" s="502" t="s">
        <v>16</v>
      </c>
      <c r="E225" s="504">
        <v>690.32</v>
      </c>
      <c r="F225" s="512">
        <v>0</v>
      </c>
    </row>
    <row r="226" spans="1:6">
      <c r="A226" s="513" t="s">
        <v>12815</v>
      </c>
      <c r="B226" s="502">
        <v>87302</v>
      </c>
      <c r="C226" s="503" t="s">
        <v>850</v>
      </c>
      <c r="D226" s="502" t="s">
        <v>16</v>
      </c>
      <c r="E226" s="504">
        <v>677.48</v>
      </c>
      <c r="F226" s="512">
        <v>0</v>
      </c>
    </row>
    <row r="227" spans="1:6">
      <c r="A227" s="513" t="s">
        <v>12815</v>
      </c>
      <c r="B227" s="502">
        <v>87342</v>
      </c>
      <c r="C227" s="503" t="s">
        <v>882</v>
      </c>
      <c r="D227" s="502" t="s">
        <v>16</v>
      </c>
      <c r="E227" s="504">
        <v>773.65</v>
      </c>
      <c r="F227" s="512">
        <v>0</v>
      </c>
    </row>
    <row r="228" spans="1:6">
      <c r="A228" s="513" t="s">
        <v>12815</v>
      </c>
      <c r="B228" s="502">
        <v>87343</v>
      </c>
      <c r="C228" s="503" t="s">
        <v>883</v>
      </c>
      <c r="D228" s="502" t="s">
        <v>16</v>
      </c>
      <c r="E228" s="504">
        <v>691.31</v>
      </c>
      <c r="F228" s="512">
        <v>0</v>
      </c>
    </row>
    <row r="229" spans="1:6">
      <c r="A229" s="513" t="s">
        <v>12815</v>
      </c>
      <c r="B229" s="502">
        <v>87344</v>
      </c>
      <c r="C229" s="503" t="s">
        <v>884</v>
      </c>
      <c r="D229" s="502" t="s">
        <v>16</v>
      </c>
      <c r="E229" s="504">
        <v>644.64</v>
      </c>
      <c r="F229" s="512">
        <v>0</v>
      </c>
    </row>
    <row r="230" spans="1:6">
      <c r="A230" s="513" t="s">
        <v>12815</v>
      </c>
      <c r="B230" s="502">
        <v>88631</v>
      </c>
      <c r="C230" s="503" t="s">
        <v>948</v>
      </c>
      <c r="D230" s="502" t="s">
        <v>16</v>
      </c>
      <c r="E230" s="504">
        <v>671.45</v>
      </c>
      <c r="F230" s="512">
        <v>0</v>
      </c>
    </row>
    <row r="231" spans="1:6">
      <c r="A231" s="513" t="s">
        <v>12815</v>
      </c>
      <c r="B231" s="502">
        <v>100471</v>
      </c>
      <c r="C231" s="503" t="s">
        <v>12830</v>
      </c>
      <c r="D231" s="502" t="s">
        <v>16</v>
      </c>
      <c r="E231" s="504">
        <v>0</v>
      </c>
      <c r="F231" s="512"/>
    </row>
    <row r="232" spans="1:6">
      <c r="A232" s="513" t="s">
        <v>12815</v>
      </c>
      <c r="B232" s="502">
        <v>100490</v>
      </c>
      <c r="C232" s="503" t="s">
        <v>972</v>
      </c>
      <c r="D232" s="502" t="s">
        <v>16</v>
      </c>
      <c r="E232" s="504">
        <v>559.41</v>
      </c>
      <c r="F232" s="512">
        <v>0</v>
      </c>
    </row>
    <row r="233" spans="1:6">
      <c r="A233" s="513" t="s">
        <v>12815</v>
      </c>
      <c r="B233" s="502">
        <v>100472</v>
      </c>
      <c r="C233" s="503" t="s">
        <v>956</v>
      </c>
      <c r="D233" s="502" t="s">
        <v>16</v>
      </c>
      <c r="E233" s="504">
        <v>620.46</v>
      </c>
      <c r="F233" s="512">
        <v>0</v>
      </c>
    </row>
    <row r="234" spans="1:6">
      <c r="A234" s="513" t="s">
        <v>12815</v>
      </c>
      <c r="B234" s="502">
        <v>100473</v>
      </c>
      <c r="C234" s="503" t="s">
        <v>957</v>
      </c>
      <c r="D234" s="502" t="s">
        <v>16</v>
      </c>
      <c r="E234" s="504">
        <v>563.51</v>
      </c>
      <c r="F234" s="512">
        <v>0</v>
      </c>
    </row>
    <row r="235" spans="1:6">
      <c r="A235" s="513" t="s">
        <v>12815</v>
      </c>
      <c r="B235" s="502">
        <v>100474</v>
      </c>
      <c r="C235" s="503" t="s">
        <v>958</v>
      </c>
      <c r="D235" s="502" t="s">
        <v>16</v>
      </c>
      <c r="E235" s="504">
        <v>537.71</v>
      </c>
      <c r="F235" s="512">
        <v>0</v>
      </c>
    </row>
    <row r="236" spans="1:6">
      <c r="A236" s="513" t="s">
        <v>12815</v>
      </c>
      <c r="B236" s="502">
        <v>87379</v>
      </c>
      <c r="C236" s="503" t="s">
        <v>919</v>
      </c>
      <c r="D236" s="502" t="s">
        <v>16</v>
      </c>
      <c r="E236" s="504">
        <v>3646.38</v>
      </c>
      <c r="F236" s="512">
        <v>0</v>
      </c>
    </row>
    <row r="237" spans="1:6">
      <c r="A237" s="513" t="s">
        <v>12815</v>
      </c>
      <c r="B237" s="502">
        <v>100460</v>
      </c>
      <c r="C237" s="503" t="s">
        <v>12831</v>
      </c>
      <c r="D237" s="502" t="s">
        <v>16</v>
      </c>
      <c r="E237" s="504">
        <v>0</v>
      </c>
      <c r="F237" s="512"/>
    </row>
    <row r="238" spans="1:6">
      <c r="A238" s="513" t="s">
        <v>12815</v>
      </c>
      <c r="B238" s="502">
        <v>87319</v>
      </c>
      <c r="C238" s="503" t="s">
        <v>861</v>
      </c>
      <c r="D238" s="502" t="s">
        <v>16</v>
      </c>
      <c r="E238" s="504">
        <v>3530.51</v>
      </c>
      <c r="F238" s="512">
        <v>0</v>
      </c>
    </row>
    <row r="239" spans="1:6">
      <c r="A239" s="513" t="s">
        <v>12815</v>
      </c>
      <c r="B239" s="502">
        <v>87320</v>
      </c>
      <c r="C239" s="503" t="s">
        <v>862</v>
      </c>
      <c r="D239" s="502" t="s">
        <v>16</v>
      </c>
      <c r="E239" s="504">
        <v>3533.02</v>
      </c>
      <c r="F239" s="512">
        <v>0</v>
      </c>
    </row>
    <row r="240" spans="1:6">
      <c r="A240" s="513" t="s">
        <v>12815</v>
      </c>
      <c r="B240" s="502">
        <v>87358</v>
      </c>
      <c r="C240" s="503" t="s">
        <v>898</v>
      </c>
      <c r="D240" s="502" t="s">
        <v>16</v>
      </c>
      <c r="E240" s="504">
        <v>3496.41</v>
      </c>
      <c r="F240" s="512">
        <v>0</v>
      </c>
    </row>
    <row r="241" spans="1:6">
      <c r="A241" s="513" t="s">
        <v>12815</v>
      </c>
      <c r="B241" s="502">
        <v>87359</v>
      </c>
      <c r="C241" s="503" t="s">
        <v>899</v>
      </c>
      <c r="D241" s="502" t="s">
        <v>16</v>
      </c>
      <c r="E241" s="504">
        <v>3459.89</v>
      </c>
      <c r="F241" s="512">
        <v>0</v>
      </c>
    </row>
    <row r="242" spans="1:6">
      <c r="A242" s="513" t="s">
        <v>12815</v>
      </c>
      <c r="B242" s="502">
        <v>87376</v>
      </c>
      <c r="C242" s="503" t="s">
        <v>916</v>
      </c>
      <c r="D242" s="502" t="s">
        <v>16</v>
      </c>
      <c r="E242" s="504">
        <v>648.44000000000005</v>
      </c>
      <c r="F242" s="512">
        <v>0</v>
      </c>
    </row>
    <row r="243" spans="1:6">
      <c r="A243" s="513" t="s">
        <v>12815</v>
      </c>
      <c r="B243" s="502">
        <v>100457</v>
      </c>
      <c r="C243" s="503" t="s">
        <v>12832</v>
      </c>
      <c r="D243" s="502" t="s">
        <v>16</v>
      </c>
      <c r="E243" s="504">
        <v>0</v>
      </c>
      <c r="F243" s="512"/>
    </row>
    <row r="244" spans="1:6">
      <c r="A244" s="513" t="s">
        <v>12815</v>
      </c>
      <c r="B244" s="502">
        <v>87310</v>
      </c>
      <c r="C244" s="503" t="s">
        <v>855</v>
      </c>
      <c r="D244" s="502" t="s">
        <v>16</v>
      </c>
      <c r="E244" s="504">
        <v>511.64</v>
      </c>
      <c r="F244" s="512">
        <v>0</v>
      </c>
    </row>
    <row r="245" spans="1:6">
      <c r="A245" s="513" t="s">
        <v>12815</v>
      </c>
      <c r="B245" s="502">
        <v>87311</v>
      </c>
      <c r="C245" s="503" t="s">
        <v>856</v>
      </c>
      <c r="D245" s="502" t="s">
        <v>16</v>
      </c>
      <c r="E245" s="504">
        <v>498.1</v>
      </c>
      <c r="F245" s="512">
        <v>0</v>
      </c>
    </row>
    <row r="246" spans="1:6">
      <c r="A246" s="513" t="s">
        <v>12815</v>
      </c>
      <c r="B246" s="502">
        <v>87350</v>
      </c>
      <c r="C246" s="503" t="s">
        <v>890</v>
      </c>
      <c r="D246" s="502" t="s">
        <v>16</v>
      </c>
      <c r="E246" s="504">
        <v>563.87</v>
      </c>
      <c r="F246" s="512">
        <v>0</v>
      </c>
    </row>
    <row r="247" spans="1:6">
      <c r="A247" s="513" t="s">
        <v>12815</v>
      </c>
      <c r="B247" s="502">
        <v>87351</v>
      </c>
      <c r="C247" s="503" t="s">
        <v>891</v>
      </c>
      <c r="D247" s="502" t="s">
        <v>16</v>
      </c>
      <c r="E247" s="504">
        <v>479.35</v>
      </c>
      <c r="F247" s="512">
        <v>0</v>
      </c>
    </row>
    <row r="248" spans="1:6">
      <c r="A248" s="513" t="s">
        <v>12815</v>
      </c>
      <c r="B248" s="502">
        <v>87374</v>
      </c>
      <c r="C248" s="503" t="s">
        <v>914</v>
      </c>
      <c r="D248" s="502" t="s">
        <v>16</v>
      </c>
      <c r="E248" s="504">
        <v>782.62</v>
      </c>
      <c r="F248" s="512">
        <v>0</v>
      </c>
    </row>
    <row r="249" spans="1:6">
      <c r="A249" s="513" t="s">
        <v>12815</v>
      </c>
      <c r="B249" s="502">
        <v>100455</v>
      </c>
      <c r="C249" s="503" t="s">
        <v>12833</v>
      </c>
      <c r="D249" s="502" t="s">
        <v>16</v>
      </c>
      <c r="E249" s="504">
        <v>0</v>
      </c>
      <c r="F249" s="512"/>
    </row>
    <row r="250" spans="1:6">
      <c r="A250" s="513" t="s">
        <v>12815</v>
      </c>
      <c r="B250" s="502">
        <v>87304</v>
      </c>
      <c r="C250" s="503" t="s">
        <v>851</v>
      </c>
      <c r="D250" s="502" t="s">
        <v>16</v>
      </c>
      <c r="E250" s="504">
        <v>644.54999999999995</v>
      </c>
      <c r="F250" s="512">
        <v>0</v>
      </c>
    </row>
    <row r="251" spans="1:6">
      <c r="A251" s="513" t="s">
        <v>12815</v>
      </c>
      <c r="B251" s="502">
        <v>87305</v>
      </c>
      <c r="C251" s="503" t="s">
        <v>852</v>
      </c>
      <c r="D251" s="502" t="s">
        <v>16</v>
      </c>
      <c r="E251" s="504">
        <v>645.01</v>
      </c>
      <c r="F251" s="512">
        <v>0</v>
      </c>
    </row>
    <row r="252" spans="1:6">
      <c r="A252" s="513" t="s">
        <v>12815</v>
      </c>
      <c r="B252" s="502">
        <v>87345</v>
      </c>
      <c r="C252" s="503" t="s">
        <v>885</v>
      </c>
      <c r="D252" s="502" t="s">
        <v>16</v>
      </c>
      <c r="E252" s="504">
        <v>713.64</v>
      </c>
      <c r="F252" s="512">
        <v>0</v>
      </c>
    </row>
    <row r="253" spans="1:6">
      <c r="A253" s="513" t="s">
        <v>12815</v>
      </c>
      <c r="B253" s="502">
        <v>87346</v>
      </c>
      <c r="C253" s="503" t="s">
        <v>886</v>
      </c>
      <c r="D253" s="502" t="s">
        <v>16</v>
      </c>
      <c r="E253" s="504">
        <v>645.66999999999996</v>
      </c>
      <c r="F253" s="512">
        <v>0</v>
      </c>
    </row>
    <row r="254" spans="1:6">
      <c r="A254" s="513" t="s">
        <v>12815</v>
      </c>
      <c r="B254" s="502">
        <v>87347</v>
      </c>
      <c r="C254" s="503" t="s">
        <v>887</v>
      </c>
      <c r="D254" s="502" t="s">
        <v>16</v>
      </c>
      <c r="E254" s="504">
        <v>608.77</v>
      </c>
      <c r="F254" s="512">
        <v>0</v>
      </c>
    </row>
    <row r="255" spans="1:6">
      <c r="A255" s="513" t="s">
        <v>12815</v>
      </c>
      <c r="B255" s="502">
        <v>87366</v>
      </c>
      <c r="C255" s="503" t="s">
        <v>906</v>
      </c>
      <c r="D255" s="502" t="s">
        <v>16</v>
      </c>
      <c r="E255" s="504">
        <v>688.34</v>
      </c>
      <c r="F255" s="512">
        <v>0</v>
      </c>
    </row>
    <row r="256" spans="1:6">
      <c r="A256" s="513" t="s">
        <v>12815</v>
      </c>
      <c r="B256" s="502">
        <v>100448</v>
      </c>
      <c r="C256" s="503" t="s">
        <v>12834</v>
      </c>
      <c r="D256" s="502" t="s">
        <v>16</v>
      </c>
      <c r="E256" s="504">
        <v>0</v>
      </c>
      <c r="F256" s="512"/>
    </row>
    <row r="257" spans="1:6">
      <c r="A257" s="513" t="s">
        <v>12815</v>
      </c>
      <c r="B257" s="502">
        <v>87283</v>
      </c>
      <c r="C257" s="503" t="s">
        <v>837</v>
      </c>
      <c r="D257" s="502" t="s">
        <v>16</v>
      </c>
      <c r="E257" s="504">
        <v>546.75</v>
      </c>
      <c r="F257" s="512">
        <v>0</v>
      </c>
    </row>
    <row r="258" spans="1:6">
      <c r="A258" s="513" t="s">
        <v>12815</v>
      </c>
      <c r="B258" s="502">
        <v>87284</v>
      </c>
      <c r="C258" s="503" t="s">
        <v>838</v>
      </c>
      <c r="D258" s="502" t="s">
        <v>16</v>
      </c>
      <c r="E258" s="504">
        <v>535.80999999999995</v>
      </c>
      <c r="F258" s="512">
        <v>0</v>
      </c>
    </row>
    <row r="259" spans="1:6">
      <c r="A259" s="513" t="s">
        <v>12815</v>
      </c>
      <c r="B259" s="502">
        <v>87329</v>
      </c>
      <c r="C259" s="503" t="s">
        <v>869</v>
      </c>
      <c r="D259" s="502" t="s">
        <v>16</v>
      </c>
      <c r="E259" s="504">
        <v>593.24</v>
      </c>
      <c r="F259" s="512">
        <v>0</v>
      </c>
    </row>
    <row r="260" spans="1:6">
      <c r="A260" s="513" t="s">
        <v>12815</v>
      </c>
      <c r="B260" s="502">
        <v>87330</v>
      </c>
      <c r="C260" s="503" t="s">
        <v>870</v>
      </c>
      <c r="D260" s="502" t="s">
        <v>16</v>
      </c>
      <c r="E260" s="504">
        <v>514.32000000000005</v>
      </c>
      <c r="F260" s="512">
        <v>0</v>
      </c>
    </row>
    <row r="261" spans="1:6">
      <c r="A261" s="513" t="s">
        <v>12815</v>
      </c>
      <c r="B261" s="502">
        <v>87375</v>
      </c>
      <c r="C261" s="503" t="s">
        <v>915</v>
      </c>
      <c r="D261" s="502" t="s">
        <v>16</v>
      </c>
      <c r="E261" s="504">
        <v>762.71</v>
      </c>
      <c r="F261" s="512">
        <v>0</v>
      </c>
    </row>
    <row r="262" spans="1:6">
      <c r="A262" s="513" t="s">
        <v>12815</v>
      </c>
      <c r="B262" s="502">
        <v>100456</v>
      </c>
      <c r="C262" s="503" t="s">
        <v>12835</v>
      </c>
      <c r="D262" s="502" t="s">
        <v>16</v>
      </c>
      <c r="E262" s="504">
        <v>0</v>
      </c>
      <c r="F262" s="512"/>
    </row>
    <row r="263" spans="1:6">
      <c r="A263" s="513" t="s">
        <v>12815</v>
      </c>
      <c r="B263" s="502">
        <v>87307</v>
      </c>
      <c r="C263" s="503" t="s">
        <v>853</v>
      </c>
      <c r="D263" s="502" t="s">
        <v>16</v>
      </c>
      <c r="E263" s="504">
        <v>630.57000000000005</v>
      </c>
      <c r="F263" s="512">
        <v>0</v>
      </c>
    </row>
    <row r="264" spans="1:6">
      <c r="A264" s="513" t="s">
        <v>12815</v>
      </c>
      <c r="B264" s="502">
        <v>87308</v>
      </c>
      <c r="C264" s="503" t="s">
        <v>854</v>
      </c>
      <c r="D264" s="502" t="s">
        <v>16</v>
      </c>
      <c r="E264" s="504">
        <v>616.02</v>
      </c>
      <c r="F264" s="512">
        <v>0</v>
      </c>
    </row>
    <row r="265" spans="1:6">
      <c r="A265" s="513" t="s">
        <v>12815</v>
      </c>
      <c r="B265" s="502">
        <v>87348</v>
      </c>
      <c r="C265" s="503" t="s">
        <v>888</v>
      </c>
      <c r="D265" s="502" t="s">
        <v>16</v>
      </c>
      <c r="E265" s="504">
        <v>668.99</v>
      </c>
      <c r="F265" s="512">
        <v>0</v>
      </c>
    </row>
    <row r="266" spans="1:6">
      <c r="A266" s="513" t="s">
        <v>12815</v>
      </c>
      <c r="B266" s="502">
        <v>87349</v>
      </c>
      <c r="C266" s="503" t="s">
        <v>889</v>
      </c>
      <c r="D266" s="502" t="s">
        <v>16</v>
      </c>
      <c r="E266" s="504">
        <v>579.11</v>
      </c>
      <c r="F266" s="512">
        <v>0</v>
      </c>
    </row>
    <row r="267" spans="1:6">
      <c r="A267" s="513" t="s">
        <v>12815</v>
      </c>
      <c r="B267" s="502">
        <v>87365</v>
      </c>
      <c r="C267" s="503" t="s">
        <v>905</v>
      </c>
      <c r="D267" s="502" t="s">
        <v>16</v>
      </c>
      <c r="E267" s="504">
        <v>663.63</v>
      </c>
      <c r="F267" s="512">
        <v>0</v>
      </c>
    </row>
    <row r="268" spans="1:6">
      <c r="A268" s="513" t="s">
        <v>12815</v>
      </c>
      <c r="B268" s="502">
        <v>100447</v>
      </c>
      <c r="C268" s="503" t="s">
        <v>12836</v>
      </c>
      <c r="D268" s="502" t="s">
        <v>16</v>
      </c>
      <c r="E268" s="504">
        <v>0</v>
      </c>
      <c r="F268" s="512"/>
    </row>
    <row r="269" spans="1:6">
      <c r="A269" s="513" t="s">
        <v>12815</v>
      </c>
      <c r="B269" s="502">
        <v>87280</v>
      </c>
      <c r="C269" s="503" t="s">
        <v>835</v>
      </c>
      <c r="D269" s="502" t="s">
        <v>16</v>
      </c>
      <c r="E269" s="504">
        <v>538.94000000000005</v>
      </c>
      <c r="F269" s="512">
        <v>0</v>
      </c>
    </row>
    <row r="270" spans="1:6">
      <c r="A270" s="513" t="s">
        <v>12815</v>
      </c>
      <c r="B270" s="502">
        <v>87281</v>
      </c>
      <c r="C270" s="503" t="s">
        <v>836</v>
      </c>
      <c r="D270" s="502" t="s">
        <v>16</v>
      </c>
      <c r="E270" s="504">
        <v>528.73</v>
      </c>
      <c r="F270" s="512">
        <v>0</v>
      </c>
    </row>
    <row r="271" spans="1:6">
      <c r="A271" s="513" t="s">
        <v>12815</v>
      </c>
      <c r="B271" s="502">
        <v>87327</v>
      </c>
      <c r="C271" s="503" t="s">
        <v>867</v>
      </c>
      <c r="D271" s="502" t="s">
        <v>16</v>
      </c>
      <c r="E271" s="504">
        <v>563.86</v>
      </c>
      <c r="F271" s="512">
        <v>0</v>
      </c>
    </row>
    <row r="272" spans="1:6">
      <c r="A272" s="513" t="s">
        <v>12815</v>
      </c>
      <c r="B272" s="502">
        <v>87328</v>
      </c>
      <c r="C272" s="503" t="s">
        <v>868</v>
      </c>
      <c r="D272" s="502" t="s">
        <v>16</v>
      </c>
      <c r="E272" s="504">
        <v>494.09</v>
      </c>
      <c r="F272" s="512">
        <v>0</v>
      </c>
    </row>
    <row r="273" spans="1:6">
      <c r="A273" s="513" t="s">
        <v>12815</v>
      </c>
      <c r="B273" s="502">
        <v>87410</v>
      </c>
      <c r="C273" s="503" t="s">
        <v>943</v>
      </c>
      <c r="D273" s="502" t="s">
        <v>16</v>
      </c>
      <c r="E273" s="504">
        <v>791.68</v>
      </c>
      <c r="F273" s="512">
        <v>0</v>
      </c>
    </row>
    <row r="274" spans="1:6">
      <c r="A274" s="513" t="s">
        <v>12837</v>
      </c>
      <c r="B274" s="502">
        <v>95577</v>
      </c>
      <c r="C274" s="503" t="s">
        <v>3709</v>
      </c>
      <c r="D274" s="502" t="s">
        <v>27</v>
      </c>
      <c r="E274" s="504">
        <v>10.97</v>
      </c>
      <c r="F274" s="512">
        <v>0.01</v>
      </c>
    </row>
    <row r="275" spans="1:6">
      <c r="A275" s="513" t="s">
        <v>12837</v>
      </c>
      <c r="B275" s="502">
        <v>95578</v>
      </c>
      <c r="C275" s="503" t="s">
        <v>3710</v>
      </c>
      <c r="D275" s="502" t="s">
        <v>27</v>
      </c>
      <c r="E275" s="504">
        <v>9.07</v>
      </c>
      <c r="F275" s="512">
        <v>8.8000000000000005E-3</v>
      </c>
    </row>
    <row r="276" spans="1:6">
      <c r="A276" s="513" t="s">
        <v>12837</v>
      </c>
      <c r="B276" s="502">
        <v>95579</v>
      </c>
      <c r="C276" s="503" t="s">
        <v>3711</v>
      </c>
      <c r="D276" s="502" t="s">
        <v>27</v>
      </c>
      <c r="E276" s="504">
        <v>8.73</v>
      </c>
      <c r="F276" s="512">
        <v>4.5999999999999999E-3</v>
      </c>
    </row>
    <row r="277" spans="1:6">
      <c r="A277" s="513" t="s">
        <v>12837</v>
      </c>
      <c r="B277" s="502">
        <v>95580</v>
      </c>
      <c r="C277" s="503" t="s">
        <v>3712</v>
      </c>
      <c r="D277" s="502" t="s">
        <v>27</v>
      </c>
      <c r="E277" s="504">
        <v>10.050000000000001</v>
      </c>
      <c r="F277" s="512">
        <v>2E-3</v>
      </c>
    </row>
    <row r="278" spans="1:6">
      <c r="A278" s="513" t="s">
        <v>12837</v>
      </c>
      <c r="B278" s="502">
        <v>95581</v>
      </c>
      <c r="C278" s="503" t="s">
        <v>3713</v>
      </c>
      <c r="D278" s="502" t="s">
        <v>27</v>
      </c>
      <c r="E278" s="504">
        <v>9.99</v>
      </c>
      <c r="F278" s="512">
        <v>1E-3</v>
      </c>
    </row>
    <row r="279" spans="1:6">
      <c r="A279" s="513" t="s">
        <v>12837</v>
      </c>
      <c r="B279" s="502">
        <v>95582</v>
      </c>
      <c r="C279" s="503" t="s">
        <v>5735</v>
      </c>
      <c r="D279" s="502" t="s">
        <v>27</v>
      </c>
      <c r="E279" s="504">
        <v>10.87</v>
      </c>
      <c r="F279" s="512">
        <v>0</v>
      </c>
    </row>
    <row r="280" spans="1:6">
      <c r="A280" s="513" t="s">
        <v>12837</v>
      </c>
      <c r="B280" s="502">
        <v>95576</v>
      </c>
      <c r="C280" s="503" t="s">
        <v>3708</v>
      </c>
      <c r="D280" s="502" t="s">
        <v>27</v>
      </c>
      <c r="E280" s="504">
        <v>13.04</v>
      </c>
      <c r="F280" s="512">
        <v>1.23E-2</v>
      </c>
    </row>
    <row r="281" spans="1:6">
      <c r="A281" s="513" t="s">
        <v>12837</v>
      </c>
      <c r="B281" s="502">
        <v>95583</v>
      </c>
      <c r="C281" s="503" t="s">
        <v>3714</v>
      </c>
      <c r="D281" s="502" t="s">
        <v>27</v>
      </c>
      <c r="E281" s="504">
        <v>16.899999999999999</v>
      </c>
      <c r="F281" s="512">
        <v>1.54E-2</v>
      </c>
    </row>
    <row r="282" spans="1:6">
      <c r="A282" s="513" t="s">
        <v>12837</v>
      </c>
      <c r="B282" s="502">
        <v>95584</v>
      </c>
      <c r="C282" s="503" t="s">
        <v>3715</v>
      </c>
      <c r="D282" s="502" t="s">
        <v>27</v>
      </c>
      <c r="E282" s="504">
        <v>14.65</v>
      </c>
      <c r="F282" s="512">
        <v>1.43E-2</v>
      </c>
    </row>
    <row r="283" spans="1:6">
      <c r="A283" s="513" t="s">
        <v>12837</v>
      </c>
      <c r="B283" s="502">
        <v>95593</v>
      </c>
      <c r="C283" s="503" t="s">
        <v>3717</v>
      </c>
      <c r="D283" s="502" t="s">
        <v>27</v>
      </c>
      <c r="E283" s="504">
        <v>14.65</v>
      </c>
      <c r="F283" s="512">
        <v>1.43E-2</v>
      </c>
    </row>
    <row r="284" spans="1:6">
      <c r="A284" s="513" t="s">
        <v>12837</v>
      </c>
      <c r="B284" s="502">
        <v>95592</v>
      </c>
      <c r="C284" s="503" t="s">
        <v>3716</v>
      </c>
      <c r="D284" s="502" t="s">
        <v>27</v>
      </c>
      <c r="E284" s="504">
        <v>16.899999999999999</v>
      </c>
      <c r="F284" s="512">
        <v>1.54E-2</v>
      </c>
    </row>
    <row r="285" spans="1:6">
      <c r="A285" s="513" t="s">
        <v>12838</v>
      </c>
      <c r="B285" s="502">
        <v>92919</v>
      </c>
      <c r="C285" s="503" t="s">
        <v>3703</v>
      </c>
      <c r="D285" s="502" t="s">
        <v>27</v>
      </c>
      <c r="E285" s="504">
        <v>12.45</v>
      </c>
      <c r="F285" s="512">
        <v>8.8000000000000005E-3</v>
      </c>
    </row>
    <row r="286" spans="1:6">
      <c r="A286" s="513" t="s">
        <v>12838</v>
      </c>
      <c r="B286" s="502">
        <v>92921</v>
      </c>
      <c r="C286" s="503" t="s">
        <v>3704</v>
      </c>
      <c r="D286" s="502" t="s">
        <v>27</v>
      </c>
      <c r="E286" s="504">
        <v>10.19</v>
      </c>
      <c r="F286" s="512">
        <v>7.9000000000000008E-3</v>
      </c>
    </row>
    <row r="287" spans="1:6">
      <c r="A287" s="513" t="s">
        <v>12838</v>
      </c>
      <c r="B287" s="502">
        <v>92922</v>
      </c>
      <c r="C287" s="503" t="s">
        <v>3705</v>
      </c>
      <c r="D287" s="502" t="s">
        <v>27</v>
      </c>
      <c r="E287" s="504">
        <v>9.68</v>
      </c>
      <c r="F287" s="512">
        <v>4.1000000000000003E-3</v>
      </c>
    </row>
    <row r="288" spans="1:6">
      <c r="A288" s="513" t="s">
        <v>12838</v>
      </c>
      <c r="B288" s="502">
        <v>92923</v>
      </c>
      <c r="C288" s="503" t="s">
        <v>3706</v>
      </c>
      <c r="D288" s="502" t="s">
        <v>27</v>
      </c>
      <c r="E288" s="504">
        <v>10.8</v>
      </c>
      <c r="F288" s="512">
        <v>1.9E-3</v>
      </c>
    </row>
    <row r="289" spans="1:6">
      <c r="A289" s="513" t="s">
        <v>12838</v>
      </c>
      <c r="B289" s="502">
        <v>92924</v>
      </c>
      <c r="C289" s="503" t="s">
        <v>3707</v>
      </c>
      <c r="D289" s="502" t="s">
        <v>27</v>
      </c>
      <c r="E289" s="504">
        <v>10.57</v>
      </c>
      <c r="F289" s="512">
        <v>8.9999999999999998E-4</v>
      </c>
    </row>
    <row r="290" spans="1:6">
      <c r="A290" s="513" t="s">
        <v>12838</v>
      </c>
      <c r="B290" s="502">
        <v>104104</v>
      </c>
      <c r="C290" s="503" t="s">
        <v>3723</v>
      </c>
      <c r="D290" s="502" t="s">
        <v>27</v>
      </c>
      <c r="E290" s="504">
        <v>11.02</v>
      </c>
      <c r="F290" s="512">
        <v>0</v>
      </c>
    </row>
    <row r="291" spans="1:6">
      <c r="A291" s="513" t="s">
        <v>12838</v>
      </c>
      <c r="B291" s="502">
        <v>92916</v>
      </c>
      <c r="C291" s="503" t="s">
        <v>3701</v>
      </c>
      <c r="D291" s="502" t="s">
        <v>27</v>
      </c>
      <c r="E291" s="504">
        <v>16.010000000000002</v>
      </c>
      <c r="F291" s="512">
        <v>1.3100000000000001E-2</v>
      </c>
    </row>
    <row r="292" spans="1:6">
      <c r="A292" s="513" t="s">
        <v>12838</v>
      </c>
      <c r="B292" s="502">
        <v>92917</v>
      </c>
      <c r="C292" s="503" t="s">
        <v>3702</v>
      </c>
      <c r="D292" s="502" t="s">
        <v>27</v>
      </c>
      <c r="E292" s="504">
        <v>14.37</v>
      </c>
      <c r="F292" s="512">
        <v>1.11E-2</v>
      </c>
    </row>
    <row r="293" spans="1:6">
      <c r="A293" s="513" t="s">
        <v>12838</v>
      </c>
      <c r="B293" s="502">
        <v>92915</v>
      </c>
      <c r="C293" s="503" t="s">
        <v>3700</v>
      </c>
      <c r="D293" s="502" t="s">
        <v>27</v>
      </c>
      <c r="E293" s="504">
        <v>17.82</v>
      </c>
      <c r="F293" s="512">
        <v>1.46E-2</v>
      </c>
    </row>
    <row r="294" spans="1:6">
      <c r="A294" s="513" t="s">
        <v>12838</v>
      </c>
      <c r="B294" s="502">
        <v>92771</v>
      </c>
      <c r="C294" s="503" t="s">
        <v>3673</v>
      </c>
      <c r="D294" s="502" t="s">
        <v>27</v>
      </c>
      <c r="E294" s="504">
        <v>10.83</v>
      </c>
      <c r="F294" s="512">
        <v>6.4999999999999997E-3</v>
      </c>
    </row>
    <row r="295" spans="1:6">
      <c r="A295" s="513" t="s">
        <v>12838</v>
      </c>
      <c r="B295" s="502">
        <v>92772</v>
      </c>
      <c r="C295" s="503" t="s">
        <v>3674</v>
      </c>
      <c r="D295" s="502" t="s">
        <v>27</v>
      </c>
      <c r="E295" s="504">
        <v>9.01</v>
      </c>
      <c r="F295" s="512">
        <v>3.3E-3</v>
      </c>
    </row>
    <row r="296" spans="1:6">
      <c r="A296" s="513" t="s">
        <v>12838</v>
      </c>
      <c r="B296" s="502">
        <v>92773</v>
      </c>
      <c r="C296" s="503" t="s">
        <v>3675</v>
      </c>
      <c r="D296" s="502" t="s">
        <v>27</v>
      </c>
      <c r="E296" s="504">
        <v>8.82</v>
      </c>
      <c r="F296" s="512">
        <v>0</v>
      </c>
    </row>
    <row r="297" spans="1:6">
      <c r="A297" s="513" t="s">
        <v>12838</v>
      </c>
      <c r="B297" s="502">
        <v>92774</v>
      </c>
      <c r="C297" s="503" t="s">
        <v>3676</v>
      </c>
      <c r="D297" s="502" t="s">
        <v>27</v>
      </c>
      <c r="E297" s="504">
        <v>10.19</v>
      </c>
      <c r="F297" s="512">
        <v>0</v>
      </c>
    </row>
    <row r="298" spans="1:6">
      <c r="A298" s="513" t="s">
        <v>12838</v>
      </c>
      <c r="B298" s="502">
        <v>92769</v>
      </c>
      <c r="C298" s="503" t="s">
        <v>3671</v>
      </c>
      <c r="D298" s="502" t="s">
        <v>27</v>
      </c>
      <c r="E298" s="504">
        <v>13.17</v>
      </c>
      <c r="F298" s="512">
        <v>2.1999999999999999E-2</v>
      </c>
    </row>
    <row r="299" spans="1:6">
      <c r="A299" s="513" t="s">
        <v>12838</v>
      </c>
      <c r="B299" s="502">
        <v>92770</v>
      </c>
      <c r="C299" s="503" t="s">
        <v>3672</v>
      </c>
      <c r="D299" s="502" t="s">
        <v>27</v>
      </c>
      <c r="E299" s="504">
        <v>12.23</v>
      </c>
      <c r="F299" s="512">
        <v>1.3100000000000001E-2</v>
      </c>
    </row>
    <row r="300" spans="1:6">
      <c r="A300" s="513" t="s">
        <v>12838</v>
      </c>
      <c r="B300" s="502">
        <v>92767</v>
      </c>
      <c r="C300" s="503" t="s">
        <v>3669</v>
      </c>
      <c r="D300" s="502" t="s">
        <v>27</v>
      </c>
      <c r="E300" s="504">
        <v>16.329999999999998</v>
      </c>
      <c r="F300" s="512">
        <v>3.7400000000000003E-2</v>
      </c>
    </row>
    <row r="301" spans="1:6">
      <c r="A301" s="513" t="s">
        <v>12838</v>
      </c>
      <c r="B301" s="502">
        <v>92768</v>
      </c>
      <c r="C301" s="503" t="s">
        <v>3670</v>
      </c>
      <c r="D301" s="502" t="s">
        <v>27</v>
      </c>
      <c r="E301" s="504">
        <v>14.17</v>
      </c>
      <c r="F301" s="512">
        <v>3.2500000000000001E-2</v>
      </c>
    </row>
    <row r="302" spans="1:6">
      <c r="A302" s="513" t="s">
        <v>12838</v>
      </c>
      <c r="B302" s="502">
        <v>92762</v>
      </c>
      <c r="C302" s="503" t="s">
        <v>3664</v>
      </c>
      <c r="D302" s="502" t="s">
        <v>27</v>
      </c>
      <c r="E302" s="504">
        <v>11.34</v>
      </c>
      <c r="F302" s="512">
        <v>9.7000000000000003E-3</v>
      </c>
    </row>
    <row r="303" spans="1:6">
      <c r="A303" s="513" t="s">
        <v>12838</v>
      </c>
      <c r="B303" s="502">
        <v>92763</v>
      </c>
      <c r="C303" s="503" t="s">
        <v>3665</v>
      </c>
      <c r="D303" s="502" t="s">
        <v>27</v>
      </c>
      <c r="E303" s="504">
        <v>9.4700000000000006</v>
      </c>
      <c r="F303" s="512">
        <v>8.3999999999999995E-3</v>
      </c>
    </row>
    <row r="304" spans="1:6">
      <c r="A304" s="513" t="s">
        <v>12838</v>
      </c>
      <c r="B304" s="502">
        <v>92764</v>
      </c>
      <c r="C304" s="503" t="s">
        <v>3666</v>
      </c>
      <c r="D304" s="502" t="s">
        <v>27</v>
      </c>
      <c r="E304" s="504">
        <v>9.1199999999999992</v>
      </c>
      <c r="F304" s="512">
        <v>4.4000000000000003E-3</v>
      </c>
    </row>
    <row r="305" spans="1:6">
      <c r="A305" s="513" t="s">
        <v>12838</v>
      </c>
      <c r="B305" s="502">
        <v>92765</v>
      </c>
      <c r="C305" s="503" t="s">
        <v>3667</v>
      </c>
      <c r="D305" s="502" t="s">
        <v>27</v>
      </c>
      <c r="E305" s="504">
        <v>10.37</v>
      </c>
      <c r="F305" s="512">
        <v>1.9E-3</v>
      </c>
    </row>
    <row r="306" spans="1:6">
      <c r="A306" s="513" t="s">
        <v>12838</v>
      </c>
      <c r="B306" s="502">
        <v>92766</v>
      </c>
      <c r="C306" s="503" t="s">
        <v>3668</v>
      </c>
      <c r="D306" s="502" t="s">
        <v>27</v>
      </c>
      <c r="E306" s="504">
        <v>10.23</v>
      </c>
      <c r="F306" s="512">
        <v>1E-3</v>
      </c>
    </row>
    <row r="307" spans="1:6">
      <c r="A307" s="513" t="s">
        <v>12838</v>
      </c>
      <c r="B307" s="502">
        <v>104105</v>
      </c>
      <c r="C307" s="503" t="s">
        <v>3724</v>
      </c>
      <c r="D307" s="502" t="s">
        <v>27</v>
      </c>
      <c r="E307" s="504">
        <v>11.02</v>
      </c>
      <c r="F307" s="512">
        <v>0</v>
      </c>
    </row>
    <row r="308" spans="1:6">
      <c r="A308" s="513" t="s">
        <v>12838</v>
      </c>
      <c r="B308" s="502">
        <v>92760</v>
      </c>
      <c r="C308" s="503" t="s">
        <v>3662</v>
      </c>
      <c r="D308" s="502" t="s">
        <v>27</v>
      </c>
      <c r="E308" s="504">
        <v>13.76</v>
      </c>
      <c r="F308" s="512">
        <v>1.5299999999999999E-2</v>
      </c>
    </row>
    <row r="309" spans="1:6">
      <c r="A309" s="513" t="s">
        <v>12838</v>
      </c>
      <c r="B309" s="502">
        <v>92761</v>
      </c>
      <c r="C309" s="503" t="s">
        <v>3663</v>
      </c>
      <c r="D309" s="502" t="s">
        <v>27</v>
      </c>
      <c r="E309" s="504">
        <v>12.78</v>
      </c>
      <c r="F309" s="512">
        <v>1.2500000000000001E-2</v>
      </c>
    </row>
    <row r="310" spans="1:6">
      <c r="A310" s="513" t="s">
        <v>12838</v>
      </c>
      <c r="B310" s="502">
        <v>92759</v>
      </c>
      <c r="C310" s="503" t="s">
        <v>3661</v>
      </c>
      <c r="D310" s="502" t="s">
        <v>27</v>
      </c>
      <c r="E310" s="504">
        <v>14.78</v>
      </c>
      <c r="F310" s="512">
        <v>1.7600000000000001E-2</v>
      </c>
    </row>
    <row r="311" spans="1:6">
      <c r="A311" s="513" t="s">
        <v>12838</v>
      </c>
      <c r="B311" s="502">
        <v>104108</v>
      </c>
      <c r="C311" s="503" t="s">
        <v>3727</v>
      </c>
      <c r="D311" s="502" t="s">
        <v>27</v>
      </c>
      <c r="E311" s="504">
        <v>13.32</v>
      </c>
      <c r="F311" s="512">
        <v>8.3000000000000001E-3</v>
      </c>
    </row>
    <row r="312" spans="1:6">
      <c r="A312" s="513" t="s">
        <v>12838</v>
      </c>
      <c r="B312" s="502">
        <v>104107</v>
      </c>
      <c r="C312" s="503" t="s">
        <v>3726</v>
      </c>
      <c r="D312" s="502" t="s">
        <v>27</v>
      </c>
      <c r="E312" s="504">
        <v>11.17</v>
      </c>
      <c r="F312" s="512">
        <v>7.1999999999999998E-3</v>
      </c>
    </row>
    <row r="313" spans="1:6">
      <c r="A313" s="513" t="s">
        <v>12838</v>
      </c>
      <c r="B313" s="502">
        <v>104106</v>
      </c>
      <c r="C313" s="503" t="s">
        <v>3725</v>
      </c>
      <c r="D313" s="502" t="s">
        <v>27</v>
      </c>
      <c r="E313" s="504">
        <v>10.41</v>
      </c>
      <c r="F313" s="512">
        <v>3.8E-3</v>
      </c>
    </row>
    <row r="314" spans="1:6">
      <c r="A314" s="513" t="s">
        <v>12838</v>
      </c>
      <c r="B314" s="502">
        <v>104110</v>
      </c>
      <c r="C314" s="503" t="s">
        <v>3729</v>
      </c>
      <c r="D314" s="502" t="s">
        <v>27</v>
      </c>
      <c r="E314" s="504">
        <v>19.02</v>
      </c>
      <c r="F314" s="512">
        <v>1.0999999999999999E-2</v>
      </c>
    </row>
    <row r="315" spans="1:6">
      <c r="A315" s="513" t="s">
        <v>12838</v>
      </c>
      <c r="B315" s="502">
        <v>104109</v>
      </c>
      <c r="C315" s="503" t="s">
        <v>3728</v>
      </c>
      <c r="D315" s="502" t="s">
        <v>27</v>
      </c>
      <c r="E315" s="504">
        <v>16.52</v>
      </c>
      <c r="F315" s="512">
        <v>9.7000000000000003E-3</v>
      </c>
    </row>
    <row r="316" spans="1:6">
      <c r="A316" s="513" t="s">
        <v>12838</v>
      </c>
      <c r="B316" s="502">
        <v>104111</v>
      </c>
      <c r="C316" s="503" t="s">
        <v>3730</v>
      </c>
      <c r="D316" s="502" t="s">
        <v>27</v>
      </c>
      <c r="E316" s="504">
        <v>21.91</v>
      </c>
      <c r="F316" s="512">
        <v>1.1900000000000001E-2</v>
      </c>
    </row>
    <row r="317" spans="1:6">
      <c r="A317" s="513" t="s">
        <v>12838</v>
      </c>
      <c r="B317" s="502">
        <v>92884</v>
      </c>
      <c r="C317" s="503" t="s">
        <v>3695</v>
      </c>
      <c r="D317" s="502" t="s">
        <v>27</v>
      </c>
      <c r="E317" s="504">
        <v>12.61</v>
      </c>
      <c r="F317" s="512">
        <v>8.6999999999999994E-3</v>
      </c>
    </row>
    <row r="318" spans="1:6">
      <c r="A318" s="513" t="s">
        <v>12838</v>
      </c>
      <c r="B318" s="502">
        <v>92885</v>
      </c>
      <c r="C318" s="503" t="s">
        <v>3696</v>
      </c>
      <c r="D318" s="502" t="s">
        <v>27</v>
      </c>
      <c r="E318" s="504">
        <v>11.89</v>
      </c>
      <c r="F318" s="512">
        <v>6.7000000000000002E-3</v>
      </c>
    </row>
    <row r="319" spans="1:6">
      <c r="A319" s="513" t="s">
        <v>12838</v>
      </c>
      <c r="B319" s="502">
        <v>92886</v>
      </c>
      <c r="C319" s="503" t="s">
        <v>3697</v>
      </c>
      <c r="D319" s="502" t="s">
        <v>27</v>
      </c>
      <c r="E319" s="504">
        <v>11.29</v>
      </c>
      <c r="F319" s="512">
        <v>3.5000000000000001E-3</v>
      </c>
    </row>
    <row r="320" spans="1:6">
      <c r="A320" s="513" t="s">
        <v>12838</v>
      </c>
      <c r="B320" s="502">
        <v>92887</v>
      </c>
      <c r="C320" s="503" t="s">
        <v>3698</v>
      </c>
      <c r="D320" s="502" t="s">
        <v>27</v>
      </c>
      <c r="E320" s="504">
        <v>11.17</v>
      </c>
      <c r="F320" s="512">
        <v>1.8E-3</v>
      </c>
    </row>
    <row r="321" spans="1:6">
      <c r="A321" s="513" t="s">
        <v>12838</v>
      </c>
      <c r="B321" s="502">
        <v>92888</v>
      </c>
      <c r="C321" s="503" t="s">
        <v>3699</v>
      </c>
      <c r="D321" s="502" t="s">
        <v>27</v>
      </c>
      <c r="E321" s="504">
        <v>10.87</v>
      </c>
      <c r="F321" s="512">
        <v>0</v>
      </c>
    </row>
    <row r="322" spans="1:6">
      <c r="A322" s="513" t="s">
        <v>12838</v>
      </c>
      <c r="B322" s="502">
        <v>92882</v>
      </c>
      <c r="C322" s="503" t="s">
        <v>3693</v>
      </c>
      <c r="D322" s="502" t="s">
        <v>27</v>
      </c>
      <c r="E322" s="504">
        <v>13.84</v>
      </c>
      <c r="F322" s="512">
        <v>1.52E-2</v>
      </c>
    </row>
    <row r="323" spans="1:6">
      <c r="A323" s="513" t="s">
        <v>12838</v>
      </c>
      <c r="B323" s="502">
        <v>92883</v>
      </c>
      <c r="C323" s="503" t="s">
        <v>3694</v>
      </c>
      <c r="D323" s="502" t="s">
        <v>27</v>
      </c>
      <c r="E323" s="504">
        <v>12.58</v>
      </c>
      <c r="F323" s="512">
        <v>1.2699999999999999E-2</v>
      </c>
    </row>
    <row r="324" spans="1:6">
      <c r="A324" s="513" t="s">
        <v>12838</v>
      </c>
      <c r="B324" s="502">
        <v>92877</v>
      </c>
      <c r="C324" s="503" t="s">
        <v>3688</v>
      </c>
      <c r="D324" s="502" t="s">
        <v>27</v>
      </c>
      <c r="E324" s="504">
        <v>10.19</v>
      </c>
      <c r="F324" s="512">
        <v>0</v>
      </c>
    </row>
    <row r="325" spans="1:6">
      <c r="A325" s="513" t="s">
        <v>12838</v>
      </c>
      <c r="B325" s="502">
        <v>92878</v>
      </c>
      <c r="C325" s="503" t="s">
        <v>3689</v>
      </c>
      <c r="D325" s="502" t="s">
        <v>27</v>
      </c>
      <c r="E325" s="504">
        <v>10</v>
      </c>
      <c r="F325" s="512">
        <v>0</v>
      </c>
    </row>
    <row r="326" spans="1:6">
      <c r="A326" s="513" t="s">
        <v>12838</v>
      </c>
      <c r="B326" s="502">
        <v>92879</v>
      </c>
      <c r="C326" s="503" t="s">
        <v>3690</v>
      </c>
      <c r="D326" s="502" t="s">
        <v>27</v>
      </c>
      <c r="E326" s="504">
        <v>9.8800000000000008</v>
      </c>
      <c r="F326" s="512">
        <v>0</v>
      </c>
    </row>
    <row r="327" spans="1:6">
      <c r="A327" s="513" t="s">
        <v>12838</v>
      </c>
      <c r="B327" s="502">
        <v>92880</v>
      </c>
      <c r="C327" s="503" t="s">
        <v>3691</v>
      </c>
      <c r="D327" s="502" t="s">
        <v>27</v>
      </c>
      <c r="E327" s="504">
        <v>10.1</v>
      </c>
      <c r="F327" s="512">
        <v>0</v>
      </c>
    </row>
    <row r="328" spans="1:6">
      <c r="A328" s="513" t="s">
        <v>12838</v>
      </c>
      <c r="B328" s="502">
        <v>92881</v>
      </c>
      <c r="C328" s="503" t="s">
        <v>3692</v>
      </c>
      <c r="D328" s="502" t="s">
        <v>27</v>
      </c>
      <c r="E328" s="504">
        <v>10.07</v>
      </c>
      <c r="F328" s="512">
        <v>0</v>
      </c>
    </row>
    <row r="329" spans="1:6">
      <c r="A329" s="513" t="s">
        <v>12838</v>
      </c>
      <c r="B329" s="502">
        <v>92875</v>
      </c>
      <c r="C329" s="503" t="s">
        <v>3686</v>
      </c>
      <c r="D329" s="502" t="s">
        <v>27</v>
      </c>
      <c r="E329" s="504">
        <v>9.85</v>
      </c>
      <c r="F329" s="512">
        <v>0</v>
      </c>
    </row>
    <row r="330" spans="1:6">
      <c r="A330" s="513" t="s">
        <v>12838</v>
      </c>
      <c r="B330" s="502">
        <v>92876</v>
      </c>
      <c r="C330" s="503" t="s">
        <v>3687</v>
      </c>
      <c r="D330" s="502" t="s">
        <v>27</v>
      </c>
      <c r="E330" s="504">
        <v>9.48</v>
      </c>
      <c r="F330" s="512">
        <v>0</v>
      </c>
    </row>
    <row r="331" spans="1:6">
      <c r="A331" s="513" t="s">
        <v>12838</v>
      </c>
      <c r="B331" s="502">
        <v>92803</v>
      </c>
      <c r="C331" s="503" t="s">
        <v>3682</v>
      </c>
      <c r="D331" s="502" t="s">
        <v>27</v>
      </c>
      <c r="E331" s="504">
        <v>9.4</v>
      </c>
      <c r="F331" s="512">
        <v>0</v>
      </c>
    </row>
    <row r="332" spans="1:6">
      <c r="A332" s="513" t="s">
        <v>12838</v>
      </c>
      <c r="B332" s="502">
        <v>92804</v>
      </c>
      <c r="C332" s="503" t="s">
        <v>3683</v>
      </c>
      <c r="D332" s="502" t="s">
        <v>27</v>
      </c>
      <c r="E332" s="504">
        <v>8.0299999999999994</v>
      </c>
      <c r="F332" s="512">
        <v>0</v>
      </c>
    </row>
    <row r="333" spans="1:6">
      <c r="A333" s="513" t="s">
        <v>12838</v>
      </c>
      <c r="B333" s="502">
        <v>92805</v>
      </c>
      <c r="C333" s="503" t="s">
        <v>3684</v>
      </c>
      <c r="D333" s="502" t="s">
        <v>27</v>
      </c>
      <c r="E333" s="504">
        <v>7.95</v>
      </c>
      <c r="F333" s="512">
        <v>0</v>
      </c>
    </row>
    <row r="334" spans="1:6">
      <c r="A334" s="513" t="s">
        <v>12838</v>
      </c>
      <c r="B334" s="502">
        <v>92806</v>
      </c>
      <c r="C334" s="503" t="s">
        <v>3685</v>
      </c>
      <c r="D334" s="502" t="s">
        <v>27</v>
      </c>
      <c r="E334" s="504">
        <v>9.36</v>
      </c>
      <c r="F334" s="512">
        <v>0</v>
      </c>
    </row>
    <row r="335" spans="1:6">
      <c r="A335" s="513" t="s">
        <v>12838</v>
      </c>
      <c r="B335" s="502">
        <v>92798</v>
      </c>
      <c r="C335" s="503" t="s">
        <v>3677</v>
      </c>
      <c r="D335" s="502" t="s">
        <v>27</v>
      </c>
      <c r="E335" s="504">
        <v>9.35</v>
      </c>
      <c r="F335" s="512">
        <v>0</v>
      </c>
    </row>
    <row r="336" spans="1:6">
      <c r="A336" s="513" t="s">
        <v>12838</v>
      </c>
      <c r="B336" s="502">
        <v>95448</v>
      </c>
      <c r="C336" s="503" t="s">
        <v>6667</v>
      </c>
      <c r="D336" s="502" t="s">
        <v>27</v>
      </c>
      <c r="E336" s="504">
        <v>10.25</v>
      </c>
      <c r="F336" s="512">
        <v>0</v>
      </c>
    </row>
    <row r="337" spans="1:6">
      <c r="A337" s="513" t="s">
        <v>12838</v>
      </c>
      <c r="B337" s="502">
        <v>92801</v>
      </c>
      <c r="C337" s="503" t="s">
        <v>3680</v>
      </c>
      <c r="D337" s="502" t="s">
        <v>27</v>
      </c>
      <c r="E337" s="504">
        <v>10.33</v>
      </c>
      <c r="F337" s="512">
        <v>0</v>
      </c>
    </row>
    <row r="338" spans="1:6">
      <c r="A338" s="513" t="s">
        <v>12838</v>
      </c>
      <c r="B338" s="502">
        <v>92802</v>
      </c>
      <c r="C338" s="503" t="s">
        <v>3681</v>
      </c>
      <c r="D338" s="502" t="s">
        <v>27</v>
      </c>
      <c r="E338" s="504">
        <v>10.199999999999999</v>
      </c>
      <c r="F338" s="512">
        <v>0</v>
      </c>
    </row>
    <row r="339" spans="1:6">
      <c r="A339" s="513" t="s">
        <v>12838</v>
      </c>
      <c r="B339" s="502">
        <v>92799</v>
      </c>
      <c r="C339" s="503" t="s">
        <v>3678</v>
      </c>
      <c r="D339" s="502" t="s">
        <v>27</v>
      </c>
      <c r="E339" s="504">
        <v>11.56</v>
      </c>
      <c r="F339" s="512">
        <v>0</v>
      </c>
    </row>
    <row r="340" spans="1:6">
      <c r="A340" s="513" t="s">
        <v>12838</v>
      </c>
      <c r="B340" s="502">
        <v>92800</v>
      </c>
      <c r="C340" s="503" t="s">
        <v>3679</v>
      </c>
      <c r="D340" s="502" t="s">
        <v>27</v>
      </c>
      <c r="E340" s="504">
        <v>10.32</v>
      </c>
      <c r="F340" s="512">
        <v>0</v>
      </c>
    </row>
    <row r="341" spans="1:6">
      <c r="A341" s="513" t="s">
        <v>12839</v>
      </c>
      <c r="B341" s="502">
        <v>95605</v>
      </c>
      <c r="C341" s="503" t="s">
        <v>3049</v>
      </c>
      <c r="D341" s="502" t="s">
        <v>13</v>
      </c>
      <c r="E341" s="504">
        <v>145.43</v>
      </c>
      <c r="F341" s="512">
        <v>2.3699999999999999E-2</v>
      </c>
    </row>
    <row r="342" spans="1:6">
      <c r="A342" s="513" t="s">
        <v>12839</v>
      </c>
      <c r="B342" s="502">
        <v>95602</v>
      </c>
      <c r="C342" s="503" t="s">
        <v>3046</v>
      </c>
      <c r="D342" s="502" t="s">
        <v>13</v>
      </c>
      <c r="E342" s="504">
        <v>29.91</v>
      </c>
      <c r="F342" s="512">
        <v>2.3400000000000001E-2</v>
      </c>
    </row>
    <row r="343" spans="1:6">
      <c r="A343" s="513" t="s">
        <v>12839</v>
      </c>
      <c r="B343" s="502">
        <v>95603</v>
      </c>
      <c r="C343" s="503" t="s">
        <v>3047</v>
      </c>
      <c r="D343" s="502" t="s">
        <v>13</v>
      </c>
      <c r="E343" s="504">
        <v>51.04</v>
      </c>
      <c r="F343" s="512">
        <v>2.35E-2</v>
      </c>
    </row>
    <row r="344" spans="1:6">
      <c r="A344" s="513" t="s">
        <v>12839</v>
      </c>
      <c r="B344" s="502">
        <v>95604</v>
      </c>
      <c r="C344" s="503" t="s">
        <v>3048</v>
      </c>
      <c r="D344" s="502" t="s">
        <v>13</v>
      </c>
      <c r="E344" s="504">
        <v>79.2</v>
      </c>
      <c r="F344" s="512">
        <v>2.3699999999999999E-2</v>
      </c>
    </row>
    <row r="345" spans="1:6">
      <c r="A345" s="513" t="s">
        <v>12839</v>
      </c>
      <c r="B345" s="502">
        <v>95601</v>
      </c>
      <c r="C345" s="503" t="s">
        <v>3045</v>
      </c>
      <c r="D345" s="502" t="s">
        <v>13</v>
      </c>
      <c r="E345" s="504">
        <v>18.690000000000001</v>
      </c>
      <c r="F345" s="512">
        <v>2.3E-2</v>
      </c>
    </row>
    <row r="346" spans="1:6">
      <c r="A346" s="513" t="s">
        <v>12839</v>
      </c>
      <c r="B346" s="502">
        <v>102521</v>
      </c>
      <c r="C346" s="503" t="s">
        <v>3052</v>
      </c>
      <c r="D346" s="502" t="s">
        <v>13</v>
      </c>
      <c r="E346" s="504">
        <v>119.97</v>
      </c>
      <c r="F346" s="512">
        <v>2.3699999999999999E-2</v>
      </c>
    </row>
    <row r="347" spans="1:6">
      <c r="A347" s="513" t="s">
        <v>12839</v>
      </c>
      <c r="B347" s="502">
        <v>102522</v>
      </c>
      <c r="C347" s="503" t="s">
        <v>3053</v>
      </c>
      <c r="D347" s="502" t="s">
        <v>13</v>
      </c>
      <c r="E347" s="504">
        <v>176</v>
      </c>
      <c r="F347" s="512">
        <v>2.3699999999999999E-2</v>
      </c>
    </row>
    <row r="348" spans="1:6">
      <c r="A348" s="513" t="s">
        <v>12839</v>
      </c>
      <c r="B348" s="502">
        <v>102523</v>
      </c>
      <c r="C348" s="503" t="s">
        <v>3054</v>
      </c>
      <c r="D348" s="502" t="s">
        <v>13</v>
      </c>
      <c r="E348" s="504">
        <v>232.02</v>
      </c>
      <c r="F348" s="512">
        <v>2.3699999999999999E-2</v>
      </c>
    </row>
    <row r="349" spans="1:6">
      <c r="A349" s="513" t="s">
        <v>12839</v>
      </c>
      <c r="B349" s="502">
        <v>95608</v>
      </c>
      <c r="C349" s="503" t="s">
        <v>3050</v>
      </c>
      <c r="D349" s="502" t="s">
        <v>13</v>
      </c>
      <c r="E349" s="504">
        <v>36.93</v>
      </c>
      <c r="F349" s="512">
        <v>0.4657</v>
      </c>
    </row>
    <row r="350" spans="1:6">
      <c r="A350" s="513" t="s">
        <v>12839</v>
      </c>
      <c r="B350" s="502">
        <v>95609</v>
      </c>
      <c r="C350" s="503" t="s">
        <v>3051</v>
      </c>
      <c r="D350" s="502" t="s">
        <v>13</v>
      </c>
      <c r="E350" s="504">
        <v>46.83</v>
      </c>
      <c r="F350" s="512">
        <v>0.4657</v>
      </c>
    </row>
    <row r="351" spans="1:6">
      <c r="A351" s="513" t="s">
        <v>12839</v>
      </c>
      <c r="B351" s="502">
        <v>95607</v>
      </c>
      <c r="C351" s="503" t="s">
        <v>6626</v>
      </c>
      <c r="D351" s="502" t="s">
        <v>13</v>
      </c>
      <c r="E351" s="504">
        <v>25.45</v>
      </c>
      <c r="F351" s="512">
        <v>0.46560000000000001</v>
      </c>
    </row>
    <row r="352" spans="1:6">
      <c r="A352" s="513" t="s">
        <v>12840</v>
      </c>
      <c r="B352" s="502">
        <v>95996</v>
      </c>
      <c r="C352" s="503" t="s">
        <v>1561</v>
      </c>
      <c r="D352" s="502" t="s">
        <v>16</v>
      </c>
      <c r="E352" s="504">
        <v>1414.07</v>
      </c>
      <c r="F352" s="512">
        <v>2.8400000000000002E-2</v>
      </c>
    </row>
    <row r="353" spans="1:6">
      <c r="A353" s="513" t="s">
        <v>12840</v>
      </c>
      <c r="B353" s="502">
        <v>95995</v>
      </c>
      <c r="C353" s="503" t="s">
        <v>1560</v>
      </c>
      <c r="D353" s="502" t="s">
        <v>16</v>
      </c>
      <c r="E353" s="504">
        <v>1635.44</v>
      </c>
      <c r="F353" s="512">
        <v>3.4200000000000001E-2</v>
      </c>
    </row>
    <row r="354" spans="1:6">
      <c r="A354" s="513" t="s">
        <v>12840</v>
      </c>
      <c r="B354" s="502">
        <v>104372</v>
      </c>
      <c r="C354" s="503" t="s">
        <v>12841</v>
      </c>
      <c r="D354" s="502" t="s">
        <v>16</v>
      </c>
      <c r="E354" s="504">
        <v>0</v>
      </c>
      <c r="F354" s="512"/>
    </row>
    <row r="355" spans="1:6">
      <c r="A355" s="513" t="s">
        <v>12840</v>
      </c>
      <c r="B355" s="502">
        <v>104371</v>
      </c>
      <c r="C355" s="503" t="s">
        <v>12842</v>
      </c>
      <c r="D355" s="502" t="s">
        <v>16</v>
      </c>
      <c r="E355" s="504">
        <v>0</v>
      </c>
      <c r="F355" s="512"/>
    </row>
    <row r="356" spans="1:6">
      <c r="A356" s="513" t="s">
        <v>12840</v>
      </c>
      <c r="B356" s="502">
        <v>96001</v>
      </c>
      <c r="C356" s="503" t="s">
        <v>1562</v>
      </c>
      <c r="D356" s="502" t="s">
        <v>15</v>
      </c>
      <c r="E356" s="504">
        <v>7.28</v>
      </c>
      <c r="F356" s="512">
        <v>0.68130000000000002</v>
      </c>
    </row>
    <row r="357" spans="1:6">
      <c r="A357" s="513" t="s">
        <v>12843</v>
      </c>
      <c r="B357" s="502">
        <v>94880</v>
      </c>
      <c r="C357" s="503" t="s">
        <v>3010</v>
      </c>
      <c r="D357" s="502" t="s">
        <v>12</v>
      </c>
      <c r="E357" s="504">
        <v>45.76</v>
      </c>
      <c r="F357" s="512">
        <v>0.31469999999999998</v>
      </c>
    </row>
    <row r="358" spans="1:6">
      <c r="A358" s="513" t="s">
        <v>12843</v>
      </c>
      <c r="B358" s="502">
        <v>94882</v>
      </c>
      <c r="C358" s="503" t="s">
        <v>3012</v>
      </c>
      <c r="D358" s="502" t="s">
        <v>12</v>
      </c>
      <c r="E358" s="504">
        <v>53.06</v>
      </c>
      <c r="F358" s="512">
        <v>0.32190000000000002</v>
      </c>
    </row>
    <row r="359" spans="1:6">
      <c r="A359" s="513" t="s">
        <v>12843</v>
      </c>
      <c r="B359" s="502">
        <v>94884</v>
      </c>
      <c r="C359" s="503" t="s">
        <v>3013</v>
      </c>
      <c r="D359" s="502" t="s">
        <v>12</v>
      </c>
      <c r="E359" s="504">
        <v>67.84</v>
      </c>
      <c r="F359" s="512">
        <v>0.33200000000000002</v>
      </c>
    </row>
    <row r="360" spans="1:6">
      <c r="A360" s="513" t="s">
        <v>12843</v>
      </c>
      <c r="B360" s="502">
        <v>94870</v>
      </c>
      <c r="C360" s="503" t="s">
        <v>3003</v>
      </c>
      <c r="D360" s="502" t="s">
        <v>12</v>
      </c>
      <c r="E360" s="504">
        <v>2.17</v>
      </c>
      <c r="F360" s="512">
        <v>0</v>
      </c>
    </row>
    <row r="361" spans="1:6">
      <c r="A361" s="513" t="s">
        <v>12843</v>
      </c>
      <c r="B361" s="502">
        <v>94872</v>
      </c>
      <c r="C361" s="503" t="s">
        <v>3005</v>
      </c>
      <c r="D361" s="502" t="s">
        <v>12</v>
      </c>
      <c r="E361" s="504">
        <v>3.02</v>
      </c>
      <c r="F361" s="512">
        <v>0</v>
      </c>
    </row>
    <row r="362" spans="1:6">
      <c r="A362" s="513" t="s">
        <v>12843</v>
      </c>
      <c r="B362" s="502">
        <v>90746</v>
      </c>
      <c r="C362" s="503" t="s">
        <v>3000</v>
      </c>
      <c r="D362" s="502" t="s">
        <v>12</v>
      </c>
      <c r="E362" s="504">
        <v>4</v>
      </c>
      <c r="F362" s="512">
        <v>0</v>
      </c>
    </row>
    <row r="363" spans="1:6">
      <c r="A363" s="513" t="s">
        <v>12843</v>
      </c>
      <c r="B363" s="502">
        <v>90747</v>
      </c>
      <c r="C363" s="503" t="s">
        <v>3001</v>
      </c>
      <c r="D363" s="502" t="s">
        <v>12</v>
      </c>
      <c r="E363" s="504">
        <v>18</v>
      </c>
      <c r="F363" s="512">
        <v>0.36780000000000002</v>
      </c>
    </row>
    <row r="364" spans="1:6">
      <c r="A364" s="513" t="s">
        <v>12843</v>
      </c>
      <c r="B364" s="502">
        <v>94876</v>
      </c>
      <c r="C364" s="503" t="s">
        <v>3007</v>
      </c>
      <c r="D364" s="502" t="s">
        <v>12</v>
      </c>
      <c r="E364" s="504">
        <v>30.54</v>
      </c>
      <c r="F364" s="512">
        <v>0.32779999999999998</v>
      </c>
    </row>
    <row r="365" spans="1:6">
      <c r="A365" s="513" t="s">
        <v>12843</v>
      </c>
      <c r="B365" s="502">
        <v>94878</v>
      </c>
      <c r="C365" s="503" t="s">
        <v>3008</v>
      </c>
      <c r="D365" s="502" t="s">
        <v>12</v>
      </c>
      <c r="E365" s="504">
        <v>35.28</v>
      </c>
      <c r="F365" s="512">
        <v>0.33329999999999999</v>
      </c>
    </row>
    <row r="366" spans="1:6">
      <c r="A366" s="513" t="s">
        <v>12843</v>
      </c>
      <c r="B366" s="502">
        <v>90740</v>
      </c>
      <c r="C366" s="503" t="s">
        <v>2994</v>
      </c>
      <c r="D366" s="502" t="s">
        <v>12</v>
      </c>
      <c r="E366" s="504">
        <v>4.87</v>
      </c>
      <c r="F366" s="512">
        <v>0</v>
      </c>
    </row>
    <row r="367" spans="1:6">
      <c r="A367" s="513" t="s">
        <v>12843</v>
      </c>
      <c r="B367" s="502">
        <v>90741</v>
      </c>
      <c r="C367" s="503" t="s">
        <v>2995</v>
      </c>
      <c r="D367" s="502" t="s">
        <v>12</v>
      </c>
      <c r="E367" s="504">
        <v>5.56</v>
      </c>
      <c r="F367" s="512">
        <v>0</v>
      </c>
    </row>
    <row r="368" spans="1:6">
      <c r="A368" s="513" t="s">
        <v>12843</v>
      </c>
      <c r="B368" s="502">
        <v>90742</v>
      </c>
      <c r="C368" s="503" t="s">
        <v>2996</v>
      </c>
      <c r="D368" s="502" t="s">
        <v>12</v>
      </c>
      <c r="E368" s="504">
        <v>6.24</v>
      </c>
      <c r="F368" s="512">
        <v>0</v>
      </c>
    </row>
    <row r="369" spans="1:6">
      <c r="A369" s="513" t="s">
        <v>12843</v>
      </c>
      <c r="B369" s="502">
        <v>90743</v>
      </c>
      <c r="C369" s="503" t="s">
        <v>2997</v>
      </c>
      <c r="D369" s="502" t="s">
        <v>12</v>
      </c>
      <c r="E369" s="504">
        <v>6.92</v>
      </c>
      <c r="F369" s="512">
        <v>0</v>
      </c>
    </row>
    <row r="370" spans="1:6">
      <c r="A370" s="513" t="s">
        <v>12843</v>
      </c>
      <c r="B370" s="502">
        <v>90744</v>
      </c>
      <c r="C370" s="503" t="s">
        <v>2998</v>
      </c>
      <c r="D370" s="502" t="s">
        <v>12</v>
      </c>
      <c r="E370" s="504">
        <v>7.61</v>
      </c>
      <c r="F370" s="512">
        <v>0</v>
      </c>
    </row>
    <row r="371" spans="1:6">
      <c r="A371" s="513" t="s">
        <v>12843</v>
      </c>
      <c r="B371" s="502">
        <v>90745</v>
      </c>
      <c r="C371" s="503" t="s">
        <v>2999</v>
      </c>
      <c r="D371" s="502" t="s">
        <v>12</v>
      </c>
      <c r="E371" s="504">
        <v>10.78</v>
      </c>
      <c r="F371" s="512">
        <v>0.25140000000000001</v>
      </c>
    </row>
    <row r="372" spans="1:6">
      <c r="A372" s="513" t="s">
        <v>12843</v>
      </c>
      <c r="B372" s="502">
        <v>90733</v>
      </c>
      <c r="C372" s="503" t="s">
        <v>2987</v>
      </c>
      <c r="D372" s="502" t="s">
        <v>12</v>
      </c>
      <c r="E372" s="504">
        <v>3.69</v>
      </c>
      <c r="F372" s="512">
        <v>0</v>
      </c>
    </row>
    <row r="373" spans="1:6">
      <c r="A373" s="513" t="s">
        <v>12843</v>
      </c>
      <c r="B373" s="502">
        <v>90734</v>
      </c>
      <c r="C373" s="503" t="s">
        <v>2988</v>
      </c>
      <c r="D373" s="502" t="s">
        <v>12</v>
      </c>
      <c r="E373" s="504">
        <v>4.38</v>
      </c>
      <c r="F373" s="512">
        <v>0</v>
      </c>
    </row>
    <row r="374" spans="1:6">
      <c r="A374" s="513" t="s">
        <v>12843</v>
      </c>
      <c r="B374" s="502">
        <v>90735</v>
      </c>
      <c r="C374" s="503" t="s">
        <v>2989</v>
      </c>
      <c r="D374" s="502" t="s">
        <v>12</v>
      </c>
      <c r="E374" s="504">
        <v>5.0599999999999996</v>
      </c>
      <c r="F374" s="512">
        <v>0</v>
      </c>
    </row>
    <row r="375" spans="1:6">
      <c r="A375" s="513" t="s">
        <v>12843</v>
      </c>
      <c r="B375" s="502">
        <v>90736</v>
      </c>
      <c r="C375" s="503" t="s">
        <v>2990</v>
      </c>
      <c r="D375" s="502" t="s">
        <v>12</v>
      </c>
      <c r="E375" s="504">
        <v>5.74</v>
      </c>
      <c r="F375" s="512">
        <v>0</v>
      </c>
    </row>
    <row r="376" spans="1:6">
      <c r="A376" s="513" t="s">
        <v>12843</v>
      </c>
      <c r="B376" s="502">
        <v>90737</v>
      </c>
      <c r="C376" s="503" t="s">
        <v>2991</v>
      </c>
      <c r="D376" s="502" t="s">
        <v>12</v>
      </c>
      <c r="E376" s="504">
        <v>6.43</v>
      </c>
      <c r="F376" s="512">
        <v>0</v>
      </c>
    </row>
    <row r="377" spans="1:6">
      <c r="A377" s="513" t="s">
        <v>12843</v>
      </c>
      <c r="B377" s="502">
        <v>90738</v>
      </c>
      <c r="C377" s="503" t="s">
        <v>2992</v>
      </c>
      <c r="D377" s="502" t="s">
        <v>12</v>
      </c>
      <c r="E377" s="504">
        <v>7.11</v>
      </c>
      <c r="F377" s="512">
        <v>0</v>
      </c>
    </row>
    <row r="378" spans="1:6">
      <c r="A378" s="513" t="s">
        <v>12843</v>
      </c>
      <c r="B378" s="502">
        <v>90739</v>
      </c>
      <c r="C378" s="503" t="s">
        <v>2993</v>
      </c>
      <c r="D378" s="502" t="s">
        <v>12</v>
      </c>
      <c r="E378" s="504">
        <v>9.65</v>
      </c>
      <c r="F378" s="512">
        <v>0.25180000000000002</v>
      </c>
    </row>
    <row r="379" spans="1:6">
      <c r="A379" s="513" t="s">
        <v>12843</v>
      </c>
      <c r="B379" s="502">
        <v>90724</v>
      </c>
      <c r="C379" s="503" t="s">
        <v>2978</v>
      </c>
      <c r="D379" s="502" t="s">
        <v>13</v>
      </c>
      <c r="E379" s="504">
        <v>26.31</v>
      </c>
      <c r="F379" s="512">
        <v>0</v>
      </c>
    </row>
    <row r="380" spans="1:6">
      <c r="A380" s="513" t="s">
        <v>12843</v>
      </c>
      <c r="B380" s="502">
        <v>102267</v>
      </c>
      <c r="C380" s="503" t="s">
        <v>3017</v>
      </c>
      <c r="D380" s="502" t="s">
        <v>13</v>
      </c>
      <c r="E380" s="504">
        <v>141.82</v>
      </c>
      <c r="F380" s="512">
        <v>0</v>
      </c>
    </row>
    <row r="381" spans="1:6">
      <c r="A381" s="513" t="s">
        <v>12843</v>
      </c>
      <c r="B381" s="502">
        <v>102268</v>
      </c>
      <c r="C381" s="503" t="s">
        <v>3018</v>
      </c>
      <c r="D381" s="502" t="s">
        <v>13</v>
      </c>
      <c r="E381" s="504">
        <v>160.04</v>
      </c>
      <c r="F381" s="512">
        <v>0</v>
      </c>
    </row>
    <row r="382" spans="1:6">
      <c r="A382" s="513" t="s">
        <v>12843</v>
      </c>
      <c r="B382" s="502">
        <v>90725</v>
      </c>
      <c r="C382" s="503" t="s">
        <v>2979</v>
      </c>
      <c r="D382" s="502" t="s">
        <v>13</v>
      </c>
      <c r="E382" s="504">
        <v>32.380000000000003</v>
      </c>
      <c r="F382" s="512">
        <v>0</v>
      </c>
    </row>
    <row r="383" spans="1:6">
      <c r="A383" s="513" t="s">
        <v>12843</v>
      </c>
      <c r="B383" s="502">
        <v>102269</v>
      </c>
      <c r="C383" s="503" t="s">
        <v>3019</v>
      </c>
      <c r="D383" s="502" t="s">
        <v>13</v>
      </c>
      <c r="E383" s="504">
        <v>196.48</v>
      </c>
      <c r="F383" s="512">
        <v>0</v>
      </c>
    </row>
    <row r="384" spans="1:6">
      <c r="A384" s="513" t="s">
        <v>12843</v>
      </c>
      <c r="B384" s="502">
        <v>90726</v>
      </c>
      <c r="C384" s="503" t="s">
        <v>2980</v>
      </c>
      <c r="D384" s="502" t="s">
        <v>13</v>
      </c>
      <c r="E384" s="504">
        <v>38.53</v>
      </c>
      <c r="F384" s="512">
        <v>0</v>
      </c>
    </row>
    <row r="385" spans="1:6">
      <c r="A385" s="513" t="s">
        <v>12843</v>
      </c>
      <c r="B385" s="502">
        <v>90727</v>
      </c>
      <c r="C385" s="503" t="s">
        <v>2981</v>
      </c>
      <c r="D385" s="502" t="s">
        <v>13</v>
      </c>
      <c r="E385" s="504">
        <v>44.6</v>
      </c>
      <c r="F385" s="512">
        <v>0</v>
      </c>
    </row>
    <row r="386" spans="1:6">
      <c r="A386" s="513" t="s">
        <v>12843</v>
      </c>
      <c r="B386" s="502">
        <v>90728</v>
      </c>
      <c r="C386" s="503" t="s">
        <v>2982</v>
      </c>
      <c r="D386" s="502" t="s">
        <v>13</v>
      </c>
      <c r="E386" s="504">
        <v>50.68</v>
      </c>
      <c r="F386" s="512">
        <v>0</v>
      </c>
    </row>
    <row r="387" spans="1:6">
      <c r="A387" s="513" t="s">
        <v>12843</v>
      </c>
      <c r="B387" s="502">
        <v>90729</v>
      </c>
      <c r="C387" s="503" t="s">
        <v>2983</v>
      </c>
      <c r="D387" s="502" t="s">
        <v>13</v>
      </c>
      <c r="E387" s="504">
        <v>56.74</v>
      </c>
      <c r="F387" s="512">
        <v>0</v>
      </c>
    </row>
    <row r="388" spans="1:6">
      <c r="A388" s="513" t="s">
        <v>12843</v>
      </c>
      <c r="B388" s="502">
        <v>90730</v>
      </c>
      <c r="C388" s="503" t="s">
        <v>2984</v>
      </c>
      <c r="D388" s="502" t="s">
        <v>13</v>
      </c>
      <c r="E388" s="504">
        <v>62.82</v>
      </c>
      <c r="F388" s="512">
        <v>0</v>
      </c>
    </row>
    <row r="389" spans="1:6">
      <c r="A389" s="513" t="s">
        <v>12843</v>
      </c>
      <c r="B389" s="502">
        <v>90731</v>
      </c>
      <c r="C389" s="503" t="s">
        <v>2985</v>
      </c>
      <c r="D389" s="502" t="s">
        <v>13</v>
      </c>
      <c r="E389" s="504">
        <v>68.89</v>
      </c>
      <c r="F389" s="512">
        <v>0</v>
      </c>
    </row>
    <row r="390" spans="1:6">
      <c r="A390" s="513" t="s">
        <v>12843</v>
      </c>
      <c r="B390" s="502">
        <v>90732</v>
      </c>
      <c r="C390" s="503" t="s">
        <v>2986</v>
      </c>
      <c r="D390" s="502" t="s">
        <v>13</v>
      </c>
      <c r="E390" s="504">
        <v>87.11</v>
      </c>
      <c r="F390" s="512">
        <v>0</v>
      </c>
    </row>
    <row r="391" spans="1:6">
      <c r="A391" s="513" t="s">
        <v>12843</v>
      </c>
      <c r="B391" s="502">
        <v>102265</v>
      </c>
      <c r="C391" s="503" t="s">
        <v>3015</v>
      </c>
      <c r="D391" s="502" t="s">
        <v>13</v>
      </c>
      <c r="E391" s="504">
        <v>111.4</v>
      </c>
      <c r="F391" s="512">
        <v>0</v>
      </c>
    </row>
    <row r="392" spans="1:6">
      <c r="A392" s="513" t="s">
        <v>12843</v>
      </c>
      <c r="B392" s="502">
        <v>102266</v>
      </c>
      <c r="C392" s="503" t="s">
        <v>3016</v>
      </c>
      <c r="D392" s="502" t="s">
        <v>13</v>
      </c>
      <c r="E392" s="504">
        <v>123.54</v>
      </c>
      <c r="F392" s="512">
        <v>0</v>
      </c>
    </row>
    <row r="393" spans="1:6">
      <c r="A393" s="513" t="s">
        <v>12843</v>
      </c>
      <c r="B393" s="502">
        <v>94879</v>
      </c>
      <c r="C393" s="503" t="s">
        <v>3009</v>
      </c>
      <c r="D393" s="502" t="s">
        <v>12</v>
      </c>
      <c r="E393" s="504">
        <v>1860.8</v>
      </c>
      <c r="F393" s="512">
        <v>7.7000000000000002E-3</v>
      </c>
    </row>
    <row r="394" spans="1:6">
      <c r="A394" s="513" t="s">
        <v>12843</v>
      </c>
      <c r="B394" s="502">
        <v>94881</v>
      </c>
      <c r="C394" s="503" t="s">
        <v>3011</v>
      </c>
      <c r="D394" s="502" t="s">
        <v>12</v>
      </c>
      <c r="E394" s="504">
        <v>2561.56</v>
      </c>
      <c r="F394" s="512">
        <v>6.7000000000000002E-3</v>
      </c>
    </row>
    <row r="395" spans="1:6">
      <c r="A395" s="513" t="s">
        <v>12843</v>
      </c>
      <c r="B395" s="502">
        <v>94869</v>
      </c>
      <c r="C395" s="503" t="s">
        <v>3002</v>
      </c>
      <c r="D395" s="502" t="s">
        <v>12</v>
      </c>
      <c r="E395" s="504">
        <v>131.24</v>
      </c>
      <c r="F395" s="512">
        <v>0</v>
      </c>
    </row>
    <row r="396" spans="1:6">
      <c r="A396" s="513" t="s">
        <v>12843</v>
      </c>
      <c r="B396" s="502">
        <v>94871</v>
      </c>
      <c r="C396" s="503" t="s">
        <v>3004</v>
      </c>
      <c r="D396" s="502" t="s">
        <v>12</v>
      </c>
      <c r="E396" s="504">
        <v>205.23</v>
      </c>
      <c r="F396" s="512">
        <v>0</v>
      </c>
    </row>
    <row r="397" spans="1:6">
      <c r="A397" s="513" t="s">
        <v>12843</v>
      </c>
      <c r="B397" s="502">
        <v>90708</v>
      </c>
      <c r="C397" s="503" t="s">
        <v>2977</v>
      </c>
      <c r="D397" s="502" t="s">
        <v>12</v>
      </c>
      <c r="E397" s="504">
        <v>744.57</v>
      </c>
      <c r="F397" s="512">
        <v>8.8999999999999999E-3</v>
      </c>
    </row>
    <row r="398" spans="1:6">
      <c r="A398" s="513" t="s">
        <v>12843</v>
      </c>
      <c r="B398" s="502">
        <v>94875</v>
      </c>
      <c r="C398" s="503" t="s">
        <v>3006</v>
      </c>
      <c r="D398" s="502" t="s">
        <v>12</v>
      </c>
      <c r="E398" s="504">
        <v>1208.77</v>
      </c>
      <c r="F398" s="512">
        <v>8.3000000000000001E-3</v>
      </c>
    </row>
    <row r="399" spans="1:6">
      <c r="A399" s="513" t="s">
        <v>12843</v>
      </c>
      <c r="B399" s="502">
        <v>102264</v>
      </c>
      <c r="C399" s="503" t="s">
        <v>3014</v>
      </c>
      <c r="D399" s="502" t="s">
        <v>12</v>
      </c>
      <c r="E399" s="504">
        <v>19.440000000000001</v>
      </c>
      <c r="F399" s="512">
        <v>0</v>
      </c>
    </row>
    <row r="400" spans="1:6">
      <c r="A400" s="513" t="s">
        <v>12843</v>
      </c>
      <c r="B400" s="502">
        <v>90701</v>
      </c>
      <c r="C400" s="503" t="s">
        <v>2971</v>
      </c>
      <c r="D400" s="502" t="s">
        <v>12</v>
      </c>
      <c r="E400" s="504">
        <v>65.86</v>
      </c>
      <c r="F400" s="512">
        <v>0</v>
      </c>
    </row>
    <row r="401" spans="1:6">
      <c r="A401" s="513" t="s">
        <v>12843</v>
      </c>
      <c r="B401" s="502">
        <v>90702</v>
      </c>
      <c r="C401" s="503" t="s">
        <v>2972</v>
      </c>
      <c r="D401" s="502" t="s">
        <v>12</v>
      </c>
      <c r="E401" s="504">
        <v>108.67</v>
      </c>
      <c r="F401" s="512">
        <v>0</v>
      </c>
    </row>
    <row r="402" spans="1:6">
      <c r="A402" s="513" t="s">
        <v>12843</v>
      </c>
      <c r="B402" s="502">
        <v>90703</v>
      </c>
      <c r="C402" s="503" t="s">
        <v>2973</v>
      </c>
      <c r="D402" s="502" t="s">
        <v>12</v>
      </c>
      <c r="E402" s="504">
        <v>170.1</v>
      </c>
      <c r="F402" s="512">
        <v>0</v>
      </c>
    </row>
    <row r="403" spans="1:6">
      <c r="A403" s="513" t="s">
        <v>12843</v>
      </c>
      <c r="B403" s="502">
        <v>90704</v>
      </c>
      <c r="C403" s="503" t="s">
        <v>2974</v>
      </c>
      <c r="D403" s="502" t="s">
        <v>12</v>
      </c>
      <c r="E403" s="504">
        <v>252.87</v>
      </c>
      <c r="F403" s="512">
        <v>0</v>
      </c>
    </row>
    <row r="404" spans="1:6">
      <c r="A404" s="513" t="s">
        <v>12843</v>
      </c>
      <c r="B404" s="502">
        <v>90705</v>
      </c>
      <c r="C404" s="503" t="s">
        <v>2975</v>
      </c>
      <c r="D404" s="502" t="s">
        <v>12</v>
      </c>
      <c r="E404" s="504">
        <v>329.59</v>
      </c>
      <c r="F404" s="512">
        <v>0</v>
      </c>
    </row>
    <row r="405" spans="1:6">
      <c r="A405" s="513" t="s">
        <v>12843</v>
      </c>
      <c r="B405" s="502">
        <v>90706</v>
      </c>
      <c r="C405" s="503" t="s">
        <v>2976</v>
      </c>
      <c r="D405" s="502" t="s">
        <v>12</v>
      </c>
      <c r="E405" s="504">
        <v>436.63</v>
      </c>
      <c r="F405" s="512">
        <v>6.1999999999999998E-3</v>
      </c>
    </row>
    <row r="406" spans="1:6">
      <c r="A406" s="513" t="s">
        <v>12843</v>
      </c>
      <c r="B406" s="502">
        <v>90694</v>
      </c>
      <c r="C406" s="503" t="s">
        <v>2964</v>
      </c>
      <c r="D406" s="502" t="s">
        <v>12</v>
      </c>
      <c r="E406" s="504">
        <v>44.07</v>
      </c>
      <c r="F406" s="512">
        <v>0</v>
      </c>
    </row>
    <row r="407" spans="1:6">
      <c r="A407" s="513" t="s">
        <v>12843</v>
      </c>
      <c r="B407" s="502">
        <v>90695</v>
      </c>
      <c r="C407" s="503" t="s">
        <v>2965</v>
      </c>
      <c r="D407" s="502" t="s">
        <v>12</v>
      </c>
      <c r="E407" s="504">
        <v>83.42</v>
      </c>
      <c r="F407" s="512">
        <v>0</v>
      </c>
    </row>
    <row r="408" spans="1:6">
      <c r="A408" s="513" t="s">
        <v>12843</v>
      </c>
      <c r="B408" s="502">
        <v>90696</v>
      </c>
      <c r="C408" s="503" t="s">
        <v>2966</v>
      </c>
      <c r="D408" s="502" t="s">
        <v>12</v>
      </c>
      <c r="E408" s="504">
        <v>139.04</v>
      </c>
      <c r="F408" s="512">
        <v>0</v>
      </c>
    </row>
    <row r="409" spans="1:6">
      <c r="A409" s="513" t="s">
        <v>12843</v>
      </c>
      <c r="B409" s="502">
        <v>90697</v>
      </c>
      <c r="C409" s="503" t="s">
        <v>2967</v>
      </c>
      <c r="D409" s="502" t="s">
        <v>12</v>
      </c>
      <c r="E409" s="504">
        <v>215.42</v>
      </c>
      <c r="F409" s="512">
        <v>0</v>
      </c>
    </row>
    <row r="410" spans="1:6">
      <c r="A410" s="513" t="s">
        <v>12843</v>
      </c>
      <c r="B410" s="502">
        <v>90698</v>
      </c>
      <c r="C410" s="503" t="s">
        <v>2968</v>
      </c>
      <c r="D410" s="502" t="s">
        <v>12</v>
      </c>
      <c r="E410" s="504">
        <v>328.96</v>
      </c>
      <c r="F410" s="512">
        <v>0</v>
      </c>
    </row>
    <row r="411" spans="1:6">
      <c r="A411" s="513" t="s">
        <v>12843</v>
      </c>
      <c r="B411" s="502">
        <v>90699</v>
      </c>
      <c r="C411" s="503" t="s">
        <v>2969</v>
      </c>
      <c r="D411" s="502" t="s">
        <v>12</v>
      </c>
      <c r="E411" s="504">
        <v>462.72</v>
      </c>
      <c r="F411" s="512">
        <v>0</v>
      </c>
    </row>
    <row r="412" spans="1:6">
      <c r="A412" s="513" t="s">
        <v>12843</v>
      </c>
      <c r="B412" s="502">
        <v>90700</v>
      </c>
      <c r="C412" s="503" t="s">
        <v>2970</v>
      </c>
      <c r="D412" s="502" t="s">
        <v>12</v>
      </c>
      <c r="E412" s="504">
        <v>540.24</v>
      </c>
      <c r="F412" s="512">
        <v>4.4999999999999997E-3</v>
      </c>
    </row>
    <row r="413" spans="1:6">
      <c r="A413" s="513" t="s">
        <v>12844</v>
      </c>
      <c r="B413" s="502">
        <v>105378</v>
      </c>
      <c r="C413" s="503" t="s">
        <v>6220</v>
      </c>
      <c r="D413" s="502" t="s">
        <v>13</v>
      </c>
      <c r="E413" s="504">
        <v>12.51</v>
      </c>
      <c r="F413" s="512">
        <v>0.251</v>
      </c>
    </row>
    <row r="414" spans="1:6">
      <c r="A414" s="513" t="s">
        <v>12844</v>
      </c>
      <c r="B414" s="502">
        <v>105373</v>
      </c>
      <c r="C414" s="503" t="s">
        <v>6312</v>
      </c>
      <c r="D414" s="502" t="s">
        <v>13</v>
      </c>
      <c r="E414" s="504">
        <v>9.91</v>
      </c>
      <c r="F414" s="512">
        <v>0.2059</v>
      </c>
    </row>
    <row r="415" spans="1:6">
      <c r="A415" s="513" t="s">
        <v>12844</v>
      </c>
      <c r="B415" s="502">
        <v>105380</v>
      </c>
      <c r="C415" s="503" t="s">
        <v>6222</v>
      </c>
      <c r="D415" s="502" t="s">
        <v>13</v>
      </c>
      <c r="E415" s="504">
        <v>102.48</v>
      </c>
      <c r="F415" s="512">
        <v>0.24740000000000001</v>
      </c>
    </row>
    <row r="416" spans="1:6">
      <c r="A416" s="513" t="s">
        <v>12844</v>
      </c>
      <c r="B416" s="502">
        <v>105267</v>
      </c>
      <c r="C416" s="503" t="s">
        <v>6160</v>
      </c>
      <c r="D416" s="502" t="s">
        <v>13</v>
      </c>
      <c r="E416" s="504">
        <v>84.05</v>
      </c>
      <c r="F416" s="512">
        <v>0.1958</v>
      </c>
    </row>
    <row r="417" spans="1:6">
      <c r="A417" s="513" t="s">
        <v>12844</v>
      </c>
      <c r="B417" s="502">
        <v>105249</v>
      </c>
      <c r="C417" s="503" t="s">
        <v>6143</v>
      </c>
      <c r="D417" s="502" t="s">
        <v>13</v>
      </c>
      <c r="E417" s="504">
        <v>125.52</v>
      </c>
      <c r="F417" s="512">
        <v>0.23669999999999999</v>
      </c>
    </row>
    <row r="418" spans="1:6">
      <c r="A418" s="513" t="s">
        <v>12844</v>
      </c>
      <c r="B418" s="502">
        <v>105268</v>
      </c>
      <c r="C418" s="503" t="s">
        <v>6161</v>
      </c>
      <c r="D418" s="502" t="s">
        <v>13</v>
      </c>
      <c r="E418" s="504">
        <v>103.77</v>
      </c>
      <c r="F418" s="512">
        <v>0.186</v>
      </c>
    </row>
    <row r="419" spans="1:6">
      <c r="A419" s="513" t="s">
        <v>12844</v>
      </c>
      <c r="B419" s="502">
        <v>105379</v>
      </c>
      <c r="C419" s="503" t="s">
        <v>6221</v>
      </c>
      <c r="D419" s="502" t="s">
        <v>13</v>
      </c>
      <c r="E419" s="504">
        <v>16.690000000000001</v>
      </c>
      <c r="F419" s="512">
        <v>0.22409999999999999</v>
      </c>
    </row>
    <row r="420" spans="1:6">
      <c r="A420" s="513" t="s">
        <v>12844</v>
      </c>
      <c r="B420" s="502">
        <v>105388</v>
      </c>
      <c r="C420" s="503" t="s">
        <v>6223</v>
      </c>
      <c r="D420" s="502" t="s">
        <v>13</v>
      </c>
      <c r="E420" s="504">
        <v>13.43</v>
      </c>
      <c r="F420" s="512">
        <v>0.1802</v>
      </c>
    </row>
    <row r="421" spans="1:6">
      <c r="A421" s="513" t="s">
        <v>12844</v>
      </c>
      <c r="B421" s="502">
        <v>105392</v>
      </c>
      <c r="C421" s="503" t="s">
        <v>6227</v>
      </c>
      <c r="D421" s="502" t="s">
        <v>13</v>
      </c>
      <c r="E421" s="504">
        <v>20.9</v>
      </c>
      <c r="F421" s="512">
        <v>0.2077</v>
      </c>
    </row>
    <row r="422" spans="1:6">
      <c r="A422" s="513" t="s">
        <v>12844</v>
      </c>
      <c r="B422" s="502">
        <v>105389</v>
      </c>
      <c r="C422" s="503" t="s">
        <v>6224</v>
      </c>
      <c r="D422" s="502" t="s">
        <v>13</v>
      </c>
      <c r="E422" s="504">
        <v>16.97</v>
      </c>
      <c r="F422" s="512">
        <v>0.1656</v>
      </c>
    </row>
    <row r="423" spans="1:6">
      <c r="A423" s="513" t="s">
        <v>12844</v>
      </c>
      <c r="B423" s="502">
        <v>105393</v>
      </c>
      <c r="C423" s="503" t="s">
        <v>6228</v>
      </c>
      <c r="D423" s="502" t="s">
        <v>13</v>
      </c>
      <c r="E423" s="504">
        <v>25.25</v>
      </c>
      <c r="F423" s="512">
        <v>0.1956</v>
      </c>
    </row>
    <row r="424" spans="1:6">
      <c r="A424" s="513" t="s">
        <v>12844</v>
      </c>
      <c r="B424" s="502">
        <v>105316</v>
      </c>
      <c r="C424" s="503" t="s">
        <v>6285</v>
      </c>
      <c r="D424" s="502" t="s">
        <v>13</v>
      </c>
      <c r="E424" s="504">
        <v>20.68</v>
      </c>
      <c r="F424" s="512">
        <v>0.1552</v>
      </c>
    </row>
    <row r="425" spans="1:6">
      <c r="A425" s="513" t="s">
        <v>12844</v>
      </c>
      <c r="B425" s="502">
        <v>105394</v>
      </c>
      <c r="C425" s="503" t="s">
        <v>6229</v>
      </c>
      <c r="D425" s="502" t="s">
        <v>13</v>
      </c>
      <c r="E425" s="504">
        <v>29.59</v>
      </c>
      <c r="F425" s="512">
        <v>0.18690000000000001</v>
      </c>
    </row>
    <row r="426" spans="1:6">
      <c r="A426" s="513" t="s">
        <v>12844</v>
      </c>
      <c r="B426" s="502">
        <v>105317</v>
      </c>
      <c r="C426" s="503" t="s">
        <v>6189</v>
      </c>
      <c r="D426" s="502" t="s">
        <v>13</v>
      </c>
      <c r="E426" s="504">
        <v>24.37</v>
      </c>
      <c r="F426" s="512">
        <v>0.14729999999999999</v>
      </c>
    </row>
    <row r="427" spans="1:6">
      <c r="A427" s="513" t="s">
        <v>12844</v>
      </c>
      <c r="B427" s="502">
        <v>105395</v>
      </c>
      <c r="C427" s="503" t="s">
        <v>6230</v>
      </c>
      <c r="D427" s="502" t="s">
        <v>13</v>
      </c>
      <c r="E427" s="504">
        <v>33.94</v>
      </c>
      <c r="F427" s="512">
        <v>0.18060000000000001</v>
      </c>
    </row>
    <row r="428" spans="1:6">
      <c r="A428" s="513" t="s">
        <v>12844</v>
      </c>
      <c r="B428" s="502">
        <v>105318</v>
      </c>
      <c r="C428" s="503" t="s">
        <v>6190</v>
      </c>
      <c r="D428" s="502" t="s">
        <v>13</v>
      </c>
      <c r="E428" s="504">
        <v>28.06</v>
      </c>
      <c r="F428" s="512">
        <v>0.14149999999999999</v>
      </c>
    </row>
    <row r="429" spans="1:6">
      <c r="A429" s="513" t="s">
        <v>12844</v>
      </c>
      <c r="B429" s="502">
        <v>105396</v>
      </c>
      <c r="C429" s="503" t="s">
        <v>6231</v>
      </c>
      <c r="D429" s="502" t="s">
        <v>13</v>
      </c>
      <c r="E429" s="504">
        <v>38.299999999999997</v>
      </c>
      <c r="F429" s="512">
        <v>0.1757</v>
      </c>
    </row>
    <row r="430" spans="1:6">
      <c r="A430" s="513" t="s">
        <v>12844</v>
      </c>
      <c r="B430" s="502">
        <v>105258</v>
      </c>
      <c r="C430" s="503" t="s">
        <v>6152</v>
      </c>
      <c r="D430" s="502" t="s">
        <v>13</v>
      </c>
      <c r="E430" s="504">
        <v>31.75</v>
      </c>
      <c r="F430" s="512">
        <v>0.1376</v>
      </c>
    </row>
    <row r="431" spans="1:6">
      <c r="A431" s="513" t="s">
        <v>12844</v>
      </c>
      <c r="B431" s="502">
        <v>105397</v>
      </c>
      <c r="C431" s="503" t="s">
        <v>6232</v>
      </c>
      <c r="D431" s="502" t="s">
        <v>13</v>
      </c>
      <c r="E431" s="504">
        <v>42.8</v>
      </c>
      <c r="F431" s="512">
        <v>0.17100000000000001</v>
      </c>
    </row>
    <row r="432" spans="1:6">
      <c r="A432" s="513" t="s">
        <v>12844</v>
      </c>
      <c r="B432" s="502">
        <v>105261</v>
      </c>
      <c r="C432" s="503" t="s">
        <v>6154</v>
      </c>
      <c r="D432" s="502" t="s">
        <v>13</v>
      </c>
      <c r="E432" s="504">
        <v>35.590000000000003</v>
      </c>
      <c r="F432" s="512">
        <v>0.13350000000000001</v>
      </c>
    </row>
    <row r="433" spans="1:6">
      <c r="A433" s="513" t="s">
        <v>12844</v>
      </c>
      <c r="B433" s="502">
        <v>105398</v>
      </c>
      <c r="C433" s="503" t="s">
        <v>6233</v>
      </c>
      <c r="D433" s="502" t="s">
        <v>13</v>
      </c>
      <c r="E433" s="504">
        <v>54.23</v>
      </c>
      <c r="F433" s="512">
        <v>0.26650000000000001</v>
      </c>
    </row>
    <row r="434" spans="1:6">
      <c r="A434" s="513" t="s">
        <v>12844</v>
      </c>
      <c r="B434" s="502">
        <v>105262</v>
      </c>
      <c r="C434" s="503" t="s">
        <v>6155</v>
      </c>
      <c r="D434" s="502" t="s">
        <v>13</v>
      </c>
      <c r="E434" s="504">
        <v>44.08</v>
      </c>
      <c r="F434" s="512">
        <v>0.21279999999999999</v>
      </c>
    </row>
    <row r="435" spans="1:6">
      <c r="A435" s="513" t="s">
        <v>12844</v>
      </c>
      <c r="B435" s="502">
        <v>105399</v>
      </c>
      <c r="C435" s="503" t="s">
        <v>6234</v>
      </c>
      <c r="D435" s="502" t="s">
        <v>13</v>
      </c>
      <c r="E435" s="504">
        <v>64.25</v>
      </c>
      <c r="F435" s="512">
        <v>0.25879999999999997</v>
      </c>
    </row>
    <row r="436" spans="1:6">
      <c r="A436" s="513" t="s">
        <v>12844</v>
      </c>
      <c r="B436" s="502">
        <v>105263</v>
      </c>
      <c r="C436" s="503" t="s">
        <v>6156</v>
      </c>
      <c r="D436" s="502" t="s">
        <v>13</v>
      </c>
      <c r="E436" s="504">
        <v>52.45</v>
      </c>
      <c r="F436" s="512">
        <v>0.2059</v>
      </c>
    </row>
    <row r="437" spans="1:6">
      <c r="A437" s="513" t="s">
        <v>12844</v>
      </c>
      <c r="B437" s="502">
        <v>105400</v>
      </c>
      <c r="C437" s="503" t="s">
        <v>6235</v>
      </c>
      <c r="D437" s="502" t="s">
        <v>13</v>
      </c>
      <c r="E437" s="504">
        <v>73.430000000000007</v>
      </c>
      <c r="F437" s="512">
        <v>0.25619999999999998</v>
      </c>
    </row>
    <row r="438" spans="1:6">
      <c r="A438" s="513" t="s">
        <v>12844</v>
      </c>
      <c r="B438" s="502">
        <v>105264</v>
      </c>
      <c r="C438" s="503" t="s">
        <v>6157</v>
      </c>
      <c r="D438" s="502" t="s">
        <v>13</v>
      </c>
      <c r="E438" s="504">
        <v>59.96</v>
      </c>
      <c r="F438" s="512">
        <v>0.20380000000000001</v>
      </c>
    </row>
    <row r="439" spans="1:6">
      <c r="A439" s="513" t="s">
        <v>12844</v>
      </c>
      <c r="B439" s="502">
        <v>105297</v>
      </c>
      <c r="C439" s="503" t="s">
        <v>6178</v>
      </c>
      <c r="D439" s="502" t="s">
        <v>13</v>
      </c>
      <c r="E439" s="504">
        <v>10.81</v>
      </c>
      <c r="F439" s="512">
        <v>0.26919999999999999</v>
      </c>
    </row>
    <row r="440" spans="1:6">
      <c r="A440" s="513" t="s">
        <v>12844</v>
      </c>
      <c r="B440" s="502">
        <v>105372</v>
      </c>
      <c r="C440" s="503" t="s">
        <v>6311</v>
      </c>
      <c r="D440" s="502" t="s">
        <v>13</v>
      </c>
      <c r="E440" s="504">
        <v>8.4700000000000006</v>
      </c>
      <c r="F440" s="512">
        <v>0.22309999999999999</v>
      </c>
    </row>
    <row r="441" spans="1:6">
      <c r="A441" s="513" t="s">
        <v>12844</v>
      </c>
      <c r="B441" s="502">
        <v>105401</v>
      </c>
      <c r="C441" s="503" t="s">
        <v>6236</v>
      </c>
      <c r="D441" s="502" t="s">
        <v>13</v>
      </c>
      <c r="E441" s="504">
        <v>82.91</v>
      </c>
      <c r="F441" s="512">
        <v>0.25319999999999998</v>
      </c>
    </row>
    <row r="442" spans="1:6">
      <c r="A442" s="513" t="s">
        <v>12844</v>
      </c>
      <c r="B442" s="502">
        <v>105265</v>
      </c>
      <c r="C442" s="503" t="s">
        <v>6158</v>
      </c>
      <c r="D442" s="502" t="s">
        <v>13</v>
      </c>
      <c r="E442" s="504">
        <v>67.790000000000006</v>
      </c>
      <c r="F442" s="512">
        <v>0.2011</v>
      </c>
    </row>
    <row r="443" spans="1:6">
      <c r="A443" s="513" t="s">
        <v>12844</v>
      </c>
      <c r="B443" s="502">
        <v>105402</v>
      </c>
      <c r="C443" s="503" t="s">
        <v>6237</v>
      </c>
      <c r="D443" s="502" t="s">
        <v>13</v>
      </c>
      <c r="E443" s="504">
        <v>92.65</v>
      </c>
      <c r="F443" s="512">
        <v>0.25009999999999999</v>
      </c>
    </row>
    <row r="444" spans="1:6">
      <c r="A444" s="513" t="s">
        <v>12844</v>
      </c>
      <c r="B444" s="502">
        <v>105266</v>
      </c>
      <c r="C444" s="503" t="s">
        <v>6159</v>
      </c>
      <c r="D444" s="502" t="s">
        <v>13</v>
      </c>
      <c r="E444" s="504">
        <v>75.87</v>
      </c>
      <c r="F444" s="512">
        <v>0.19839999999999999</v>
      </c>
    </row>
    <row r="445" spans="1:6">
      <c r="A445" s="513" t="s">
        <v>12844</v>
      </c>
      <c r="B445" s="502">
        <v>105361</v>
      </c>
      <c r="C445" s="503" t="s">
        <v>6301</v>
      </c>
      <c r="D445" s="502" t="s">
        <v>13</v>
      </c>
      <c r="E445" s="504">
        <v>19.100000000000001</v>
      </c>
      <c r="F445" s="512">
        <v>0</v>
      </c>
    </row>
    <row r="446" spans="1:6">
      <c r="A446" s="513" t="s">
        <v>12844</v>
      </c>
      <c r="B446" s="502">
        <v>105382</v>
      </c>
      <c r="C446" s="503" t="s">
        <v>6317</v>
      </c>
      <c r="D446" s="502" t="s">
        <v>13</v>
      </c>
      <c r="E446" s="504">
        <v>15.83</v>
      </c>
      <c r="F446" s="512">
        <v>0</v>
      </c>
    </row>
    <row r="447" spans="1:6">
      <c r="A447" s="513" t="s">
        <v>12844</v>
      </c>
      <c r="B447" s="502">
        <v>105359</v>
      </c>
      <c r="C447" s="503" t="s">
        <v>6299</v>
      </c>
      <c r="D447" s="502" t="s">
        <v>13</v>
      </c>
      <c r="E447" s="504">
        <v>13.5</v>
      </c>
      <c r="F447" s="512">
        <v>0</v>
      </c>
    </row>
    <row r="448" spans="1:6">
      <c r="A448" s="513" t="s">
        <v>12844</v>
      </c>
      <c r="B448" s="502">
        <v>105315</v>
      </c>
      <c r="C448" s="503" t="s">
        <v>6284</v>
      </c>
      <c r="D448" s="502" t="s">
        <v>13</v>
      </c>
      <c r="E448" s="504">
        <v>11.1</v>
      </c>
      <c r="F448" s="512">
        <v>0</v>
      </c>
    </row>
    <row r="449" spans="1:6">
      <c r="A449" s="513" t="s">
        <v>12844</v>
      </c>
      <c r="B449" s="502">
        <v>105360</v>
      </c>
      <c r="C449" s="503" t="s">
        <v>6300</v>
      </c>
      <c r="D449" s="502" t="s">
        <v>13</v>
      </c>
      <c r="E449" s="504">
        <v>16.399999999999999</v>
      </c>
      <c r="F449" s="512">
        <v>0</v>
      </c>
    </row>
    <row r="450" spans="1:6">
      <c r="A450" s="513" t="s">
        <v>12844</v>
      </c>
      <c r="B450" s="502">
        <v>105381</v>
      </c>
      <c r="C450" s="503" t="s">
        <v>6316</v>
      </c>
      <c r="D450" s="502" t="s">
        <v>13</v>
      </c>
      <c r="E450" s="504">
        <v>13.56</v>
      </c>
      <c r="F450" s="512">
        <v>0</v>
      </c>
    </row>
    <row r="451" spans="1:6">
      <c r="A451" s="513" t="s">
        <v>12844</v>
      </c>
      <c r="B451" s="502">
        <v>105251</v>
      </c>
      <c r="C451" s="503" t="s">
        <v>6145</v>
      </c>
      <c r="D451" s="502" t="s">
        <v>13</v>
      </c>
      <c r="E451" s="504">
        <v>18.27</v>
      </c>
      <c r="F451" s="512">
        <v>0.25829999999999997</v>
      </c>
    </row>
    <row r="452" spans="1:6">
      <c r="A452" s="513" t="s">
        <v>12844</v>
      </c>
      <c r="B452" s="502">
        <v>105282</v>
      </c>
      <c r="C452" s="503" t="s">
        <v>6175</v>
      </c>
      <c r="D452" s="502" t="s">
        <v>13</v>
      </c>
      <c r="E452" s="504">
        <v>14.37</v>
      </c>
      <c r="F452" s="512">
        <v>0.21290000000000001</v>
      </c>
    </row>
    <row r="453" spans="1:6">
      <c r="A453" s="513" t="s">
        <v>12844</v>
      </c>
      <c r="B453" s="502">
        <v>105276</v>
      </c>
      <c r="C453" s="503" t="s">
        <v>6169</v>
      </c>
      <c r="D453" s="502" t="s">
        <v>13</v>
      </c>
      <c r="E453" s="504">
        <v>149.27000000000001</v>
      </c>
      <c r="F453" s="512">
        <v>0.25469999999999998</v>
      </c>
    </row>
    <row r="454" spans="1:6">
      <c r="A454" s="513" t="s">
        <v>12844</v>
      </c>
      <c r="B454" s="502">
        <v>105341</v>
      </c>
      <c r="C454" s="503" t="s">
        <v>6200</v>
      </c>
      <c r="D454" s="502" t="s">
        <v>13</v>
      </c>
      <c r="E454" s="504">
        <v>121.62</v>
      </c>
      <c r="F454" s="512">
        <v>0.20300000000000001</v>
      </c>
    </row>
    <row r="455" spans="1:6">
      <c r="A455" s="513" t="s">
        <v>12844</v>
      </c>
      <c r="B455" s="502">
        <v>105277</v>
      </c>
      <c r="C455" s="503" t="s">
        <v>6170</v>
      </c>
      <c r="D455" s="502" t="s">
        <v>13</v>
      </c>
      <c r="E455" s="504">
        <v>181.09</v>
      </c>
      <c r="F455" s="512">
        <v>0.246</v>
      </c>
    </row>
    <row r="456" spans="1:6">
      <c r="A456" s="513" t="s">
        <v>12844</v>
      </c>
      <c r="B456" s="502">
        <v>105342</v>
      </c>
      <c r="C456" s="503" t="s">
        <v>6201</v>
      </c>
      <c r="D456" s="502" t="s">
        <v>13</v>
      </c>
      <c r="E456" s="504">
        <v>148.47999999999999</v>
      </c>
      <c r="F456" s="512">
        <v>0.1948</v>
      </c>
    </row>
    <row r="457" spans="1:6">
      <c r="A457" s="513" t="s">
        <v>12844</v>
      </c>
      <c r="B457" s="502">
        <v>105252</v>
      </c>
      <c r="C457" s="503" t="s">
        <v>6146</v>
      </c>
      <c r="D457" s="502" t="s">
        <v>13</v>
      </c>
      <c r="E457" s="504">
        <v>24.39</v>
      </c>
      <c r="F457" s="512">
        <v>0.23</v>
      </c>
    </row>
    <row r="458" spans="1:6">
      <c r="A458" s="513" t="s">
        <v>12844</v>
      </c>
      <c r="B458" s="502">
        <v>105298</v>
      </c>
      <c r="C458" s="503" t="s">
        <v>6179</v>
      </c>
      <c r="D458" s="502" t="s">
        <v>13</v>
      </c>
      <c r="E458" s="504">
        <v>19.5</v>
      </c>
      <c r="F458" s="512">
        <v>0.1867</v>
      </c>
    </row>
    <row r="459" spans="1:6">
      <c r="A459" s="513" t="s">
        <v>12844</v>
      </c>
      <c r="B459" s="502">
        <v>105253</v>
      </c>
      <c r="C459" s="503" t="s">
        <v>6147</v>
      </c>
      <c r="D459" s="502" t="s">
        <v>13</v>
      </c>
      <c r="E459" s="504">
        <v>30.52</v>
      </c>
      <c r="F459" s="512">
        <v>0.21360000000000001</v>
      </c>
    </row>
    <row r="460" spans="1:6">
      <c r="A460" s="513" t="s">
        <v>12844</v>
      </c>
      <c r="B460" s="502">
        <v>105299</v>
      </c>
      <c r="C460" s="503" t="s">
        <v>6180</v>
      </c>
      <c r="D460" s="502" t="s">
        <v>13</v>
      </c>
      <c r="E460" s="504">
        <v>24.65</v>
      </c>
      <c r="F460" s="512">
        <v>0.1716</v>
      </c>
    </row>
    <row r="461" spans="1:6">
      <c r="A461" s="513" t="s">
        <v>12844</v>
      </c>
      <c r="B461" s="502">
        <v>105254</v>
      </c>
      <c r="C461" s="503" t="s">
        <v>6148</v>
      </c>
      <c r="D461" s="502" t="s">
        <v>13</v>
      </c>
      <c r="E461" s="504">
        <v>36.82</v>
      </c>
      <c r="F461" s="512">
        <v>0.20119999999999999</v>
      </c>
    </row>
    <row r="462" spans="1:6">
      <c r="A462" s="513" t="s">
        <v>12844</v>
      </c>
      <c r="B462" s="502">
        <v>105300</v>
      </c>
      <c r="C462" s="503" t="s">
        <v>6181</v>
      </c>
      <c r="D462" s="502" t="s">
        <v>13</v>
      </c>
      <c r="E462" s="504">
        <v>29.96</v>
      </c>
      <c r="F462" s="512">
        <v>0.1605</v>
      </c>
    </row>
    <row r="463" spans="1:6">
      <c r="A463" s="513" t="s">
        <v>12844</v>
      </c>
      <c r="B463" s="502">
        <v>105255</v>
      </c>
      <c r="C463" s="503" t="s">
        <v>6149</v>
      </c>
      <c r="D463" s="502" t="s">
        <v>13</v>
      </c>
      <c r="E463" s="504">
        <v>43.1</v>
      </c>
      <c r="F463" s="512">
        <v>0.1928</v>
      </c>
    </row>
    <row r="464" spans="1:6">
      <c r="A464" s="513" t="s">
        <v>12844</v>
      </c>
      <c r="B464" s="502">
        <v>105301</v>
      </c>
      <c r="C464" s="503" t="s">
        <v>6182</v>
      </c>
      <c r="D464" s="502" t="s">
        <v>13</v>
      </c>
      <c r="E464" s="504">
        <v>35.25</v>
      </c>
      <c r="F464" s="512">
        <v>0.15290000000000001</v>
      </c>
    </row>
    <row r="465" spans="1:6">
      <c r="A465" s="513" t="s">
        <v>12844</v>
      </c>
      <c r="B465" s="502">
        <v>105256</v>
      </c>
      <c r="C465" s="503" t="s">
        <v>6150</v>
      </c>
      <c r="D465" s="502" t="s">
        <v>13</v>
      </c>
      <c r="E465" s="504">
        <v>49.39</v>
      </c>
      <c r="F465" s="512">
        <v>0.18629999999999999</v>
      </c>
    </row>
    <row r="466" spans="1:6">
      <c r="A466" s="513" t="s">
        <v>12844</v>
      </c>
      <c r="B466" s="502">
        <v>105302</v>
      </c>
      <c r="C466" s="503" t="s">
        <v>6183</v>
      </c>
      <c r="D466" s="502" t="s">
        <v>13</v>
      </c>
      <c r="E466" s="504">
        <v>40.56</v>
      </c>
      <c r="F466" s="512">
        <v>0.1472</v>
      </c>
    </row>
    <row r="467" spans="1:6">
      <c r="A467" s="513" t="s">
        <v>12844</v>
      </c>
      <c r="B467" s="502">
        <v>105257</v>
      </c>
      <c r="C467" s="503" t="s">
        <v>6151</v>
      </c>
      <c r="D467" s="502" t="s">
        <v>13</v>
      </c>
      <c r="E467" s="504">
        <v>55.66</v>
      </c>
      <c r="F467" s="512">
        <v>0.18149999999999999</v>
      </c>
    </row>
    <row r="468" spans="1:6">
      <c r="A468" s="513" t="s">
        <v>12844</v>
      </c>
      <c r="B468" s="502">
        <v>105303</v>
      </c>
      <c r="C468" s="503" t="s">
        <v>6184</v>
      </c>
      <c r="D468" s="502" t="s">
        <v>13</v>
      </c>
      <c r="E468" s="504">
        <v>45.84</v>
      </c>
      <c r="F468" s="512">
        <v>0.1431</v>
      </c>
    </row>
    <row r="469" spans="1:6">
      <c r="A469" s="513" t="s">
        <v>12844</v>
      </c>
      <c r="B469" s="502">
        <v>105270</v>
      </c>
      <c r="C469" s="503" t="s">
        <v>6163</v>
      </c>
      <c r="D469" s="502" t="s">
        <v>13</v>
      </c>
      <c r="E469" s="504">
        <v>62.1</v>
      </c>
      <c r="F469" s="512">
        <v>0.17699999999999999</v>
      </c>
    </row>
    <row r="470" spans="1:6">
      <c r="A470" s="513" t="s">
        <v>12844</v>
      </c>
      <c r="B470" s="502">
        <v>105304</v>
      </c>
      <c r="C470" s="503" t="s">
        <v>6185</v>
      </c>
      <c r="D470" s="502" t="s">
        <v>13</v>
      </c>
      <c r="E470" s="504">
        <v>51.29</v>
      </c>
      <c r="F470" s="512">
        <v>0.13919999999999999</v>
      </c>
    </row>
    <row r="471" spans="1:6">
      <c r="A471" s="513" t="s">
        <v>12844</v>
      </c>
      <c r="B471" s="502">
        <v>105271</v>
      </c>
      <c r="C471" s="503" t="s">
        <v>6164</v>
      </c>
      <c r="D471" s="502" t="s">
        <v>13</v>
      </c>
      <c r="E471" s="504">
        <v>78.989999999999995</v>
      </c>
      <c r="F471" s="512">
        <v>0.27450000000000002</v>
      </c>
    </row>
    <row r="472" spans="1:6">
      <c r="A472" s="513" t="s">
        <v>12844</v>
      </c>
      <c r="B472" s="502">
        <v>105305</v>
      </c>
      <c r="C472" s="503" t="s">
        <v>6186</v>
      </c>
      <c r="D472" s="502" t="s">
        <v>13</v>
      </c>
      <c r="E472" s="504">
        <v>63.78</v>
      </c>
      <c r="F472" s="512">
        <v>0.2208</v>
      </c>
    </row>
    <row r="473" spans="1:6">
      <c r="A473" s="513" t="s">
        <v>12844</v>
      </c>
      <c r="B473" s="502">
        <v>105272</v>
      </c>
      <c r="C473" s="503" t="s">
        <v>6165</v>
      </c>
      <c r="D473" s="502" t="s">
        <v>13</v>
      </c>
      <c r="E473" s="504">
        <v>93.44</v>
      </c>
      <c r="F473" s="512">
        <v>0.26700000000000002</v>
      </c>
    </row>
    <row r="474" spans="1:6">
      <c r="A474" s="513" t="s">
        <v>12844</v>
      </c>
      <c r="B474" s="502">
        <v>105306</v>
      </c>
      <c r="C474" s="503" t="s">
        <v>6187</v>
      </c>
      <c r="D474" s="502" t="s">
        <v>13</v>
      </c>
      <c r="E474" s="504">
        <v>75.72</v>
      </c>
      <c r="F474" s="512">
        <v>0.21390000000000001</v>
      </c>
    </row>
    <row r="475" spans="1:6">
      <c r="A475" s="513" t="s">
        <v>12844</v>
      </c>
      <c r="B475" s="502">
        <v>105273</v>
      </c>
      <c r="C475" s="503" t="s">
        <v>6166</v>
      </c>
      <c r="D475" s="502" t="s">
        <v>13</v>
      </c>
      <c r="E475" s="504">
        <v>107.01</v>
      </c>
      <c r="F475" s="512">
        <v>0.2636</v>
      </c>
    </row>
    <row r="476" spans="1:6">
      <c r="A476" s="513" t="s">
        <v>12844</v>
      </c>
      <c r="B476" s="502">
        <v>105307</v>
      </c>
      <c r="C476" s="503" t="s">
        <v>6188</v>
      </c>
      <c r="D476" s="502" t="s">
        <v>13</v>
      </c>
      <c r="E476" s="504">
        <v>86.8</v>
      </c>
      <c r="F476" s="512">
        <v>0.21110000000000001</v>
      </c>
    </row>
    <row r="477" spans="1:6">
      <c r="A477" s="513" t="s">
        <v>12844</v>
      </c>
      <c r="B477" s="502">
        <v>105250</v>
      </c>
      <c r="C477" s="503" t="s">
        <v>6144</v>
      </c>
      <c r="D477" s="502" t="s">
        <v>13</v>
      </c>
      <c r="E477" s="504">
        <v>15.79</v>
      </c>
      <c r="F477" s="512">
        <v>0.27679999999999999</v>
      </c>
    </row>
    <row r="478" spans="1:6">
      <c r="A478" s="513" t="s">
        <v>12844</v>
      </c>
      <c r="B478" s="502">
        <v>105269</v>
      </c>
      <c r="C478" s="503" t="s">
        <v>6162</v>
      </c>
      <c r="D478" s="502" t="s">
        <v>13</v>
      </c>
      <c r="E478" s="504">
        <v>12.28</v>
      </c>
      <c r="F478" s="512">
        <v>0.23050000000000001</v>
      </c>
    </row>
    <row r="479" spans="1:6">
      <c r="A479" s="513" t="s">
        <v>12844</v>
      </c>
      <c r="B479" s="502">
        <v>105274</v>
      </c>
      <c r="C479" s="503" t="s">
        <v>6167</v>
      </c>
      <c r="D479" s="502" t="s">
        <v>13</v>
      </c>
      <c r="E479" s="504">
        <v>120.89</v>
      </c>
      <c r="F479" s="512">
        <v>0.26040000000000002</v>
      </c>
    </row>
    <row r="480" spans="1:6">
      <c r="A480" s="513" t="s">
        <v>12844</v>
      </c>
      <c r="B480" s="502">
        <v>105340</v>
      </c>
      <c r="C480" s="503" t="s">
        <v>6199</v>
      </c>
      <c r="D480" s="502" t="s">
        <v>13</v>
      </c>
      <c r="E480" s="504">
        <v>98.21</v>
      </c>
      <c r="F480" s="512">
        <v>0.20810000000000001</v>
      </c>
    </row>
    <row r="481" spans="1:6">
      <c r="A481" s="513" t="s">
        <v>12844</v>
      </c>
      <c r="B481" s="502">
        <v>105275</v>
      </c>
      <c r="C481" s="503" t="s">
        <v>6168</v>
      </c>
      <c r="D481" s="502" t="s">
        <v>13</v>
      </c>
      <c r="E481" s="504">
        <v>135.02000000000001</v>
      </c>
      <c r="F481" s="512">
        <v>0.25740000000000002</v>
      </c>
    </row>
    <row r="482" spans="1:6">
      <c r="A482" s="513" t="s">
        <v>12844</v>
      </c>
      <c r="B482" s="502">
        <v>105390</v>
      </c>
      <c r="C482" s="503" t="s">
        <v>6225</v>
      </c>
      <c r="D482" s="502" t="s">
        <v>13</v>
      </c>
      <c r="E482" s="504">
        <v>109.85</v>
      </c>
      <c r="F482" s="512">
        <v>0.20549999999999999</v>
      </c>
    </row>
    <row r="483" spans="1:6">
      <c r="A483" s="513" t="s">
        <v>12844</v>
      </c>
      <c r="B483" s="502">
        <v>105364</v>
      </c>
      <c r="C483" s="503" t="s">
        <v>6304</v>
      </c>
      <c r="D483" s="502" t="s">
        <v>13</v>
      </c>
      <c r="E483" s="504">
        <v>27.77</v>
      </c>
      <c r="F483" s="512">
        <v>0</v>
      </c>
    </row>
    <row r="484" spans="1:6">
      <c r="A484" s="513" t="s">
        <v>12844</v>
      </c>
      <c r="B484" s="502">
        <v>105385</v>
      </c>
      <c r="C484" s="503" t="s">
        <v>6320</v>
      </c>
      <c r="D484" s="502" t="s">
        <v>13</v>
      </c>
      <c r="E484" s="504">
        <v>22.87</v>
      </c>
      <c r="F484" s="512">
        <v>0</v>
      </c>
    </row>
    <row r="485" spans="1:6">
      <c r="A485" s="513" t="s">
        <v>12844</v>
      </c>
      <c r="B485" s="502">
        <v>105362</v>
      </c>
      <c r="C485" s="503" t="s">
        <v>6302</v>
      </c>
      <c r="D485" s="502" t="s">
        <v>13</v>
      </c>
      <c r="E485" s="504">
        <v>19.86</v>
      </c>
      <c r="F485" s="512">
        <v>0</v>
      </c>
    </row>
    <row r="486" spans="1:6">
      <c r="A486" s="513" t="s">
        <v>12844</v>
      </c>
      <c r="B486" s="502">
        <v>105383</v>
      </c>
      <c r="C486" s="503" t="s">
        <v>6318</v>
      </c>
      <c r="D486" s="502" t="s">
        <v>13</v>
      </c>
      <c r="E486" s="504">
        <v>16.260000000000002</v>
      </c>
      <c r="F486" s="512">
        <v>0</v>
      </c>
    </row>
    <row r="487" spans="1:6">
      <c r="A487" s="513" t="s">
        <v>12844</v>
      </c>
      <c r="B487" s="502">
        <v>105363</v>
      </c>
      <c r="C487" s="503" t="s">
        <v>6303</v>
      </c>
      <c r="D487" s="502" t="s">
        <v>13</v>
      </c>
      <c r="E487" s="504">
        <v>23.91</v>
      </c>
      <c r="F487" s="512">
        <v>0</v>
      </c>
    </row>
    <row r="488" spans="1:6">
      <c r="A488" s="513" t="s">
        <v>12844</v>
      </c>
      <c r="B488" s="502">
        <v>105384</v>
      </c>
      <c r="C488" s="503" t="s">
        <v>6319</v>
      </c>
      <c r="D488" s="502" t="s">
        <v>13</v>
      </c>
      <c r="E488" s="504">
        <v>19.66</v>
      </c>
      <c r="F488" s="512">
        <v>0</v>
      </c>
    </row>
    <row r="489" spans="1:6">
      <c r="A489" s="513" t="s">
        <v>12844</v>
      </c>
      <c r="B489" s="502">
        <v>105279</v>
      </c>
      <c r="C489" s="503" t="s">
        <v>6172</v>
      </c>
      <c r="D489" s="502" t="s">
        <v>13</v>
      </c>
      <c r="E489" s="504">
        <v>25.05</v>
      </c>
      <c r="F489" s="512">
        <v>0.2515</v>
      </c>
    </row>
    <row r="490" spans="1:6">
      <c r="A490" s="513" t="s">
        <v>12844</v>
      </c>
      <c r="B490" s="502">
        <v>105259</v>
      </c>
      <c r="C490" s="503" t="s">
        <v>6153</v>
      </c>
      <c r="D490" s="502" t="s">
        <v>13</v>
      </c>
      <c r="E490" s="504">
        <v>19.850000000000001</v>
      </c>
      <c r="F490" s="512">
        <v>0.20599999999999999</v>
      </c>
    </row>
    <row r="491" spans="1:6">
      <c r="A491" s="513" t="s">
        <v>12844</v>
      </c>
      <c r="B491" s="502">
        <v>105357</v>
      </c>
      <c r="C491" s="503" t="s">
        <v>6216</v>
      </c>
      <c r="D491" s="502" t="s">
        <v>13</v>
      </c>
      <c r="E491" s="504">
        <v>205</v>
      </c>
      <c r="F491" s="512">
        <v>0.24729999999999999</v>
      </c>
    </row>
    <row r="492" spans="1:6">
      <c r="A492" s="513" t="s">
        <v>12844</v>
      </c>
      <c r="B492" s="502">
        <v>105346</v>
      </c>
      <c r="C492" s="503" t="s">
        <v>6205</v>
      </c>
      <c r="D492" s="502" t="s">
        <v>13</v>
      </c>
      <c r="E492" s="504">
        <v>168.14</v>
      </c>
      <c r="F492" s="512">
        <v>0.1958</v>
      </c>
    </row>
    <row r="493" spans="1:6">
      <c r="A493" s="513" t="s">
        <v>12844</v>
      </c>
      <c r="B493" s="502">
        <v>105358</v>
      </c>
      <c r="C493" s="503" t="s">
        <v>6217</v>
      </c>
      <c r="D493" s="502" t="s">
        <v>13</v>
      </c>
      <c r="E493" s="504">
        <v>251.04</v>
      </c>
      <c r="F493" s="512">
        <v>0.23669999999999999</v>
      </c>
    </row>
    <row r="494" spans="1:6">
      <c r="A494" s="513" t="s">
        <v>12844</v>
      </c>
      <c r="B494" s="502">
        <v>105347</v>
      </c>
      <c r="C494" s="503" t="s">
        <v>6206</v>
      </c>
      <c r="D494" s="502" t="s">
        <v>13</v>
      </c>
      <c r="E494" s="504">
        <v>207.54</v>
      </c>
      <c r="F494" s="512">
        <v>0.18590000000000001</v>
      </c>
    </row>
    <row r="495" spans="1:6">
      <c r="A495" s="513" t="s">
        <v>12844</v>
      </c>
      <c r="B495" s="502">
        <v>105280</v>
      </c>
      <c r="C495" s="503" t="s">
        <v>6173</v>
      </c>
      <c r="D495" s="502" t="s">
        <v>13</v>
      </c>
      <c r="E495" s="504">
        <v>33.44</v>
      </c>
      <c r="F495" s="512">
        <v>0.224</v>
      </c>
    </row>
    <row r="496" spans="1:6">
      <c r="A496" s="513" t="s">
        <v>12844</v>
      </c>
      <c r="B496" s="502">
        <v>105283</v>
      </c>
      <c r="C496" s="503" t="s">
        <v>6176</v>
      </c>
      <c r="D496" s="502" t="s">
        <v>13</v>
      </c>
      <c r="E496" s="504">
        <v>26.91</v>
      </c>
      <c r="F496" s="512">
        <v>0.18060000000000001</v>
      </c>
    </row>
    <row r="497" spans="1:6">
      <c r="A497" s="513" t="s">
        <v>12844</v>
      </c>
      <c r="B497" s="502">
        <v>105281</v>
      </c>
      <c r="C497" s="503" t="s">
        <v>6174</v>
      </c>
      <c r="D497" s="502" t="s">
        <v>13</v>
      </c>
      <c r="E497" s="504">
        <v>41.81</v>
      </c>
      <c r="F497" s="512">
        <v>0.20760000000000001</v>
      </c>
    </row>
    <row r="498" spans="1:6">
      <c r="A498" s="513" t="s">
        <v>12844</v>
      </c>
      <c r="B498" s="502">
        <v>105319</v>
      </c>
      <c r="C498" s="503" t="s">
        <v>6191</v>
      </c>
      <c r="D498" s="502" t="s">
        <v>13</v>
      </c>
      <c r="E498" s="504">
        <v>33.979999999999997</v>
      </c>
      <c r="F498" s="512">
        <v>0.16600000000000001</v>
      </c>
    </row>
    <row r="499" spans="1:6">
      <c r="A499" s="513" t="s">
        <v>12844</v>
      </c>
      <c r="B499" s="502">
        <v>105284</v>
      </c>
      <c r="C499" s="503" t="s">
        <v>6177</v>
      </c>
      <c r="D499" s="502" t="s">
        <v>13</v>
      </c>
      <c r="E499" s="504">
        <v>50.55</v>
      </c>
      <c r="F499" s="512">
        <v>0.1956</v>
      </c>
    </row>
    <row r="500" spans="1:6">
      <c r="A500" s="513" t="s">
        <v>12844</v>
      </c>
      <c r="B500" s="502">
        <v>105320</v>
      </c>
      <c r="C500" s="503" t="s">
        <v>6192</v>
      </c>
      <c r="D500" s="502" t="s">
        <v>13</v>
      </c>
      <c r="E500" s="504">
        <v>41.39</v>
      </c>
      <c r="F500" s="512">
        <v>0.15509999999999999</v>
      </c>
    </row>
    <row r="501" spans="1:6">
      <c r="A501" s="513" t="s">
        <v>12844</v>
      </c>
      <c r="B501" s="502">
        <v>105348</v>
      </c>
      <c r="C501" s="503" t="s">
        <v>6207</v>
      </c>
      <c r="D501" s="502" t="s">
        <v>13</v>
      </c>
      <c r="E501" s="504">
        <v>59.23</v>
      </c>
      <c r="F501" s="512">
        <v>0.18709999999999999</v>
      </c>
    </row>
    <row r="502" spans="1:6">
      <c r="A502" s="513" t="s">
        <v>12844</v>
      </c>
      <c r="B502" s="502">
        <v>105321</v>
      </c>
      <c r="C502" s="503" t="s">
        <v>6193</v>
      </c>
      <c r="D502" s="502" t="s">
        <v>13</v>
      </c>
      <c r="E502" s="504">
        <v>48.77</v>
      </c>
      <c r="F502" s="512">
        <v>0.14760000000000001</v>
      </c>
    </row>
    <row r="503" spans="1:6">
      <c r="A503" s="513" t="s">
        <v>12844</v>
      </c>
      <c r="B503" s="502">
        <v>105349</v>
      </c>
      <c r="C503" s="503" t="s">
        <v>6208</v>
      </c>
      <c r="D503" s="502" t="s">
        <v>13</v>
      </c>
      <c r="E503" s="504">
        <v>67.92</v>
      </c>
      <c r="F503" s="512">
        <v>0.1807</v>
      </c>
    </row>
    <row r="504" spans="1:6">
      <c r="A504" s="513" t="s">
        <v>12844</v>
      </c>
      <c r="B504" s="502">
        <v>105322</v>
      </c>
      <c r="C504" s="503" t="s">
        <v>6194</v>
      </c>
      <c r="D504" s="502" t="s">
        <v>13</v>
      </c>
      <c r="E504" s="504">
        <v>56.14</v>
      </c>
      <c r="F504" s="512">
        <v>0.14180000000000001</v>
      </c>
    </row>
    <row r="505" spans="1:6">
      <c r="A505" s="513" t="s">
        <v>12844</v>
      </c>
      <c r="B505" s="502">
        <v>105350</v>
      </c>
      <c r="C505" s="503" t="s">
        <v>6209</v>
      </c>
      <c r="D505" s="502" t="s">
        <v>13</v>
      </c>
      <c r="E505" s="504">
        <v>76.63</v>
      </c>
      <c r="F505" s="512">
        <v>0.17580000000000001</v>
      </c>
    </row>
    <row r="506" spans="1:6">
      <c r="A506" s="513" t="s">
        <v>12844</v>
      </c>
      <c r="B506" s="502">
        <v>105323</v>
      </c>
      <c r="C506" s="503" t="s">
        <v>6195</v>
      </c>
      <c r="D506" s="502" t="s">
        <v>13</v>
      </c>
      <c r="E506" s="504">
        <v>63.53</v>
      </c>
      <c r="F506" s="512">
        <v>0.13769999999999999</v>
      </c>
    </row>
    <row r="507" spans="1:6">
      <c r="A507" s="513" t="s">
        <v>12844</v>
      </c>
      <c r="B507" s="502">
        <v>105351</v>
      </c>
      <c r="C507" s="503" t="s">
        <v>6210</v>
      </c>
      <c r="D507" s="502" t="s">
        <v>13</v>
      </c>
      <c r="E507" s="504">
        <v>85.62</v>
      </c>
      <c r="F507" s="512">
        <v>0.17130000000000001</v>
      </c>
    </row>
    <row r="508" spans="1:6">
      <c r="A508" s="513" t="s">
        <v>12844</v>
      </c>
      <c r="B508" s="502">
        <v>105324</v>
      </c>
      <c r="C508" s="503" t="s">
        <v>6196</v>
      </c>
      <c r="D508" s="502" t="s">
        <v>13</v>
      </c>
      <c r="E508" s="504">
        <v>71.209999999999994</v>
      </c>
      <c r="F508" s="512">
        <v>0.1338</v>
      </c>
    </row>
    <row r="509" spans="1:6">
      <c r="A509" s="513" t="s">
        <v>12844</v>
      </c>
      <c r="B509" s="502">
        <v>105352</v>
      </c>
      <c r="C509" s="503" t="s">
        <v>6211</v>
      </c>
      <c r="D509" s="502" t="s">
        <v>13</v>
      </c>
      <c r="E509" s="504">
        <v>108.47</v>
      </c>
      <c r="F509" s="512">
        <v>0.26650000000000001</v>
      </c>
    </row>
    <row r="510" spans="1:6">
      <c r="A510" s="513" t="s">
        <v>12844</v>
      </c>
      <c r="B510" s="502">
        <v>105325</v>
      </c>
      <c r="C510" s="503" t="s">
        <v>6197</v>
      </c>
      <c r="D510" s="502" t="s">
        <v>13</v>
      </c>
      <c r="E510" s="504">
        <v>88.18</v>
      </c>
      <c r="F510" s="512">
        <v>0.21290000000000001</v>
      </c>
    </row>
    <row r="511" spans="1:6">
      <c r="A511" s="513" t="s">
        <v>12844</v>
      </c>
      <c r="B511" s="502">
        <v>105353</v>
      </c>
      <c r="C511" s="503" t="s">
        <v>6212</v>
      </c>
      <c r="D511" s="502" t="s">
        <v>13</v>
      </c>
      <c r="E511" s="504">
        <v>128.56</v>
      </c>
      <c r="F511" s="512">
        <v>0.25890000000000002</v>
      </c>
    </row>
    <row r="512" spans="1:6">
      <c r="A512" s="513" t="s">
        <v>12844</v>
      </c>
      <c r="B512" s="502">
        <v>105326</v>
      </c>
      <c r="C512" s="503" t="s">
        <v>6198</v>
      </c>
      <c r="D512" s="502" t="s">
        <v>13</v>
      </c>
      <c r="E512" s="504">
        <v>104.95</v>
      </c>
      <c r="F512" s="512">
        <v>0.2059</v>
      </c>
    </row>
    <row r="513" spans="1:6">
      <c r="A513" s="513" t="s">
        <v>12844</v>
      </c>
      <c r="B513" s="502">
        <v>105354</v>
      </c>
      <c r="C513" s="503" t="s">
        <v>6213</v>
      </c>
      <c r="D513" s="502" t="s">
        <v>13</v>
      </c>
      <c r="E513" s="504">
        <v>146.87</v>
      </c>
      <c r="F513" s="512">
        <v>0.25619999999999998</v>
      </c>
    </row>
    <row r="514" spans="1:6">
      <c r="A514" s="513" t="s">
        <v>12844</v>
      </c>
      <c r="B514" s="502">
        <v>105344</v>
      </c>
      <c r="C514" s="503" t="s">
        <v>6203</v>
      </c>
      <c r="D514" s="502" t="s">
        <v>13</v>
      </c>
      <c r="E514" s="504">
        <v>119.94</v>
      </c>
      <c r="F514" s="512">
        <v>0.20380000000000001</v>
      </c>
    </row>
    <row r="515" spans="1:6">
      <c r="A515" s="513" t="s">
        <v>12844</v>
      </c>
      <c r="B515" s="502">
        <v>105278</v>
      </c>
      <c r="C515" s="503" t="s">
        <v>6171</v>
      </c>
      <c r="D515" s="502" t="s">
        <v>13</v>
      </c>
      <c r="E515" s="504">
        <v>21.62</v>
      </c>
      <c r="F515" s="512">
        <v>0.26919999999999999</v>
      </c>
    </row>
    <row r="516" spans="1:6">
      <c r="A516" s="513" t="s">
        <v>12844</v>
      </c>
      <c r="B516" s="502">
        <v>105343</v>
      </c>
      <c r="C516" s="503" t="s">
        <v>6202</v>
      </c>
      <c r="D516" s="502" t="s">
        <v>13</v>
      </c>
      <c r="E516" s="504">
        <v>16.940000000000001</v>
      </c>
      <c r="F516" s="512">
        <v>0.22259999999999999</v>
      </c>
    </row>
    <row r="517" spans="1:6">
      <c r="A517" s="513" t="s">
        <v>12844</v>
      </c>
      <c r="B517" s="502">
        <v>105355</v>
      </c>
      <c r="C517" s="503" t="s">
        <v>6214</v>
      </c>
      <c r="D517" s="502" t="s">
        <v>13</v>
      </c>
      <c r="E517" s="504">
        <v>165.83</v>
      </c>
      <c r="F517" s="512">
        <v>0.25319999999999998</v>
      </c>
    </row>
    <row r="518" spans="1:6">
      <c r="A518" s="513" t="s">
        <v>12844</v>
      </c>
      <c r="B518" s="502">
        <v>105391</v>
      </c>
      <c r="C518" s="503" t="s">
        <v>6226</v>
      </c>
      <c r="D518" s="502" t="s">
        <v>13</v>
      </c>
      <c r="E518" s="504">
        <v>135.6</v>
      </c>
      <c r="F518" s="512">
        <v>0.20100000000000001</v>
      </c>
    </row>
    <row r="519" spans="1:6">
      <c r="A519" s="513" t="s">
        <v>12844</v>
      </c>
      <c r="B519" s="502">
        <v>105356</v>
      </c>
      <c r="C519" s="503" t="s">
        <v>6215</v>
      </c>
      <c r="D519" s="502" t="s">
        <v>13</v>
      </c>
      <c r="E519" s="504">
        <v>185.29</v>
      </c>
      <c r="F519" s="512">
        <v>0.25009999999999999</v>
      </c>
    </row>
    <row r="520" spans="1:6">
      <c r="A520" s="513" t="s">
        <v>12844</v>
      </c>
      <c r="B520" s="502">
        <v>105345</v>
      </c>
      <c r="C520" s="503" t="s">
        <v>6204</v>
      </c>
      <c r="D520" s="502" t="s">
        <v>13</v>
      </c>
      <c r="E520" s="504">
        <v>151.72999999999999</v>
      </c>
      <c r="F520" s="512">
        <v>0.19839999999999999</v>
      </c>
    </row>
    <row r="521" spans="1:6">
      <c r="A521" s="513" t="s">
        <v>12844</v>
      </c>
      <c r="B521" s="502">
        <v>105367</v>
      </c>
      <c r="C521" s="503" t="s">
        <v>6307</v>
      </c>
      <c r="D521" s="502" t="s">
        <v>13</v>
      </c>
      <c r="E521" s="504">
        <v>38.22</v>
      </c>
      <c r="F521" s="512">
        <v>0</v>
      </c>
    </row>
    <row r="522" spans="1:6">
      <c r="A522" s="513" t="s">
        <v>12844</v>
      </c>
      <c r="B522" s="502">
        <v>105371</v>
      </c>
      <c r="C522" s="503" t="s">
        <v>6310</v>
      </c>
      <c r="D522" s="502" t="s">
        <v>13</v>
      </c>
      <c r="E522" s="504">
        <v>31.68</v>
      </c>
      <c r="F522" s="512">
        <v>0</v>
      </c>
    </row>
    <row r="523" spans="1:6">
      <c r="A523" s="513" t="s">
        <v>12844</v>
      </c>
      <c r="B523" s="502">
        <v>105365</v>
      </c>
      <c r="C523" s="503" t="s">
        <v>6305</v>
      </c>
      <c r="D523" s="502" t="s">
        <v>13</v>
      </c>
      <c r="E523" s="504">
        <v>27.01</v>
      </c>
      <c r="F523" s="512">
        <v>0</v>
      </c>
    </row>
    <row r="524" spans="1:6">
      <c r="A524" s="513" t="s">
        <v>12844</v>
      </c>
      <c r="B524" s="502">
        <v>105386</v>
      </c>
      <c r="C524" s="503" t="s">
        <v>6321</v>
      </c>
      <c r="D524" s="502" t="s">
        <v>13</v>
      </c>
      <c r="E524" s="504">
        <v>22.21</v>
      </c>
      <c r="F524" s="512">
        <v>0</v>
      </c>
    </row>
    <row r="525" spans="1:6">
      <c r="A525" s="513" t="s">
        <v>12844</v>
      </c>
      <c r="B525" s="502">
        <v>105366</v>
      </c>
      <c r="C525" s="503" t="s">
        <v>6306</v>
      </c>
      <c r="D525" s="502" t="s">
        <v>13</v>
      </c>
      <c r="E525" s="504">
        <v>32.81</v>
      </c>
      <c r="F525" s="512">
        <v>0</v>
      </c>
    </row>
    <row r="526" spans="1:6">
      <c r="A526" s="513" t="s">
        <v>12844</v>
      </c>
      <c r="B526" s="502">
        <v>105387</v>
      </c>
      <c r="C526" s="503" t="s">
        <v>6322</v>
      </c>
      <c r="D526" s="502" t="s">
        <v>13</v>
      </c>
      <c r="E526" s="504">
        <v>27.14</v>
      </c>
      <c r="F526" s="512">
        <v>0</v>
      </c>
    </row>
    <row r="527" spans="1:6">
      <c r="A527" s="513" t="s">
        <v>12844</v>
      </c>
      <c r="B527" s="502">
        <v>97177</v>
      </c>
      <c r="C527" s="503" t="s">
        <v>6242</v>
      </c>
      <c r="D527" s="502" t="s">
        <v>12</v>
      </c>
      <c r="E527" s="504">
        <v>79.64</v>
      </c>
      <c r="F527" s="512">
        <v>0.14749999999999999</v>
      </c>
    </row>
    <row r="528" spans="1:6">
      <c r="A528" s="513" t="s">
        <v>12844</v>
      </c>
      <c r="B528" s="502">
        <v>97187</v>
      </c>
      <c r="C528" s="503" t="s">
        <v>6252</v>
      </c>
      <c r="D528" s="502" t="s">
        <v>12</v>
      </c>
      <c r="E528" s="504">
        <v>71.819999999999993</v>
      </c>
      <c r="F528" s="512">
        <v>0.1061</v>
      </c>
    </row>
    <row r="529" spans="1:6">
      <c r="A529" s="513" t="s">
        <v>12844</v>
      </c>
      <c r="B529" s="502">
        <v>97178</v>
      </c>
      <c r="C529" s="503" t="s">
        <v>6243</v>
      </c>
      <c r="D529" s="502" t="s">
        <v>12</v>
      </c>
      <c r="E529" s="504">
        <v>96.99</v>
      </c>
      <c r="F529" s="512">
        <v>0.1429</v>
      </c>
    </row>
    <row r="530" spans="1:6">
      <c r="A530" s="513" t="s">
        <v>12844</v>
      </c>
      <c r="B530" s="502">
        <v>97188</v>
      </c>
      <c r="C530" s="503" t="s">
        <v>6253</v>
      </c>
      <c r="D530" s="502" t="s">
        <v>12</v>
      </c>
      <c r="E530" s="504">
        <v>87.57</v>
      </c>
      <c r="F530" s="512">
        <v>0.1028</v>
      </c>
    </row>
    <row r="531" spans="1:6">
      <c r="A531" s="513" t="s">
        <v>12844</v>
      </c>
      <c r="B531" s="502">
        <v>97179</v>
      </c>
      <c r="C531" s="503" t="s">
        <v>6244</v>
      </c>
      <c r="D531" s="502" t="s">
        <v>12</v>
      </c>
      <c r="E531" s="504">
        <v>114.38</v>
      </c>
      <c r="F531" s="512">
        <v>0.1399</v>
      </c>
    </row>
    <row r="532" spans="1:6">
      <c r="A532" s="513" t="s">
        <v>12844</v>
      </c>
      <c r="B532" s="502">
        <v>97189</v>
      </c>
      <c r="C532" s="503" t="s">
        <v>6254</v>
      </c>
      <c r="D532" s="502" t="s">
        <v>12</v>
      </c>
      <c r="E532" s="504">
        <v>103.33</v>
      </c>
      <c r="F532" s="512">
        <v>0.10059999999999999</v>
      </c>
    </row>
    <row r="533" spans="1:6">
      <c r="A533" s="513" t="s">
        <v>12844</v>
      </c>
      <c r="B533" s="502">
        <v>97180</v>
      </c>
      <c r="C533" s="503" t="s">
        <v>6245</v>
      </c>
      <c r="D533" s="502" t="s">
        <v>12</v>
      </c>
      <c r="E533" s="504">
        <v>131.74</v>
      </c>
      <c r="F533" s="512">
        <v>0.13750000000000001</v>
      </c>
    </row>
    <row r="534" spans="1:6">
      <c r="A534" s="513" t="s">
        <v>12844</v>
      </c>
      <c r="B534" s="502">
        <v>97190</v>
      </c>
      <c r="C534" s="503" t="s">
        <v>6255</v>
      </c>
      <c r="D534" s="502" t="s">
        <v>12</v>
      </c>
      <c r="E534" s="504">
        <v>119.07</v>
      </c>
      <c r="F534" s="512">
        <v>9.8799999999999999E-2</v>
      </c>
    </row>
    <row r="535" spans="1:6">
      <c r="A535" s="513" t="s">
        <v>12844</v>
      </c>
      <c r="B535" s="502">
        <v>97181</v>
      </c>
      <c r="C535" s="503" t="s">
        <v>6246</v>
      </c>
      <c r="D535" s="502" t="s">
        <v>12</v>
      </c>
      <c r="E535" s="504">
        <v>149.1</v>
      </c>
      <c r="F535" s="512">
        <v>0.13569999999999999</v>
      </c>
    </row>
    <row r="536" spans="1:6">
      <c r="A536" s="513" t="s">
        <v>12844</v>
      </c>
      <c r="B536" s="502">
        <v>97191</v>
      </c>
      <c r="C536" s="503" t="s">
        <v>6256</v>
      </c>
      <c r="D536" s="502" t="s">
        <v>12</v>
      </c>
      <c r="E536" s="504">
        <v>134.82</v>
      </c>
      <c r="F536" s="512">
        <v>9.7500000000000003E-2</v>
      </c>
    </row>
    <row r="537" spans="1:6">
      <c r="A537" s="513" t="s">
        <v>12844</v>
      </c>
      <c r="B537" s="502">
        <v>97182</v>
      </c>
      <c r="C537" s="503" t="s">
        <v>6247</v>
      </c>
      <c r="D537" s="502" t="s">
        <v>12</v>
      </c>
      <c r="E537" s="504">
        <v>170.91</v>
      </c>
      <c r="F537" s="512">
        <v>0.14810000000000001</v>
      </c>
    </row>
    <row r="538" spans="1:6">
      <c r="A538" s="513" t="s">
        <v>12844</v>
      </c>
      <c r="B538" s="502">
        <v>97192</v>
      </c>
      <c r="C538" s="503" t="s">
        <v>6257</v>
      </c>
      <c r="D538" s="502" t="s">
        <v>12</v>
      </c>
      <c r="E538" s="504">
        <v>153.97999999999999</v>
      </c>
      <c r="F538" s="512">
        <v>0.10680000000000001</v>
      </c>
    </row>
    <row r="539" spans="1:6">
      <c r="A539" s="513" t="s">
        <v>12844</v>
      </c>
      <c r="B539" s="502">
        <v>97173</v>
      </c>
      <c r="C539" s="503" t="s">
        <v>6238</v>
      </c>
      <c r="D539" s="502" t="s">
        <v>12</v>
      </c>
      <c r="E539" s="504">
        <v>44.91</v>
      </c>
      <c r="F539" s="512">
        <v>0.16700000000000001</v>
      </c>
    </row>
    <row r="540" spans="1:6">
      <c r="A540" s="513" t="s">
        <v>12844</v>
      </c>
      <c r="B540" s="502">
        <v>97183</v>
      </c>
      <c r="C540" s="503" t="s">
        <v>6248</v>
      </c>
      <c r="D540" s="502" t="s">
        <v>12</v>
      </c>
      <c r="E540" s="504">
        <v>40.340000000000003</v>
      </c>
      <c r="F540" s="512">
        <v>0.1207</v>
      </c>
    </row>
    <row r="541" spans="1:6">
      <c r="A541" s="513" t="s">
        <v>12844</v>
      </c>
      <c r="B541" s="502">
        <v>97174</v>
      </c>
      <c r="C541" s="503" t="s">
        <v>6239</v>
      </c>
      <c r="D541" s="502" t="s">
        <v>12</v>
      </c>
      <c r="E541" s="504">
        <v>53.59</v>
      </c>
      <c r="F541" s="512">
        <v>0.15970000000000001</v>
      </c>
    </row>
    <row r="542" spans="1:6">
      <c r="A542" s="513" t="s">
        <v>12844</v>
      </c>
      <c r="B542" s="502">
        <v>97184</v>
      </c>
      <c r="C542" s="503" t="s">
        <v>6249</v>
      </c>
      <c r="D542" s="502" t="s">
        <v>12</v>
      </c>
      <c r="E542" s="504">
        <v>48.2</v>
      </c>
      <c r="F542" s="512">
        <v>0.1154</v>
      </c>
    </row>
    <row r="543" spans="1:6">
      <c r="A543" s="513" t="s">
        <v>12844</v>
      </c>
      <c r="B543" s="502">
        <v>97175</v>
      </c>
      <c r="C543" s="503" t="s">
        <v>6240</v>
      </c>
      <c r="D543" s="502" t="s">
        <v>12</v>
      </c>
      <c r="E543" s="504">
        <v>62.27</v>
      </c>
      <c r="F543" s="512">
        <v>0.1545</v>
      </c>
    </row>
    <row r="544" spans="1:6">
      <c r="A544" s="513" t="s">
        <v>12844</v>
      </c>
      <c r="B544" s="502">
        <v>97185</v>
      </c>
      <c r="C544" s="503" t="s">
        <v>6250</v>
      </c>
      <c r="D544" s="502" t="s">
        <v>12</v>
      </c>
      <c r="E544" s="504">
        <v>56.07</v>
      </c>
      <c r="F544" s="512">
        <v>0.1115</v>
      </c>
    </row>
    <row r="545" spans="1:6">
      <c r="A545" s="513" t="s">
        <v>12844</v>
      </c>
      <c r="B545" s="502">
        <v>97176</v>
      </c>
      <c r="C545" s="503" t="s">
        <v>6241</v>
      </c>
      <c r="D545" s="502" t="s">
        <v>12</v>
      </c>
      <c r="E545" s="504">
        <v>70.959999999999994</v>
      </c>
      <c r="F545" s="512">
        <v>0.15049999999999999</v>
      </c>
    </row>
    <row r="546" spans="1:6">
      <c r="A546" s="513" t="s">
        <v>12844</v>
      </c>
      <c r="B546" s="502">
        <v>97186</v>
      </c>
      <c r="C546" s="503" t="s">
        <v>6251</v>
      </c>
      <c r="D546" s="502" t="s">
        <v>12</v>
      </c>
      <c r="E546" s="504">
        <v>63.96</v>
      </c>
      <c r="F546" s="512">
        <v>0.10829999999999999</v>
      </c>
    </row>
    <row r="547" spans="1:6">
      <c r="A547" s="513" t="s">
        <v>12844</v>
      </c>
      <c r="B547" s="502">
        <v>97142</v>
      </c>
      <c r="C547" s="503" t="s">
        <v>6112</v>
      </c>
      <c r="D547" s="502" t="s">
        <v>12</v>
      </c>
      <c r="E547" s="504">
        <v>5.77</v>
      </c>
      <c r="F547" s="512">
        <v>0.26519999999999999</v>
      </c>
    </row>
    <row r="548" spans="1:6">
      <c r="A548" s="513" t="s">
        <v>12844</v>
      </c>
      <c r="B548" s="502">
        <v>97158</v>
      </c>
      <c r="C548" s="503" t="s">
        <v>6128</v>
      </c>
      <c r="D548" s="502" t="s">
        <v>12</v>
      </c>
      <c r="E548" s="504">
        <v>4.5</v>
      </c>
      <c r="F548" s="512">
        <v>0.22</v>
      </c>
    </row>
    <row r="549" spans="1:6">
      <c r="A549" s="513" t="s">
        <v>12844</v>
      </c>
      <c r="B549" s="502">
        <v>97155</v>
      </c>
      <c r="C549" s="503" t="s">
        <v>6125</v>
      </c>
      <c r="D549" s="502" t="s">
        <v>12</v>
      </c>
      <c r="E549" s="504">
        <v>46.87</v>
      </c>
      <c r="F549" s="512">
        <v>0.26350000000000001</v>
      </c>
    </row>
    <row r="550" spans="1:6">
      <c r="A550" s="513" t="s">
        <v>12844</v>
      </c>
      <c r="B550" s="502">
        <v>97171</v>
      </c>
      <c r="C550" s="503" t="s">
        <v>6141</v>
      </c>
      <c r="D550" s="502" t="s">
        <v>12</v>
      </c>
      <c r="E550" s="504">
        <v>37.880000000000003</v>
      </c>
      <c r="F550" s="512">
        <v>0.2117</v>
      </c>
    </row>
    <row r="551" spans="1:6">
      <c r="A551" s="513" t="s">
        <v>12844</v>
      </c>
      <c r="B551" s="502">
        <v>97156</v>
      </c>
      <c r="C551" s="503" t="s">
        <v>6126</v>
      </c>
      <c r="D551" s="502" t="s">
        <v>12</v>
      </c>
      <c r="E551" s="504">
        <v>56.21</v>
      </c>
      <c r="F551" s="512">
        <v>0.25740000000000002</v>
      </c>
    </row>
    <row r="552" spans="1:6">
      <c r="A552" s="513" t="s">
        <v>12844</v>
      </c>
      <c r="B552" s="502">
        <v>97172</v>
      </c>
      <c r="C552" s="503" t="s">
        <v>6142</v>
      </c>
      <c r="D552" s="502" t="s">
        <v>12</v>
      </c>
      <c r="E552" s="504">
        <v>45.62</v>
      </c>
      <c r="F552" s="512">
        <v>0.20599999999999999</v>
      </c>
    </row>
    <row r="553" spans="1:6">
      <c r="A553" s="513" t="s">
        <v>12844</v>
      </c>
      <c r="B553" s="502">
        <v>97143</v>
      </c>
      <c r="C553" s="503" t="s">
        <v>6113</v>
      </c>
      <c r="D553" s="502" t="s">
        <v>12</v>
      </c>
      <c r="E553" s="504">
        <v>7.7</v>
      </c>
      <c r="F553" s="512">
        <v>0.2364</v>
      </c>
    </row>
    <row r="554" spans="1:6">
      <c r="A554" s="513" t="s">
        <v>12844</v>
      </c>
      <c r="B554" s="502">
        <v>97159</v>
      </c>
      <c r="C554" s="503" t="s">
        <v>6129</v>
      </c>
      <c r="D554" s="502" t="s">
        <v>12</v>
      </c>
      <c r="E554" s="504">
        <v>6.11</v>
      </c>
      <c r="F554" s="512">
        <v>0.19309999999999999</v>
      </c>
    </row>
    <row r="555" spans="1:6">
      <c r="A555" s="513" t="s">
        <v>12844</v>
      </c>
      <c r="B555" s="502">
        <v>97144</v>
      </c>
      <c r="C555" s="503" t="s">
        <v>6114</v>
      </c>
      <c r="D555" s="502" t="s">
        <v>12</v>
      </c>
      <c r="E555" s="504">
        <v>9.64</v>
      </c>
      <c r="F555" s="512">
        <v>0.21890000000000001</v>
      </c>
    </row>
    <row r="556" spans="1:6">
      <c r="A556" s="513" t="s">
        <v>12844</v>
      </c>
      <c r="B556" s="502">
        <v>97160</v>
      </c>
      <c r="C556" s="503" t="s">
        <v>6130</v>
      </c>
      <c r="D556" s="502" t="s">
        <v>12</v>
      </c>
      <c r="E556" s="504">
        <v>7.74</v>
      </c>
      <c r="F556" s="512">
        <v>0.17699999999999999</v>
      </c>
    </row>
    <row r="557" spans="1:6">
      <c r="A557" s="513" t="s">
        <v>12844</v>
      </c>
      <c r="B557" s="502">
        <v>97145</v>
      </c>
      <c r="C557" s="503" t="s">
        <v>6115</v>
      </c>
      <c r="D557" s="502" t="s">
        <v>12</v>
      </c>
      <c r="E557" s="504">
        <v>11.6</v>
      </c>
      <c r="F557" s="512">
        <v>0.2069</v>
      </c>
    </row>
    <row r="558" spans="1:6">
      <c r="A558" s="513" t="s">
        <v>12844</v>
      </c>
      <c r="B558" s="502">
        <v>97161</v>
      </c>
      <c r="C558" s="503" t="s">
        <v>6131</v>
      </c>
      <c r="D558" s="502" t="s">
        <v>12</v>
      </c>
      <c r="E558" s="504">
        <v>9.3699999999999992</v>
      </c>
      <c r="F558" s="512">
        <v>0.16539999999999999</v>
      </c>
    </row>
    <row r="559" spans="1:6">
      <c r="A559" s="513" t="s">
        <v>12844</v>
      </c>
      <c r="B559" s="502">
        <v>97146</v>
      </c>
      <c r="C559" s="503" t="s">
        <v>6116</v>
      </c>
      <c r="D559" s="502" t="s">
        <v>12</v>
      </c>
      <c r="E559" s="504">
        <v>13.58</v>
      </c>
      <c r="F559" s="512">
        <v>0.1988</v>
      </c>
    </row>
    <row r="560" spans="1:6">
      <c r="A560" s="513" t="s">
        <v>12844</v>
      </c>
      <c r="B560" s="502">
        <v>97162</v>
      </c>
      <c r="C560" s="503" t="s">
        <v>6132</v>
      </c>
      <c r="D560" s="502" t="s">
        <v>12</v>
      </c>
      <c r="E560" s="504">
        <v>11.02</v>
      </c>
      <c r="F560" s="512">
        <v>0.1588</v>
      </c>
    </row>
    <row r="561" spans="1:6">
      <c r="A561" s="513" t="s">
        <v>12844</v>
      </c>
      <c r="B561" s="502">
        <v>97147</v>
      </c>
      <c r="C561" s="503" t="s">
        <v>6117</v>
      </c>
      <c r="D561" s="502" t="s">
        <v>12</v>
      </c>
      <c r="E561" s="504">
        <v>15.55</v>
      </c>
      <c r="F561" s="512">
        <v>0.19159999999999999</v>
      </c>
    </row>
    <row r="562" spans="1:6">
      <c r="A562" s="513" t="s">
        <v>12844</v>
      </c>
      <c r="B562" s="502">
        <v>97163</v>
      </c>
      <c r="C562" s="503" t="s">
        <v>6133</v>
      </c>
      <c r="D562" s="502" t="s">
        <v>12</v>
      </c>
      <c r="E562" s="504">
        <v>12.68</v>
      </c>
      <c r="F562" s="512">
        <v>0.1522</v>
      </c>
    </row>
    <row r="563" spans="1:6">
      <c r="A563" s="513" t="s">
        <v>12844</v>
      </c>
      <c r="B563" s="502">
        <v>97148</v>
      </c>
      <c r="C563" s="503" t="s">
        <v>6118</v>
      </c>
      <c r="D563" s="502" t="s">
        <v>12</v>
      </c>
      <c r="E563" s="504">
        <v>17.5</v>
      </c>
      <c r="F563" s="512">
        <v>0.18740000000000001</v>
      </c>
    </row>
    <row r="564" spans="1:6">
      <c r="A564" s="513" t="s">
        <v>12844</v>
      </c>
      <c r="B564" s="502">
        <v>97164</v>
      </c>
      <c r="C564" s="503" t="s">
        <v>6134</v>
      </c>
      <c r="D564" s="502" t="s">
        <v>12</v>
      </c>
      <c r="E564" s="504">
        <v>14.32</v>
      </c>
      <c r="F564" s="512">
        <v>0.1487</v>
      </c>
    </row>
    <row r="565" spans="1:6">
      <c r="A565" s="513" t="s">
        <v>12844</v>
      </c>
      <c r="B565" s="502">
        <v>97149</v>
      </c>
      <c r="C565" s="503" t="s">
        <v>6119</v>
      </c>
      <c r="D565" s="502" t="s">
        <v>12</v>
      </c>
      <c r="E565" s="504">
        <v>19.510000000000002</v>
      </c>
      <c r="F565" s="512">
        <v>0.183</v>
      </c>
    </row>
    <row r="566" spans="1:6">
      <c r="A566" s="513" t="s">
        <v>12844</v>
      </c>
      <c r="B566" s="502">
        <v>97165</v>
      </c>
      <c r="C566" s="503" t="s">
        <v>6135</v>
      </c>
      <c r="D566" s="502" t="s">
        <v>12</v>
      </c>
      <c r="E566" s="504">
        <v>16</v>
      </c>
      <c r="F566" s="512">
        <v>0.14499999999999999</v>
      </c>
    </row>
    <row r="567" spans="1:6">
      <c r="A567" s="513" t="s">
        <v>12844</v>
      </c>
      <c r="B567" s="502">
        <v>97150</v>
      </c>
      <c r="C567" s="503" t="s">
        <v>6120</v>
      </c>
      <c r="D567" s="502" t="s">
        <v>12</v>
      </c>
      <c r="E567" s="504">
        <v>24.92</v>
      </c>
      <c r="F567" s="512">
        <v>0.28289999999999998</v>
      </c>
    </row>
    <row r="568" spans="1:6">
      <c r="A568" s="513" t="s">
        <v>12844</v>
      </c>
      <c r="B568" s="502">
        <v>97166</v>
      </c>
      <c r="C568" s="503" t="s">
        <v>6136</v>
      </c>
      <c r="D568" s="502" t="s">
        <v>12</v>
      </c>
      <c r="E568" s="504">
        <v>19.96</v>
      </c>
      <c r="F568" s="512">
        <v>0.22900000000000001</v>
      </c>
    </row>
    <row r="569" spans="1:6">
      <c r="A569" s="513" t="s">
        <v>12844</v>
      </c>
      <c r="B569" s="502">
        <v>97151</v>
      </c>
      <c r="C569" s="503" t="s">
        <v>6121</v>
      </c>
      <c r="D569" s="502" t="s">
        <v>12</v>
      </c>
      <c r="E569" s="504">
        <v>29.41</v>
      </c>
      <c r="F569" s="512">
        <v>0.27579999999999999</v>
      </c>
    </row>
    <row r="570" spans="1:6">
      <c r="A570" s="513" t="s">
        <v>12844</v>
      </c>
      <c r="B570" s="502">
        <v>97167</v>
      </c>
      <c r="C570" s="503" t="s">
        <v>6137</v>
      </c>
      <c r="D570" s="502" t="s">
        <v>12</v>
      </c>
      <c r="E570" s="504">
        <v>23.66</v>
      </c>
      <c r="F570" s="512">
        <v>0.2223</v>
      </c>
    </row>
    <row r="571" spans="1:6">
      <c r="A571" s="513" t="s">
        <v>12844</v>
      </c>
      <c r="B571" s="502">
        <v>97152</v>
      </c>
      <c r="C571" s="503" t="s">
        <v>6122</v>
      </c>
      <c r="D571" s="502" t="s">
        <v>12</v>
      </c>
      <c r="E571" s="504">
        <v>33.6</v>
      </c>
      <c r="F571" s="512">
        <v>0.27289999999999998</v>
      </c>
    </row>
    <row r="572" spans="1:6">
      <c r="A572" s="513" t="s">
        <v>12844</v>
      </c>
      <c r="B572" s="502">
        <v>97168</v>
      </c>
      <c r="C572" s="503" t="s">
        <v>6138</v>
      </c>
      <c r="D572" s="502" t="s">
        <v>12</v>
      </c>
      <c r="E572" s="504">
        <v>27.04</v>
      </c>
      <c r="F572" s="512">
        <v>0.22</v>
      </c>
    </row>
    <row r="573" spans="1:6">
      <c r="A573" s="513" t="s">
        <v>12844</v>
      </c>
      <c r="B573" s="502">
        <v>97141</v>
      </c>
      <c r="C573" s="503" t="s">
        <v>6111</v>
      </c>
      <c r="D573" s="502" t="s">
        <v>12</v>
      </c>
      <c r="E573" s="504">
        <v>4.9800000000000004</v>
      </c>
      <c r="F573" s="512">
        <v>0.28310000000000002</v>
      </c>
    </row>
    <row r="574" spans="1:6">
      <c r="A574" s="513" t="s">
        <v>12844</v>
      </c>
      <c r="B574" s="502">
        <v>97157</v>
      </c>
      <c r="C574" s="503" t="s">
        <v>6127</v>
      </c>
      <c r="D574" s="502" t="s">
        <v>12</v>
      </c>
      <c r="E574" s="504">
        <v>3.83</v>
      </c>
      <c r="F574" s="512">
        <v>0.23760000000000001</v>
      </c>
    </row>
    <row r="575" spans="1:6">
      <c r="A575" s="513" t="s">
        <v>12844</v>
      </c>
      <c r="B575" s="502">
        <v>97153</v>
      </c>
      <c r="C575" s="503" t="s">
        <v>6123</v>
      </c>
      <c r="D575" s="502" t="s">
        <v>12</v>
      </c>
      <c r="E575" s="504">
        <v>38</v>
      </c>
      <c r="F575" s="512">
        <v>0.26919999999999999</v>
      </c>
    </row>
    <row r="576" spans="1:6">
      <c r="A576" s="513" t="s">
        <v>12844</v>
      </c>
      <c r="B576" s="502">
        <v>97169</v>
      </c>
      <c r="C576" s="503" t="s">
        <v>6139</v>
      </c>
      <c r="D576" s="502" t="s">
        <v>12</v>
      </c>
      <c r="E576" s="504">
        <v>30.63</v>
      </c>
      <c r="F576" s="512">
        <v>0.21679999999999999</v>
      </c>
    </row>
    <row r="577" spans="1:6">
      <c r="A577" s="513" t="s">
        <v>12844</v>
      </c>
      <c r="B577" s="502">
        <v>97154</v>
      </c>
      <c r="C577" s="503" t="s">
        <v>6124</v>
      </c>
      <c r="D577" s="502" t="s">
        <v>12</v>
      </c>
      <c r="E577" s="504">
        <v>42.42</v>
      </c>
      <c r="F577" s="512">
        <v>0.2661</v>
      </c>
    </row>
    <row r="578" spans="1:6">
      <c r="A578" s="513" t="s">
        <v>12844</v>
      </c>
      <c r="B578" s="502">
        <v>97170</v>
      </c>
      <c r="C578" s="503" t="s">
        <v>6140</v>
      </c>
      <c r="D578" s="502" t="s">
        <v>12</v>
      </c>
      <c r="E578" s="504">
        <v>34.24</v>
      </c>
      <c r="F578" s="512">
        <v>0.21410000000000001</v>
      </c>
    </row>
    <row r="579" spans="1:6">
      <c r="A579" s="513" t="s">
        <v>12844</v>
      </c>
      <c r="B579" s="502">
        <v>105311</v>
      </c>
      <c r="C579" s="503" t="s">
        <v>6280</v>
      </c>
      <c r="D579" s="502" t="s">
        <v>12</v>
      </c>
      <c r="E579" s="504">
        <v>4.25</v>
      </c>
      <c r="F579" s="512">
        <v>0</v>
      </c>
    </row>
    <row r="580" spans="1:6">
      <c r="A580" s="513" t="s">
        <v>12844</v>
      </c>
      <c r="B580" s="502">
        <v>105339</v>
      </c>
      <c r="C580" s="503" t="s">
        <v>6298</v>
      </c>
      <c r="D580" s="502" t="s">
        <v>12</v>
      </c>
      <c r="E580" s="504">
        <v>3.5</v>
      </c>
      <c r="F580" s="512">
        <v>0</v>
      </c>
    </row>
    <row r="581" spans="1:6">
      <c r="A581" s="513" t="s">
        <v>12844</v>
      </c>
      <c r="B581" s="502">
        <v>97127</v>
      </c>
      <c r="C581" s="503" t="s">
        <v>6401</v>
      </c>
      <c r="D581" s="502" t="s">
        <v>12</v>
      </c>
      <c r="E581" s="504">
        <v>5.56</v>
      </c>
      <c r="F581" s="512">
        <v>0</v>
      </c>
    </row>
    <row r="582" spans="1:6">
      <c r="A582" s="513" t="s">
        <v>12844</v>
      </c>
      <c r="B582" s="502">
        <v>97134</v>
      </c>
      <c r="C582" s="503" t="s">
        <v>6408</v>
      </c>
      <c r="D582" s="502" t="s">
        <v>12</v>
      </c>
      <c r="E582" s="504">
        <v>4.59</v>
      </c>
      <c r="F582" s="512">
        <v>0</v>
      </c>
    </row>
    <row r="583" spans="1:6">
      <c r="A583" s="513" t="s">
        <v>12844</v>
      </c>
      <c r="B583" s="502">
        <v>97128</v>
      </c>
      <c r="C583" s="503" t="s">
        <v>6402</v>
      </c>
      <c r="D583" s="502" t="s">
        <v>12</v>
      </c>
      <c r="E583" s="504">
        <v>10.48</v>
      </c>
      <c r="F583" s="512">
        <v>0.17180000000000001</v>
      </c>
    </row>
    <row r="584" spans="1:6">
      <c r="A584" s="513" t="s">
        <v>12844</v>
      </c>
      <c r="B584" s="502">
        <v>97135</v>
      </c>
      <c r="C584" s="503" t="s">
        <v>6409</v>
      </c>
      <c r="D584" s="502" t="s">
        <v>12</v>
      </c>
      <c r="E584" s="504">
        <v>8.09</v>
      </c>
      <c r="F584" s="512">
        <v>0.14460000000000001</v>
      </c>
    </row>
    <row r="585" spans="1:6">
      <c r="A585" s="513" t="s">
        <v>12844</v>
      </c>
      <c r="B585" s="502">
        <v>97129</v>
      </c>
      <c r="C585" s="503" t="s">
        <v>6403</v>
      </c>
      <c r="D585" s="502" t="s">
        <v>12</v>
      </c>
      <c r="E585" s="504">
        <v>12.41</v>
      </c>
      <c r="F585" s="512">
        <v>0.1716</v>
      </c>
    </row>
    <row r="586" spans="1:6">
      <c r="A586" s="513" t="s">
        <v>12844</v>
      </c>
      <c r="B586" s="502">
        <v>97136</v>
      </c>
      <c r="C586" s="503" t="s">
        <v>6410</v>
      </c>
      <c r="D586" s="502" t="s">
        <v>12</v>
      </c>
      <c r="E586" s="504">
        <v>9.59</v>
      </c>
      <c r="F586" s="512">
        <v>0.1439</v>
      </c>
    </row>
    <row r="587" spans="1:6">
      <c r="A587" s="513" t="s">
        <v>12844</v>
      </c>
      <c r="B587" s="502">
        <v>97130</v>
      </c>
      <c r="C587" s="503" t="s">
        <v>6404</v>
      </c>
      <c r="D587" s="502" t="s">
        <v>12</v>
      </c>
      <c r="E587" s="504">
        <v>14.35</v>
      </c>
      <c r="F587" s="512">
        <v>0.1714</v>
      </c>
    </row>
    <row r="588" spans="1:6">
      <c r="A588" s="513" t="s">
        <v>12844</v>
      </c>
      <c r="B588" s="502">
        <v>97137</v>
      </c>
      <c r="C588" s="503" t="s">
        <v>6411</v>
      </c>
      <c r="D588" s="502" t="s">
        <v>12</v>
      </c>
      <c r="E588" s="504">
        <v>11.1</v>
      </c>
      <c r="F588" s="512">
        <v>0.14410000000000001</v>
      </c>
    </row>
    <row r="589" spans="1:6">
      <c r="A589" s="513" t="s">
        <v>12844</v>
      </c>
      <c r="B589" s="502">
        <v>97131</v>
      </c>
      <c r="C589" s="503" t="s">
        <v>6405</v>
      </c>
      <c r="D589" s="502" t="s">
        <v>12</v>
      </c>
      <c r="E589" s="504">
        <v>16.3</v>
      </c>
      <c r="F589" s="512">
        <v>0.17119999999999999</v>
      </c>
    </row>
    <row r="590" spans="1:6">
      <c r="A590" s="513" t="s">
        <v>12844</v>
      </c>
      <c r="B590" s="502">
        <v>97138</v>
      </c>
      <c r="C590" s="503" t="s">
        <v>6412</v>
      </c>
      <c r="D590" s="502" t="s">
        <v>12</v>
      </c>
      <c r="E590" s="504">
        <v>12.61</v>
      </c>
      <c r="F590" s="512">
        <v>0.14349999999999999</v>
      </c>
    </row>
    <row r="591" spans="1:6">
      <c r="A591" s="513" t="s">
        <v>12844</v>
      </c>
      <c r="B591" s="502">
        <v>97132</v>
      </c>
      <c r="C591" s="503" t="s">
        <v>6406</v>
      </c>
      <c r="D591" s="502" t="s">
        <v>12</v>
      </c>
      <c r="E591" s="504">
        <v>18.25</v>
      </c>
      <c r="F591" s="512">
        <v>0.17100000000000001</v>
      </c>
    </row>
    <row r="592" spans="1:6">
      <c r="A592" s="513" t="s">
        <v>12844</v>
      </c>
      <c r="B592" s="502">
        <v>97139</v>
      </c>
      <c r="C592" s="503" t="s">
        <v>6413</v>
      </c>
      <c r="D592" s="502" t="s">
        <v>12</v>
      </c>
      <c r="E592" s="504">
        <v>14.12</v>
      </c>
      <c r="F592" s="512">
        <v>0.1431</v>
      </c>
    </row>
    <row r="593" spans="1:6">
      <c r="A593" s="513" t="s">
        <v>12844</v>
      </c>
      <c r="B593" s="502">
        <v>97133</v>
      </c>
      <c r="C593" s="503" t="s">
        <v>6407</v>
      </c>
      <c r="D593" s="502" t="s">
        <v>12</v>
      </c>
      <c r="E593" s="504">
        <v>22.12</v>
      </c>
      <c r="F593" s="512">
        <v>0.1709</v>
      </c>
    </row>
    <row r="594" spans="1:6">
      <c r="A594" s="513" t="s">
        <v>12844</v>
      </c>
      <c r="B594" s="502">
        <v>97140</v>
      </c>
      <c r="C594" s="503" t="s">
        <v>6414</v>
      </c>
      <c r="D594" s="502" t="s">
        <v>12</v>
      </c>
      <c r="E594" s="504">
        <v>17.11</v>
      </c>
      <c r="F594" s="512">
        <v>0.14319999999999999</v>
      </c>
    </row>
    <row r="595" spans="1:6">
      <c r="A595" s="513" t="s">
        <v>12844</v>
      </c>
      <c r="B595" s="502">
        <v>97123</v>
      </c>
      <c r="C595" s="503" t="s">
        <v>6260</v>
      </c>
      <c r="D595" s="502" t="s">
        <v>12</v>
      </c>
      <c r="E595" s="504">
        <v>4.58</v>
      </c>
      <c r="F595" s="512">
        <v>0</v>
      </c>
    </row>
    <row r="596" spans="1:6">
      <c r="A596" s="513" t="s">
        <v>12844</v>
      </c>
      <c r="B596" s="502">
        <v>97126</v>
      </c>
      <c r="C596" s="503" t="s">
        <v>6263</v>
      </c>
      <c r="D596" s="502" t="s">
        <v>12</v>
      </c>
      <c r="E596" s="504">
        <v>3.76</v>
      </c>
      <c r="F596" s="512">
        <v>0</v>
      </c>
    </row>
    <row r="597" spans="1:6">
      <c r="A597" s="513" t="s">
        <v>12844</v>
      </c>
      <c r="B597" s="502">
        <v>105308</v>
      </c>
      <c r="C597" s="503" t="s">
        <v>6277</v>
      </c>
      <c r="D597" s="502" t="s">
        <v>12</v>
      </c>
      <c r="E597" s="504">
        <v>5.28</v>
      </c>
      <c r="F597" s="512">
        <v>0</v>
      </c>
    </row>
    <row r="598" spans="1:6">
      <c r="A598" s="513" t="s">
        <v>12844</v>
      </c>
      <c r="B598" s="502">
        <v>105312</v>
      </c>
      <c r="C598" s="503" t="s">
        <v>6281</v>
      </c>
      <c r="D598" s="502" t="s">
        <v>12</v>
      </c>
      <c r="E598" s="504">
        <v>4.37</v>
      </c>
      <c r="F598" s="512">
        <v>0</v>
      </c>
    </row>
    <row r="599" spans="1:6">
      <c r="A599" s="513" t="s">
        <v>12844</v>
      </c>
      <c r="B599" s="502">
        <v>105309</v>
      </c>
      <c r="C599" s="503" t="s">
        <v>6278</v>
      </c>
      <c r="D599" s="502" t="s">
        <v>12</v>
      </c>
      <c r="E599" s="504">
        <v>5.69</v>
      </c>
      <c r="F599" s="512">
        <v>0</v>
      </c>
    </row>
    <row r="600" spans="1:6">
      <c r="A600" s="513" t="s">
        <v>12844</v>
      </c>
      <c r="B600" s="502">
        <v>105313</v>
      </c>
      <c r="C600" s="503" t="s">
        <v>6282</v>
      </c>
      <c r="D600" s="502" t="s">
        <v>12</v>
      </c>
      <c r="E600" s="504">
        <v>4.7</v>
      </c>
      <c r="F600" s="512">
        <v>0</v>
      </c>
    </row>
    <row r="601" spans="1:6">
      <c r="A601" s="513" t="s">
        <v>12844</v>
      </c>
      <c r="B601" s="502">
        <v>105310</v>
      </c>
      <c r="C601" s="503" t="s">
        <v>6279</v>
      </c>
      <c r="D601" s="502" t="s">
        <v>12</v>
      </c>
      <c r="E601" s="504">
        <v>6.7</v>
      </c>
      <c r="F601" s="512">
        <v>0</v>
      </c>
    </row>
    <row r="602" spans="1:6">
      <c r="A602" s="513" t="s">
        <v>12844</v>
      </c>
      <c r="B602" s="502">
        <v>105314</v>
      </c>
      <c r="C602" s="503" t="s">
        <v>6283</v>
      </c>
      <c r="D602" s="502" t="s">
        <v>12</v>
      </c>
      <c r="E602" s="504">
        <v>5.54</v>
      </c>
      <c r="F602" s="512">
        <v>0</v>
      </c>
    </row>
    <row r="603" spans="1:6">
      <c r="A603" s="513" t="s">
        <v>12844</v>
      </c>
      <c r="B603" s="502">
        <v>97121</v>
      </c>
      <c r="C603" s="503" t="s">
        <v>6258</v>
      </c>
      <c r="D603" s="502" t="s">
        <v>12</v>
      </c>
      <c r="E603" s="504">
        <v>3.27</v>
      </c>
      <c r="F603" s="512">
        <v>0</v>
      </c>
    </row>
    <row r="604" spans="1:6">
      <c r="A604" s="513" t="s">
        <v>12844</v>
      </c>
      <c r="B604" s="502">
        <v>97124</v>
      </c>
      <c r="C604" s="503" t="s">
        <v>6261</v>
      </c>
      <c r="D604" s="502" t="s">
        <v>12</v>
      </c>
      <c r="E604" s="504">
        <v>2.68</v>
      </c>
      <c r="F604" s="512">
        <v>0</v>
      </c>
    </row>
    <row r="605" spans="1:6">
      <c r="A605" s="513" t="s">
        <v>12844</v>
      </c>
      <c r="B605" s="502">
        <v>97122</v>
      </c>
      <c r="C605" s="503" t="s">
        <v>6259</v>
      </c>
      <c r="D605" s="502" t="s">
        <v>12</v>
      </c>
      <c r="E605" s="504">
        <v>3.94</v>
      </c>
      <c r="F605" s="512">
        <v>0</v>
      </c>
    </row>
    <row r="606" spans="1:6">
      <c r="A606" s="513" t="s">
        <v>12844</v>
      </c>
      <c r="B606" s="502">
        <v>97125</v>
      </c>
      <c r="C606" s="503" t="s">
        <v>6262</v>
      </c>
      <c r="D606" s="502" t="s">
        <v>12</v>
      </c>
      <c r="E606" s="504">
        <v>3.24</v>
      </c>
      <c r="F606" s="512">
        <v>0</v>
      </c>
    </row>
    <row r="607" spans="1:6">
      <c r="A607" s="513" t="s">
        <v>12844</v>
      </c>
      <c r="B607" s="502">
        <v>105296</v>
      </c>
      <c r="C607" s="503" t="s">
        <v>6276</v>
      </c>
      <c r="D607" s="502" t="s">
        <v>13</v>
      </c>
      <c r="E607" s="504">
        <v>177.36</v>
      </c>
      <c r="F607" s="512">
        <v>0.84340000000000004</v>
      </c>
    </row>
    <row r="608" spans="1:6">
      <c r="A608" s="513" t="s">
        <v>12844</v>
      </c>
      <c r="B608" s="502">
        <v>105374</v>
      </c>
      <c r="C608" s="503" t="s">
        <v>6313</v>
      </c>
      <c r="D608" s="502" t="s">
        <v>13</v>
      </c>
      <c r="E608" s="504">
        <v>172.46</v>
      </c>
      <c r="F608" s="512">
        <v>0.86739999999999995</v>
      </c>
    </row>
    <row r="609" spans="1:6">
      <c r="A609" s="513" t="s">
        <v>12844</v>
      </c>
      <c r="B609" s="502">
        <v>105292</v>
      </c>
      <c r="C609" s="503" t="s">
        <v>6272</v>
      </c>
      <c r="D609" s="502" t="s">
        <v>13</v>
      </c>
      <c r="E609" s="504">
        <v>52.51</v>
      </c>
      <c r="F609" s="512">
        <v>0.62180000000000002</v>
      </c>
    </row>
    <row r="610" spans="1:6">
      <c r="A610" s="513" t="s">
        <v>12844</v>
      </c>
      <c r="B610" s="502">
        <v>105293</v>
      </c>
      <c r="C610" s="503" t="s">
        <v>6273</v>
      </c>
      <c r="D610" s="502" t="s">
        <v>13</v>
      </c>
      <c r="E610" s="504">
        <v>48.91</v>
      </c>
      <c r="F610" s="512">
        <v>0.66759999999999997</v>
      </c>
    </row>
    <row r="611" spans="1:6">
      <c r="A611" s="513" t="s">
        <v>12844</v>
      </c>
      <c r="B611" s="502">
        <v>105294</v>
      </c>
      <c r="C611" s="503" t="s">
        <v>6274</v>
      </c>
      <c r="D611" s="502" t="s">
        <v>13</v>
      </c>
      <c r="E611" s="504">
        <v>104.5</v>
      </c>
      <c r="F611" s="512">
        <v>0.7712</v>
      </c>
    </row>
    <row r="612" spans="1:6">
      <c r="A612" s="513" t="s">
        <v>12844</v>
      </c>
      <c r="B612" s="502">
        <v>105295</v>
      </c>
      <c r="C612" s="503" t="s">
        <v>6275</v>
      </c>
      <c r="D612" s="502" t="s">
        <v>13</v>
      </c>
      <c r="E612" s="504">
        <v>100.25</v>
      </c>
      <c r="F612" s="512">
        <v>0.80389999999999995</v>
      </c>
    </row>
    <row r="613" spans="1:6">
      <c r="A613" s="513" t="s">
        <v>12844</v>
      </c>
      <c r="B613" s="502">
        <v>105290</v>
      </c>
      <c r="C613" s="503" t="s">
        <v>6270</v>
      </c>
      <c r="D613" s="502" t="s">
        <v>13</v>
      </c>
      <c r="E613" s="504">
        <v>68.92</v>
      </c>
      <c r="F613" s="512">
        <v>0.72289999999999999</v>
      </c>
    </row>
    <row r="614" spans="1:6">
      <c r="A614" s="513" t="s">
        <v>12844</v>
      </c>
      <c r="B614" s="502">
        <v>105291</v>
      </c>
      <c r="C614" s="503" t="s">
        <v>6271</v>
      </c>
      <c r="D614" s="502" t="s">
        <v>13</v>
      </c>
      <c r="E614" s="504">
        <v>65.650000000000006</v>
      </c>
      <c r="F614" s="512">
        <v>0.75890000000000002</v>
      </c>
    </row>
    <row r="615" spans="1:6">
      <c r="A615" s="513" t="s">
        <v>12844</v>
      </c>
      <c r="B615" s="502">
        <v>105286</v>
      </c>
      <c r="C615" s="503" t="s">
        <v>6266</v>
      </c>
      <c r="D615" s="502" t="s">
        <v>13</v>
      </c>
      <c r="E615" s="504">
        <v>31.7</v>
      </c>
      <c r="F615" s="512">
        <v>0.57410000000000005</v>
      </c>
    </row>
    <row r="616" spans="1:6">
      <c r="A616" s="513" t="s">
        <v>12844</v>
      </c>
      <c r="B616" s="502">
        <v>105287</v>
      </c>
      <c r="C616" s="503" t="s">
        <v>6267</v>
      </c>
      <c r="D616" s="502" t="s">
        <v>13</v>
      </c>
      <c r="E616" s="504">
        <v>29.3</v>
      </c>
      <c r="F616" s="512">
        <v>0.62119999999999997</v>
      </c>
    </row>
    <row r="617" spans="1:6">
      <c r="A617" s="513" t="s">
        <v>12844</v>
      </c>
      <c r="B617" s="502">
        <v>105288</v>
      </c>
      <c r="C617" s="503" t="s">
        <v>6268</v>
      </c>
      <c r="D617" s="502" t="s">
        <v>13</v>
      </c>
      <c r="E617" s="504">
        <v>51.5</v>
      </c>
      <c r="F617" s="512">
        <v>0.68159999999999998</v>
      </c>
    </row>
    <row r="618" spans="1:6">
      <c r="A618" s="513" t="s">
        <v>12844</v>
      </c>
      <c r="B618" s="502">
        <v>105289</v>
      </c>
      <c r="C618" s="503" t="s">
        <v>6269</v>
      </c>
      <c r="D618" s="502" t="s">
        <v>13</v>
      </c>
      <c r="E618" s="504">
        <v>48.66</v>
      </c>
      <c r="F618" s="512">
        <v>0.72130000000000005</v>
      </c>
    </row>
    <row r="619" spans="1:6">
      <c r="A619" s="513" t="s">
        <v>12844</v>
      </c>
      <c r="B619" s="502">
        <v>105375</v>
      </c>
      <c r="C619" s="503" t="s">
        <v>6314</v>
      </c>
      <c r="D619" s="502" t="s">
        <v>13</v>
      </c>
      <c r="E619" s="504">
        <v>139.5</v>
      </c>
      <c r="F619" s="512">
        <v>0.72599999999999998</v>
      </c>
    </row>
    <row r="620" spans="1:6">
      <c r="A620" s="513" t="s">
        <v>12844</v>
      </c>
      <c r="B620" s="502">
        <v>105376</v>
      </c>
      <c r="C620" s="503" t="s">
        <v>6315</v>
      </c>
      <c r="D620" s="502" t="s">
        <v>13</v>
      </c>
      <c r="E620" s="504">
        <v>132.96</v>
      </c>
      <c r="F620" s="512">
        <v>0.76170000000000004</v>
      </c>
    </row>
    <row r="621" spans="1:6">
      <c r="A621" s="513" t="s">
        <v>12844</v>
      </c>
      <c r="B621" s="502">
        <v>105331</v>
      </c>
      <c r="C621" s="503" t="s">
        <v>6290</v>
      </c>
      <c r="D621" s="502" t="s">
        <v>12</v>
      </c>
      <c r="E621" s="504">
        <v>57.19</v>
      </c>
      <c r="F621" s="512">
        <v>0.92569999999999997</v>
      </c>
    </row>
    <row r="622" spans="1:6">
      <c r="A622" s="513" t="s">
        <v>12844</v>
      </c>
      <c r="B622" s="502">
        <v>105332</v>
      </c>
      <c r="C622" s="503" t="s">
        <v>6291</v>
      </c>
      <c r="D622" s="502" t="s">
        <v>12</v>
      </c>
      <c r="E622" s="504">
        <v>56.44</v>
      </c>
      <c r="F622" s="512">
        <v>0.93799999999999994</v>
      </c>
    </row>
    <row r="623" spans="1:6">
      <c r="A623" s="513" t="s">
        <v>12844</v>
      </c>
      <c r="B623" s="502">
        <v>105333</v>
      </c>
      <c r="C623" s="503" t="s">
        <v>6292</v>
      </c>
      <c r="D623" s="502" t="s">
        <v>12</v>
      </c>
      <c r="E623" s="504">
        <v>251.94</v>
      </c>
      <c r="F623" s="512">
        <v>0.96550000000000002</v>
      </c>
    </row>
    <row r="624" spans="1:6">
      <c r="A624" s="513" t="s">
        <v>12844</v>
      </c>
      <c r="B624" s="502">
        <v>105334</v>
      </c>
      <c r="C624" s="503" t="s">
        <v>6293</v>
      </c>
      <c r="D624" s="502" t="s">
        <v>12</v>
      </c>
      <c r="E624" s="504">
        <v>249.55</v>
      </c>
      <c r="F624" s="512">
        <v>0.97230000000000005</v>
      </c>
    </row>
    <row r="625" spans="1:6">
      <c r="A625" s="513" t="s">
        <v>12844</v>
      </c>
      <c r="B625" s="502">
        <v>105335</v>
      </c>
      <c r="C625" s="503" t="s">
        <v>6294</v>
      </c>
      <c r="D625" s="502" t="s">
        <v>12</v>
      </c>
      <c r="E625" s="504">
        <v>380</v>
      </c>
      <c r="F625" s="512">
        <v>0.97289999999999999</v>
      </c>
    </row>
    <row r="626" spans="1:6">
      <c r="A626" s="513" t="s">
        <v>12844</v>
      </c>
      <c r="B626" s="502">
        <v>105336</v>
      </c>
      <c r="C626" s="503" t="s">
        <v>6295</v>
      </c>
      <c r="D626" s="502" t="s">
        <v>12</v>
      </c>
      <c r="E626" s="504">
        <v>377.18</v>
      </c>
      <c r="F626" s="512">
        <v>0.97819999999999996</v>
      </c>
    </row>
    <row r="627" spans="1:6">
      <c r="A627" s="513" t="s">
        <v>12844</v>
      </c>
      <c r="B627" s="502">
        <v>105337</v>
      </c>
      <c r="C627" s="503" t="s">
        <v>6296</v>
      </c>
      <c r="D627" s="502" t="s">
        <v>12</v>
      </c>
      <c r="E627" s="504">
        <v>536.34</v>
      </c>
      <c r="F627" s="512">
        <v>0.9778</v>
      </c>
    </row>
    <row r="628" spans="1:6">
      <c r="A628" s="513" t="s">
        <v>12844</v>
      </c>
      <c r="B628" s="502">
        <v>105338</v>
      </c>
      <c r="C628" s="503" t="s">
        <v>6297</v>
      </c>
      <c r="D628" s="502" t="s">
        <v>12</v>
      </c>
      <c r="E628" s="504">
        <v>533.09</v>
      </c>
      <c r="F628" s="512">
        <v>0.98219999999999996</v>
      </c>
    </row>
    <row r="629" spans="1:6">
      <c r="A629" s="513" t="s">
        <v>12844</v>
      </c>
      <c r="B629" s="502">
        <v>105329</v>
      </c>
      <c r="C629" s="503" t="s">
        <v>6288</v>
      </c>
      <c r="D629" s="502" t="s">
        <v>13</v>
      </c>
      <c r="E629" s="504">
        <v>80.69</v>
      </c>
      <c r="F629" s="512">
        <v>0.94320000000000004</v>
      </c>
    </row>
    <row r="630" spans="1:6">
      <c r="A630" s="513" t="s">
        <v>12844</v>
      </c>
      <c r="B630" s="502">
        <v>105330</v>
      </c>
      <c r="C630" s="503" t="s">
        <v>6289</v>
      </c>
      <c r="D630" s="502" t="s">
        <v>13</v>
      </c>
      <c r="E630" s="504">
        <v>79.87</v>
      </c>
      <c r="F630" s="512">
        <v>0.95289999999999997</v>
      </c>
    </row>
    <row r="631" spans="1:6">
      <c r="A631" s="513" t="s">
        <v>12844</v>
      </c>
      <c r="B631" s="502">
        <v>105260</v>
      </c>
      <c r="C631" s="503" t="s">
        <v>6264</v>
      </c>
      <c r="D631" s="502" t="s">
        <v>13</v>
      </c>
      <c r="E631" s="504">
        <v>26.46</v>
      </c>
      <c r="F631" s="512">
        <v>0.87639999999999996</v>
      </c>
    </row>
    <row r="632" spans="1:6">
      <c r="A632" s="513" t="s">
        <v>12844</v>
      </c>
      <c r="B632" s="502">
        <v>105285</v>
      </c>
      <c r="C632" s="503" t="s">
        <v>6265</v>
      </c>
      <c r="D632" s="502" t="s">
        <v>13</v>
      </c>
      <c r="E632" s="504">
        <v>25.87</v>
      </c>
      <c r="F632" s="512">
        <v>0.89639999999999997</v>
      </c>
    </row>
    <row r="633" spans="1:6">
      <c r="A633" s="513" t="s">
        <v>12844</v>
      </c>
      <c r="B633" s="502">
        <v>105327</v>
      </c>
      <c r="C633" s="503" t="s">
        <v>6286</v>
      </c>
      <c r="D633" s="502" t="s">
        <v>13</v>
      </c>
      <c r="E633" s="504">
        <v>49.49</v>
      </c>
      <c r="F633" s="512">
        <v>0.9204</v>
      </c>
    </row>
    <row r="634" spans="1:6">
      <c r="A634" s="513" t="s">
        <v>12844</v>
      </c>
      <c r="B634" s="502">
        <v>105328</v>
      </c>
      <c r="C634" s="503" t="s">
        <v>6287</v>
      </c>
      <c r="D634" s="502" t="s">
        <v>13</v>
      </c>
      <c r="E634" s="504">
        <v>48.79</v>
      </c>
      <c r="F634" s="512">
        <v>0.93359999999999999</v>
      </c>
    </row>
    <row r="635" spans="1:6">
      <c r="A635" s="513" t="s">
        <v>12844</v>
      </c>
      <c r="B635" s="502">
        <v>105377</v>
      </c>
      <c r="C635" s="503" t="s">
        <v>6219</v>
      </c>
      <c r="D635" s="502" t="s">
        <v>13</v>
      </c>
      <c r="E635" s="504">
        <v>46.33</v>
      </c>
      <c r="F635" s="512">
        <v>0.75349999999999995</v>
      </c>
    </row>
    <row r="636" spans="1:6">
      <c r="A636" s="513" t="s">
        <v>12844</v>
      </c>
      <c r="B636" s="502">
        <v>105368</v>
      </c>
      <c r="C636" s="503" t="s">
        <v>6308</v>
      </c>
      <c r="D636" s="502" t="s">
        <v>13</v>
      </c>
      <c r="E636" s="504">
        <v>42.82</v>
      </c>
      <c r="F636" s="512">
        <v>0.77929999999999999</v>
      </c>
    </row>
    <row r="637" spans="1:6">
      <c r="A637" s="513" t="s">
        <v>12844</v>
      </c>
      <c r="B637" s="502">
        <v>105369</v>
      </c>
      <c r="C637" s="503" t="s">
        <v>6218</v>
      </c>
      <c r="D637" s="502" t="s">
        <v>13</v>
      </c>
      <c r="E637" s="504">
        <v>72.81</v>
      </c>
      <c r="F637" s="512">
        <v>0.78300000000000003</v>
      </c>
    </row>
    <row r="638" spans="1:6">
      <c r="A638" s="513" t="s">
        <v>12844</v>
      </c>
      <c r="B638" s="502">
        <v>105370</v>
      </c>
      <c r="C638" s="503" t="s">
        <v>6309</v>
      </c>
      <c r="D638" s="502" t="s">
        <v>13</v>
      </c>
      <c r="E638" s="504">
        <v>68.13</v>
      </c>
      <c r="F638" s="512">
        <v>0.80669999999999997</v>
      </c>
    </row>
    <row r="639" spans="1:6">
      <c r="A639" s="513" t="s">
        <v>12845</v>
      </c>
      <c r="B639" s="502">
        <v>92864</v>
      </c>
      <c r="C639" s="503" t="s">
        <v>6354</v>
      </c>
      <c r="D639" s="502" t="s">
        <v>12</v>
      </c>
      <c r="E639" s="504">
        <v>92.92</v>
      </c>
      <c r="F639" s="512">
        <v>0.19850000000000001</v>
      </c>
    </row>
    <row r="640" spans="1:6">
      <c r="A640" s="513" t="s">
        <v>12845</v>
      </c>
      <c r="B640" s="502">
        <v>92848</v>
      </c>
      <c r="C640" s="503" t="s">
        <v>6338</v>
      </c>
      <c r="D640" s="502" t="s">
        <v>12</v>
      </c>
      <c r="E640" s="504">
        <v>82.65</v>
      </c>
      <c r="F640" s="512">
        <v>0.1825</v>
      </c>
    </row>
    <row r="641" spans="1:6">
      <c r="A641" s="513" t="s">
        <v>12845</v>
      </c>
      <c r="B641" s="502">
        <v>104937</v>
      </c>
      <c r="C641" s="503" t="s">
        <v>12846</v>
      </c>
      <c r="D641" s="502" t="s">
        <v>12</v>
      </c>
      <c r="E641" s="504">
        <v>0</v>
      </c>
      <c r="F641" s="512"/>
    </row>
    <row r="642" spans="1:6">
      <c r="A642" s="513" t="s">
        <v>12845</v>
      </c>
      <c r="B642" s="502">
        <v>104933</v>
      </c>
      <c r="C642" s="503" t="s">
        <v>12847</v>
      </c>
      <c r="D642" s="502" t="s">
        <v>12</v>
      </c>
      <c r="E642" s="504">
        <v>0</v>
      </c>
      <c r="F642" s="512"/>
    </row>
    <row r="643" spans="1:6">
      <c r="A643" s="513" t="s">
        <v>12845</v>
      </c>
      <c r="B643" s="502">
        <v>104939</v>
      </c>
      <c r="C643" s="503" t="s">
        <v>12848</v>
      </c>
      <c r="D643" s="502" t="s">
        <v>12</v>
      </c>
      <c r="E643" s="504">
        <v>0</v>
      </c>
      <c r="F643" s="512"/>
    </row>
    <row r="644" spans="1:6">
      <c r="A644" s="513" t="s">
        <v>12845</v>
      </c>
      <c r="B644" s="502">
        <v>104935</v>
      </c>
      <c r="C644" s="503" t="s">
        <v>12849</v>
      </c>
      <c r="D644" s="502" t="s">
        <v>12</v>
      </c>
      <c r="E644" s="504">
        <v>0</v>
      </c>
      <c r="F644" s="512"/>
    </row>
    <row r="645" spans="1:6">
      <c r="A645" s="513" t="s">
        <v>12845</v>
      </c>
      <c r="B645" s="502">
        <v>92850</v>
      </c>
      <c r="C645" s="503" t="s">
        <v>6340</v>
      </c>
      <c r="D645" s="502" t="s">
        <v>12</v>
      </c>
      <c r="E645" s="504">
        <v>22.97</v>
      </c>
      <c r="F645" s="512">
        <v>0.2011</v>
      </c>
    </row>
    <row r="646" spans="1:6">
      <c r="A646" s="513" t="s">
        <v>12845</v>
      </c>
      <c r="B646" s="502">
        <v>92834</v>
      </c>
      <c r="C646" s="503" t="s">
        <v>6324</v>
      </c>
      <c r="D646" s="502" t="s">
        <v>12</v>
      </c>
      <c r="E646" s="504">
        <v>20.399999999999999</v>
      </c>
      <c r="F646" s="512">
        <v>0.18529999999999999</v>
      </c>
    </row>
    <row r="647" spans="1:6">
      <c r="A647" s="513" t="s">
        <v>12845</v>
      </c>
      <c r="B647" s="502">
        <v>92852</v>
      </c>
      <c r="C647" s="503" t="s">
        <v>6342</v>
      </c>
      <c r="D647" s="502" t="s">
        <v>12</v>
      </c>
      <c r="E647" s="504">
        <v>30.7</v>
      </c>
      <c r="F647" s="512">
        <v>0.2147</v>
      </c>
    </row>
    <row r="648" spans="1:6">
      <c r="A648" s="513" t="s">
        <v>12845</v>
      </c>
      <c r="B648" s="502">
        <v>92836</v>
      </c>
      <c r="C648" s="503" t="s">
        <v>6326</v>
      </c>
      <c r="D648" s="502" t="s">
        <v>12</v>
      </c>
      <c r="E648" s="504">
        <v>27.02</v>
      </c>
      <c r="F648" s="512">
        <v>0.1991</v>
      </c>
    </row>
    <row r="649" spans="1:6">
      <c r="A649" s="513" t="s">
        <v>12845</v>
      </c>
      <c r="B649" s="502">
        <v>92854</v>
      </c>
      <c r="C649" s="503" t="s">
        <v>6344</v>
      </c>
      <c r="D649" s="502" t="s">
        <v>12</v>
      </c>
      <c r="E649" s="504">
        <v>38.76</v>
      </c>
      <c r="F649" s="512">
        <v>0.22109999999999999</v>
      </c>
    </row>
    <row r="650" spans="1:6">
      <c r="A650" s="513" t="s">
        <v>12845</v>
      </c>
      <c r="B650" s="502">
        <v>92838</v>
      </c>
      <c r="C650" s="503" t="s">
        <v>6328</v>
      </c>
      <c r="D650" s="502" t="s">
        <v>12</v>
      </c>
      <c r="E650" s="504">
        <v>34</v>
      </c>
      <c r="F650" s="512">
        <v>0.20619999999999999</v>
      </c>
    </row>
    <row r="651" spans="1:6">
      <c r="A651" s="513" t="s">
        <v>12845</v>
      </c>
      <c r="B651" s="502">
        <v>92856</v>
      </c>
      <c r="C651" s="503" t="s">
        <v>6346</v>
      </c>
      <c r="D651" s="502" t="s">
        <v>12</v>
      </c>
      <c r="E651" s="504">
        <v>47.12</v>
      </c>
      <c r="F651" s="512">
        <v>0.22370000000000001</v>
      </c>
    </row>
    <row r="652" spans="1:6">
      <c r="A652" s="513" t="s">
        <v>12845</v>
      </c>
      <c r="B652" s="502">
        <v>92840</v>
      </c>
      <c r="C652" s="503" t="s">
        <v>6330</v>
      </c>
      <c r="D652" s="502" t="s">
        <v>12</v>
      </c>
      <c r="E652" s="504">
        <v>41.27</v>
      </c>
      <c r="F652" s="512">
        <v>0.2089</v>
      </c>
    </row>
    <row r="653" spans="1:6">
      <c r="A653" s="513" t="s">
        <v>12845</v>
      </c>
      <c r="B653" s="502">
        <v>92858</v>
      </c>
      <c r="C653" s="503" t="s">
        <v>6348</v>
      </c>
      <c r="D653" s="502" t="s">
        <v>12</v>
      </c>
      <c r="E653" s="504">
        <v>58.6</v>
      </c>
      <c r="F653" s="512">
        <v>0.21379999999999999</v>
      </c>
    </row>
    <row r="654" spans="1:6">
      <c r="A654" s="513" t="s">
        <v>12845</v>
      </c>
      <c r="B654" s="502">
        <v>92842</v>
      </c>
      <c r="C654" s="503" t="s">
        <v>6332</v>
      </c>
      <c r="D654" s="502" t="s">
        <v>12</v>
      </c>
      <c r="E654" s="504">
        <v>51.63</v>
      </c>
      <c r="F654" s="512">
        <v>0.1983</v>
      </c>
    </row>
    <row r="655" spans="1:6">
      <c r="A655" s="513" t="s">
        <v>12845</v>
      </c>
      <c r="B655" s="502">
        <v>92860</v>
      </c>
      <c r="C655" s="503" t="s">
        <v>6350</v>
      </c>
      <c r="D655" s="502" t="s">
        <v>12</v>
      </c>
      <c r="E655" s="504">
        <v>69.36</v>
      </c>
      <c r="F655" s="512">
        <v>0.2089</v>
      </c>
    </row>
    <row r="656" spans="1:6">
      <c r="A656" s="513" t="s">
        <v>12845</v>
      </c>
      <c r="B656" s="502">
        <v>92844</v>
      </c>
      <c r="C656" s="503" t="s">
        <v>6334</v>
      </c>
      <c r="D656" s="502" t="s">
        <v>12</v>
      </c>
      <c r="E656" s="504">
        <v>61.29</v>
      </c>
      <c r="F656" s="512">
        <v>0.19320000000000001</v>
      </c>
    </row>
    <row r="657" spans="1:6">
      <c r="A657" s="513" t="s">
        <v>12845</v>
      </c>
      <c r="B657" s="502">
        <v>92862</v>
      </c>
      <c r="C657" s="503" t="s">
        <v>6352</v>
      </c>
      <c r="D657" s="502" t="s">
        <v>12</v>
      </c>
      <c r="E657" s="504">
        <v>79.430000000000007</v>
      </c>
      <c r="F657" s="512">
        <v>0.20749999999999999</v>
      </c>
    </row>
    <row r="658" spans="1:6">
      <c r="A658" s="513" t="s">
        <v>12845</v>
      </c>
      <c r="B658" s="502">
        <v>92846</v>
      </c>
      <c r="C658" s="503" t="s">
        <v>6336</v>
      </c>
      <c r="D658" s="502" t="s">
        <v>12</v>
      </c>
      <c r="E658" s="504">
        <v>70.260000000000005</v>
      </c>
      <c r="F658" s="512">
        <v>0.19170000000000001</v>
      </c>
    </row>
    <row r="659" spans="1:6">
      <c r="A659" s="513" t="s">
        <v>12845</v>
      </c>
      <c r="B659" s="502">
        <v>92828</v>
      </c>
      <c r="C659" s="503" t="s">
        <v>6388</v>
      </c>
      <c r="D659" s="502" t="s">
        <v>12</v>
      </c>
      <c r="E659" s="504">
        <v>112.6</v>
      </c>
      <c r="F659" s="512">
        <v>0.29580000000000001</v>
      </c>
    </row>
    <row r="660" spans="1:6">
      <c r="A660" s="513" t="s">
        <v>12845</v>
      </c>
      <c r="B660" s="502">
        <v>92815</v>
      </c>
      <c r="C660" s="503" t="s">
        <v>6376</v>
      </c>
      <c r="D660" s="502" t="s">
        <v>12</v>
      </c>
      <c r="E660" s="504">
        <v>102.33</v>
      </c>
      <c r="F660" s="512">
        <v>0.29260000000000003</v>
      </c>
    </row>
    <row r="661" spans="1:6">
      <c r="A661" s="513" t="s">
        <v>12845</v>
      </c>
      <c r="B661" s="502">
        <v>92830</v>
      </c>
      <c r="C661" s="503" t="s">
        <v>6390</v>
      </c>
      <c r="D661" s="502" t="s">
        <v>12</v>
      </c>
      <c r="E661" s="504">
        <v>139.13</v>
      </c>
      <c r="F661" s="512">
        <v>0.28899999999999998</v>
      </c>
    </row>
    <row r="662" spans="1:6">
      <c r="A662" s="513" t="s">
        <v>12845</v>
      </c>
      <c r="B662" s="502">
        <v>92817</v>
      </c>
      <c r="C662" s="503" t="s">
        <v>6378</v>
      </c>
      <c r="D662" s="502" t="s">
        <v>12</v>
      </c>
      <c r="E662" s="504">
        <v>126.68</v>
      </c>
      <c r="F662" s="512">
        <v>0.28510000000000002</v>
      </c>
    </row>
    <row r="663" spans="1:6">
      <c r="A663" s="513" t="s">
        <v>12845</v>
      </c>
      <c r="B663" s="502">
        <v>92832</v>
      </c>
      <c r="C663" s="503" t="s">
        <v>6392</v>
      </c>
      <c r="D663" s="502" t="s">
        <v>12</v>
      </c>
      <c r="E663" s="504">
        <v>180.97</v>
      </c>
      <c r="F663" s="512">
        <v>0.27939999999999998</v>
      </c>
    </row>
    <row r="664" spans="1:6">
      <c r="A664" s="513" t="s">
        <v>12845</v>
      </c>
      <c r="B664" s="502">
        <v>92819</v>
      </c>
      <c r="C664" s="503" t="s">
        <v>6380</v>
      </c>
      <c r="D664" s="502" t="s">
        <v>12</v>
      </c>
      <c r="E664" s="504">
        <v>165.22</v>
      </c>
      <c r="F664" s="512">
        <v>0.27479999999999999</v>
      </c>
    </row>
    <row r="665" spans="1:6">
      <c r="A665" s="513" t="s">
        <v>12845</v>
      </c>
      <c r="B665" s="502">
        <v>92820</v>
      </c>
      <c r="C665" s="503" t="s">
        <v>6381</v>
      </c>
      <c r="D665" s="502" t="s">
        <v>12</v>
      </c>
      <c r="E665" s="504">
        <v>28.29</v>
      </c>
      <c r="F665" s="512">
        <v>0.32240000000000002</v>
      </c>
    </row>
    <row r="666" spans="1:6">
      <c r="A666" s="513" t="s">
        <v>12845</v>
      </c>
      <c r="B666" s="502">
        <v>92808</v>
      </c>
      <c r="C666" s="503" t="s">
        <v>6369</v>
      </c>
      <c r="D666" s="502" t="s">
        <v>12</v>
      </c>
      <c r="E666" s="504">
        <v>25.7</v>
      </c>
      <c r="F666" s="512">
        <v>0.32179999999999997</v>
      </c>
    </row>
    <row r="667" spans="1:6">
      <c r="A667" s="513" t="s">
        <v>12845</v>
      </c>
      <c r="B667" s="502">
        <v>92821</v>
      </c>
      <c r="C667" s="503" t="s">
        <v>6382</v>
      </c>
      <c r="D667" s="502" t="s">
        <v>12</v>
      </c>
      <c r="E667" s="504">
        <v>39.46</v>
      </c>
      <c r="F667" s="512">
        <v>0.31859999999999999</v>
      </c>
    </row>
    <row r="668" spans="1:6">
      <c r="A668" s="513" t="s">
        <v>12845</v>
      </c>
      <c r="B668" s="502">
        <v>92809</v>
      </c>
      <c r="C668" s="503" t="s">
        <v>6370</v>
      </c>
      <c r="D668" s="502" t="s">
        <v>12</v>
      </c>
      <c r="E668" s="504">
        <v>35.79</v>
      </c>
      <c r="F668" s="512">
        <v>0.31769999999999998</v>
      </c>
    </row>
    <row r="669" spans="1:6">
      <c r="A669" s="513" t="s">
        <v>12845</v>
      </c>
      <c r="B669" s="502">
        <v>92822</v>
      </c>
      <c r="C669" s="503" t="s">
        <v>6383</v>
      </c>
      <c r="D669" s="502" t="s">
        <v>12</v>
      </c>
      <c r="E669" s="504">
        <v>51</v>
      </c>
      <c r="F669" s="512">
        <v>0.31430000000000002</v>
      </c>
    </row>
    <row r="670" spans="1:6">
      <c r="A670" s="513" t="s">
        <v>12845</v>
      </c>
      <c r="B670" s="502">
        <v>92810</v>
      </c>
      <c r="C670" s="503" t="s">
        <v>6371</v>
      </c>
      <c r="D670" s="502" t="s">
        <v>12</v>
      </c>
      <c r="E670" s="504">
        <v>46.24</v>
      </c>
      <c r="F670" s="512">
        <v>0.31269999999999998</v>
      </c>
    </row>
    <row r="671" spans="1:6">
      <c r="A671" s="513" t="s">
        <v>12845</v>
      </c>
      <c r="B671" s="502">
        <v>92824</v>
      </c>
      <c r="C671" s="503" t="s">
        <v>6384</v>
      </c>
      <c r="D671" s="502" t="s">
        <v>12</v>
      </c>
      <c r="E671" s="504">
        <v>62.74</v>
      </c>
      <c r="F671" s="512">
        <v>0.3105</v>
      </c>
    </row>
    <row r="672" spans="1:6">
      <c r="A672" s="513" t="s">
        <v>12845</v>
      </c>
      <c r="B672" s="502">
        <v>92811</v>
      </c>
      <c r="C672" s="503" t="s">
        <v>6372</v>
      </c>
      <c r="D672" s="502" t="s">
        <v>12</v>
      </c>
      <c r="E672" s="504">
        <v>56.91</v>
      </c>
      <c r="F672" s="512">
        <v>0.30859999999999999</v>
      </c>
    </row>
    <row r="673" spans="1:6">
      <c r="A673" s="513" t="s">
        <v>12845</v>
      </c>
      <c r="B673" s="502">
        <v>92825</v>
      </c>
      <c r="C673" s="503" t="s">
        <v>6385</v>
      </c>
      <c r="D673" s="502" t="s">
        <v>12</v>
      </c>
      <c r="E673" s="504">
        <v>74.8</v>
      </c>
      <c r="F673" s="512">
        <v>0.30659999999999998</v>
      </c>
    </row>
    <row r="674" spans="1:6">
      <c r="A674" s="513" t="s">
        <v>12845</v>
      </c>
      <c r="B674" s="502">
        <v>92812</v>
      </c>
      <c r="C674" s="503" t="s">
        <v>6373</v>
      </c>
      <c r="D674" s="502" t="s">
        <v>12</v>
      </c>
      <c r="E674" s="504">
        <v>67.84</v>
      </c>
      <c r="F674" s="512">
        <v>0.30449999999999999</v>
      </c>
    </row>
    <row r="675" spans="1:6">
      <c r="A675" s="513" t="s">
        <v>12845</v>
      </c>
      <c r="B675" s="502">
        <v>92826</v>
      </c>
      <c r="C675" s="503" t="s">
        <v>6386</v>
      </c>
      <c r="D675" s="502" t="s">
        <v>12</v>
      </c>
      <c r="E675" s="504">
        <v>87.12</v>
      </c>
      <c r="F675" s="512">
        <v>0.3029</v>
      </c>
    </row>
    <row r="676" spans="1:6">
      <c r="A676" s="513" t="s">
        <v>12845</v>
      </c>
      <c r="B676" s="502">
        <v>92813</v>
      </c>
      <c r="C676" s="503" t="s">
        <v>6374</v>
      </c>
      <c r="D676" s="502" t="s">
        <v>12</v>
      </c>
      <c r="E676" s="504">
        <v>79.069999999999993</v>
      </c>
      <c r="F676" s="512">
        <v>0.3004</v>
      </c>
    </row>
    <row r="677" spans="1:6">
      <c r="A677" s="513" t="s">
        <v>12845</v>
      </c>
      <c r="B677" s="502">
        <v>92827</v>
      </c>
      <c r="C677" s="503" t="s">
        <v>6387</v>
      </c>
      <c r="D677" s="502" t="s">
        <v>12</v>
      </c>
      <c r="E677" s="504">
        <v>99.77</v>
      </c>
      <c r="F677" s="512">
        <v>0.29930000000000001</v>
      </c>
    </row>
    <row r="678" spans="1:6">
      <c r="A678" s="513" t="s">
        <v>12845</v>
      </c>
      <c r="B678" s="502">
        <v>92814</v>
      </c>
      <c r="C678" s="503" t="s">
        <v>6375</v>
      </c>
      <c r="D678" s="502" t="s">
        <v>12</v>
      </c>
      <c r="E678" s="504">
        <v>90.59</v>
      </c>
      <c r="F678" s="512">
        <v>0.29630000000000001</v>
      </c>
    </row>
    <row r="679" spans="1:6">
      <c r="A679" s="513" t="s">
        <v>12845</v>
      </c>
      <c r="B679" s="502">
        <v>95570</v>
      </c>
      <c r="C679" s="503" t="s">
        <v>6398</v>
      </c>
      <c r="D679" s="502" t="s">
        <v>12</v>
      </c>
      <c r="E679" s="504">
        <v>82.51</v>
      </c>
      <c r="F679" s="512">
        <v>0.1105</v>
      </c>
    </row>
    <row r="680" spans="1:6">
      <c r="A680" s="513" t="s">
        <v>12845</v>
      </c>
      <c r="B680" s="502">
        <v>95567</v>
      </c>
      <c r="C680" s="503" t="s">
        <v>6395</v>
      </c>
      <c r="D680" s="502" t="s">
        <v>12</v>
      </c>
      <c r="E680" s="504">
        <v>79.92</v>
      </c>
      <c r="F680" s="512">
        <v>0.10349999999999999</v>
      </c>
    </row>
    <row r="681" spans="1:6">
      <c r="A681" s="513" t="s">
        <v>12845</v>
      </c>
      <c r="B681" s="502">
        <v>95571</v>
      </c>
      <c r="C681" s="503" t="s">
        <v>6399</v>
      </c>
      <c r="D681" s="502" t="s">
        <v>12</v>
      </c>
      <c r="E681" s="504">
        <v>103.53</v>
      </c>
      <c r="F681" s="512">
        <v>0.12139999999999999</v>
      </c>
    </row>
    <row r="682" spans="1:6">
      <c r="A682" s="513" t="s">
        <v>12845</v>
      </c>
      <c r="B682" s="502">
        <v>95568</v>
      </c>
      <c r="C682" s="503" t="s">
        <v>6396</v>
      </c>
      <c r="D682" s="502" t="s">
        <v>12</v>
      </c>
      <c r="E682" s="504">
        <v>99.86</v>
      </c>
      <c r="F682" s="512">
        <v>0.1139</v>
      </c>
    </row>
    <row r="683" spans="1:6">
      <c r="A683" s="513" t="s">
        <v>12845</v>
      </c>
      <c r="B683" s="502">
        <v>95572</v>
      </c>
      <c r="C683" s="503" t="s">
        <v>6400</v>
      </c>
      <c r="D683" s="502" t="s">
        <v>12</v>
      </c>
      <c r="E683" s="504">
        <v>146.36000000000001</v>
      </c>
      <c r="F683" s="512">
        <v>0.1095</v>
      </c>
    </row>
    <row r="684" spans="1:6">
      <c r="A684" s="513" t="s">
        <v>12845</v>
      </c>
      <c r="B684" s="502">
        <v>95569</v>
      </c>
      <c r="C684" s="503" t="s">
        <v>6397</v>
      </c>
      <c r="D684" s="502" t="s">
        <v>12</v>
      </c>
      <c r="E684" s="504">
        <v>141.6</v>
      </c>
      <c r="F684" s="512">
        <v>0.1021</v>
      </c>
    </row>
    <row r="685" spans="1:6">
      <c r="A685" s="513" t="s">
        <v>12845</v>
      </c>
      <c r="B685" s="502">
        <v>92863</v>
      </c>
      <c r="C685" s="503" t="s">
        <v>6353</v>
      </c>
      <c r="D685" s="502" t="s">
        <v>12</v>
      </c>
      <c r="E685" s="504">
        <v>1108.01</v>
      </c>
      <c r="F685" s="512">
        <v>1.66E-2</v>
      </c>
    </row>
    <row r="686" spans="1:6">
      <c r="A686" s="513" t="s">
        <v>12845</v>
      </c>
      <c r="B686" s="502">
        <v>92847</v>
      </c>
      <c r="C686" s="503" t="s">
        <v>6337</v>
      </c>
      <c r="D686" s="502" t="s">
        <v>12</v>
      </c>
      <c r="E686" s="504">
        <v>1097.74</v>
      </c>
      <c r="F686" s="512">
        <v>1.37E-2</v>
      </c>
    </row>
    <row r="687" spans="1:6">
      <c r="A687" s="513" t="s">
        <v>12845</v>
      </c>
      <c r="B687" s="502">
        <v>104936</v>
      </c>
      <c r="C687" s="503" t="s">
        <v>12850</v>
      </c>
      <c r="D687" s="502" t="s">
        <v>12</v>
      </c>
      <c r="E687" s="504">
        <v>0</v>
      </c>
      <c r="F687" s="512"/>
    </row>
    <row r="688" spans="1:6">
      <c r="A688" s="513" t="s">
        <v>12845</v>
      </c>
      <c r="B688" s="502">
        <v>104932</v>
      </c>
      <c r="C688" s="503" t="s">
        <v>12851</v>
      </c>
      <c r="D688" s="502" t="s">
        <v>12</v>
      </c>
      <c r="E688" s="504">
        <v>0</v>
      </c>
      <c r="F688" s="512"/>
    </row>
    <row r="689" spans="1:6">
      <c r="A689" s="513" t="s">
        <v>12845</v>
      </c>
      <c r="B689" s="502">
        <v>104938</v>
      </c>
      <c r="C689" s="503" t="s">
        <v>12852</v>
      </c>
      <c r="D689" s="502" t="s">
        <v>12</v>
      </c>
      <c r="E689" s="504">
        <v>0</v>
      </c>
      <c r="F689" s="512"/>
    </row>
    <row r="690" spans="1:6">
      <c r="A690" s="513" t="s">
        <v>12845</v>
      </c>
      <c r="B690" s="502">
        <v>104934</v>
      </c>
      <c r="C690" s="503" t="s">
        <v>12853</v>
      </c>
      <c r="D690" s="502" t="s">
        <v>12</v>
      </c>
      <c r="E690" s="504">
        <v>0</v>
      </c>
      <c r="F690" s="512"/>
    </row>
    <row r="691" spans="1:6">
      <c r="A691" s="513" t="s">
        <v>12845</v>
      </c>
      <c r="B691" s="502">
        <v>92849</v>
      </c>
      <c r="C691" s="503" t="s">
        <v>6339</v>
      </c>
      <c r="D691" s="502" t="s">
        <v>12</v>
      </c>
      <c r="E691" s="504">
        <v>235.35</v>
      </c>
      <c r="F691" s="512">
        <v>1.9599999999999999E-2</v>
      </c>
    </row>
    <row r="692" spans="1:6">
      <c r="A692" s="513" t="s">
        <v>12845</v>
      </c>
      <c r="B692" s="502">
        <v>92833</v>
      </c>
      <c r="C692" s="503" t="s">
        <v>6323</v>
      </c>
      <c r="D692" s="502" t="s">
        <v>12</v>
      </c>
      <c r="E692" s="504">
        <v>232.78</v>
      </c>
      <c r="F692" s="512">
        <v>1.6199999999999999E-2</v>
      </c>
    </row>
    <row r="693" spans="1:6">
      <c r="A693" s="513" t="s">
        <v>12845</v>
      </c>
      <c r="B693" s="502">
        <v>92851</v>
      </c>
      <c r="C693" s="503" t="s">
        <v>6341</v>
      </c>
      <c r="D693" s="502" t="s">
        <v>12</v>
      </c>
      <c r="E693" s="504">
        <v>248.52</v>
      </c>
      <c r="F693" s="512">
        <v>2.6499999999999999E-2</v>
      </c>
    </row>
    <row r="694" spans="1:6">
      <c r="A694" s="513" t="s">
        <v>12845</v>
      </c>
      <c r="B694" s="502">
        <v>92835</v>
      </c>
      <c r="C694" s="503" t="s">
        <v>6325</v>
      </c>
      <c r="D694" s="502" t="s">
        <v>12</v>
      </c>
      <c r="E694" s="504">
        <v>244.84</v>
      </c>
      <c r="F694" s="512">
        <v>2.1999999999999999E-2</v>
      </c>
    </row>
    <row r="695" spans="1:6">
      <c r="A695" s="513" t="s">
        <v>12845</v>
      </c>
      <c r="B695" s="502">
        <v>92853</v>
      </c>
      <c r="C695" s="503" t="s">
        <v>6343</v>
      </c>
      <c r="D695" s="502" t="s">
        <v>12</v>
      </c>
      <c r="E695" s="504">
        <v>441.74</v>
      </c>
      <c r="F695" s="512">
        <v>1.9400000000000001E-2</v>
      </c>
    </row>
    <row r="696" spans="1:6">
      <c r="A696" s="513" t="s">
        <v>12845</v>
      </c>
      <c r="B696" s="502">
        <v>92837</v>
      </c>
      <c r="C696" s="503" t="s">
        <v>6327</v>
      </c>
      <c r="D696" s="502" t="s">
        <v>12</v>
      </c>
      <c r="E696" s="504">
        <v>436.98</v>
      </c>
      <c r="F696" s="512">
        <v>1.6E-2</v>
      </c>
    </row>
    <row r="697" spans="1:6">
      <c r="A697" s="513" t="s">
        <v>12845</v>
      </c>
      <c r="B697" s="502">
        <v>92855</v>
      </c>
      <c r="C697" s="503" t="s">
        <v>6345</v>
      </c>
      <c r="D697" s="502" t="s">
        <v>12</v>
      </c>
      <c r="E697" s="504">
        <v>541.59</v>
      </c>
      <c r="F697" s="512">
        <v>1.95E-2</v>
      </c>
    </row>
    <row r="698" spans="1:6">
      <c r="A698" s="513" t="s">
        <v>12845</v>
      </c>
      <c r="B698" s="502">
        <v>92839</v>
      </c>
      <c r="C698" s="503" t="s">
        <v>6329</v>
      </c>
      <c r="D698" s="502" t="s">
        <v>12</v>
      </c>
      <c r="E698" s="504">
        <v>535.74</v>
      </c>
      <c r="F698" s="512">
        <v>1.61E-2</v>
      </c>
    </row>
    <row r="699" spans="1:6">
      <c r="A699" s="513" t="s">
        <v>12845</v>
      </c>
      <c r="B699" s="502">
        <v>92857</v>
      </c>
      <c r="C699" s="503" t="s">
        <v>6347</v>
      </c>
      <c r="D699" s="502" t="s">
        <v>12</v>
      </c>
      <c r="E699" s="504">
        <v>704.47</v>
      </c>
      <c r="F699" s="512">
        <v>1.78E-2</v>
      </c>
    </row>
    <row r="700" spans="1:6">
      <c r="A700" s="513" t="s">
        <v>12845</v>
      </c>
      <c r="B700" s="502">
        <v>92841</v>
      </c>
      <c r="C700" s="503" t="s">
        <v>6331</v>
      </c>
      <c r="D700" s="502" t="s">
        <v>12</v>
      </c>
      <c r="E700" s="504">
        <v>697.5</v>
      </c>
      <c r="F700" s="512">
        <v>1.47E-2</v>
      </c>
    </row>
    <row r="701" spans="1:6">
      <c r="A701" s="513" t="s">
        <v>12845</v>
      </c>
      <c r="B701" s="502">
        <v>92859</v>
      </c>
      <c r="C701" s="503" t="s">
        <v>6349</v>
      </c>
      <c r="D701" s="502" t="s">
        <v>12</v>
      </c>
      <c r="E701" s="504">
        <v>729.49</v>
      </c>
      <c r="F701" s="512">
        <v>1.9900000000000001E-2</v>
      </c>
    </row>
    <row r="702" spans="1:6">
      <c r="A702" s="513" t="s">
        <v>12845</v>
      </c>
      <c r="B702" s="502">
        <v>92843</v>
      </c>
      <c r="C702" s="503" t="s">
        <v>6333</v>
      </c>
      <c r="D702" s="502" t="s">
        <v>12</v>
      </c>
      <c r="E702" s="504">
        <v>721.42</v>
      </c>
      <c r="F702" s="512">
        <v>1.6400000000000001E-2</v>
      </c>
    </row>
    <row r="703" spans="1:6">
      <c r="A703" s="513" t="s">
        <v>12845</v>
      </c>
      <c r="B703" s="502">
        <v>92861</v>
      </c>
      <c r="C703" s="503" t="s">
        <v>6351</v>
      </c>
      <c r="D703" s="502" t="s">
        <v>12</v>
      </c>
      <c r="E703" s="504">
        <v>1080.3599999999999</v>
      </c>
      <c r="F703" s="512">
        <v>1.5299999999999999E-2</v>
      </c>
    </row>
    <row r="704" spans="1:6">
      <c r="A704" s="513" t="s">
        <v>12845</v>
      </c>
      <c r="B704" s="502">
        <v>92845</v>
      </c>
      <c r="C704" s="503" t="s">
        <v>6335</v>
      </c>
      <c r="D704" s="502" t="s">
        <v>12</v>
      </c>
      <c r="E704" s="504">
        <v>1071.19</v>
      </c>
      <c r="F704" s="512">
        <v>1.26E-2</v>
      </c>
    </row>
    <row r="705" spans="1:6">
      <c r="A705" s="513" t="s">
        <v>12845</v>
      </c>
      <c r="B705" s="502">
        <v>92226</v>
      </c>
      <c r="C705" s="503" t="s">
        <v>6368</v>
      </c>
      <c r="D705" s="502" t="s">
        <v>12</v>
      </c>
      <c r="E705" s="504">
        <v>617.96</v>
      </c>
      <c r="F705" s="512">
        <v>5.3900000000000003E-2</v>
      </c>
    </row>
    <row r="706" spans="1:6">
      <c r="A706" s="513" t="s">
        <v>12845</v>
      </c>
      <c r="B706" s="502">
        <v>92216</v>
      </c>
      <c r="C706" s="503" t="s">
        <v>6361</v>
      </c>
      <c r="D706" s="502" t="s">
        <v>12</v>
      </c>
      <c r="E706" s="504">
        <v>607.69000000000005</v>
      </c>
      <c r="F706" s="512">
        <v>4.9299999999999997E-2</v>
      </c>
    </row>
    <row r="707" spans="1:6">
      <c r="A707" s="513" t="s">
        <v>12845</v>
      </c>
      <c r="B707" s="502">
        <v>92829</v>
      </c>
      <c r="C707" s="503" t="s">
        <v>6389</v>
      </c>
      <c r="D707" s="502" t="s">
        <v>12</v>
      </c>
      <c r="E707" s="504">
        <v>893.91</v>
      </c>
      <c r="F707" s="512">
        <v>4.4999999999999998E-2</v>
      </c>
    </row>
    <row r="708" spans="1:6">
      <c r="A708" s="513" t="s">
        <v>12845</v>
      </c>
      <c r="B708" s="502">
        <v>92816</v>
      </c>
      <c r="C708" s="503" t="s">
        <v>6377</v>
      </c>
      <c r="D708" s="502" t="s">
        <v>12</v>
      </c>
      <c r="E708" s="504">
        <v>881.46</v>
      </c>
      <c r="F708" s="512">
        <v>4.1000000000000002E-2</v>
      </c>
    </row>
    <row r="709" spans="1:6">
      <c r="A709" s="513" t="s">
        <v>12845</v>
      </c>
      <c r="B709" s="502">
        <v>92831</v>
      </c>
      <c r="C709" s="503" t="s">
        <v>6391</v>
      </c>
      <c r="D709" s="502" t="s">
        <v>12</v>
      </c>
      <c r="E709" s="504">
        <v>1274.47</v>
      </c>
      <c r="F709" s="512">
        <v>3.9699999999999999E-2</v>
      </c>
    </row>
    <row r="710" spans="1:6">
      <c r="A710" s="513" t="s">
        <v>12845</v>
      </c>
      <c r="B710" s="502">
        <v>92818</v>
      </c>
      <c r="C710" s="503" t="s">
        <v>6379</v>
      </c>
      <c r="D710" s="502" t="s">
        <v>12</v>
      </c>
      <c r="E710" s="504">
        <v>1258.72</v>
      </c>
      <c r="F710" s="512">
        <v>3.61E-2</v>
      </c>
    </row>
    <row r="711" spans="1:6">
      <c r="A711" s="513" t="s">
        <v>12845</v>
      </c>
      <c r="B711" s="502">
        <v>95566</v>
      </c>
      <c r="C711" s="503" t="s">
        <v>6394</v>
      </c>
      <c r="D711" s="502" t="s">
        <v>12</v>
      </c>
      <c r="E711" s="504">
        <v>147</v>
      </c>
      <c r="F711" s="512">
        <v>6.2E-2</v>
      </c>
    </row>
    <row r="712" spans="1:6">
      <c r="A712" s="513" t="s">
        <v>12845</v>
      </c>
      <c r="B712" s="502">
        <v>95565</v>
      </c>
      <c r="C712" s="503" t="s">
        <v>6393</v>
      </c>
      <c r="D712" s="502" t="s">
        <v>12</v>
      </c>
      <c r="E712" s="504">
        <v>144.41</v>
      </c>
      <c r="F712" s="512">
        <v>5.7299999999999997E-2</v>
      </c>
    </row>
    <row r="713" spans="1:6">
      <c r="A713" s="513" t="s">
        <v>12845</v>
      </c>
      <c r="B713" s="502">
        <v>92219</v>
      </c>
      <c r="C713" s="503" t="s">
        <v>6362</v>
      </c>
      <c r="D713" s="502" t="s">
        <v>12</v>
      </c>
      <c r="E713" s="504">
        <v>173.42</v>
      </c>
      <c r="F713" s="512">
        <v>7.2499999999999995E-2</v>
      </c>
    </row>
    <row r="714" spans="1:6">
      <c r="A714" s="513" t="s">
        <v>12845</v>
      </c>
      <c r="B714" s="502">
        <v>92210</v>
      </c>
      <c r="C714" s="503" t="s">
        <v>6355</v>
      </c>
      <c r="D714" s="502" t="s">
        <v>12</v>
      </c>
      <c r="E714" s="504">
        <v>169.75</v>
      </c>
      <c r="F714" s="512">
        <v>6.7000000000000004E-2</v>
      </c>
    </row>
    <row r="715" spans="1:6">
      <c r="A715" s="513" t="s">
        <v>12845</v>
      </c>
      <c r="B715" s="502">
        <v>92220</v>
      </c>
      <c r="C715" s="503" t="s">
        <v>6363</v>
      </c>
      <c r="D715" s="502" t="s">
        <v>12</v>
      </c>
      <c r="E715" s="504">
        <v>211.1</v>
      </c>
      <c r="F715" s="512">
        <v>7.5899999999999995E-2</v>
      </c>
    </row>
    <row r="716" spans="1:6">
      <c r="A716" s="513" t="s">
        <v>12845</v>
      </c>
      <c r="B716" s="502">
        <v>92211</v>
      </c>
      <c r="C716" s="503" t="s">
        <v>6356</v>
      </c>
      <c r="D716" s="502" t="s">
        <v>12</v>
      </c>
      <c r="E716" s="504">
        <v>206.34</v>
      </c>
      <c r="F716" s="512">
        <v>7.0099999999999996E-2</v>
      </c>
    </row>
    <row r="717" spans="1:6">
      <c r="A717" s="513" t="s">
        <v>12845</v>
      </c>
      <c r="B717" s="502">
        <v>92221</v>
      </c>
      <c r="C717" s="503" t="s">
        <v>6364</v>
      </c>
      <c r="D717" s="502" t="s">
        <v>12</v>
      </c>
      <c r="E717" s="504">
        <v>321.95999999999998</v>
      </c>
      <c r="F717" s="512">
        <v>6.0499999999999998E-2</v>
      </c>
    </row>
    <row r="718" spans="1:6">
      <c r="A718" s="513" t="s">
        <v>12845</v>
      </c>
      <c r="B718" s="502">
        <v>92212</v>
      </c>
      <c r="C718" s="503" t="s">
        <v>6357</v>
      </c>
      <c r="D718" s="502" t="s">
        <v>12</v>
      </c>
      <c r="E718" s="504">
        <v>316.13</v>
      </c>
      <c r="F718" s="512">
        <v>5.5500000000000001E-2</v>
      </c>
    </row>
    <row r="719" spans="1:6">
      <c r="A719" s="513" t="s">
        <v>12845</v>
      </c>
      <c r="B719" s="502">
        <v>92222</v>
      </c>
      <c r="C719" s="503" t="s">
        <v>6365</v>
      </c>
      <c r="D719" s="502" t="s">
        <v>12</v>
      </c>
      <c r="E719" s="504">
        <v>428.12</v>
      </c>
      <c r="F719" s="512">
        <v>5.3600000000000002E-2</v>
      </c>
    </row>
    <row r="720" spans="1:6">
      <c r="A720" s="513" t="s">
        <v>12845</v>
      </c>
      <c r="B720" s="502">
        <v>92213</v>
      </c>
      <c r="C720" s="503" t="s">
        <v>6358</v>
      </c>
      <c r="D720" s="502" t="s">
        <v>12</v>
      </c>
      <c r="E720" s="504">
        <v>421.16</v>
      </c>
      <c r="F720" s="512">
        <v>4.9099999999999998E-2</v>
      </c>
    </row>
    <row r="721" spans="1:6">
      <c r="A721" s="513" t="s">
        <v>12845</v>
      </c>
      <c r="B721" s="502">
        <v>92223</v>
      </c>
      <c r="C721" s="503" t="s">
        <v>6366</v>
      </c>
      <c r="D721" s="502" t="s">
        <v>12</v>
      </c>
      <c r="E721" s="504">
        <v>518.41999999999996</v>
      </c>
      <c r="F721" s="512">
        <v>5.0900000000000001E-2</v>
      </c>
    </row>
    <row r="722" spans="1:6">
      <c r="A722" s="513" t="s">
        <v>12845</v>
      </c>
      <c r="B722" s="502">
        <v>92214</v>
      </c>
      <c r="C722" s="503" t="s">
        <v>6359</v>
      </c>
      <c r="D722" s="502" t="s">
        <v>12</v>
      </c>
      <c r="E722" s="504">
        <v>510.37</v>
      </c>
      <c r="F722" s="512">
        <v>4.65E-2</v>
      </c>
    </row>
    <row r="723" spans="1:6">
      <c r="A723" s="513" t="s">
        <v>12845</v>
      </c>
      <c r="B723" s="502">
        <v>92224</v>
      </c>
      <c r="C723" s="503" t="s">
        <v>6367</v>
      </c>
      <c r="D723" s="502" t="s">
        <v>12</v>
      </c>
      <c r="E723" s="504">
        <v>595.33000000000004</v>
      </c>
      <c r="F723" s="512">
        <v>5.0200000000000002E-2</v>
      </c>
    </row>
    <row r="724" spans="1:6">
      <c r="A724" s="513" t="s">
        <v>12845</v>
      </c>
      <c r="B724" s="502">
        <v>92215</v>
      </c>
      <c r="C724" s="503" t="s">
        <v>6360</v>
      </c>
      <c r="D724" s="502" t="s">
        <v>12</v>
      </c>
      <c r="E724" s="504">
        <v>586.15</v>
      </c>
      <c r="F724" s="512">
        <v>4.58E-2</v>
      </c>
    </row>
    <row r="725" spans="1:6">
      <c r="A725" s="513" t="s">
        <v>12854</v>
      </c>
      <c r="B725" s="502">
        <v>94342</v>
      </c>
      <c r="C725" s="503" t="s">
        <v>5957</v>
      </c>
      <c r="D725" s="502" t="s">
        <v>16</v>
      </c>
      <c r="E725" s="504">
        <v>161.07</v>
      </c>
      <c r="F725" s="512">
        <v>6.0000000000000001E-3</v>
      </c>
    </row>
    <row r="726" spans="1:6">
      <c r="A726" s="513" t="s">
        <v>12854</v>
      </c>
      <c r="B726" s="502">
        <v>94319</v>
      </c>
      <c r="C726" s="503" t="s">
        <v>5951</v>
      </c>
      <c r="D726" s="502" t="s">
        <v>16</v>
      </c>
      <c r="E726" s="504">
        <v>81.22</v>
      </c>
      <c r="F726" s="512">
        <v>0.67459999999999998</v>
      </c>
    </row>
    <row r="727" spans="1:6">
      <c r="A727" s="513" t="s">
        <v>12854</v>
      </c>
      <c r="B727" s="502">
        <v>94304</v>
      </c>
      <c r="C727" s="503" t="s">
        <v>5946</v>
      </c>
      <c r="D727" s="502" t="s">
        <v>16</v>
      </c>
      <c r="E727" s="504">
        <v>77.3</v>
      </c>
      <c r="F727" s="512">
        <v>0.8256</v>
      </c>
    </row>
    <row r="728" spans="1:6">
      <c r="A728" s="513" t="s">
        <v>12854</v>
      </c>
      <c r="B728" s="502">
        <v>94306</v>
      </c>
      <c r="C728" s="503" t="s">
        <v>5947</v>
      </c>
      <c r="D728" s="502" t="s">
        <v>16</v>
      </c>
      <c r="E728" s="504">
        <v>70.66</v>
      </c>
      <c r="F728" s="512">
        <v>0.85440000000000005</v>
      </c>
    </row>
    <row r="729" spans="1:6">
      <c r="A729" s="513" t="s">
        <v>12854</v>
      </c>
      <c r="B729" s="502">
        <v>94327</v>
      </c>
      <c r="C729" s="503" t="s">
        <v>5952</v>
      </c>
      <c r="D729" s="502" t="s">
        <v>16</v>
      </c>
      <c r="E729" s="504">
        <v>157.15</v>
      </c>
      <c r="F729" s="512">
        <v>6.3600000000000004E-2</v>
      </c>
    </row>
    <row r="730" spans="1:6">
      <c r="A730" s="513" t="s">
        <v>12854</v>
      </c>
      <c r="B730" s="502">
        <v>94329</v>
      </c>
      <c r="C730" s="503" t="s">
        <v>5953</v>
      </c>
      <c r="D730" s="502" t="s">
        <v>16</v>
      </c>
      <c r="E730" s="504">
        <v>150.51</v>
      </c>
      <c r="F730" s="512">
        <v>4.3499999999999997E-2</v>
      </c>
    </row>
    <row r="731" spans="1:6">
      <c r="A731" s="513" t="s">
        <v>12854</v>
      </c>
      <c r="B731" s="502">
        <v>94333</v>
      </c>
      <c r="C731" s="503" t="s">
        <v>5954</v>
      </c>
      <c r="D731" s="502" t="s">
        <v>16</v>
      </c>
      <c r="E731" s="504">
        <v>147.49</v>
      </c>
      <c r="F731" s="512">
        <v>3.3399999999999999E-2</v>
      </c>
    </row>
    <row r="732" spans="1:6">
      <c r="A732" s="513" t="s">
        <v>12854</v>
      </c>
      <c r="B732" s="502">
        <v>94310</v>
      </c>
      <c r="C732" s="503" t="s">
        <v>5948</v>
      </c>
      <c r="D732" s="502" t="s">
        <v>16</v>
      </c>
      <c r="E732" s="504">
        <v>67.64</v>
      </c>
      <c r="F732" s="512">
        <v>0.86870000000000003</v>
      </c>
    </row>
    <row r="733" spans="1:6">
      <c r="A733" s="513" t="s">
        <v>12854</v>
      </c>
      <c r="B733" s="502">
        <v>104739</v>
      </c>
      <c r="C733" s="503" t="s">
        <v>5973</v>
      </c>
      <c r="D733" s="502" t="s">
        <v>16</v>
      </c>
      <c r="E733" s="504">
        <v>160.94999999999999</v>
      </c>
      <c r="F733" s="512">
        <v>5.7200000000000001E-2</v>
      </c>
    </row>
    <row r="734" spans="1:6">
      <c r="A734" s="513" t="s">
        <v>12854</v>
      </c>
      <c r="B734" s="502">
        <v>104738</v>
      </c>
      <c r="C734" s="503" t="s">
        <v>5972</v>
      </c>
      <c r="D734" s="502" t="s">
        <v>16</v>
      </c>
      <c r="E734" s="504">
        <v>81.099999999999994</v>
      </c>
      <c r="F734" s="512">
        <v>0.7772</v>
      </c>
    </row>
    <row r="735" spans="1:6">
      <c r="A735" s="513" t="s">
        <v>12854</v>
      </c>
      <c r="B735" s="502">
        <v>94316</v>
      </c>
      <c r="C735" s="503" t="s">
        <v>5949</v>
      </c>
      <c r="D735" s="502" t="s">
        <v>16</v>
      </c>
      <c r="E735" s="504">
        <v>71.84</v>
      </c>
      <c r="F735" s="512">
        <v>0.82169999999999999</v>
      </c>
    </row>
    <row r="736" spans="1:6">
      <c r="A736" s="513" t="s">
        <v>12854</v>
      </c>
      <c r="B736" s="502">
        <v>94318</v>
      </c>
      <c r="C736" s="503" t="s">
        <v>5950</v>
      </c>
      <c r="D736" s="502" t="s">
        <v>16</v>
      </c>
      <c r="E736" s="504">
        <v>66.239999999999995</v>
      </c>
      <c r="F736" s="512">
        <v>0.86280000000000001</v>
      </c>
    </row>
    <row r="737" spans="1:6">
      <c r="A737" s="513" t="s">
        <v>12854</v>
      </c>
      <c r="B737" s="502">
        <v>94339</v>
      </c>
      <c r="C737" s="503" t="s">
        <v>5955</v>
      </c>
      <c r="D737" s="502" t="s">
        <v>16</v>
      </c>
      <c r="E737" s="504">
        <v>151.69</v>
      </c>
      <c r="F737" s="512">
        <v>3.4299999999999997E-2</v>
      </c>
    </row>
    <row r="738" spans="1:6">
      <c r="A738" s="513" t="s">
        <v>12854</v>
      </c>
      <c r="B738" s="502">
        <v>94341</v>
      </c>
      <c r="C738" s="503" t="s">
        <v>5956</v>
      </c>
      <c r="D738" s="502" t="s">
        <v>16</v>
      </c>
      <c r="E738" s="504">
        <v>146.09</v>
      </c>
      <c r="F738" s="512">
        <v>2.2700000000000001E-2</v>
      </c>
    </row>
    <row r="739" spans="1:6">
      <c r="A739" s="513" t="s">
        <v>12854</v>
      </c>
      <c r="B739" s="502">
        <v>104742</v>
      </c>
      <c r="C739" s="503" t="s">
        <v>5976</v>
      </c>
      <c r="D739" s="502" t="s">
        <v>15</v>
      </c>
      <c r="E739" s="504">
        <v>8.56</v>
      </c>
      <c r="F739" s="512">
        <v>0.51049999999999995</v>
      </c>
    </row>
    <row r="740" spans="1:6">
      <c r="A740" s="513" t="s">
        <v>12854</v>
      </c>
      <c r="B740" s="502">
        <v>93382</v>
      </c>
      <c r="C740" s="503" t="s">
        <v>5961</v>
      </c>
      <c r="D740" s="502" t="s">
        <v>16</v>
      </c>
      <c r="E740" s="504">
        <v>27.39</v>
      </c>
      <c r="F740" s="512">
        <v>3.5000000000000003E-2</v>
      </c>
    </row>
    <row r="741" spans="1:6">
      <c r="A741" s="513" t="s">
        <v>12854</v>
      </c>
      <c r="B741" s="502">
        <v>104737</v>
      </c>
      <c r="C741" s="503" t="s">
        <v>5971</v>
      </c>
      <c r="D741" s="502" t="s">
        <v>16</v>
      </c>
      <c r="E741" s="504">
        <v>23.8</v>
      </c>
      <c r="F741" s="512">
        <v>2.86E-2</v>
      </c>
    </row>
    <row r="742" spans="1:6">
      <c r="A742" s="513" t="s">
        <v>12854</v>
      </c>
      <c r="B742" s="502">
        <v>93369</v>
      </c>
      <c r="C742" s="503" t="s">
        <v>7336</v>
      </c>
      <c r="D742" s="502" t="s">
        <v>16</v>
      </c>
      <c r="E742" s="504">
        <v>16.829999999999998</v>
      </c>
      <c r="F742" s="512">
        <v>0.3886</v>
      </c>
    </row>
    <row r="743" spans="1:6">
      <c r="A743" s="513" t="s">
        <v>12854</v>
      </c>
      <c r="B743" s="502">
        <v>93373</v>
      </c>
      <c r="C743" s="503" t="s">
        <v>7337</v>
      </c>
      <c r="D743" s="502" t="s">
        <v>16</v>
      </c>
      <c r="E743" s="504">
        <v>13.81</v>
      </c>
      <c r="F743" s="512">
        <v>0.35699999999999998</v>
      </c>
    </row>
    <row r="744" spans="1:6">
      <c r="A744" s="513" t="s">
        <v>12854</v>
      </c>
      <c r="B744" s="502">
        <v>93368</v>
      </c>
      <c r="C744" s="503" t="s">
        <v>5959</v>
      </c>
      <c r="D744" s="502" t="s">
        <v>16</v>
      </c>
      <c r="E744" s="504">
        <v>20.53</v>
      </c>
      <c r="F744" s="512">
        <v>0.41399999999999998</v>
      </c>
    </row>
    <row r="745" spans="1:6">
      <c r="A745" s="513" t="s">
        <v>12854</v>
      </c>
      <c r="B745" s="502">
        <v>104729</v>
      </c>
      <c r="C745" s="503" t="s">
        <v>5963</v>
      </c>
      <c r="D745" s="502" t="s">
        <v>16</v>
      </c>
      <c r="E745" s="504">
        <v>16.95</v>
      </c>
      <c r="F745" s="512">
        <v>0.48730000000000001</v>
      </c>
    </row>
    <row r="746" spans="1:6">
      <c r="A746" s="513" t="s">
        <v>12854</v>
      </c>
      <c r="B746" s="502">
        <v>93372</v>
      </c>
      <c r="C746" s="503" t="s">
        <v>5960</v>
      </c>
      <c r="D746" s="502" t="s">
        <v>16</v>
      </c>
      <c r="E746" s="504">
        <v>16.16</v>
      </c>
      <c r="F746" s="512">
        <v>0.38300000000000001</v>
      </c>
    </row>
    <row r="747" spans="1:6">
      <c r="A747" s="513" t="s">
        <v>12854</v>
      </c>
      <c r="B747" s="502">
        <v>104731</v>
      </c>
      <c r="C747" s="503" t="s">
        <v>5965</v>
      </c>
      <c r="D747" s="502" t="s">
        <v>16</v>
      </c>
      <c r="E747" s="504">
        <v>12.59</v>
      </c>
      <c r="F747" s="512">
        <v>0.47339999999999999</v>
      </c>
    </row>
    <row r="748" spans="1:6">
      <c r="A748" s="513" t="s">
        <v>12854</v>
      </c>
      <c r="B748" s="502">
        <v>93367</v>
      </c>
      <c r="C748" s="503" t="s">
        <v>5958</v>
      </c>
      <c r="D748" s="502" t="s">
        <v>16</v>
      </c>
      <c r="E748" s="504">
        <v>23.47</v>
      </c>
      <c r="F748" s="512">
        <v>0.42559999999999998</v>
      </c>
    </row>
    <row r="749" spans="1:6">
      <c r="A749" s="513" t="s">
        <v>12854</v>
      </c>
      <c r="B749" s="502">
        <v>104728</v>
      </c>
      <c r="C749" s="503" t="s">
        <v>5962</v>
      </c>
      <c r="D749" s="502" t="s">
        <v>16</v>
      </c>
      <c r="E749" s="504">
        <v>19.89</v>
      </c>
      <c r="F749" s="512">
        <v>0.49020000000000002</v>
      </c>
    </row>
    <row r="750" spans="1:6">
      <c r="A750" s="513" t="s">
        <v>12854</v>
      </c>
      <c r="B750" s="502">
        <v>104730</v>
      </c>
      <c r="C750" s="503" t="s">
        <v>5964</v>
      </c>
      <c r="D750" s="502" t="s">
        <v>16</v>
      </c>
      <c r="E750" s="504">
        <v>13.26</v>
      </c>
      <c r="F750" s="512">
        <v>0.47589999999999999</v>
      </c>
    </row>
    <row r="751" spans="1:6">
      <c r="A751" s="513" t="s">
        <v>12854</v>
      </c>
      <c r="B751" s="502">
        <v>104732</v>
      </c>
      <c r="C751" s="503" t="s">
        <v>5966</v>
      </c>
      <c r="D751" s="502" t="s">
        <v>16</v>
      </c>
      <c r="E751" s="504">
        <v>10.24</v>
      </c>
      <c r="F751" s="512">
        <v>0.45900000000000002</v>
      </c>
    </row>
    <row r="752" spans="1:6">
      <c r="A752" s="513" t="s">
        <v>12854</v>
      </c>
      <c r="B752" s="502">
        <v>104740</v>
      </c>
      <c r="C752" s="503" t="s">
        <v>5974</v>
      </c>
      <c r="D752" s="502" t="s">
        <v>16</v>
      </c>
      <c r="E752" s="504">
        <v>27.27</v>
      </c>
      <c r="F752" s="512">
        <v>0.33739999999999998</v>
      </c>
    </row>
    <row r="753" spans="1:6">
      <c r="A753" s="513" t="s">
        <v>12854</v>
      </c>
      <c r="B753" s="502">
        <v>104741</v>
      </c>
      <c r="C753" s="503" t="s">
        <v>5975</v>
      </c>
      <c r="D753" s="502" t="s">
        <v>16</v>
      </c>
      <c r="E753" s="504">
        <v>23.68</v>
      </c>
      <c r="F753" s="512">
        <v>0.37669999999999998</v>
      </c>
    </row>
    <row r="754" spans="1:6">
      <c r="A754" s="513" t="s">
        <v>12854</v>
      </c>
      <c r="B754" s="502">
        <v>104733</v>
      </c>
      <c r="C754" s="503" t="s">
        <v>5967</v>
      </c>
      <c r="D754" s="502" t="s">
        <v>16</v>
      </c>
      <c r="E754" s="504">
        <v>19.86</v>
      </c>
      <c r="F754" s="512">
        <v>0.34089999999999998</v>
      </c>
    </row>
    <row r="755" spans="1:6">
      <c r="A755" s="513" t="s">
        <v>12854</v>
      </c>
      <c r="B755" s="502">
        <v>104735</v>
      </c>
      <c r="C755" s="503" t="s">
        <v>5969</v>
      </c>
      <c r="D755" s="502" t="s">
        <v>16</v>
      </c>
      <c r="E755" s="504">
        <v>11.76</v>
      </c>
      <c r="F755" s="512">
        <v>0.3503</v>
      </c>
    </row>
    <row r="756" spans="1:6">
      <c r="A756" s="513" t="s">
        <v>12854</v>
      </c>
      <c r="B756" s="502">
        <v>104734</v>
      </c>
      <c r="C756" s="503" t="s">
        <v>5968</v>
      </c>
      <c r="D756" s="502" t="s">
        <v>16</v>
      </c>
      <c r="E756" s="504">
        <v>14.43</v>
      </c>
      <c r="F756" s="512">
        <v>0.34229999999999999</v>
      </c>
    </row>
    <row r="757" spans="1:6">
      <c r="A757" s="513" t="s">
        <v>12854</v>
      </c>
      <c r="B757" s="502">
        <v>104736</v>
      </c>
      <c r="C757" s="503" t="s">
        <v>5970</v>
      </c>
      <c r="D757" s="502" t="s">
        <v>16</v>
      </c>
      <c r="E757" s="504">
        <v>8.83</v>
      </c>
      <c r="F757" s="512">
        <v>0.3488</v>
      </c>
    </row>
    <row r="758" spans="1:6">
      <c r="A758" s="513" t="s">
        <v>12854</v>
      </c>
      <c r="B758" s="502">
        <v>93381</v>
      </c>
      <c r="C758" s="503" t="s">
        <v>7341</v>
      </c>
      <c r="D758" s="502" t="s">
        <v>16</v>
      </c>
      <c r="E758" s="504">
        <v>12.41</v>
      </c>
      <c r="F758" s="512">
        <v>0.26750000000000002</v>
      </c>
    </row>
    <row r="759" spans="1:6">
      <c r="A759" s="513" t="s">
        <v>12854</v>
      </c>
      <c r="B759" s="502">
        <v>93379</v>
      </c>
      <c r="C759" s="503" t="s">
        <v>7339</v>
      </c>
      <c r="D759" s="502" t="s">
        <v>16</v>
      </c>
      <c r="E759" s="504">
        <v>18.010000000000002</v>
      </c>
      <c r="F759" s="512">
        <v>0.28870000000000001</v>
      </c>
    </row>
    <row r="760" spans="1:6">
      <c r="A760" s="513" t="s">
        <v>12854</v>
      </c>
      <c r="B760" s="502">
        <v>93380</v>
      </c>
      <c r="C760" s="503" t="s">
        <v>7340</v>
      </c>
      <c r="D760" s="502" t="s">
        <v>16</v>
      </c>
      <c r="E760" s="504">
        <v>15.34</v>
      </c>
      <c r="F760" s="512">
        <v>0.28420000000000001</v>
      </c>
    </row>
    <row r="761" spans="1:6">
      <c r="A761" s="513" t="s">
        <v>12854</v>
      </c>
      <c r="B761" s="502">
        <v>93378</v>
      </c>
      <c r="C761" s="503" t="s">
        <v>7338</v>
      </c>
      <c r="D761" s="502" t="s">
        <v>16</v>
      </c>
      <c r="E761" s="504">
        <v>23.45</v>
      </c>
      <c r="F761" s="512">
        <v>0.30059999999999998</v>
      </c>
    </row>
    <row r="762" spans="1:6">
      <c r="A762" s="513" t="s">
        <v>12855</v>
      </c>
      <c r="B762" s="502">
        <v>105732</v>
      </c>
      <c r="C762" s="503" t="s">
        <v>7450</v>
      </c>
      <c r="D762" s="502" t="s">
        <v>16</v>
      </c>
      <c r="E762" s="504">
        <v>362.06</v>
      </c>
      <c r="F762" s="512">
        <v>3.95E-2</v>
      </c>
    </row>
    <row r="763" spans="1:6">
      <c r="A763" s="513" t="s">
        <v>12855</v>
      </c>
      <c r="B763" s="502">
        <v>96397</v>
      </c>
      <c r="C763" s="503" t="s">
        <v>7352</v>
      </c>
      <c r="D763" s="502" t="s">
        <v>16</v>
      </c>
      <c r="E763" s="504">
        <v>357.57</v>
      </c>
      <c r="F763" s="512">
        <v>3.2800000000000003E-2</v>
      </c>
    </row>
    <row r="764" spans="1:6">
      <c r="A764" s="513" t="s">
        <v>12855</v>
      </c>
      <c r="B764" s="502">
        <v>105735</v>
      </c>
      <c r="C764" s="503" t="s">
        <v>7453</v>
      </c>
      <c r="D764" s="502" t="s">
        <v>16</v>
      </c>
      <c r="E764" s="504">
        <v>355.3</v>
      </c>
      <c r="F764" s="512">
        <v>2.9399999999999999E-2</v>
      </c>
    </row>
    <row r="765" spans="1:6">
      <c r="A765" s="513" t="s">
        <v>12855</v>
      </c>
      <c r="B765" s="502">
        <v>105727</v>
      </c>
      <c r="C765" s="503" t="s">
        <v>7445</v>
      </c>
      <c r="D765" s="502" t="s">
        <v>16</v>
      </c>
      <c r="E765" s="504">
        <v>307.79000000000002</v>
      </c>
      <c r="F765" s="512">
        <v>4.07E-2</v>
      </c>
    </row>
    <row r="766" spans="1:6">
      <c r="A766" s="513" t="s">
        <v>12855</v>
      </c>
      <c r="B766" s="502">
        <v>96396</v>
      </c>
      <c r="C766" s="503" t="s">
        <v>7351</v>
      </c>
      <c r="D766" s="502" t="s">
        <v>16</v>
      </c>
      <c r="E766" s="504">
        <v>304.3</v>
      </c>
      <c r="F766" s="512">
        <v>3.4700000000000002E-2</v>
      </c>
    </row>
    <row r="767" spans="1:6">
      <c r="A767" s="513" t="s">
        <v>12855</v>
      </c>
      <c r="B767" s="502">
        <v>105730</v>
      </c>
      <c r="C767" s="503" t="s">
        <v>7448</v>
      </c>
      <c r="D767" s="502" t="s">
        <v>16</v>
      </c>
      <c r="E767" s="504">
        <v>302.57</v>
      </c>
      <c r="F767" s="512">
        <v>3.1600000000000003E-2</v>
      </c>
    </row>
    <row r="768" spans="1:6">
      <c r="A768" s="513" t="s">
        <v>12855</v>
      </c>
      <c r="B768" s="502">
        <v>105737</v>
      </c>
      <c r="C768" s="503" t="s">
        <v>7455</v>
      </c>
      <c r="D768" s="502" t="s">
        <v>16</v>
      </c>
      <c r="E768" s="504">
        <v>434.34</v>
      </c>
      <c r="F768" s="512">
        <v>2.87E-2</v>
      </c>
    </row>
    <row r="769" spans="1:6">
      <c r="A769" s="513" t="s">
        <v>12855</v>
      </c>
      <c r="B769" s="502">
        <v>96398</v>
      </c>
      <c r="C769" s="503" t="s">
        <v>7353</v>
      </c>
      <c r="D769" s="502" t="s">
        <v>16</v>
      </c>
      <c r="E769" s="504">
        <v>430.95</v>
      </c>
      <c r="F769" s="512">
        <v>2.4400000000000002E-2</v>
      </c>
    </row>
    <row r="770" spans="1:6">
      <c r="A770" s="513" t="s">
        <v>12855</v>
      </c>
      <c r="B770" s="502">
        <v>105740</v>
      </c>
      <c r="C770" s="503" t="s">
        <v>7458</v>
      </c>
      <c r="D770" s="502" t="s">
        <v>16</v>
      </c>
      <c r="E770" s="504">
        <v>429.18</v>
      </c>
      <c r="F770" s="512">
        <v>2.2200000000000001E-2</v>
      </c>
    </row>
    <row r="771" spans="1:6">
      <c r="A771" s="513" t="s">
        <v>12855</v>
      </c>
      <c r="B771" s="502">
        <v>105749</v>
      </c>
      <c r="C771" s="503" t="s">
        <v>7467</v>
      </c>
      <c r="D771" s="502" t="s">
        <v>16</v>
      </c>
      <c r="E771" s="504">
        <v>273.67</v>
      </c>
      <c r="F771" s="512">
        <v>5.6599999999999998E-2</v>
      </c>
    </row>
    <row r="772" spans="1:6">
      <c r="A772" s="513" t="s">
        <v>12855</v>
      </c>
      <c r="B772" s="502">
        <v>96400</v>
      </c>
      <c r="C772" s="503" t="s">
        <v>7355</v>
      </c>
      <c r="D772" s="502" t="s">
        <v>16</v>
      </c>
      <c r="E772" s="504">
        <v>271.82</v>
      </c>
      <c r="F772" s="512">
        <v>5.3400000000000003E-2</v>
      </c>
    </row>
    <row r="773" spans="1:6">
      <c r="A773" s="513" t="s">
        <v>12855</v>
      </c>
      <c r="B773" s="502">
        <v>105752</v>
      </c>
      <c r="C773" s="503" t="s">
        <v>7470</v>
      </c>
      <c r="D773" s="502" t="s">
        <v>16</v>
      </c>
      <c r="E773" s="504">
        <v>270.18</v>
      </c>
      <c r="F773" s="512">
        <v>5.0500000000000003E-2</v>
      </c>
    </row>
    <row r="774" spans="1:6">
      <c r="A774" s="513" t="s">
        <v>12855</v>
      </c>
      <c r="B774" s="502">
        <v>105754</v>
      </c>
      <c r="C774" s="503" t="s">
        <v>7472</v>
      </c>
      <c r="D774" s="502" t="s">
        <v>16</v>
      </c>
      <c r="E774" s="504">
        <v>268.64999999999998</v>
      </c>
      <c r="F774" s="512">
        <v>4.7699999999999999E-2</v>
      </c>
    </row>
    <row r="775" spans="1:6">
      <c r="A775" s="513" t="s">
        <v>12855</v>
      </c>
      <c r="B775" s="502">
        <v>105742</v>
      </c>
      <c r="C775" s="503" t="s">
        <v>7460</v>
      </c>
      <c r="D775" s="502" t="s">
        <v>16</v>
      </c>
      <c r="E775" s="504">
        <v>211.26</v>
      </c>
      <c r="F775" s="512">
        <v>4.8800000000000003E-2</v>
      </c>
    </row>
    <row r="776" spans="1:6">
      <c r="A776" s="513" t="s">
        <v>12855</v>
      </c>
      <c r="B776" s="502">
        <v>96399</v>
      </c>
      <c r="C776" s="503" t="s">
        <v>7354</v>
      </c>
      <c r="D776" s="502" t="s">
        <v>16</v>
      </c>
      <c r="E776" s="504">
        <v>209.64</v>
      </c>
      <c r="F776" s="512">
        <v>4.48E-2</v>
      </c>
    </row>
    <row r="777" spans="1:6">
      <c r="A777" s="513" t="s">
        <v>12855</v>
      </c>
      <c r="B777" s="502">
        <v>105745</v>
      </c>
      <c r="C777" s="503" t="s">
        <v>7463</v>
      </c>
      <c r="D777" s="502" t="s">
        <v>16</v>
      </c>
      <c r="E777" s="504">
        <v>207.99</v>
      </c>
      <c r="F777" s="512">
        <v>4.07E-2</v>
      </c>
    </row>
    <row r="778" spans="1:6">
      <c r="A778" s="513" t="s">
        <v>12855</v>
      </c>
      <c r="B778" s="502">
        <v>105747</v>
      </c>
      <c r="C778" s="503" t="s">
        <v>7465</v>
      </c>
      <c r="D778" s="502" t="s">
        <v>16</v>
      </c>
      <c r="E778" s="504">
        <v>206.36</v>
      </c>
      <c r="F778" s="512">
        <v>3.6499999999999998E-2</v>
      </c>
    </row>
    <row r="779" spans="1:6">
      <c r="A779" s="513" t="s">
        <v>12855</v>
      </c>
      <c r="B779" s="502">
        <v>105657</v>
      </c>
      <c r="C779" s="503" t="s">
        <v>7411</v>
      </c>
      <c r="D779" s="502" t="s">
        <v>16</v>
      </c>
      <c r="E779" s="504">
        <v>239.48</v>
      </c>
      <c r="F779" s="512">
        <v>6.1899999999999997E-2</v>
      </c>
    </row>
    <row r="780" spans="1:6">
      <c r="A780" s="513" t="s">
        <v>12855</v>
      </c>
      <c r="B780" s="502">
        <v>100566</v>
      </c>
      <c r="C780" s="503" t="s">
        <v>7358</v>
      </c>
      <c r="D780" s="502" t="s">
        <v>16</v>
      </c>
      <c r="E780" s="504">
        <v>232.34</v>
      </c>
      <c r="F780" s="512">
        <v>4.8899999999999999E-2</v>
      </c>
    </row>
    <row r="781" spans="1:6">
      <c r="A781" s="513" t="s">
        <v>12855</v>
      </c>
      <c r="B781" s="502">
        <v>105666</v>
      </c>
      <c r="C781" s="503" t="s">
        <v>7420</v>
      </c>
      <c r="D781" s="502" t="s">
        <v>16</v>
      </c>
      <c r="E781" s="504">
        <v>228.75</v>
      </c>
      <c r="F781" s="512">
        <v>4.2099999999999999E-2</v>
      </c>
    </row>
    <row r="782" spans="1:6">
      <c r="A782" s="513" t="s">
        <v>12855</v>
      </c>
      <c r="B782" s="502">
        <v>105639</v>
      </c>
      <c r="C782" s="503" t="s">
        <v>12856</v>
      </c>
      <c r="D782" s="502" t="s">
        <v>16</v>
      </c>
      <c r="E782" s="504">
        <v>0</v>
      </c>
      <c r="F782" s="512"/>
    </row>
    <row r="783" spans="1:6">
      <c r="A783" s="513" t="s">
        <v>12855</v>
      </c>
      <c r="B783" s="502">
        <v>105645</v>
      </c>
      <c r="C783" s="503" t="s">
        <v>12857</v>
      </c>
      <c r="D783" s="502" t="s">
        <v>16</v>
      </c>
      <c r="E783" s="504">
        <v>0</v>
      </c>
      <c r="F783" s="512"/>
    </row>
    <row r="784" spans="1:6">
      <c r="A784" s="513" t="s">
        <v>12855</v>
      </c>
      <c r="B784" s="502">
        <v>105651</v>
      </c>
      <c r="C784" s="503" t="s">
        <v>12858</v>
      </c>
      <c r="D784" s="502" t="s">
        <v>16</v>
      </c>
      <c r="E784" s="504">
        <v>0</v>
      </c>
      <c r="F784" s="512"/>
    </row>
    <row r="785" spans="1:6">
      <c r="A785" s="513" t="s">
        <v>12855</v>
      </c>
      <c r="B785" s="502">
        <v>105658</v>
      </c>
      <c r="C785" s="503" t="s">
        <v>7412</v>
      </c>
      <c r="D785" s="502" t="s">
        <v>16</v>
      </c>
      <c r="E785" s="504">
        <v>264.77</v>
      </c>
      <c r="F785" s="512">
        <v>5.6000000000000001E-2</v>
      </c>
    </row>
    <row r="786" spans="1:6">
      <c r="A786" s="513" t="s">
        <v>12855</v>
      </c>
      <c r="B786" s="502">
        <v>100567</v>
      </c>
      <c r="C786" s="503" t="s">
        <v>7359</v>
      </c>
      <c r="D786" s="502" t="s">
        <v>16</v>
      </c>
      <c r="E786" s="504">
        <v>257.63</v>
      </c>
      <c r="F786" s="512">
        <v>4.41E-2</v>
      </c>
    </row>
    <row r="787" spans="1:6">
      <c r="A787" s="513" t="s">
        <v>12855</v>
      </c>
      <c r="B787" s="502">
        <v>105667</v>
      </c>
      <c r="C787" s="503" t="s">
        <v>7421</v>
      </c>
      <c r="D787" s="502" t="s">
        <v>16</v>
      </c>
      <c r="E787" s="504">
        <v>254.04</v>
      </c>
      <c r="F787" s="512">
        <v>3.7900000000000003E-2</v>
      </c>
    </row>
    <row r="788" spans="1:6">
      <c r="A788" s="513" t="s">
        <v>12855</v>
      </c>
      <c r="B788" s="502">
        <v>105640</v>
      </c>
      <c r="C788" s="503" t="s">
        <v>12859</v>
      </c>
      <c r="D788" s="502" t="s">
        <v>16</v>
      </c>
      <c r="E788" s="504">
        <v>0</v>
      </c>
      <c r="F788" s="512"/>
    </row>
    <row r="789" spans="1:6">
      <c r="A789" s="513" t="s">
        <v>12855</v>
      </c>
      <c r="B789" s="502">
        <v>105646</v>
      </c>
      <c r="C789" s="503" t="s">
        <v>12860</v>
      </c>
      <c r="D789" s="502" t="s">
        <v>16</v>
      </c>
      <c r="E789" s="504">
        <v>0</v>
      </c>
      <c r="F789" s="512"/>
    </row>
    <row r="790" spans="1:6">
      <c r="A790" s="513" t="s">
        <v>12855</v>
      </c>
      <c r="B790" s="502">
        <v>105652</v>
      </c>
      <c r="C790" s="503" t="s">
        <v>12861</v>
      </c>
      <c r="D790" s="502" t="s">
        <v>16</v>
      </c>
      <c r="E790" s="504">
        <v>0</v>
      </c>
      <c r="F790" s="512"/>
    </row>
    <row r="791" spans="1:6">
      <c r="A791" s="513" t="s">
        <v>12855</v>
      </c>
      <c r="B791" s="502">
        <v>105659</v>
      </c>
      <c r="C791" s="503" t="s">
        <v>7413</v>
      </c>
      <c r="D791" s="502" t="s">
        <v>16</v>
      </c>
      <c r="E791" s="504">
        <v>289.69</v>
      </c>
      <c r="F791" s="512">
        <v>5.1200000000000002E-2</v>
      </c>
    </row>
    <row r="792" spans="1:6">
      <c r="A792" s="513" t="s">
        <v>12855</v>
      </c>
      <c r="B792" s="502">
        <v>100568</v>
      </c>
      <c r="C792" s="503" t="s">
        <v>7360</v>
      </c>
      <c r="D792" s="502" t="s">
        <v>16</v>
      </c>
      <c r="E792" s="504">
        <v>282.55</v>
      </c>
      <c r="F792" s="512">
        <v>4.02E-2</v>
      </c>
    </row>
    <row r="793" spans="1:6">
      <c r="A793" s="513" t="s">
        <v>12855</v>
      </c>
      <c r="B793" s="502">
        <v>105668</v>
      </c>
      <c r="C793" s="503" t="s">
        <v>7422</v>
      </c>
      <c r="D793" s="502" t="s">
        <v>16</v>
      </c>
      <c r="E793" s="504">
        <v>278.95999999999998</v>
      </c>
      <c r="F793" s="512">
        <v>3.4500000000000003E-2</v>
      </c>
    </row>
    <row r="794" spans="1:6">
      <c r="A794" s="513" t="s">
        <v>12855</v>
      </c>
      <c r="B794" s="502">
        <v>105641</v>
      </c>
      <c r="C794" s="503" t="s">
        <v>12862</v>
      </c>
      <c r="D794" s="502" t="s">
        <v>16</v>
      </c>
      <c r="E794" s="504">
        <v>0</v>
      </c>
      <c r="F794" s="512"/>
    </row>
    <row r="795" spans="1:6">
      <c r="A795" s="513" t="s">
        <v>12855</v>
      </c>
      <c r="B795" s="502">
        <v>105647</v>
      </c>
      <c r="C795" s="503" t="s">
        <v>12863</v>
      </c>
      <c r="D795" s="502" t="s">
        <v>16</v>
      </c>
      <c r="E795" s="504">
        <v>0</v>
      </c>
      <c r="F795" s="512"/>
    </row>
    <row r="796" spans="1:6">
      <c r="A796" s="513" t="s">
        <v>12855</v>
      </c>
      <c r="B796" s="502">
        <v>105653</v>
      </c>
      <c r="C796" s="503" t="s">
        <v>12864</v>
      </c>
      <c r="D796" s="502" t="s">
        <v>16</v>
      </c>
      <c r="E796" s="504">
        <v>0</v>
      </c>
      <c r="F796" s="512"/>
    </row>
    <row r="797" spans="1:6">
      <c r="A797" s="513" t="s">
        <v>12855</v>
      </c>
      <c r="B797" s="502">
        <v>105710</v>
      </c>
      <c r="C797" s="503" t="s">
        <v>7441</v>
      </c>
      <c r="D797" s="502" t="s">
        <v>16</v>
      </c>
      <c r="E797" s="504">
        <v>185.27</v>
      </c>
      <c r="F797" s="512">
        <v>8.0199999999999994E-2</v>
      </c>
    </row>
    <row r="798" spans="1:6">
      <c r="A798" s="513" t="s">
        <v>12855</v>
      </c>
      <c r="B798" s="502">
        <v>100564</v>
      </c>
      <c r="C798" s="503" t="s">
        <v>7356</v>
      </c>
      <c r="D798" s="502" t="s">
        <v>16</v>
      </c>
      <c r="E798" s="504">
        <v>178.13</v>
      </c>
      <c r="F798" s="512">
        <v>6.3899999999999998E-2</v>
      </c>
    </row>
    <row r="799" spans="1:6">
      <c r="A799" s="513" t="s">
        <v>12855</v>
      </c>
      <c r="B799" s="502">
        <v>105711</v>
      </c>
      <c r="C799" s="503" t="s">
        <v>7442</v>
      </c>
      <c r="D799" s="502" t="s">
        <v>16</v>
      </c>
      <c r="E799" s="504">
        <v>174.54</v>
      </c>
      <c r="F799" s="512">
        <v>5.5199999999999999E-2</v>
      </c>
    </row>
    <row r="800" spans="1:6">
      <c r="A800" s="513" t="s">
        <v>12855</v>
      </c>
      <c r="B800" s="502">
        <v>105705</v>
      </c>
      <c r="C800" s="503" t="s">
        <v>12865</v>
      </c>
      <c r="D800" s="502" t="s">
        <v>16</v>
      </c>
      <c r="E800" s="504">
        <v>0</v>
      </c>
      <c r="F800" s="512"/>
    </row>
    <row r="801" spans="1:6">
      <c r="A801" s="513" t="s">
        <v>12855</v>
      </c>
      <c r="B801" s="502">
        <v>105706</v>
      </c>
      <c r="C801" s="503" t="s">
        <v>12866</v>
      </c>
      <c r="D801" s="502" t="s">
        <v>16</v>
      </c>
      <c r="E801" s="504">
        <v>0</v>
      </c>
      <c r="F801" s="512"/>
    </row>
    <row r="802" spans="1:6">
      <c r="A802" s="513" t="s">
        <v>12855</v>
      </c>
      <c r="B802" s="502">
        <v>105708</v>
      </c>
      <c r="C802" s="503" t="s">
        <v>12867</v>
      </c>
      <c r="D802" s="502" t="s">
        <v>16</v>
      </c>
      <c r="E802" s="504">
        <v>0</v>
      </c>
      <c r="F802" s="512"/>
    </row>
    <row r="803" spans="1:6">
      <c r="A803" s="513" t="s">
        <v>12855</v>
      </c>
      <c r="B803" s="502">
        <v>105690</v>
      </c>
      <c r="C803" s="503" t="s">
        <v>7426</v>
      </c>
      <c r="D803" s="502" t="s">
        <v>16</v>
      </c>
      <c r="E803" s="504">
        <v>214.88</v>
      </c>
      <c r="F803" s="512">
        <v>6.9000000000000006E-2</v>
      </c>
    </row>
    <row r="804" spans="1:6">
      <c r="A804" s="513" t="s">
        <v>12855</v>
      </c>
      <c r="B804" s="502">
        <v>100569</v>
      </c>
      <c r="C804" s="503" t="s">
        <v>7361</v>
      </c>
      <c r="D804" s="502" t="s">
        <v>16</v>
      </c>
      <c r="E804" s="504">
        <v>207.74</v>
      </c>
      <c r="F804" s="512">
        <v>5.4699999999999999E-2</v>
      </c>
    </row>
    <row r="805" spans="1:6">
      <c r="A805" s="513" t="s">
        <v>12855</v>
      </c>
      <c r="B805" s="502">
        <v>105699</v>
      </c>
      <c r="C805" s="503" t="s">
        <v>7435</v>
      </c>
      <c r="D805" s="502" t="s">
        <v>16</v>
      </c>
      <c r="E805" s="504">
        <v>204.15</v>
      </c>
      <c r="F805" s="512">
        <v>4.7100000000000003E-2</v>
      </c>
    </row>
    <row r="806" spans="1:6">
      <c r="A806" s="513" t="s">
        <v>12855</v>
      </c>
      <c r="B806" s="502">
        <v>105672</v>
      </c>
      <c r="C806" s="503" t="s">
        <v>12868</v>
      </c>
      <c r="D806" s="502" t="s">
        <v>16</v>
      </c>
      <c r="E806" s="504">
        <v>0</v>
      </c>
      <c r="F806" s="512"/>
    </row>
    <row r="807" spans="1:6">
      <c r="A807" s="513" t="s">
        <v>12855</v>
      </c>
      <c r="B807" s="502">
        <v>105678</v>
      </c>
      <c r="C807" s="503" t="s">
        <v>12869</v>
      </c>
      <c r="D807" s="502" t="s">
        <v>16</v>
      </c>
      <c r="E807" s="504">
        <v>0</v>
      </c>
      <c r="F807" s="512"/>
    </row>
    <row r="808" spans="1:6">
      <c r="A808" s="513" t="s">
        <v>12855</v>
      </c>
      <c r="B808" s="502">
        <v>105684</v>
      </c>
      <c r="C808" s="503" t="s">
        <v>12870</v>
      </c>
      <c r="D808" s="502" t="s">
        <v>16</v>
      </c>
      <c r="E808" s="504">
        <v>0</v>
      </c>
      <c r="F808" s="512"/>
    </row>
    <row r="809" spans="1:6">
      <c r="A809" s="513" t="s">
        <v>12855</v>
      </c>
      <c r="B809" s="502">
        <v>105691</v>
      </c>
      <c r="C809" s="503" t="s">
        <v>7427</v>
      </c>
      <c r="D809" s="502" t="s">
        <v>16</v>
      </c>
      <c r="E809" s="504">
        <v>240.69</v>
      </c>
      <c r="F809" s="512">
        <v>6.1600000000000002E-2</v>
      </c>
    </row>
    <row r="810" spans="1:6">
      <c r="A810" s="513" t="s">
        <v>12855</v>
      </c>
      <c r="B810" s="502">
        <v>100570</v>
      </c>
      <c r="C810" s="503" t="s">
        <v>7362</v>
      </c>
      <c r="D810" s="502" t="s">
        <v>16</v>
      </c>
      <c r="E810" s="504">
        <v>233.55</v>
      </c>
      <c r="F810" s="512">
        <v>4.8599999999999997E-2</v>
      </c>
    </row>
    <row r="811" spans="1:6">
      <c r="A811" s="513" t="s">
        <v>12855</v>
      </c>
      <c r="B811" s="502">
        <v>105700</v>
      </c>
      <c r="C811" s="503" t="s">
        <v>7436</v>
      </c>
      <c r="D811" s="502" t="s">
        <v>16</v>
      </c>
      <c r="E811" s="504">
        <v>229.96</v>
      </c>
      <c r="F811" s="512">
        <v>4.1799999999999997E-2</v>
      </c>
    </row>
    <row r="812" spans="1:6">
      <c r="A812" s="513" t="s">
        <v>12855</v>
      </c>
      <c r="B812" s="502">
        <v>105673</v>
      </c>
      <c r="C812" s="503" t="s">
        <v>12871</v>
      </c>
      <c r="D812" s="502" t="s">
        <v>16</v>
      </c>
      <c r="E812" s="504">
        <v>0</v>
      </c>
      <c r="F812" s="512"/>
    </row>
    <row r="813" spans="1:6">
      <c r="A813" s="513" t="s">
        <v>12855</v>
      </c>
      <c r="B813" s="502">
        <v>105679</v>
      </c>
      <c r="C813" s="503" t="s">
        <v>12872</v>
      </c>
      <c r="D813" s="502" t="s">
        <v>16</v>
      </c>
      <c r="E813" s="504">
        <v>0</v>
      </c>
      <c r="F813" s="512"/>
    </row>
    <row r="814" spans="1:6">
      <c r="A814" s="513" t="s">
        <v>12855</v>
      </c>
      <c r="B814" s="502">
        <v>105685</v>
      </c>
      <c r="C814" s="503" t="s">
        <v>12873</v>
      </c>
      <c r="D814" s="502" t="s">
        <v>16</v>
      </c>
      <c r="E814" s="504">
        <v>0</v>
      </c>
      <c r="F814" s="512"/>
    </row>
    <row r="815" spans="1:6">
      <c r="A815" s="513" t="s">
        <v>12855</v>
      </c>
      <c r="B815" s="502">
        <v>105692</v>
      </c>
      <c r="C815" s="503" t="s">
        <v>7428</v>
      </c>
      <c r="D815" s="502" t="s">
        <v>16</v>
      </c>
      <c r="E815" s="504">
        <v>266.11</v>
      </c>
      <c r="F815" s="512">
        <v>5.57E-2</v>
      </c>
    </row>
    <row r="816" spans="1:6">
      <c r="A816" s="513" t="s">
        <v>12855</v>
      </c>
      <c r="B816" s="502">
        <v>100571</v>
      </c>
      <c r="C816" s="503" t="s">
        <v>7363</v>
      </c>
      <c r="D816" s="502" t="s">
        <v>16</v>
      </c>
      <c r="E816" s="504">
        <v>258.97000000000003</v>
      </c>
      <c r="F816" s="512">
        <v>4.3900000000000002E-2</v>
      </c>
    </row>
    <row r="817" spans="1:6">
      <c r="A817" s="513" t="s">
        <v>12855</v>
      </c>
      <c r="B817" s="502">
        <v>105701</v>
      </c>
      <c r="C817" s="503" t="s">
        <v>7437</v>
      </c>
      <c r="D817" s="502" t="s">
        <v>16</v>
      </c>
      <c r="E817" s="504">
        <v>255.38</v>
      </c>
      <c r="F817" s="512">
        <v>3.7699999999999997E-2</v>
      </c>
    </row>
    <row r="818" spans="1:6">
      <c r="A818" s="513" t="s">
        <v>12855</v>
      </c>
      <c r="B818" s="502">
        <v>105674</v>
      </c>
      <c r="C818" s="503" t="s">
        <v>12874</v>
      </c>
      <c r="D818" s="502" t="s">
        <v>16</v>
      </c>
      <c r="E818" s="504">
        <v>0</v>
      </c>
      <c r="F818" s="512"/>
    </row>
    <row r="819" spans="1:6">
      <c r="A819" s="513" t="s">
        <v>12855</v>
      </c>
      <c r="B819" s="502">
        <v>105680</v>
      </c>
      <c r="C819" s="503" t="s">
        <v>12875</v>
      </c>
      <c r="D819" s="502" t="s">
        <v>16</v>
      </c>
      <c r="E819" s="504">
        <v>0</v>
      </c>
      <c r="F819" s="512"/>
    </row>
    <row r="820" spans="1:6">
      <c r="A820" s="513" t="s">
        <v>12855</v>
      </c>
      <c r="B820" s="502">
        <v>105686</v>
      </c>
      <c r="C820" s="503" t="s">
        <v>12876</v>
      </c>
      <c r="D820" s="502" t="s">
        <v>16</v>
      </c>
      <c r="E820" s="504">
        <v>0</v>
      </c>
      <c r="F820" s="512"/>
    </row>
    <row r="821" spans="1:6">
      <c r="A821" s="513" t="s">
        <v>12855</v>
      </c>
      <c r="B821" s="502">
        <v>105718</v>
      </c>
      <c r="C821" s="503" t="s">
        <v>7444</v>
      </c>
      <c r="D821" s="502" t="s">
        <v>16</v>
      </c>
      <c r="E821" s="504">
        <v>159.63999999999999</v>
      </c>
      <c r="F821" s="512">
        <v>9.3100000000000002E-2</v>
      </c>
    </row>
    <row r="822" spans="1:6">
      <c r="A822" s="513" t="s">
        <v>12855</v>
      </c>
      <c r="B822" s="502">
        <v>100565</v>
      </c>
      <c r="C822" s="503" t="s">
        <v>7357</v>
      </c>
      <c r="D822" s="502" t="s">
        <v>16</v>
      </c>
      <c r="E822" s="504">
        <v>152.5</v>
      </c>
      <c r="F822" s="512">
        <v>7.46E-2</v>
      </c>
    </row>
    <row r="823" spans="1:6">
      <c r="A823" s="513" t="s">
        <v>12855</v>
      </c>
      <c r="B823" s="502">
        <v>105581</v>
      </c>
      <c r="C823" s="503" t="s">
        <v>7385</v>
      </c>
      <c r="D823" s="502" t="s">
        <v>16</v>
      </c>
      <c r="E823" s="504">
        <v>148.91</v>
      </c>
      <c r="F823" s="512">
        <v>6.4699999999999994E-2</v>
      </c>
    </row>
    <row r="824" spans="1:6">
      <c r="A824" s="513" t="s">
        <v>12855</v>
      </c>
      <c r="B824" s="502">
        <v>105713</v>
      </c>
      <c r="C824" s="503" t="s">
        <v>12877</v>
      </c>
      <c r="D824" s="502" t="s">
        <v>16</v>
      </c>
      <c r="E824" s="504">
        <v>0</v>
      </c>
      <c r="F824" s="512"/>
    </row>
    <row r="825" spans="1:6">
      <c r="A825" s="513" t="s">
        <v>12855</v>
      </c>
      <c r="B825" s="502">
        <v>105714</v>
      </c>
      <c r="C825" s="503" t="s">
        <v>12878</v>
      </c>
      <c r="D825" s="502" t="s">
        <v>16</v>
      </c>
      <c r="E825" s="504">
        <v>0</v>
      </c>
      <c r="F825" s="512"/>
    </row>
    <row r="826" spans="1:6">
      <c r="A826" s="513" t="s">
        <v>12855</v>
      </c>
      <c r="B826" s="502">
        <v>105716</v>
      </c>
      <c r="C826" s="503" t="s">
        <v>12879</v>
      </c>
      <c r="D826" s="502" t="s">
        <v>16</v>
      </c>
      <c r="E826" s="504">
        <v>0</v>
      </c>
      <c r="F826" s="512"/>
    </row>
    <row r="827" spans="1:6">
      <c r="A827" s="513" t="s">
        <v>12855</v>
      </c>
      <c r="B827" s="502">
        <v>105624</v>
      </c>
      <c r="C827" s="503" t="s">
        <v>7398</v>
      </c>
      <c r="D827" s="502" t="s">
        <v>16</v>
      </c>
      <c r="E827" s="504">
        <v>108.28</v>
      </c>
      <c r="F827" s="512">
        <v>8.2799999999999999E-2</v>
      </c>
    </row>
    <row r="828" spans="1:6">
      <c r="A828" s="513" t="s">
        <v>12855</v>
      </c>
      <c r="B828" s="502">
        <v>96391</v>
      </c>
      <c r="C828" s="503" t="s">
        <v>7349</v>
      </c>
      <c r="D828" s="502" t="s">
        <v>16</v>
      </c>
      <c r="E828" s="504">
        <v>102.55</v>
      </c>
      <c r="F828" s="512">
        <v>6.0299999999999999E-2</v>
      </c>
    </row>
    <row r="829" spans="1:6">
      <c r="A829" s="513" t="s">
        <v>12855</v>
      </c>
      <c r="B829" s="502">
        <v>105632</v>
      </c>
      <c r="C829" s="503" t="s">
        <v>7406</v>
      </c>
      <c r="D829" s="502" t="s">
        <v>16</v>
      </c>
      <c r="E829" s="504">
        <v>101.59</v>
      </c>
      <c r="F829" s="512">
        <v>5.6500000000000002E-2</v>
      </c>
    </row>
    <row r="830" spans="1:6">
      <c r="A830" s="513" t="s">
        <v>12855</v>
      </c>
      <c r="B830" s="502">
        <v>105601</v>
      </c>
      <c r="C830" s="503" t="s">
        <v>12880</v>
      </c>
      <c r="D830" s="502" t="s">
        <v>16</v>
      </c>
      <c r="E830" s="504">
        <v>0</v>
      </c>
      <c r="F830" s="512"/>
    </row>
    <row r="831" spans="1:6">
      <c r="A831" s="513" t="s">
        <v>12855</v>
      </c>
      <c r="B831" s="502">
        <v>105609</v>
      </c>
      <c r="C831" s="503" t="s">
        <v>12881</v>
      </c>
      <c r="D831" s="502" t="s">
        <v>16</v>
      </c>
      <c r="E831" s="504">
        <v>0</v>
      </c>
      <c r="F831" s="512"/>
    </row>
    <row r="832" spans="1:6">
      <c r="A832" s="513" t="s">
        <v>12855</v>
      </c>
      <c r="B832" s="502">
        <v>105617</v>
      </c>
      <c r="C832" s="503" t="s">
        <v>12882</v>
      </c>
      <c r="D832" s="502" t="s">
        <v>16</v>
      </c>
      <c r="E832" s="504">
        <v>0</v>
      </c>
      <c r="F832" s="512"/>
    </row>
    <row r="833" spans="1:6">
      <c r="A833" s="513" t="s">
        <v>12855</v>
      </c>
      <c r="B833" s="502">
        <v>105625</v>
      </c>
      <c r="C833" s="503" t="s">
        <v>7399</v>
      </c>
      <c r="D833" s="502" t="s">
        <v>16</v>
      </c>
      <c r="E833" s="504">
        <v>136.27000000000001</v>
      </c>
      <c r="F833" s="512">
        <v>6.5799999999999997E-2</v>
      </c>
    </row>
    <row r="834" spans="1:6">
      <c r="A834" s="513" t="s">
        <v>12855</v>
      </c>
      <c r="B834" s="502">
        <v>96392</v>
      </c>
      <c r="C834" s="503" t="s">
        <v>7350</v>
      </c>
      <c r="D834" s="502" t="s">
        <v>16</v>
      </c>
      <c r="E834" s="504">
        <v>130.54</v>
      </c>
      <c r="F834" s="512">
        <v>4.7300000000000002E-2</v>
      </c>
    </row>
    <row r="835" spans="1:6">
      <c r="A835" s="513" t="s">
        <v>12855</v>
      </c>
      <c r="B835" s="502">
        <v>105633</v>
      </c>
      <c r="C835" s="503" t="s">
        <v>7407</v>
      </c>
      <c r="D835" s="502" t="s">
        <v>16</v>
      </c>
      <c r="E835" s="504">
        <v>129.58000000000001</v>
      </c>
      <c r="F835" s="512">
        <v>4.4299999999999999E-2</v>
      </c>
    </row>
    <row r="836" spans="1:6">
      <c r="A836" s="513" t="s">
        <v>12855</v>
      </c>
      <c r="B836" s="502">
        <v>105602</v>
      </c>
      <c r="C836" s="503" t="s">
        <v>12883</v>
      </c>
      <c r="D836" s="502" t="s">
        <v>16</v>
      </c>
      <c r="E836" s="504">
        <v>0</v>
      </c>
      <c r="F836" s="512"/>
    </row>
    <row r="837" spans="1:6">
      <c r="A837" s="513" t="s">
        <v>12855</v>
      </c>
      <c r="B837" s="502">
        <v>105610</v>
      </c>
      <c r="C837" s="503" t="s">
        <v>12884</v>
      </c>
      <c r="D837" s="502" t="s">
        <v>16</v>
      </c>
      <c r="E837" s="504">
        <v>0</v>
      </c>
      <c r="F837" s="512"/>
    </row>
    <row r="838" spans="1:6">
      <c r="A838" s="513" t="s">
        <v>12855</v>
      </c>
      <c r="B838" s="502">
        <v>105618</v>
      </c>
      <c r="C838" s="503" t="s">
        <v>12885</v>
      </c>
      <c r="D838" s="502" t="s">
        <v>16</v>
      </c>
      <c r="E838" s="504">
        <v>0</v>
      </c>
      <c r="F838" s="512"/>
    </row>
    <row r="839" spans="1:6">
      <c r="A839" s="513" t="s">
        <v>12855</v>
      </c>
      <c r="B839" s="502">
        <v>105571</v>
      </c>
      <c r="C839" s="503" t="s">
        <v>7375</v>
      </c>
      <c r="D839" s="502" t="s">
        <v>16</v>
      </c>
      <c r="E839" s="504">
        <v>50.76</v>
      </c>
      <c r="F839" s="512">
        <v>0.1767</v>
      </c>
    </row>
    <row r="840" spans="1:6">
      <c r="A840" s="513" t="s">
        <v>12855</v>
      </c>
      <c r="B840" s="502">
        <v>96389</v>
      </c>
      <c r="C840" s="503" t="s">
        <v>7347</v>
      </c>
      <c r="D840" s="502" t="s">
        <v>16</v>
      </c>
      <c r="E840" s="504">
        <v>45.03</v>
      </c>
      <c r="F840" s="512">
        <v>0.13719999999999999</v>
      </c>
    </row>
    <row r="841" spans="1:6">
      <c r="A841" s="513" t="s">
        <v>12855</v>
      </c>
      <c r="B841" s="502">
        <v>105575</v>
      </c>
      <c r="C841" s="503" t="s">
        <v>7379</v>
      </c>
      <c r="D841" s="502" t="s">
        <v>16</v>
      </c>
      <c r="E841" s="504">
        <v>44.07</v>
      </c>
      <c r="F841" s="512">
        <v>0.13020000000000001</v>
      </c>
    </row>
    <row r="842" spans="1:6">
      <c r="A842" s="513" t="s">
        <v>12855</v>
      </c>
      <c r="B842" s="502">
        <v>105599</v>
      </c>
      <c r="C842" s="503" t="s">
        <v>12886</v>
      </c>
      <c r="D842" s="502" t="s">
        <v>16</v>
      </c>
      <c r="E842" s="504">
        <v>0</v>
      </c>
      <c r="F842" s="512"/>
    </row>
    <row r="843" spans="1:6">
      <c r="A843" s="513" t="s">
        <v>12855</v>
      </c>
      <c r="B843" s="502">
        <v>105607</v>
      </c>
      <c r="C843" s="503" t="s">
        <v>12887</v>
      </c>
      <c r="D843" s="502" t="s">
        <v>16</v>
      </c>
      <c r="E843" s="504">
        <v>0</v>
      </c>
      <c r="F843" s="512"/>
    </row>
    <row r="844" spans="1:6">
      <c r="A844" s="513" t="s">
        <v>12855</v>
      </c>
      <c r="B844" s="502">
        <v>105615</v>
      </c>
      <c r="C844" s="503" t="s">
        <v>12888</v>
      </c>
      <c r="D844" s="502" t="s">
        <v>16</v>
      </c>
      <c r="E844" s="504">
        <v>0</v>
      </c>
      <c r="F844" s="512"/>
    </row>
    <row r="845" spans="1:6">
      <c r="A845" s="513" t="s">
        <v>12855</v>
      </c>
      <c r="B845" s="502">
        <v>105623</v>
      </c>
      <c r="C845" s="503" t="s">
        <v>7397</v>
      </c>
      <c r="D845" s="502" t="s">
        <v>16</v>
      </c>
      <c r="E845" s="504">
        <v>79.91</v>
      </c>
      <c r="F845" s="512">
        <v>0.1123</v>
      </c>
    </row>
    <row r="846" spans="1:6">
      <c r="A846" s="513" t="s">
        <v>12855</v>
      </c>
      <c r="B846" s="502">
        <v>96390</v>
      </c>
      <c r="C846" s="503" t="s">
        <v>7348</v>
      </c>
      <c r="D846" s="502" t="s">
        <v>16</v>
      </c>
      <c r="E846" s="504">
        <v>74.180000000000007</v>
      </c>
      <c r="F846" s="512">
        <v>8.3299999999999999E-2</v>
      </c>
    </row>
    <row r="847" spans="1:6">
      <c r="A847" s="513" t="s">
        <v>12855</v>
      </c>
      <c r="B847" s="502">
        <v>105631</v>
      </c>
      <c r="C847" s="503" t="s">
        <v>7405</v>
      </c>
      <c r="D847" s="502" t="s">
        <v>16</v>
      </c>
      <c r="E847" s="504">
        <v>73.22</v>
      </c>
      <c r="F847" s="512">
        <v>7.8399999999999997E-2</v>
      </c>
    </row>
    <row r="848" spans="1:6">
      <c r="A848" s="513" t="s">
        <v>12855</v>
      </c>
      <c r="B848" s="502">
        <v>105600</v>
      </c>
      <c r="C848" s="503" t="s">
        <v>12889</v>
      </c>
      <c r="D848" s="502" t="s">
        <v>16</v>
      </c>
      <c r="E848" s="504">
        <v>0</v>
      </c>
      <c r="F848" s="512"/>
    </row>
    <row r="849" spans="1:6">
      <c r="A849" s="513" t="s">
        <v>12855</v>
      </c>
      <c r="B849" s="502">
        <v>105608</v>
      </c>
      <c r="C849" s="503" t="s">
        <v>12890</v>
      </c>
      <c r="D849" s="502" t="s">
        <v>16</v>
      </c>
      <c r="E849" s="504">
        <v>0</v>
      </c>
      <c r="F849" s="512"/>
    </row>
    <row r="850" spans="1:6">
      <c r="A850" s="513" t="s">
        <v>12855</v>
      </c>
      <c r="B850" s="502">
        <v>105616</v>
      </c>
      <c r="C850" s="503" t="s">
        <v>12891</v>
      </c>
      <c r="D850" s="502" t="s">
        <v>16</v>
      </c>
      <c r="E850" s="504">
        <v>0</v>
      </c>
      <c r="F850" s="512"/>
    </row>
    <row r="851" spans="1:6">
      <c r="A851" s="513" t="s">
        <v>12855</v>
      </c>
      <c r="B851" s="502">
        <v>105585</v>
      </c>
      <c r="C851" s="503" t="s">
        <v>7387</v>
      </c>
      <c r="D851" s="502" t="s">
        <v>16</v>
      </c>
      <c r="E851" s="504">
        <v>193.22</v>
      </c>
      <c r="F851" s="512">
        <v>9.7299999999999998E-2</v>
      </c>
    </row>
    <row r="852" spans="1:6">
      <c r="A852" s="513" t="s">
        <v>12855</v>
      </c>
      <c r="B852" s="502">
        <v>100572</v>
      </c>
      <c r="C852" s="503" t="s">
        <v>7364</v>
      </c>
      <c r="D852" s="502" t="s">
        <v>16</v>
      </c>
      <c r="E852" s="504">
        <v>183.44</v>
      </c>
      <c r="F852" s="512">
        <v>7.6499999999999999E-2</v>
      </c>
    </row>
    <row r="853" spans="1:6">
      <c r="A853" s="513" t="s">
        <v>12855</v>
      </c>
      <c r="B853" s="502">
        <v>105588</v>
      </c>
      <c r="C853" s="503" t="s">
        <v>7390</v>
      </c>
      <c r="D853" s="502" t="s">
        <v>16</v>
      </c>
      <c r="E853" s="504">
        <v>182.46</v>
      </c>
      <c r="F853" s="512">
        <v>7.4300000000000005E-2</v>
      </c>
    </row>
    <row r="854" spans="1:6">
      <c r="A854" s="513" t="s">
        <v>12855</v>
      </c>
      <c r="B854" s="502">
        <v>105583</v>
      </c>
      <c r="C854" s="503" t="s">
        <v>12892</v>
      </c>
      <c r="D854" s="502" t="s">
        <v>16</v>
      </c>
      <c r="E854" s="504">
        <v>0</v>
      </c>
      <c r="F854" s="512"/>
    </row>
    <row r="855" spans="1:6">
      <c r="A855" s="513" t="s">
        <v>12855</v>
      </c>
      <c r="B855" s="502">
        <v>105719</v>
      </c>
      <c r="C855" s="503" t="s">
        <v>12893</v>
      </c>
      <c r="D855" s="502" t="s">
        <v>16</v>
      </c>
      <c r="E855" s="504">
        <v>0</v>
      </c>
      <c r="F855" s="512"/>
    </row>
    <row r="856" spans="1:6">
      <c r="A856" s="513" t="s">
        <v>12855</v>
      </c>
      <c r="B856" s="502">
        <v>105721</v>
      </c>
      <c r="C856" s="503" t="s">
        <v>12894</v>
      </c>
      <c r="D856" s="502" t="s">
        <v>16</v>
      </c>
      <c r="E856" s="504">
        <v>0</v>
      </c>
      <c r="F856" s="512"/>
    </row>
    <row r="857" spans="1:6">
      <c r="A857" s="513" t="s">
        <v>12855</v>
      </c>
      <c r="B857" s="502">
        <v>105592</v>
      </c>
      <c r="C857" s="503" t="s">
        <v>7392</v>
      </c>
      <c r="D857" s="502" t="s">
        <v>16</v>
      </c>
      <c r="E857" s="504">
        <v>167.59</v>
      </c>
      <c r="F857" s="512">
        <v>0.11219999999999999</v>
      </c>
    </row>
    <row r="858" spans="1:6">
      <c r="A858" s="513" t="s">
        <v>12855</v>
      </c>
      <c r="B858" s="502">
        <v>100573</v>
      </c>
      <c r="C858" s="503" t="s">
        <v>7365</v>
      </c>
      <c r="D858" s="502" t="s">
        <v>16</v>
      </c>
      <c r="E858" s="504">
        <v>157.81</v>
      </c>
      <c r="F858" s="512">
        <v>8.8999999999999996E-2</v>
      </c>
    </row>
    <row r="859" spans="1:6">
      <c r="A859" s="513" t="s">
        <v>12855</v>
      </c>
      <c r="B859" s="502">
        <v>105595</v>
      </c>
      <c r="C859" s="503" t="s">
        <v>7395</v>
      </c>
      <c r="D859" s="502" t="s">
        <v>16</v>
      </c>
      <c r="E859" s="504">
        <v>156.83000000000001</v>
      </c>
      <c r="F859" s="512">
        <v>8.6400000000000005E-2</v>
      </c>
    </row>
    <row r="860" spans="1:6">
      <c r="A860" s="513" t="s">
        <v>12855</v>
      </c>
      <c r="B860" s="502">
        <v>105590</v>
      </c>
      <c r="C860" s="503" t="s">
        <v>12895</v>
      </c>
      <c r="D860" s="502" t="s">
        <v>16</v>
      </c>
      <c r="E860" s="504">
        <v>0</v>
      </c>
      <c r="F860" s="512"/>
    </row>
    <row r="861" spans="1:6">
      <c r="A861" s="513" t="s">
        <v>12855</v>
      </c>
      <c r="B861" s="502">
        <v>105723</v>
      </c>
      <c r="C861" s="503" t="s">
        <v>12896</v>
      </c>
      <c r="D861" s="502" t="s">
        <v>16</v>
      </c>
      <c r="E861" s="504">
        <v>0</v>
      </c>
      <c r="F861" s="512"/>
    </row>
    <row r="862" spans="1:6">
      <c r="A862" s="513" t="s">
        <v>12855</v>
      </c>
      <c r="B862" s="502">
        <v>105725</v>
      </c>
      <c r="C862" s="503" t="s">
        <v>12897</v>
      </c>
      <c r="D862" s="502" t="s">
        <v>16</v>
      </c>
      <c r="E862" s="504">
        <v>0</v>
      </c>
      <c r="F862" s="512"/>
    </row>
    <row r="863" spans="1:6">
      <c r="A863" s="513" t="s">
        <v>12855</v>
      </c>
      <c r="B863" s="502">
        <v>105566</v>
      </c>
      <c r="C863" s="503" t="s">
        <v>7370</v>
      </c>
      <c r="D863" s="502" t="s">
        <v>16</v>
      </c>
      <c r="E863" s="504">
        <v>11.48</v>
      </c>
      <c r="F863" s="512">
        <v>0.52959999999999996</v>
      </c>
    </row>
    <row r="864" spans="1:6">
      <c r="A864" s="513" t="s">
        <v>12855</v>
      </c>
      <c r="B864" s="502">
        <v>96388</v>
      </c>
      <c r="C864" s="503" t="s">
        <v>7346</v>
      </c>
      <c r="D864" s="502" t="s">
        <v>16</v>
      </c>
      <c r="E864" s="504">
        <v>9.1999999999999993</v>
      </c>
      <c r="F864" s="512">
        <v>0.52170000000000005</v>
      </c>
    </row>
    <row r="865" spans="1:6">
      <c r="A865" s="513" t="s">
        <v>12855</v>
      </c>
      <c r="B865" s="502">
        <v>105569</v>
      </c>
      <c r="C865" s="503" t="s">
        <v>7373</v>
      </c>
      <c r="D865" s="502" t="s">
        <v>16</v>
      </c>
      <c r="E865" s="504">
        <v>7.65</v>
      </c>
      <c r="F865" s="512">
        <v>0.51370000000000005</v>
      </c>
    </row>
    <row r="866" spans="1:6">
      <c r="A866" s="513" t="s">
        <v>12855</v>
      </c>
      <c r="B866" s="502">
        <v>101767</v>
      </c>
      <c r="C866" s="503" t="s">
        <v>7368</v>
      </c>
      <c r="D866" s="502" t="s">
        <v>16</v>
      </c>
      <c r="E866" s="504">
        <v>30.04</v>
      </c>
      <c r="F866" s="512">
        <v>0.46970000000000001</v>
      </c>
    </row>
    <row r="867" spans="1:6">
      <c r="A867" s="513" t="s">
        <v>12855</v>
      </c>
      <c r="B867" s="502">
        <v>101768</v>
      </c>
      <c r="C867" s="503" t="s">
        <v>7369</v>
      </c>
      <c r="D867" s="502" t="s">
        <v>16</v>
      </c>
      <c r="E867" s="504">
        <v>25.83</v>
      </c>
      <c r="F867" s="512">
        <v>0.53769999999999996</v>
      </c>
    </row>
    <row r="868" spans="1:6">
      <c r="A868" s="513" t="s">
        <v>12855</v>
      </c>
      <c r="B868" s="502">
        <v>100574</v>
      </c>
      <c r="C868" s="503" t="s">
        <v>7366</v>
      </c>
      <c r="D868" s="502" t="s">
        <v>16</v>
      </c>
      <c r="E868" s="504">
        <v>1.41</v>
      </c>
      <c r="F868" s="512">
        <v>0.51770000000000005</v>
      </c>
    </row>
    <row r="869" spans="1:6">
      <c r="A869" s="513" t="s">
        <v>12855</v>
      </c>
      <c r="B869" s="502">
        <v>102470</v>
      </c>
      <c r="C869" s="503" t="s">
        <v>12898</v>
      </c>
      <c r="D869" s="502" t="s">
        <v>15</v>
      </c>
      <c r="E869" s="504">
        <v>0</v>
      </c>
      <c r="F869" s="512"/>
    </row>
    <row r="870" spans="1:6">
      <c r="A870" s="513" t="s">
        <v>12855</v>
      </c>
      <c r="B870" s="502">
        <v>105756</v>
      </c>
      <c r="C870" s="503" t="s">
        <v>12899</v>
      </c>
      <c r="D870" s="502" t="s">
        <v>15</v>
      </c>
      <c r="E870" s="504">
        <v>0</v>
      </c>
      <c r="F870" s="512"/>
    </row>
    <row r="871" spans="1:6">
      <c r="A871" s="513" t="s">
        <v>12855</v>
      </c>
      <c r="B871" s="502">
        <v>104375</v>
      </c>
      <c r="C871" s="503" t="s">
        <v>12900</v>
      </c>
      <c r="D871" s="502" t="s">
        <v>15</v>
      </c>
      <c r="E871" s="504">
        <v>0</v>
      </c>
      <c r="F871" s="512"/>
    </row>
    <row r="872" spans="1:6">
      <c r="A872" s="513" t="s">
        <v>12855</v>
      </c>
      <c r="B872" s="502">
        <v>105757</v>
      </c>
      <c r="C872" s="503" t="s">
        <v>12901</v>
      </c>
      <c r="D872" s="502" t="s">
        <v>15</v>
      </c>
      <c r="E872" s="504">
        <v>0</v>
      </c>
      <c r="F872" s="512"/>
    </row>
    <row r="873" spans="1:6">
      <c r="A873" s="513" t="s">
        <v>12855</v>
      </c>
      <c r="B873" s="502">
        <v>105562</v>
      </c>
      <c r="C873" s="503" t="s">
        <v>7332</v>
      </c>
      <c r="D873" s="502" t="s">
        <v>16</v>
      </c>
      <c r="E873" s="504">
        <v>8.48</v>
      </c>
      <c r="F873" s="512">
        <v>0.51770000000000005</v>
      </c>
    </row>
    <row r="874" spans="1:6">
      <c r="A874" s="513" t="s">
        <v>12855</v>
      </c>
      <c r="B874" s="502">
        <v>105563</v>
      </c>
      <c r="C874" s="503" t="s">
        <v>7333</v>
      </c>
      <c r="D874" s="502" t="s">
        <v>16</v>
      </c>
      <c r="E874" s="504">
        <v>6.86</v>
      </c>
      <c r="F874" s="512">
        <v>0.50580000000000003</v>
      </c>
    </row>
    <row r="875" spans="1:6">
      <c r="A875" s="513" t="s">
        <v>12855</v>
      </c>
      <c r="B875" s="502">
        <v>105565</v>
      </c>
      <c r="C875" s="503" t="s">
        <v>7335</v>
      </c>
      <c r="D875" s="502" t="s">
        <v>16</v>
      </c>
      <c r="E875" s="504">
        <v>6.36</v>
      </c>
      <c r="F875" s="512">
        <v>0.50629999999999997</v>
      </c>
    </row>
    <row r="876" spans="1:6">
      <c r="A876" s="513" t="s">
        <v>12855</v>
      </c>
      <c r="B876" s="502">
        <v>105557</v>
      </c>
      <c r="C876" s="503" t="s">
        <v>7327</v>
      </c>
      <c r="D876" s="502" t="s">
        <v>16</v>
      </c>
      <c r="E876" s="504">
        <v>16.09</v>
      </c>
      <c r="F876" s="512">
        <v>0.5121</v>
      </c>
    </row>
    <row r="877" spans="1:6">
      <c r="A877" s="513" t="s">
        <v>12855</v>
      </c>
      <c r="B877" s="502">
        <v>105558</v>
      </c>
      <c r="C877" s="503" t="s">
        <v>7328</v>
      </c>
      <c r="D877" s="502" t="s">
        <v>16</v>
      </c>
      <c r="E877" s="504">
        <v>13.88</v>
      </c>
      <c r="F877" s="512">
        <v>0.50790000000000002</v>
      </c>
    </row>
    <row r="878" spans="1:6">
      <c r="A878" s="513" t="s">
        <v>12855</v>
      </c>
      <c r="B878" s="502">
        <v>105560</v>
      </c>
      <c r="C878" s="503" t="s">
        <v>7330</v>
      </c>
      <c r="D878" s="502" t="s">
        <v>16</v>
      </c>
      <c r="E878" s="504">
        <v>12.66</v>
      </c>
      <c r="F878" s="512">
        <v>0.5071</v>
      </c>
    </row>
    <row r="879" spans="1:6">
      <c r="A879" s="513" t="s">
        <v>12855</v>
      </c>
      <c r="B879" s="502">
        <v>96386</v>
      </c>
      <c r="C879" s="503" t="s">
        <v>7325</v>
      </c>
      <c r="D879" s="502" t="s">
        <v>16</v>
      </c>
      <c r="E879" s="504">
        <v>6.8</v>
      </c>
      <c r="F879" s="512">
        <v>0.50590000000000002</v>
      </c>
    </row>
    <row r="880" spans="1:6">
      <c r="A880" s="513" t="s">
        <v>12855</v>
      </c>
      <c r="B880" s="502">
        <v>105564</v>
      </c>
      <c r="C880" s="503" t="s">
        <v>7334</v>
      </c>
      <c r="D880" s="502" t="s">
        <v>16</v>
      </c>
      <c r="E880" s="504">
        <v>6.31</v>
      </c>
      <c r="F880" s="512">
        <v>0.50549999999999995</v>
      </c>
    </row>
    <row r="881" spans="1:6">
      <c r="A881" s="513" t="s">
        <v>12855</v>
      </c>
      <c r="B881" s="502">
        <v>105561</v>
      </c>
      <c r="C881" s="503" t="s">
        <v>7331</v>
      </c>
      <c r="D881" s="502" t="s">
        <v>16</v>
      </c>
      <c r="E881" s="504">
        <v>8.2899999999999991</v>
      </c>
      <c r="F881" s="512">
        <v>0.51870000000000005</v>
      </c>
    </row>
    <row r="882" spans="1:6">
      <c r="A882" s="513" t="s">
        <v>12855</v>
      </c>
      <c r="B882" s="502">
        <v>96385</v>
      </c>
      <c r="C882" s="503" t="s">
        <v>7324</v>
      </c>
      <c r="D882" s="502" t="s">
        <v>16</v>
      </c>
      <c r="E882" s="504">
        <v>12.54</v>
      </c>
      <c r="F882" s="512">
        <v>0.504</v>
      </c>
    </row>
    <row r="883" spans="1:6">
      <c r="A883" s="513" t="s">
        <v>12855</v>
      </c>
      <c r="B883" s="502">
        <v>105556</v>
      </c>
      <c r="C883" s="503" t="s">
        <v>7326</v>
      </c>
      <c r="D883" s="502" t="s">
        <v>16</v>
      </c>
      <c r="E883" s="504">
        <v>14.08</v>
      </c>
      <c r="F883" s="512">
        <v>0.5071</v>
      </c>
    </row>
    <row r="884" spans="1:6">
      <c r="A884" s="513" t="s">
        <v>12855</v>
      </c>
      <c r="B884" s="502">
        <v>105559</v>
      </c>
      <c r="C884" s="503" t="s">
        <v>7329</v>
      </c>
      <c r="D884" s="502" t="s">
        <v>16</v>
      </c>
      <c r="E884" s="504">
        <v>10.65</v>
      </c>
      <c r="F884" s="512">
        <v>0.4995</v>
      </c>
    </row>
    <row r="885" spans="1:6">
      <c r="A885" s="513" t="s">
        <v>12855</v>
      </c>
      <c r="B885" s="502">
        <v>105733</v>
      </c>
      <c r="C885" s="503" t="s">
        <v>7451</v>
      </c>
      <c r="D885" s="502" t="s">
        <v>16</v>
      </c>
      <c r="E885" s="504">
        <v>369.72</v>
      </c>
      <c r="F885" s="512">
        <v>5.0999999999999997E-2</v>
      </c>
    </row>
    <row r="886" spans="1:6">
      <c r="A886" s="513" t="s">
        <v>12855</v>
      </c>
      <c r="B886" s="502">
        <v>105734</v>
      </c>
      <c r="C886" s="503" t="s">
        <v>7452</v>
      </c>
      <c r="D886" s="502" t="s">
        <v>16</v>
      </c>
      <c r="E886" s="504">
        <v>363.51</v>
      </c>
      <c r="F886" s="512">
        <v>4.2099999999999999E-2</v>
      </c>
    </row>
    <row r="887" spans="1:6">
      <c r="A887" s="513" t="s">
        <v>12855</v>
      </c>
      <c r="B887" s="502">
        <v>105736</v>
      </c>
      <c r="C887" s="503" t="s">
        <v>7454</v>
      </c>
      <c r="D887" s="502" t="s">
        <v>16</v>
      </c>
      <c r="E887" s="504">
        <v>360.4</v>
      </c>
      <c r="F887" s="512">
        <v>3.7400000000000003E-2</v>
      </c>
    </row>
    <row r="888" spans="1:6">
      <c r="A888" s="513" t="s">
        <v>12855</v>
      </c>
      <c r="B888" s="502">
        <v>105728</v>
      </c>
      <c r="C888" s="503" t="s">
        <v>7446</v>
      </c>
      <c r="D888" s="502" t="s">
        <v>16</v>
      </c>
      <c r="E888" s="504">
        <v>314.17</v>
      </c>
      <c r="F888" s="512">
        <v>5.1999999999999998E-2</v>
      </c>
    </row>
    <row r="889" spans="1:6">
      <c r="A889" s="513" t="s">
        <v>12855</v>
      </c>
      <c r="B889" s="502">
        <v>105729</v>
      </c>
      <c r="C889" s="503" t="s">
        <v>7447</v>
      </c>
      <c r="D889" s="502" t="s">
        <v>16</v>
      </c>
      <c r="E889" s="504">
        <v>309.41000000000003</v>
      </c>
      <c r="F889" s="512">
        <v>4.3999999999999997E-2</v>
      </c>
    </row>
    <row r="890" spans="1:6">
      <c r="A890" s="513" t="s">
        <v>12855</v>
      </c>
      <c r="B890" s="502">
        <v>105731</v>
      </c>
      <c r="C890" s="503" t="s">
        <v>7449</v>
      </c>
      <c r="D890" s="502" t="s">
        <v>16</v>
      </c>
      <c r="E890" s="504">
        <v>307.02</v>
      </c>
      <c r="F890" s="512">
        <v>3.9899999999999998E-2</v>
      </c>
    </row>
    <row r="891" spans="1:6">
      <c r="A891" s="513" t="s">
        <v>12855</v>
      </c>
      <c r="B891" s="502">
        <v>105738</v>
      </c>
      <c r="C891" s="503" t="s">
        <v>7456</v>
      </c>
      <c r="D891" s="502" t="s">
        <v>16</v>
      </c>
      <c r="E891" s="504">
        <v>440.72</v>
      </c>
      <c r="F891" s="512">
        <v>3.6900000000000002E-2</v>
      </c>
    </row>
    <row r="892" spans="1:6">
      <c r="A892" s="513" t="s">
        <v>12855</v>
      </c>
      <c r="B892" s="502">
        <v>105739</v>
      </c>
      <c r="C892" s="503" t="s">
        <v>7457</v>
      </c>
      <c r="D892" s="502" t="s">
        <v>16</v>
      </c>
      <c r="E892" s="504">
        <v>436.06</v>
      </c>
      <c r="F892" s="512">
        <v>3.1099999999999999E-2</v>
      </c>
    </row>
    <row r="893" spans="1:6">
      <c r="A893" s="513" t="s">
        <v>12855</v>
      </c>
      <c r="B893" s="502">
        <v>105741</v>
      </c>
      <c r="C893" s="503" t="s">
        <v>7459</v>
      </c>
      <c r="D893" s="502" t="s">
        <v>16</v>
      </c>
      <c r="E893" s="504">
        <v>433.63</v>
      </c>
      <c r="F893" s="512">
        <v>2.81E-2</v>
      </c>
    </row>
    <row r="894" spans="1:6">
      <c r="A894" s="513" t="s">
        <v>12855</v>
      </c>
      <c r="B894" s="502">
        <v>105750</v>
      </c>
      <c r="C894" s="503" t="s">
        <v>7468</v>
      </c>
      <c r="D894" s="502" t="s">
        <v>16</v>
      </c>
      <c r="E894" s="504">
        <v>283.82</v>
      </c>
      <c r="F894" s="512">
        <v>7.5200000000000003E-2</v>
      </c>
    </row>
    <row r="895" spans="1:6">
      <c r="A895" s="513" t="s">
        <v>12855</v>
      </c>
      <c r="B895" s="502">
        <v>105751</v>
      </c>
      <c r="C895" s="503" t="s">
        <v>7469</v>
      </c>
      <c r="D895" s="502" t="s">
        <v>16</v>
      </c>
      <c r="E895" s="504">
        <v>281.41000000000003</v>
      </c>
      <c r="F895" s="512">
        <v>7.1300000000000002E-2</v>
      </c>
    </row>
    <row r="896" spans="1:6">
      <c r="A896" s="513" t="s">
        <v>12855</v>
      </c>
      <c r="B896" s="502">
        <v>105753</v>
      </c>
      <c r="C896" s="503" t="s">
        <v>7471</v>
      </c>
      <c r="D896" s="502" t="s">
        <v>16</v>
      </c>
      <c r="E896" s="504">
        <v>279.23</v>
      </c>
      <c r="F896" s="512">
        <v>6.7500000000000004E-2</v>
      </c>
    </row>
    <row r="897" spans="1:6">
      <c r="A897" s="513" t="s">
        <v>12855</v>
      </c>
      <c r="B897" s="502">
        <v>105755</v>
      </c>
      <c r="C897" s="503" t="s">
        <v>7473</v>
      </c>
      <c r="D897" s="502" t="s">
        <v>16</v>
      </c>
      <c r="E897" s="504">
        <v>277.14999999999998</v>
      </c>
      <c r="F897" s="512">
        <v>6.3899999999999998E-2</v>
      </c>
    </row>
    <row r="898" spans="1:6">
      <c r="A898" s="513" t="s">
        <v>12855</v>
      </c>
      <c r="B898" s="502">
        <v>105743</v>
      </c>
      <c r="C898" s="503" t="s">
        <v>7461</v>
      </c>
      <c r="D898" s="502" t="s">
        <v>16</v>
      </c>
      <c r="E898" s="504">
        <v>218.24</v>
      </c>
      <c r="F898" s="512">
        <v>6.5600000000000006E-2</v>
      </c>
    </row>
    <row r="899" spans="1:6">
      <c r="A899" s="513" t="s">
        <v>12855</v>
      </c>
      <c r="B899" s="502">
        <v>105744</v>
      </c>
      <c r="C899" s="503" t="s">
        <v>7462</v>
      </c>
      <c r="D899" s="502" t="s">
        <v>16</v>
      </c>
      <c r="E899" s="504">
        <v>215.98</v>
      </c>
      <c r="F899" s="512">
        <v>6.0299999999999999E-2</v>
      </c>
    </row>
    <row r="900" spans="1:6">
      <c r="A900" s="513" t="s">
        <v>12855</v>
      </c>
      <c r="B900" s="502">
        <v>105746</v>
      </c>
      <c r="C900" s="503" t="s">
        <v>7464</v>
      </c>
      <c r="D900" s="502" t="s">
        <v>16</v>
      </c>
      <c r="E900" s="504">
        <v>213.69</v>
      </c>
      <c r="F900" s="512">
        <v>5.4899999999999997E-2</v>
      </c>
    </row>
    <row r="901" spans="1:6">
      <c r="A901" s="513" t="s">
        <v>12855</v>
      </c>
      <c r="B901" s="502">
        <v>105748</v>
      </c>
      <c r="C901" s="503" t="s">
        <v>7466</v>
      </c>
      <c r="D901" s="502" t="s">
        <v>16</v>
      </c>
      <c r="E901" s="504">
        <v>211.4</v>
      </c>
      <c r="F901" s="512">
        <v>4.9299999999999997E-2</v>
      </c>
    </row>
    <row r="902" spans="1:6">
      <c r="A902" s="513" t="s">
        <v>12855</v>
      </c>
      <c r="B902" s="502">
        <v>105660</v>
      </c>
      <c r="C902" s="503" t="s">
        <v>7414</v>
      </c>
      <c r="D902" s="502" t="s">
        <v>16</v>
      </c>
      <c r="E902" s="504">
        <v>251.34</v>
      </c>
      <c r="F902" s="512">
        <v>8.2299999999999998E-2</v>
      </c>
    </row>
    <row r="903" spans="1:6">
      <c r="A903" s="513" t="s">
        <v>12855</v>
      </c>
      <c r="B903" s="502">
        <v>105663</v>
      </c>
      <c r="C903" s="503" t="s">
        <v>7417</v>
      </c>
      <c r="D903" s="502" t="s">
        <v>16</v>
      </c>
      <c r="E903" s="504">
        <v>241.39</v>
      </c>
      <c r="F903" s="512">
        <v>6.5500000000000003E-2</v>
      </c>
    </row>
    <row r="904" spans="1:6">
      <c r="A904" s="513" t="s">
        <v>12855</v>
      </c>
      <c r="B904" s="502">
        <v>105669</v>
      </c>
      <c r="C904" s="503" t="s">
        <v>7423</v>
      </c>
      <c r="D904" s="502" t="s">
        <v>16</v>
      </c>
      <c r="E904" s="504">
        <v>236.37</v>
      </c>
      <c r="F904" s="512">
        <v>5.6599999999999998E-2</v>
      </c>
    </row>
    <row r="905" spans="1:6">
      <c r="A905" s="513" t="s">
        <v>12855</v>
      </c>
      <c r="B905" s="502">
        <v>105642</v>
      </c>
      <c r="C905" s="503" t="s">
        <v>12902</v>
      </c>
      <c r="D905" s="502" t="s">
        <v>16</v>
      </c>
      <c r="E905" s="504">
        <v>0</v>
      </c>
      <c r="F905" s="512"/>
    </row>
    <row r="906" spans="1:6">
      <c r="A906" s="513" t="s">
        <v>12855</v>
      </c>
      <c r="B906" s="502">
        <v>105648</v>
      </c>
      <c r="C906" s="503" t="s">
        <v>12903</v>
      </c>
      <c r="D906" s="502" t="s">
        <v>16</v>
      </c>
      <c r="E906" s="504">
        <v>0</v>
      </c>
      <c r="F906" s="512"/>
    </row>
    <row r="907" spans="1:6">
      <c r="A907" s="513" t="s">
        <v>12855</v>
      </c>
      <c r="B907" s="502">
        <v>105654</v>
      </c>
      <c r="C907" s="503" t="s">
        <v>12904</v>
      </c>
      <c r="D907" s="502" t="s">
        <v>16</v>
      </c>
      <c r="E907" s="504">
        <v>0</v>
      </c>
      <c r="F907" s="512"/>
    </row>
    <row r="908" spans="1:6">
      <c r="A908" s="513" t="s">
        <v>12855</v>
      </c>
      <c r="B908" s="502">
        <v>105661</v>
      </c>
      <c r="C908" s="503" t="s">
        <v>7415</v>
      </c>
      <c r="D908" s="502" t="s">
        <v>16</v>
      </c>
      <c r="E908" s="504">
        <v>276.63</v>
      </c>
      <c r="F908" s="512">
        <v>7.4800000000000005E-2</v>
      </c>
    </row>
    <row r="909" spans="1:6">
      <c r="A909" s="513" t="s">
        <v>12855</v>
      </c>
      <c r="B909" s="502">
        <v>105664</v>
      </c>
      <c r="C909" s="503" t="s">
        <v>7418</v>
      </c>
      <c r="D909" s="502" t="s">
        <v>16</v>
      </c>
      <c r="E909" s="504">
        <v>266.68</v>
      </c>
      <c r="F909" s="512">
        <v>5.9299999999999999E-2</v>
      </c>
    </row>
    <row r="910" spans="1:6">
      <c r="A910" s="513" t="s">
        <v>12855</v>
      </c>
      <c r="B910" s="502">
        <v>105670</v>
      </c>
      <c r="C910" s="503" t="s">
        <v>7424</v>
      </c>
      <c r="D910" s="502" t="s">
        <v>16</v>
      </c>
      <c r="E910" s="504">
        <v>261.66000000000003</v>
      </c>
      <c r="F910" s="512">
        <v>5.11E-2</v>
      </c>
    </row>
    <row r="911" spans="1:6">
      <c r="A911" s="513" t="s">
        <v>12855</v>
      </c>
      <c r="B911" s="502">
        <v>105643</v>
      </c>
      <c r="C911" s="503" t="s">
        <v>12905</v>
      </c>
      <c r="D911" s="502" t="s">
        <v>16</v>
      </c>
      <c r="E911" s="504">
        <v>0</v>
      </c>
      <c r="F911" s="512"/>
    </row>
    <row r="912" spans="1:6">
      <c r="A912" s="513" t="s">
        <v>12855</v>
      </c>
      <c r="B912" s="502">
        <v>105649</v>
      </c>
      <c r="C912" s="503" t="s">
        <v>12906</v>
      </c>
      <c r="D912" s="502" t="s">
        <v>16</v>
      </c>
      <c r="E912" s="504">
        <v>0</v>
      </c>
      <c r="F912" s="512"/>
    </row>
    <row r="913" spans="1:6">
      <c r="A913" s="513" t="s">
        <v>12855</v>
      </c>
      <c r="B913" s="502">
        <v>105655</v>
      </c>
      <c r="C913" s="503" t="s">
        <v>12907</v>
      </c>
      <c r="D913" s="502" t="s">
        <v>16</v>
      </c>
      <c r="E913" s="504">
        <v>0</v>
      </c>
      <c r="F913" s="512"/>
    </row>
    <row r="914" spans="1:6">
      <c r="A914" s="513" t="s">
        <v>12855</v>
      </c>
      <c r="B914" s="502">
        <v>105662</v>
      </c>
      <c r="C914" s="503" t="s">
        <v>7416</v>
      </c>
      <c r="D914" s="502" t="s">
        <v>16</v>
      </c>
      <c r="E914" s="504">
        <v>301.55</v>
      </c>
      <c r="F914" s="512">
        <v>6.8599999999999994E-2</v>
      </c>
    </row>
    <row r="915" spans="1:6">
      <c r="A915" s="513" t="s">
        <v>12855</v>
      </c>
      <c r="B915" s="502">
        <v>105665</v>
      </c>
      <c r="C915" s="503" t="s">
        <v>7419</v>
      </c>
      <c r="D915" s="502" t="s">
        <v>16</v>
      </c>
      <c r="E915" s="504">
        <v>291.60000000000002</v>
      </c>
      <c r="F915" s="512">
        <v>5.4300000000000001E-2</v>
      </c>
    </row>
    <row r="916" spans="1:6">
      <c r="A916" s="513" t="s">
        <v>12855</v>
      </c>
      <c r="B916" s="502">
        <v>105671</v>
      </c>
      <c r="C916" s="503" t="s">
        <v>7425</v>
      </c>
      <c r="D916" s="502" t="s">
        <v>16</v>
      </c>
      <c r="E916" s="504">
        <v>286.58</v>
      </c>
      <c r="F916" s="512">
        <v>4.6699999999999998E-2</v>
      </c>
    </row>
    <row r="917" spans="1:6">
      <c r="A917" s="513" t="s">
        <v>12855</v>
      </c>
      <c r="B917" s="502">
        <v>105644</v>
      </c>
      <c r="C917" s="503" t="s">
        <v>12908</v>
      </c>
      <c r="D917" s="502" t="s">
        <v>16</v>
      </c>
      <c r="E917" s="504">
        <v>0</v>
      </c>
      <c r="F917" s="512"/>
    </row>
    <row r="918" spans="1:6">
      <c r="A918" s="513" t="s">
        <v>12855</v>
      </c>
      <c r="B918" s="502">
        <v>105650</v>
      </c>
      <c r="C918" s="503" t="s">
        <v>12909</v>
      </c>
      <c r="D918" s="502" t="s">
        <v>16</v>
      </c>
      <c r="E918" s="504">
        <v>0</v>
      </c>
      <c r="F918" s="512"/>
    </row>
    <row r="919" spans="1:6">
      <c r="A919" s="513" t="s">
        <v>12855</v>
      </c>
      <c r="B919" s="502">
        <v>105656</v>
      </c>
      <c r="C919" s="503" t="s">
        <v>12910</v>
      </c>
      <c r="D919" s="502" t="s">
        <v>16</v>
      </c>
      <c r="E919" s="504">
        <v>0</v>
      </c>
      <c r="F919" s="512"/>
    </row>
    <row r="920" spans="1:6">
      <c r="A920" s="513" t="s">
        <v>12855</v>
      </c>
      <c r="B920" s="502">
        <v>105577</v>
      </c>
      <c r="C920" s="503" t="s">
        <v>7381</v>
      </c>
      <c r="D920" s="502" t="s">
        <v>16</v>
      </c>
      <c r="E920" s="504">
        <v>197.13</v>
      </c>
      <c r="F920" s="512">
        <v>0.1051</v>
      </c>
    </row>
    <row r="921" spans="1:6">
      <c r="A921" s="513" t="s">
        <v>12855</v>
      </c>
      <c r="B921" s="502">
        <v>105578</v>
      </c>
      <c r="C921" s="503" t="s">
        <v>7382</v>
      </c>
      <c r="D921" s="502" t="s">
        <v>16</v>
      </c>
      <c r="E921" s="504">
        <v>187.18</v>
      </c>
      <c r="F921" s="512">
        <v>8.4599999999999995E-2</v>
      </c>
    </row>
    <row r="922" spans="1:6">
      <c r="A922" s="513" t="s">
        <v>12855</v>
      </c>
      <c r="B922" s="502">
        <v>105712</v>
      </c>
      <c r="C922" s="503" t="s">
        <v>7443</v>
      </c>
      <c r="D922" s="502" t="s">
        <v>16</v>
      </c>
      <c r="E922" s="504">
        <v>182.16</v>
      </c>
      <c r="F922" s="512">
        <v>7.3599999999999999E-2</v>
      </c>
    </row>
    <row r="923" spans="1:6">
      <c r="A923" s="513" t="s">
        <v>12855</v>
      </c>
      <c r="B923" s="502">
        <v>105637</v>
      </c>
      <c r="C923" s="503" t="s">
        <v>12911</v>
      </c>
      <c r="D923" s="502" t="s">
        <v>16</v>
      </c>
      <c r="E923" s="504">
        <v>0</v>
      </c>
      <c r="F923" s="512"/>
    </row>
    <row r="924" spans="1:6">
      <c r="A924" s="513" t="s">
        <v>12855</v>
      </c>
      <c r="B924" s="502">
        <v>105707</v>
      </c>
      <c r="C924" s="503" t="s">
        <v>12912</v>
      </c>
      <c r="D924" s="502" t="s">
        <v>16</v>
      </c>
      <c r="E924" s="504">
        <v>0</v>
      </c>
      <c r="F924" s="512"/>
    </row>
    <row r="925" spans="1:6">
      <c r="A925" s="513" t="s">
        <v>12855</v>
      </c>
      <c r="B925" s="502">
        <v>105709</v>
      </c>
      <c r="C925" s="503" t="s">
        <v>12913</v>
      </c>
      <c r="D925" s="502" t="s">
        <v>16</v>
      </c>
      <c r="E925" s="504">
        <v>0</v>
      </c>
      <c r="F925" s="512"/>
    </row>
    <row r="926" spans="1:6">
      <c r="A926" s="513" t="s">
        <v>12855</v>
      </c>
      <c r="B926" s="502">
        <v>105693</v>
      </c>
      <c r="C926" s="503" t="s">
        <v>7429</v>
      </c>
      <c r="D926" s="502" t="s">
        <v>16</v>
      </c>
      <c r="E926" s="504">
        <v>226.74</v>
      </c>
      <c r="F926" s="512">
        <v>9.1200000000000003E-2</v>
      </c>
    </row>
    <row r="927" spans="1:6">
      <c r="A927" s="513" t="s">
        <v>12855</v>
      </c>
      <c r="B927" s="502">
        <v>105696</v>
      </c>
      <c r="C927" s="503" t="s">
        <v>7432</v>
      </c>
      <c r="D927" s="502" t="s">
        <v>16</v>
      </c>
      <c r="E927" s="504">
        <v>216.79</v>
      </c>
      <c r="F927" s="512">
        <v>7.2999999999999995E-2</v>
      </c>
    </row>
    <row r="928" spans="1:6">
      <c r="A928" s="513" t="s">
        <v>12855</v>
      </c>
      <c r="B928" s="502">
        <v>105702</v>
      </c>
      <c r="C928" s="503" t="s">
        <v>7438</v>
      </c>
      <c r="D928" s="502" t="s">
        <v>16</v>
      </c>
      <c r="E928" s="504">
        <v>211.77</v>
      </c>
      <c r="F928" s="512">
        <v>6.3100000000000003E-2</v>
      </c>
    </row>
    <row r="929" spans="1:6">
      <c r="A929" s="513" t="s">
        <v>12855</v>
      </c>
      <c r="B929" s="502">
        <v>105675</v>
      </c>
      <c r="C929" s="503" t="s">
        <v>12914</v>
      </c>
      <c r="D929" s="502" t="s">
        <v>16</v>
      </c>
      <c r="E929" s="504">
        <v>0</v>
      </c>
      <c r="F929" s="512"/>
    </row>
    <row r="930" spans="1:6">
      <c r="A930" s="513" t="s">
        <v>12855</v>
      </c>
      <c r="B930" s="502">
        <v>105681</v>
      </c>
      <c r="C930" s="503" t="s">
        <v>12915</v>
      </c>
      <c r="D930" s="502" t="s">
        <v>16</v>
      </c>
      <c r="E930" s="504">
        <v>0</v>
      </c>
      <c r="F930" s="512"/>
    </row>
    <row r="931" spans="1:6">
      <c r="A931" s="513" t="s">
        <v>12855</v>
      </c>
      <c r="B931" s="502">
        <v>105687</v>
      </c>
      <c r="C931" s="503" t="s">
        <v>12916</v>
      </c>
      <c r="D931" s="502" t="s">
        <v>16</v>
      </c>
      <c r="E931" s="504">
        <v>0</v>
      </c>
      <c r="F931" s="512"/>
    </row>
    <row r="932" spans="1:6">
      <c r="A932" s="513" t="s">
        <v>12855</v>
      </c>
      <c r="B932" s="502">
        <v>105694</v>
      </c>
      <c r="C932" s="503" t="s">
        <v>7430</v>
      </c>
      <c r="D932" s="502" t="s">
        <v>16</v>
      </c>
      <c r="E932" s="504">
        <v>252.55</v>
      </c>
      <c r="F932" s="512">
        <v>8.1900000000000001E-2</v>
      </c>
    </row>
    <row r="933" spans="1:6">
      <c r="A933" s="513" t="s">
        <v>12855</v>
      </c>
      <c r="B933" s="502">
        <v>105697</v>
      </c>
      <c r="C933" s="503" t="s">
        <v>7433</v>
      </c>
      <c r="D933" s="502" t="s">
        <v>16</v>
      </c>
      <c r="E933" s="504">
        <v>242.6</v>
      </c>
      <c r="F933" s="512">
        <v>6.5199999999999994E-2</v>
      </c>
    </row>
    <row r="934" spans="1:6">
      <c r="A934" s="513" t="s">
        <v>12855</v>
      </c>
      <c r="B934" s="502">
        <v>105703</v>
      </c>
      <c r="C934" s="503" t="s">
        <v>7439</v>
      </c>
      <c r="D934" s="502" t="s">
        <v>16</v>
      </c>
      <c r="E934" s="504">
        <v>237.58</v>
      </c>
      <c r="F934" s="512">
        <v>5.6300000000000003E-2</v>
      </c>
    </row>
    <row r="935" spans="1:6">
      <c r="A935" s="513" t="s">
        <v>12855</v>
      </c>
      <c r="B935" s="502">
        <v>105676</v>
      </c>
      <c r="C935" s="503" t="s">
        <v>12917</v>
      </c>
      <c r="D935" s="502" t="s">
        <v>16</v>
      </c>
      <c r="E935" s="504">
        <v>0</v>
      </c>
      <c r="F935" s="512"/>
    </row>
    <row r="936" spans="1:6">
      <c r="A936" s="513" t="s">
        <v>12855</v>
      </c>
      <c r="B936" s="502">
        <v>105682</v>
      </c>
      <c r="C936" s="503" t="s">
        <v>12918</v>
      </c>
      <c r="D936" s="502" t="s">
        <v>16</v>
      </c>
      <c r="E936" s="504">
        <v>0</v>
      </c>
      <c r="F936" s="512"/>
    </row>
    <row r="937" spans="1:6">
      <c r="A937" s="513" t="s">
        <v>12855</v>
      </c>
      <c r="B937" s="502">
        <v>105688</v>
      </c>
      <c r="C937" s="503" t="s">
        <v>12919</v>
      </c>
      <c r="D937" s="502" t="s">
        <v>16</v>
      </c>
      <c r="E937" s="504">
        <v>0</v>
      </c>
      <c r="F937" s="512"/>
    </row>
    <row r="938" spans="1:6">
      <c r="A938" s="513" t="s">
        <v>12855</v>
      </c>
      <c r="B938" s="502">
        <v>105695</v>
      </c>
      <c r="C938" s="503" t="s">
        <v>7431</v>
      </c>
      <c r="D938" s="502" t="s">
        <v>16</v>
      </c>
      <c r="E938" s="504">
        <v>277.97000000000003</v>
      </c>
      <c r="F938" s="512">
        <v>7.4399999999999994E-2</v>
      </c>
    </row>
    <row r="939" spans="1:6">
      <c r="A939" s="513" t="s">
        <v>12855</v>
      </c>
      <c r="B939" s="502">
        <v>105698</v>
      </c>
      <c r="C939" s="503" t="s">
        <v>7434</v>
      </c>
      <c r="D939" s="502" t="s">
        <v>16</v>
      </c>
      <c r="E939" s="504">
        <v>268.02</v>
      </c>
      <c r="F939" s="512">
        <v>5.8999999999999997E-2</v>
      </c>
    </row>
    <row r="940" spans="1:6">
      <c r="A940" s="513" t="s">
        <v>12855</v>
      </c>
      <c r="B940" s="502">
        <v>105704</v>
      </c>
      <c r="C940" s="503" t="s">
        <v>7440</v>
      </c>
      <c r="D940" s="502" t="s">
        <v>16</v>
      </c>
      <c r="E940" s="504">
        <v>263</v>
      </c>
      <c r="F940" s="512">
        <v>5.0799999999999998E-2</v>
      </c>
    </row>
    <row r="941" spans="1:6">
      <c r="A941" s="513" t="s">
        <v>12855</v>
      </c>
      <c r="B941" s="502">
        <v>105677</v>
      </c>
      <c r="C941" s="503" t="s">
        <v>12920</v>
      </c>
      <c r="D941" s="502" t="s">
        <v>16</v>
      </c>
      <c r="E941" s="504">
        <v>0</v>
      </c>
      <c r="F941" s="512"/>
    </row>
    <row r="942" spans="1:6">
      <c r="A942" s="513" t="s">
        <v>12855</v>
      </c>
      <c r="B942" s="502">
        <v>105683</v>
      </c>
      <c r="C942" s="503" t="s">
        <v>12921</v>
      </c>
      <c r="D942" s="502" t="s">
        <v>16</v>
      </c>
      <c r="E942" s="504">
        <v>0</v>
      </c>
      <c r="F942" s="512"/>
    </row>
    <row r="943" spans="1:6">
      <c r="A943" s="513" t="s">
        <v>12855</v>
      </c>
      <c r="B943" s="502">
        <v>105689</v>
      </c>
      <c r="C943" s="503" t="s">
        <v>12922</v>
      </c>
      <c r="D943" s="502" t="s">
        <v>16</v>
      </c>
      <c r="E943" s="504">
        <v>0</v>
      </c>
      <c r="F943" s="512"/>
    </row>
    <row r="944" spans="1:6">
      <c r="A944" s="513" t="s">
        <v>12855</v>
      </c>
      <c r="B944" s="502">
        <v>105579</v>
      </c>
      <c r="C944" s="503" t="s">
        <v>7383</v>
      </c>
      <c r="D944" s="502" t="s">
        <v>16</v>
      </c>
      <c r="E944" s="504">
        <v>171.5</v>
      </c>
      <c r="F944" s="512">
        <v>0.1208</v>
      </c>
    </row>
    <row r="945" spans="1:6">
      <c r="A945" s="513" t="s">
        <v>12855</v>
      </c>
      <c r="B945" s="502">
        <v>105580</v>
      </c>
      <c r="C945" s="503" t="s">
        <v>7384</v>
      </c>
      <c r="D945" s="502" t="s">
        <v>16</v>
      </c>
      <c r="E945" s="504">
        <v>161.55000000000001</v>
      </c>
      <c r="F945" s="512">
        <v>9.8100000000000007E-2</v>
      </c>
    </row>
    <row r="946" spans="1:6">
      <c r="A946" s="513" t="s">
        <v>12855</v>
      </c>
      <c r="B946" s="502">
        <v>105582</v>
      </c>
      <c r="C946" s="503" t="s">
        <v>7386</v>
      </c>
      <c r="D946" s="502" t="s">
        <v>16</v>
      </c>
      <c r="E946" s="504">
        <v>156.53</v>
      </c>
      <c r="F946" s="512">
        <v>8.5599999999999996E-2</v>
      </c>
    </row>
    <row r="947" spans="1:6">
      <c r="A947" s="513" t="s">
        <v>12855</v>
      </c>
      <c r="B947" s="502">
        <v>105638</v>
      </c>
      <c r="C947" s="503" t="s">
        <v>12923</v>
      </c>
      <c r="D947" s="502" t="s">
        <v>16</v>
      </c>
      <c r="E947" s="504">
        <v>0</v>
      </c>
      <c r="F947" s="512"/>
    </row>
    <row r="948" spans="1:6">
      <c r="A948" s="513" t="s">
        <v>12855</v>
      </c>
      <c r="B948" s="502">
        <v>105715</v>
      </c>
      <c r="C948" s="503" t="s">
        <v>12924</v>
      </c>
      <c r="D948" s="502" t="s">
        <v>16</v>
      </c>
      <c r="E948" s="504">
        <v>0</v>
      </c>
      <c r="F948" s="512"/>
    </row>
    <row r="949" spans="1:6">
      <c r="A949" s="513" t="s">
        <v>12855</v>
      </c>
      <c r="B949" s="502">
        <v>105717</v>
      </c>
      <c r="C949" s="503" t="s">
        <v>12925</v>
      </c>
      <c r="D949" s="502" t="s">
        <v>16</v>
      </c>
      <c r="E949" s="504">
        <v>0</v>
      </c>
      <c r="F949" s="512"/>
    </row>
    <row r="950" spans="1:6">
      <c r="A950" s="513" t="s">
        <v>12855</v>
      </c>
      <c r="B950" s="502">
        <v>105626</v>
      </c>
      <c r="C950" s="503" t="s">
        <v>7400</v>
      </c>
      <c r="D950" s="502" t="s">
        <v>16</v>
      </c>
      <c r="E950" s="504">
        <v>115.05</v>
      </c>
      <c r="F950" s="512">
        <v>0.107</v>
      </c>
    </row>
    <row r="951" spans="1:6">
      <c r="A951" s="513" t="s">
        <v>12855</v>
      </c>
      <c r="B951" s="502">
        <v>105629</v>
      </c>
      <c r="C951" s="503" t="s">
        <v>7403</v>
      </c>
      <c r="D951" s="502" t="s">
        <v>16</v>
      </c>
      <c r="E951" s="504">
        <v>107.07</v>
      </c>
      <c r="F951" s="512">
        <v>7.8700000000000006E-2</v>
      </c>
    </row>
    <row r="952" spans="1:6">
      <c r="A952" s="513" t="s">
        <v>12855</v>
      </c>
      <c r="B952" s="502">
        <v>105635</v>
      </c>
      <c r="C952" s="503" t="s">
        <v>7409</v>
      </c>
      <c r="D952" s="502" t="s">
        <v>16</v>
      </c>
      <c r="E952" s="504">
        <v>105.91</v>
      </c>
      <c r="F952" s="512">
        <v>7.4200000000000002E-2</v>
      </c>
    </row>
    <row r="953" spans="1:6">
      <c r="A953" s="513" t="s">
        <v>12855</v>
      </c>
      <c r="B953" s="502">
        <v>105605</v>
      </c>
      <c r="C953" s="503" t="s">
        <v>12926</v>
      </c>
      <c r="D953" s="502" t="s">
        <v>16</v>
      </c>
      <c r="E953" s="504">
        <v>0</v>
      </c>
      <c r="F953" s="512"/>
    </row>
    <row r="954" spans="1:6">
      <c r="A954" s="513" t="s">
        <v>12855</v>
      </c>
      <c r="B954" s="502">
        <v>105613</v>
      </c>
      <c r="C954" s="503" t="s">
        <v>12927</v>
      </c>
      <c r="D954" s="502" t="s">
        <v>16</v>
      </c>
      <c r="E954" s="504">
        <v>0</v>
      </c>
      <c r="F954" s="512"/>
    </row>
    <row r="955" spans="1:6">
      <c r="A955" s="513" t="s">
        <v>12855</v>
      </c>
      <c r="B955" s="502">
        <v>105621</v>
      </c>
      <c r="C955" s="503" t="s">
        <v>12928</v>
      </c>
      <c r="D955" s="502" t="s">
        <v>16</v>
      </c>
      <c r="E955" s="504">
        <v>0</v>
      </c>
      <c r="F955" s="512"/>
    </row>
    <row r="956" spans="1:6">
      <c r="A956" s="513" t="s">
        <v>12855</v>
      </c>
      <c r="B956" s="502">
        <v>105627</v>
      </c>
      <c r="C956" s="503" t="s">
        <v>7401</v>
      </c>
      <c r="D956" s="502" t="s">
        <v>16</v>
      </c>
      <c r="E956" s="504">
        <v>143.04</v>
      </c>
      <c r="F956" s="512">
        <v>8.6099999999999996E-2</v>
      </c>
    </row>
    <row r="957" spans="1:6">
      <c r="A957" s="513" t="s">
        <v>12855</v>
      </c>
      <c r="B957" s="502">
        <v>105630</v>
      </c>
      <c r="C957" s="503" t="s">
        <v>7404</v>
      </c>
      <c r="D957" s="502" t="s">
        <v>16</v>
      </c>
      <c r="E957" s="504">
        <v>135.06</v>
      </c>
      <c r="F957" s="512">
        <v>6.2399999999999997E-2</v>
      </c>
    </row>
    <row r="958" spans="1:6">
      <c r="A958" s="513" t="s">
        <v>12855</v>
      </c>
      <c r="B958" s="502">
        <v>105636</v>
      </c>
      <c r="C958" s="503" t="s">
        <v>7410</v>
      </c>
      <c r="D958" s="502" t="s">
        <v>16</v>
      </c>
      <c r="E958" s="504">
        <v>133.9</v>
      </c>
      <c r="F958" s="512">
        <v>5.8700000000000002E-2</v>
      </c>
    </row>
    <row r="959" spans="1:6">
      <c r="A959" s="513" t="s">
        <v>12855</v>
      </c>
      <c r="B959" s="502">
        <v>105606</v>
      </c>
      <c r="C959" s="503" t="s">
        <v>12929</v>
      </c>
      <c r="D959" s="502" t="s">
        <v>16</v>
      </c>
      <c r="E959" s="504">
        <v>0</v>
      </c>
      <c r="F959" s="512"/>
    </row>
    <row r="960" spans="1:6">
      <c r="A960" s="513" t="s">
        <v>12855</v>
      </c>
      <c r="B960" s="502">
        <v>105614</v>
      </c>
      <c r="C960" s="503" t="s">
        <v>12930</v>
      </c>
      <c r="D960" s="502" t="s">
        <v>16</v>
      </c>
      <c r="E960" s="504">
        <v>0</v>
      </c>
      <c r="F960" s="512"/>
    </row>
    <row r="961" spans="1:6">
      <c r="A961" s="513" t="s">
        <v>12855</v>
      </c>
      <c r="B961" s="502">
        <v>105622</v>
      </c>
      <c r="C961" s="503" t="s">
        <v>12931</v>
      </c>
      <c r="D961" s="502" t="s">
        <v>16</v>
      </c>
      <c r="E961" s="504">
        <v>0</v>
      </c>
      <c r="F961" s="512"/>
    </row>
    <row r="962" spans="1:6">
      <c r="A962" s="513" t="s">
        <v>12855</v>
      </c>
      <c r="B962" s="502">
        <v>105572</v>
      </c>
      <c r="C962" s="503" t="s">
        <v>7376</v>
      </c>
      <c r="D962" s="502" t="s">
        <v>16</v>
      </c>
      <c r="E962" s="504">
        <v>57.53</v>
      </c>
      <c r="F962" s="512">
        <v>0.214</v>
      </c>
    </row>
    <row r="963" spans="1:6">
      <c r="A963" s="513" t="s">
        <v>12855</v>
      </c>
      <c r="B963" s="502">
        <v>105574</v>
      </c>
      <c r="C963" s="503" t="s">
        <v>7378</v>
      </c>
      <c r="D963" s="502" t="s">
        <v>16</v>
      </c>
      <c r="E963" s="504">
        <v>49.55</v>
      </c>
      <c r="F963" s="512">
        <v>0.1701</v>
      </c>
    </row>
    <row r="964" spans="1:6">
      <c r="A964" s="513" t="s">
        <v>12855</v>
      </c>
      <c r="B964" s="502">
        <v>105576</v>
      </c>
      <c r="C964" s="503" t="s">
        <v>7380</v>
      </c>
      <c r="D964" s="502" t="s">
        <v>16</v>
      </c>
      <c r="E964" s="504">
        <v>48.39</v>
      </c>
      <c r="F964" s="512">
        <v>0.16239999999999999</v>
      </c>
    </row>
    <row r="965" spans="1:6">
      <c r="A965" s="513" t="s">
        <v>12855</v>
      </c>
      <c r="B965" s="502">
        <v>105603</v>
      </c>
      <c r="C965" s="503" t="s">
        <v>12932</v>
      </c>
      <c r="D965" s="502" t="s">
        <v>16</v>
      </c>
      <c r="E965" s="504">
        <v>0</v>
      </c>
      <c r="F965" s="512"/>
    </row>
    <row r="966" spans="1:6">
      <c r="A966" s="513" t="s">
        <v>12855</v>
      </c>
      <c r="B966" s="502">
        <v>105611</v>
      </c>
      <c r="C966" s="503" t="s">
        <v>12933</v>
      </c>
      <c r="D966" s="502" t="s">
        <v>16</v>
      </c>
      <c r="E966" s="504">
        <v>0</v>
      </c>
      <c r="F966" s="512"/>
    </row>
    <row r="967" spans="1:6">
      <c r="A967" s="513" t="s">
        <v>12855</v>
      </c>
      <c r="B967" s="502">
        <v>105619</v>
      </c>
      <c r="C967" s="503" t="s">
        <v>12934</v>
      </c>
      <c r="D967" s="502" t="s">
        <v>16</v>
      </c>
      <c r="E967" s="504">
        <v>0</v>
      </c>
      <c r="F967" s="512"/>
    </row>
    <row r="968" spans="1:6">
      <c r="A968" s="513" t="s">
        <v>12855</v>
      </c>
      <c r="B968" s="502">
        <v>105573</v>
      </c>
      <c r="C968" s="503" t="s">
        <v>7377</v>
      </c>
      <c r="D968" s="502" t="s">
        <v>16</v>
      </c>
      <c r="E968" s="504">
        <v>86.68</v>
      </c>
      <c r="F968" s="512">
        <v>0.14199999999999999</v>
      </c>
    </row>
    <row r="969" spans="1:6">
      <c r="A969" s="513" t="s">
        <v>12855</v>
      </c>
      <c r="B969" s="502">
        <v>105628</v>
      </c>
      <c r="C969" s="503" t="s">
        <v>7402</v>
      </c>
      <c r="D969" s="502" t="s">
        <v>16</v>
      </c>
      <c r="E969" s="504">
        <v>78.7</v>
      </c>
      <c r="F969" s="512">
        <v>0.1071</v>
      </c>
    </row>
    <row r="970" spans="1:6">
      <c r="A970" s="513" t="s">
        <v>12855</v>
      </c>
      <c r="B970" s="502">
        <v>105634</v>
      </c>
      <c r="C970" s="503" t="s">
        <v>7408</v>
      </c>
      <c r="D970" s="502" t="s">
        <v>16</v>
      </c>
      <c r="E970" s="504">
        <v>77.540000000000006</v>
      </c>
      <c r="F970" s="512">
        <v>0.1014</v>
      </c>
    </row>
    <row r="971" spans="1:6">
      <c r="A971" s="513" t="s">
        <v>12855</v>
      </c>
      <c r="B971" s="502">
        <v>105604</v>
      </c>
      <c r="C971" s="503" t="s">
        <v>12935</v>
      </c>
      <c r="D971" s="502" t="s">
        <v>16</v>
      </c>
      <c r="E971" s="504">
        <v>0</v>
      </c>
      <c r="F971" s="512"/>
    </row>
    <row r="972" spans="1:6">
      <c r="A972" s="513" t="s">
        <v>12855</v>
      </c>
      <c r="B972" s="502">
        <v>105612</v>
      </c>
      <c r="C972" s="503" t="s">
        <v>12936</v>
      </c>
      <c r="D972" s="502" t="s">
        <v>16</v>
      </c>
      <c r="E972" s="504">
        <v>0</v>
      </c>
      <c r="F972" s="512"/>
    </row>
    <row r="973" spans="1:6">
      <c r="A973" s="513" t="s">
        <v>12855</v>
      </c>
      <c r="B973" s="502">
        <v>105620</v>
      </c>
      <c r="C973" s="503" t="s">
        <v>12937</v>
      </c>
      <c r="D973" s="502" t="s">
        <v>16</v>
      </c>
      <c r="E973" s="504">
        <v>0</v>
      </c>
      <c r="F973" s="512"/>
    </row>
    <row r="974" spans="1:6">
      <c r="A974" s="513" t="s">
        <v>12855</v>
      </c>
      <c r="B974" s="502">
        <v>105586</v>
      </c>
      <c r="C974" s="503" t="s">
        <v>7388</v>
      </c>
      <c r="D974" s="502" t="s">
        <v>16</v>
      </c>
      <c r="E974" s="504">
        <v>208.51</v>
      </c>
      <c r="F974" s="512">
        <v>0.1265</v>
      </c>
    </row>
    <row r="975" spans="1:6">
      <c r="A975" s="513" t="s">
        <v>12855</v>
      </c>
      <c r="B975" s="502">
        <v>105587</v>
      </c>
      <c r="C975" s="503" t="s">
        <v>7389</v>
      </c>
      <c r="D975" s="502" t="s">
        <v>16</v>
      </c>
      <c r="E975" s="504">
        <v>194.79</v>
      </c>
      <c r="F975" s="512">
        <v>0.1008</v>
      </c>
    </row>
    <row r="976" spans="1:6">
      <c r="A976" s="513" t="s">
        <v>12855</v>
      </c>
      <c r="B976" s="502">
        <v>105589</v>
      </c>
      <c r="C976" s="503" t="s">
        <v>7391</v>
      </c>
      <c r="D976" s="502" t="s">
        <v>16</v>
      </c>
      <c r="E976" s="504">
        <v>193.49</v>
      </c>
      <c r="F976" s="512">
        <v>9.8400000000000001E-2</v>
      </c>
    </row>
    <row r="977" spans="1:6">
      <c r="A977" s="513" t="s">
        <v>12855</v>
      </c>
      <c r="B977" s="502">
        <v>105584</v>
      </c>
      <c r="C977" s="503" t="s">
        <v>12938</v>
      </c>
      <c r="D977" s="502" t="s">
        <v>16</v>
      </c>
      <c r="E977" s="504">
        <v>0</v>
      </c>
      <c r="F977" s="512"/>
    </row>
    <row r="978" spans="1:6">
      <c r="A978" s="513" t="s">
        <v>12855</v>
      </c>
      <c r="B978" s="502">
        <v>105720</v>
      </c>
      <c r="C978" s="503" t="s">
        <v>12939</v>
      </c>
      <c r="D978" s="502" t="s">
        <v>16</v>
      </c>
      <c r="E978" s="504">
        <v>0</v>
      </c>
      <c r="F978" s="512"/>
    </row>
    <row r="979" spans="1:6">
      <c r="A979" s="513" t="s">
        <v>12855</v>
      </c>
      <c r="B979" s="502">
        <v>105722</v>
      </c>
      <c r="C979" s="503" t="s">
        <v>12940</v>
      </c>
      <c r="D979" s="502" t="s">
        <v>16</v>
      </c>
      <c r="E979" s="504">
        <v>0</v>
      </c>
      <c r="F979" s="512"/>
    </row>
    <row r="980" spans="1:6">
      <c r="A980" s="513" t="s">
        <v>12855</v>
      </c>
      <c r="B980" s="502">
        <v>105593</v>
      </c>
      <c r="C980" s="503" t="s">
        <v>7393</v>
      </c>
      <c r="D980" s="502" t="s">
        <v>16</v>
      </c>
      <c r="E980" s="504">
        <v>182.88</v>
      </c>
      <c r="F980" s="512">
        <v>0.14419999999999999</v>
      </c>
    </row>
    <row r="981" spans="1:6">
      <c r="A981" s="513" t="s">
        <v>12855</v>
      </c>
      <c r="B981" s="502">
        <v>105594</v>
      </c>
      <c r="C981" s="503" t="s">
        <v>7394</v>
      </c>
      <c r="D981" s="502" t="s">
        <v>16</v>
      </c>
      <c r="E981" s="504">
        <v>169.16</v>
      </c>
      <c r="F981" s="512">
        <v>0.11609999999999999</v>
      </c>
    </row>
    <row r="982" spans="1:6">
      <c r="A982" s="513" t="s">
        <v>12855</v>
      </c>
      <c r="B982" s="502">
        <v>105596</v>
      </c>
      <c r="C982" s="503" t="s">
        <v>7396</v>
      </c>
      <c r="D982" s="502" t="s">
        <v>16</v>
      </c>
      <c r="E982" s="504">
        <v>167.86</v>
      </c>
      <c r="F982" s="512">
        <v>0.1134</v>
      </c>
    </row>
    <row r="983" spans="1:6">
      <c r="A983" s="513" t="s">
        <v>12855</v>
      </c>
      <c r="B983" s="502">
        <v>105591</v>
      </c>
      <c r="C983" s="503" t="s">
        <v>12941</v>
      </c>
      <c r="D983" s="502" t="s">
        <v>16</v>
      </c>
      <c r="E983" s="504">
        <v>0</v>
      </c>
      <c r="F983" s="512"/>
    </row>
    <row r="984" spans="1:6">
      <c r="A984" s="513" t="s">
        <v>12855</v>
      </c>
      <c r="B984" s="502">
        <v>105724</v>
      </c>
      <c r="C984" s="503" t="s">
        <v>12942</v>
      </c>
      <c r="D984" s="502" t="s">
        <v>16</v>
      </c>
      <c r="E984" s="504">
        <v>0</v>
      </c>
      <c r="F984" s="512"/>
    </row>
    <row r="985" spans="1:6">
      <c r="A985" s="513" t="s">
        <v>12855</v>
      </c>
      <c r="B985" s="502">
        <v>105726</v>
      </c>
      <c r="C985" s="503" t="s">
        <v>12943</v>
      </c>
      <c r="D985" s="502" t="s">
        <v>16</v>
      </c>
      <c r="E985" s="504">
        <v>0</v>
      </c>
      <c r="F985" s="512"/>
    </row>
    <row r="986" spans="1:6">
      <c r="A986" s="513" t="s">
        <v>12855</v>
      </c>
      <c r="B986" s="502">
        <v>105567</v>
      </c>
      <c r="C986" s="503" t="s">
        <v>7371</v>
      </c>
      <c r="D986" s="502" t="s">
        <v>16</v>
      </c>
      <c r="E986" s="504">
        <v>15.16</v>
      </c>
      <c r="F986" s="512">
        <v>0.54549999999999998</v>
      </c>
    </row>
    <row r="987" spans="1:6">
      <c r="A987" s="513" t="s">
        <v>12855</v>
      </c>
      <c r="B987" s="502">
        <v>105568</v>
      </c>
      <c r="C987" s="503" t="s">
        <v>7372</v>
      </c>
      <c r="D987" s="502" t="s">
        <v>16</v>
      </c>
      <c r="E987" s="504">
        <v>12.09</v>
      </c>
      <c r="F987" s="512">
        <v>0.54010000000000002</v>
      </c>
    </row>
    <row r="988" spans="1:6">
      <c r="A988" s="513" t="s">
        <v>12855</v>
      </c>
      <c r="B988" s="502">
        <v>105570</v>
      </c>
      <c r="C988" s="503" t="s">
        <v>7374</v>
      </c>
      <c r="D988" s="502" t="s">
        <v>16</v>
      </c>
      <c r="E988" s="504">
        <v>9.98</v>
      </c>
      <c r="F988" s="512">
        <v>0.53410000000000002</v>
      </c>
    </row>
    <row r="989" spans="1:6">
      <c r="A989" s="513" t="s">
        <v>12855</v>
      </c>
      <c r="B989" s="502">
        <v>100575</v>
      </c>
      <c r="C989" s="503" t="s">
        <v>7367</v>
      </c>
      <c r="D989" s="502" t="s">
        <v>15</v>
      </c>
      <c r="E989" s="504">
        <v>1.94</v>
      </c>
      <c r="F989" s="512">
        <v>0.50519999999999998</v>
      </c>
    </row>
    <row r="990" spans="1:6">
      <c r="A990" s="513" t="s">
        <v>12855</v>
      </c>
      <c r="B990" s="502">
        <v>100577</v>
      </c>
      <c r="C990" s="503" t="s">
        <v>7343</v>
      </c>
      <c r="D990" s="502" t="s">
        <v>15</v>
      </c>
      <c r="E990" s="504">
        <v>0.5</v>
      </c>
      <c r="F990" s="512">
        <v>0.48</v>
      </c>
    </row>
    <row r="991" spans="1:6">
      <c r="A991" s="513" t="s">
        <v>12855</v>
      </c>
      <c r="B991" s="502">
        <v>105598</v>
      </c>
      <c r="C991" s="503" t="s">
        <v>7345</v>
      </c>
      <c r="D991" s="502" t="s">
        <v>15</v>
      </c>
      <c r="E991" s="504">
        <v>1.98</v>
      </c>
      <c r="F991" s="512">
        <v>0.52529999999999999</v>
      </c>
    </row>
    <row r="992" spans="1:6">
      <c r="A992" s="513" t="s">
        <v>12855</v>
      </c>
      <c r="B992" s="502">
        <v>100576</v>
      </c>
      <c r="C992" s="503" t="s">
        <v>7342</v>
      </c>
      <c r="D992" s="502" t="s">
        <v>15</v>
      </c>
      <c r="E992" s="504">
        <v>2.12</v>
      </c>
      <c r="F992" s="512">
        <v>0.49530000000000002</v>
      </c>
    </row>
    <row r="993" spans="1:6">
      <c r="A993" s="513" t="s">
        <v>12855</v>
      </c>
      <c r="B993" s="502">
        <v>105597</v>
      </c>
      <c r="C993" s="503" t="s">
        <v>7344</v>
      </c>
      <c r="D993" s="502" t="s">
        <v>15</v>
      </c>
      <c r="E993" s="504">
        <v>3.94</v>
      </c>
      <c r="F993" s="512">
        <v>0.51780000000000004</v>
      </c>
    </row>
    <row r="994" spans="1:6">
      <c r="A994" s="513" t="s">
        <v>12944</v>
      </c>
      <c r="B994" s="502">
        <v>102730</v>
      </c>
      <c r="C994" s="503" t="s">
        <v>3271</v>
      </c>
      <c r="D994" s="502" t="s">
        <v>27</v>
      </c>
      <c r="E994" s="504">
        <v>12.33</v>
      </c>
      <c r="F994" s="512">
        <v>8.8999999999999999E-3</v>
      </c>
    </row>
    <row r="995" spans="1:6">
      <c r="A995" s="513" t="s">
        <v>12944</v>
      </c>
      <c r="B995" s="502">
        <v>102731</v>
      </c>
      <c r="C995" s="503" t="s">
        <v>3272</v>
      </c>
      <c r="D995" s="502" t="s">
        <v>27</v>
      </c>
      <c r="E995" s="504">
        <v>10.29</v>
      </c>
      <c r="F995" s="512">
        <v>7.7999999999999996E-3</v>
      </c>
    </row>
    <row r="996" spans="1:6">
      <c r="A996" s="513" t="s">
        <v>12944</v>
      </c>
      <c r="B996" s="502">
        <v>102732</v>
      </c>
      <c r="C996" s="503" t="s">
        <v>3273</v>
      </c>
      <c r="D996" s="502" t="s">
        <v>27</v>
      </c>
      <c r="E996" s="504">
        <v>9.61</v>
      </c>
      <c r="F996" s="512">
        <v>4.1999999999999997E-3</v>
      </c>
    </row>
    <row r="997" spans="1:6">
      <c r="A997" s="513" t="s">
        <v>12944</v>
      </c>
      <c r="B997" s="502">
        <v>102733</v>
      </c>
      <c r="C997" s="503" t="s">
        <v>3274</v>
      </c>
      <c r="D997" s="502" t="s">
        <v>27</v>
      </c>
      <c r="E997" s="504">
        <v>10.6</v>
      </c>
      <c r="F997" s="512">
        <v>1.9E-3</v>
      </c>
    </row>
    <row r="998" spans="1:6">
      <c r="A998" s="513" t="s">
        <v>12944</v>
      </c>
      <c r="B998" s="502">
        <v>102728</v>
      </c>
      <c r="C998" s="503" t="s">
        <v>3269</v>
      </c>
      <c r="D998" s="502" t="s">
        <v>27</v>
      </c>
      <c r="E998" s="504">
        <v>15.23</v>
      </c>
      <c r="F998" s="512">
        <v>1.38E-2</v>
      </c>
    </row>
    <row r="999" spans="1:6">
      <c r="A999" s="513" t="s">
        <v>12944</v>
      </c>
      <c r="B999" s="502">
        <v>102729</v>
      </c>
      <c r="C999" s="503" t="s">
        <v>3270</v>
      </c>
      <c r="D999" s="502" t="s">
        <v>27</v>
      </c>
      <c r="E999" s="504">
        <v>13.98</v>
      </c>
      <c r="F999" s="512">
        <v>1.14E-2</v>
      </c>
    </row>
    <row r="1000" spans="1:6">
      <c r="A1000" s="513" t="s">
        <v>12944</v>
      </c>
      <c r="B1000" s="502">
        <v>102734</v>
      </c>
      <c r="C1000" s="503" t="s">
        <v>3275</v>
      </c>
      <c r="D1000" s="502" t="s">
        <v>27</v>
      </c>
      <c r="E1000" s="504">
        <v>14.16</v>
      </c>
      <c r="F1000" s="512">
        <v>3.4599999999999999E-2</v>
      </c>
    </row>
    <row r="1001" spans="1:6">
      <c r="A1001" s="513" t="s">
        <v>12944</v>
      </c>
      <c r="B1001" s="502">
        <v>102735</v>
      </c>
      <c r="C1001" s="503" t="s">
        <v>3276</v>
      </c>
      <c r="D1001" s="502" t="s">
        <v>27</v>
      </c>
      <c r="E1001" s="504">
        <v>13.04</v>
      </c>
      <c r="F1001" s="512">
        <v>1.9900000000000001E-2</v>
      </c>
    </row>
    <row r="1002" spans="1:6">
      <c r="A1002" s="513" t="s">
        <v>12944</v>
      </c>
      <c r="B1002" s="502">
        <v>102765</v>
      </c>
      <c r="C1002" s="503" t="s">
        <v>3306</v>
      </c>
      <c r="D1002" s="502" t="s">
        <v>13</v>
      </c>
      <c r="E1002" s="504">
        <v>16165.84</v>
      </c>
      <c r="F1002" s="512">
        <v>5.7000000000000002E-3</v>
      </c>
    </row>
    <row r="1003" spans="1:6">
      <c r="A1003" s="513" t="s">
        <v>12944</v>
      </c>
      <c r="B1003" s="502">
        <v>102795</v>
      </c>
      <c r="C1003" s="503" t="s">
        <v>3336</v>
      </c>
      <c r="D1003" s="502" t="s">
        <v>13</v>
      </c>
      <c r="E1003" s="504">
        <v>34145.99</v>
      </c>
      <c r="F1003" s="512">
        <v>8.48E-2</v>
      </c>
    </row>
    <row r="1004" spans="1:6">
      <c r="A1004" s="513" t="s">
        <v>12944</v>
      </c>
      <c r="B1004" s="502">
        <v>102766</v>
      </c>
      <c r="C1004" s="503" t="s">
        <v>3307</v>
      </c>
      <c r="D1004" s="502" t="s">
        <v>13</v>
      </c>
      <c r="E1004" s="504">
        <v>24375.84</v>
      </c>
      <c r="F1004" s="512">
        <v>6.4000000000000003E-3</v>
      </c>
    </row>
    <row r="1005" spans="1:6">
      <c r="A1005" s="513" t="s">
        <v>12944</v>
      </c>
      <c r="B1005" s="502">
        <v>102796</v>
      </c>
      <c r="C1005" s="503" t="s">
        <v>3337</v>
      </c>
      <c r="D1005" s="502" t="s">
        <v>13</v>
      </c>
      <c r="E1005" s="504">
        <v>55009.91</v>
      </c>
      <c r="F1005" s="512">
        <v>7.9799999999999996E-2</v>
      </c>
    </row>
    <row r="1006" spans="1:6">
      <c r="A1006" s="513" t="s">
        <v>12944</v>
      </c>
      <c r="B1006" s="502">
        <v>102767</v>
      </c>
      <c r="C1006" s="503" t="s">
        <v>3308</v>
      </c>
      <c r="D1006" s="502" t="s">
        <v>13</v>
      </c>
      <c r="E1006" s="504">
        <v>34133.5</v>
      </c>
      <c r="F1006" s="512">
        <v>6.4999999999999997E-3</v>
      </c>
    </row>
    <row r="1007" spans="1:6">
      <c r="A1007" s="513" t="s">
        <v>12944</v>
      </c>
      <c r="B1007" s="502">
        <v>102797</v>
      </c>
      <c r="C1007" s="503" t="s">
        <v>3338</v>
      </c>
      <c r="D1007" s="502" t="s">
        <v>13</v>
      </c>
      <c r="E1007" s="504">
        <v>77792.259999999995</v>
      </c>
      <c r="F1007" s="512">
        <v>7.8100000000000003E-2</v>
      </c>
    </row>
    <row r="1008" spans="1:6">
      <c r="A1008" s="513" t="s">
        <v>12944</v>
      </c>
      <c r="B1008" s="502">
        <v>102768</v>
      </c>
      <c r="C1008" s="503" t="s">
        <v>3309</v>
      </c>
      <c r="D1008" s="502" t="s">
        <v>13</v>
      </c>
      <c r="E1008" s="504">
        <v>47631.55</v>
      </c>
      <c r="F1008" s="512">
        <v>5.3E-3</v>
      </c>
    </row>
    <row r="1009" spans="1:6">
      <c r="A1009" s="513" t="s">
        <v>12944</v>
      </c>
      <c r="B1009" s="502">
        <v>102798</v>
      </c>
      <c r="C1009" s="503" t="s">
        <v>3339</v>
      </c>
      <c r="D1009" s="502" t="s">
        <v>13</v>
      </c>
      <c r="E1009" s="504">
        <v>95384.81</v>
      </c>
      <c r="F1009" s="512">
        <v>7.6600000000000001E-2</v>
      </c>
    </row>
    <row r="1010" spans="1:6">
      <c r="A1010" s="513" t="s">
        <v>12944</v>
      </c>
      <c r="B1010" s="502">
        <v>102744</v>
      </c>
      <c r="C1010" s="503" t="s">
        <v>3285</v>
      </c>
      <c r="D1010" s="502" t="s">
        <v>13</v>
      </c>
      <c r="E1010" s="504">
        <v>6806.03</v>
      </c>
      <c r="F1010" s="512">
        <v>6.7000000000000002E-3</v>
      </c>
    </row>
    <row r="1011" spans="1:6">
      <c r="A1011" s="513" t="s">
        <v>12944</v>
      </c>
      <c r="B1011" s="502">
        <v>102755</v>
      </c>
      <c r="C1011" s="503" t="s">
        <v>3296</v>
      </c>
      <c r="D1011" s="502" t="s">
        <v>13</v>
      </c>
      <c r="E1011" s="504">
        <v>10499.78</v>
      </c>
      <c r="F1011" s="512">
        <v>7.3000000000000001E-3</v>
      </c>
    </row>
    <row r="1012" spans="1:6">
      <c r="A1012" s="513" t="s">
        <v>12944</v>
      </c>
      <c r="B1012" s="502">
        <v>102782</v>
      </c>
      <c r="C1012" s="503" t="s">
        <v>3323</v>
      </c>
      <c r="D1012" s="502" t="s">
        <v>13</v>
      </c>
      <c r="E1012" s="504">
        <v>16677.62</v>
      </c>
      <c r="F1012" s="512">
        <v>8.6300000000000002E-2</v>
      </c>
    </row>
    <row r="1013" spans="1:6">
      <c r="A1013" s="513" t="s">
        <v>12944</v>
      </c>
      <c r="B1013" s="502">
        <v>102745</v>
      </c>
      <c r="C1013" s="503" t="s">
        <v>3286</v>
      </c>
      <c r="D1013" s="502" t="s">
        <v>13</v>
      </c>
      <c r="E1013" s="504">
        <v>9552.7999999999993</v>
      </c>
      <c r="F1013" s="512">
        <v>6.8999999999999999E-3</v>
      </c>
    </row>
    <row r="1014" spans="1:6">
      <c r="A1014" s="513" t="s">
        <v>12944</v>
      </c>
      <c r="B1014" s="502">
        <v>102756</v>
      </c>
      <c r="C1014" s="503" t="s">
        <v>3297</v>
      </c>
      <c r="D1014" s="502" t="s">
        <v>13</v>
      </c>
      <c r="E1014" s="504">
        <v>15559.41</v>
      </c>
      <c r="F1014" s="512">
        <v>7.6E-3</v>
      </c>
    </row>
    <row r="1015" spans="1:6">
      <c r="A1015" s="513" t="s">
        <v>12944</v>
      </c>
      <c r="B1015" s="502">
        <v>102783</v>
      </c>
      <c r="C1015" s="503" t="s">
        <v>3324</v>
      </c>
      <c r="D1015" s="502" t="s">
        <v>13</v>
      </c>
      <c r="E1015" s="504">
        <v>22207.15</v>
      </c>
      <c r="F1015" s="512">
        <v>8.72E-2</v>
      </c>
    </row>
    <row r="1016" spans="1:6">
      <c r="A1016" s="513" t="s">
        <v>12944</v>
      </c>
      <c r="B1016" s="502">
        <v>102746</v>
      </c>
      <c r="C1016" s="503" t="s">
        <v>3287</v>
      </c>
      <c r="D1016" s="502" t="s">
        <v>13</v>
      </c>
      <c r="E1016" s="504">
        <v>16550.98</v>
      </c>
      <c r="F1016" s="512">
        <v>7.1999999999999998E-3</v>
      </c>
    </row>
    <row r="1017" spans="1:6">
      <c r="A1017" s="513" t="s">
        <v>12944</v>
      </c>
      <c r="B1017" s="502">
        <v>102757</v>
      </c>
      <c r="C1017" s="503" t="s">
        <v>3298</v>
      </c>
      <c r="D1017" s="502" t="s">
        <v>13</v>
      </c>
      <c r="E1017" s="504">
        <v>28949.72</v>
      </c>
      <c r="F1017" s="512">
        <v>7.9000000000000008E-3</v>
      </c>
    </row>
    <row r="1018" spans="1:6">
      <c r="A1018" s="513" t="s">
        <v>12944</v>
      </c>
      <c r="B1018" s="502">
        <v>102784</v>
      </c>
      <c r="C1018" s="503" t="s">
        <v>3325</v>
      </c>
      <c r="D1018" s="502" t="s">
        <v>13</v>
      </c>
      <c r="E1018" s="504">
        <v>33979.199999999997</v>
      </c>
      <c r="F1018" s="512">
        <v>6.5199999999999994E-2</v>
      </c>
    </row>
    <row r="1019" spans="1:6">
      <c r="A1019" s="513" t="s">
        <v>12944</v>
      </c>
      <c r="B1019" s="502">
        <v>102779</v>
      </c>
      <c r="C1019" s="503" t="s">
        <v>3320</v>
      </c>
      <c r="D1019" s="502" t="s">
        <v>13</v>
      </c>
      <c r="E1019" s="504">
        <v>8768.56</v>
      </c>
      <c r="F1019" s="512">
        <v>9.3100000000000002E-2</v>
      </c>
    </row>
    <row r="1020" spans="1:6">
      <c r="A1020" s="513" t="s">
        <v>12944</v>
      </c>
      <c r="B1020" s="502">
        <v>102780</v>
      </c>
      <c r="C1020" s="503" t="s">
        <v>3321</v>
      </c>
      <c r="D1020" s="502" t="s">
        <v>13</v>
      </c>
      <c r="E1020" s="504">
        <v>10079.91</v>
      </c>
      <c r="F1020" s="512">
        <v>9.3299999999999994E-2</v>
      </c>
    </row>
    <row r="1021" spans="1:6">
      <c r="A1021" s="513" t="s">
        <v>12944</v>
      </c>
      <c r="B1021" s="502">
        <v>102743</v>
      </c>
      <c r="C1021" s="503" t="s">
        <v>3284</v>
      </c>
      <c r="D1021" s="502" t="s">
        <v>13</v>
      </c>
      <c r="E1021" s="504">
        <v>4552.43</v>
      </c>
      <c r="F1021" s="512">
        <v>6.4000000000000003E-3</v>
      </c>
    </row>
    <row r="1022" spans="1:6">
      <c r="A1022" s="513" t="s">
        <v>12944</v>
      </c>
      <c r="B1022" s="502">
        <v>102781</v>
      </c>
      <c r="C1022" s="503" t="s">
        <v>3322</v>
      </c>
      <c r="D1022" s="502" t="s">
        <v>13</v>
      </c>
      <c r="E1022" s="504">
        <v>15056.48</v>
      </c>
      <c r="F1022" s="512">
        <v>9.2100000000000001E-2</v>
      </c>
    </row>
    <row r="1023" spans="1:6">
      <c r="A1023" s="513" t="s">
        <v>12944</v>
      </c>
      <c r="B1023" s="502">
        <v>102761</v>
      </c>
      <c r="C1023" s="503" t="s">
        <v>3302</v>
      </c>
      <c r="D1023" s="502" t="s">
        <v>13</v>
      </c>
      <c r="E1023" s="504">
        <v>12934.22</v>
      </c>
      <c r="F1023" s="512">
        <v>5.7000000000000002E-3</v>
      </c>
    </row>
    <row r="1024" spans="1:6">
      <c r="A1024" s="513" t="s">
        <v>12944</v>
      </c>
      <c r="B1024" s="502">
        <v>102791</v>
      </c>
      <c r="C1024" s="503" t="s">
        <v>3332</v>
      </c>
      <c r="D1024" s="502" t="s">
        <v>13</v>
      </c>
      <c r="E1024" s="504">
        <v>32085.51</v>
      </c>
      <c r="F1024" s="512">
        <v>8.43E-2</v>
      </c>
    </row>
    <row r="1025" spans="1:6">
      <c r="A1025" s="513" t="s">
        <v>12944</v>
      </c>
      <c r="B1025" s="502">
        <v>102762</v>
      </c>
      <c r="C1025" s="503" t="s">
        <v>3303</v>
      </c>
      <c r="D1025" s="502" t="s">
        <v>13</v>
      </c>
      <c r="E1025" s="504">
        <v>19972.04</v>
      </c>
      <c r="F1025" s="512">
        <v>6.0000000000000001E-3</v>
      </c>
    </row>
    <row r="1026" spans="1:6">
      <c r="A1026" s="513" t="s">
        <v>12944</v>
      </c>
      <c r="B1026" s="502">
        <v>102792</v>
      </c>
      <c r="C1026" s="503" t="s">
        <v>3333</v>
      </c>
      <c r="D1026" s="502" t="s">
        <v>13</v>
      </c>
      <c r="E1026" s="504">
        <v>52128.3</v>
      </c>
      <c r="F1026" s="512">
        <v>0.08</v>
      </c>
    </row>
    <row r="1027" spans="1:6">
      <c r="A1027" s="513" t="s">
        <v>12944</v>
      </c>
      <c r="B1027" s="502">
        <v>102763</v>
      </c>
      <c r="C1027" s="503" t="s">
        <v>3304</v>
      </c>
      <c r="D1027" s="502" t="s">
        <v>13</v>
      </c>
      <c r="E1027" s="504">
        <v>27787.87</v>
      </c>
      <c r="F1027" s="512">
        <v>6.1999999999999998E-3</v>
      </c>
    </row>
    <row r="1028" spans="1:6">
      <c r="A1028" s="513" t="s">
        <v>12944</v>
      </c>
      <c r="B1028" s="502">
        <v>102793</v>
      </c>
      <c r="C1028" s="503" t="s">
        <v>3334</v>
      </c>
      <c r="D1028" s="502" t="s">
        <v>13</v>
      </c>
      <c r="E1028" s="504">
        <v>69914.25</v>
      </c>
      <c r="F1028" s="512">
        <v>7.5200000000000003E-2</v>
      </c>
    </row>
    <row r="1029" spans="1:6">
      <c r="A1029" s="513" t="s">
        <v>12944</v>
      </c>
      <c r="B1029" s="502">
        <v>102764</v>
      </c>
      <c r="C1029" s="503" t="s">
        <v>3305</v>
      </c>
      <c r="D1029" s="502" t="s">
        <v>13</v>
      </c>
      <c r="E1029" s="504">
        <v>39128.550000000003</v>
      </c>
      <c r="F1029" s="512">
        <v>5.3E-3</v>
      </c>
    </row>
    <row r="1030" spans="1:6">
      <c r="A1030" s="513" t="s">
        <v>12944</v>
      </c>
      <c r="B1030" s="502">
        <v>102794</v>
      </c>
      <c r="C1030" s="503" t="s">
        <v>3335</v>
      </c>
      <c r="D1030" s="502" t="s">
        <v>13</v>
      </c>
      <c r="E1030" s="504">
        <v>100407.54</v>
      </c>
      <c r="F1030" s="512">
        <v>7.3200000000000001E-2</v>
      </c>
    </row>
    <row r="1031" spans="1:6">
      <c r="A1031" s="513" t="s">
        <v>12944</v>
      </c>
      <c r="B1031" s="502">
        <v>102740</v>
      </c>
      <c r="C1031" s="503" t="s">
        <v>3281</v>
      </c>
      <c r="D1031" s="502" t="s">
        <v>13</v>
      </c>
      <c r="E1031" s="504">
        <v>5588.44</v>
      </c>
      <c r="F1031" s="512">
        <v>6.4999999999999997E-3</v>
      </c>
    </row>
    <row r="1032" spans="1:6">
      <c r="A1032" s="513" t="s">
        <v>12944</v>
      </c>
      <c r="B1032" s="502">
        <v>102752</v>
      </c>
      <c r="C1032" s="503" t="s">
        <v>3293</v>
      </c>
      <c r="D1032" s="502" t="s">
        <v>13</v>
      </c>
      <c r="E1032" s="504">
        <v>7503.05</v>
      </c>
      <c r="F1032" s="512">
        <v>6.8999999999999999E-3</v>
      </c>
    </row>
    <row r="1033" spans="1:6">
      <c r="A1033" s="513" t="s">
        <v>12944</v>
      </c>
      <c r="B1033" s="502">
        <v>102776</v>
      </c>
      <c r="C1033" s="503" t="s">
        <v>3317</v>
      </c>
      <c r="D1033" s="502" t="s">
        <v>13</v>
      </c>
      <c r="E1033" s="504">
        <v>13192.18</v>
      </c>
      <c r="F1033" s="512">
        <v>9.1999999999999998E-2</v>
      </c>
    </row>
    <row r="1034" spans="1:6">
      <c r="A1034" s="513" t="s">
        <v>12944</v>
      </c>
      <c r="B1034" s="502">
        <v>102741</v>
      </c>
      <c r="C1034" s="503" t="s">
        <v>3282</v>
      </c>
      <c r="D1034" s="502" t="s">
        <v>13</v>
      </c>
      <c r="E1034" s="504">
        <v>7836.15</v>
      </c>
      <c r="F1034" s="512">
        <v>6.7000000000000002E-3</v>
      </c>
    </row>
    <row r="1035" spans="1:6">
      <c r="A1035" s="513" t="s">
        <v>12944</v>
      </c>
      <c r="B1035" s="502">
        <v>102753</v>
      </c>
      <c r="C1035" s="503" t="s">
        <v>3294</v>
      </c>
      <c r="D1035" s="502" t="s">
        <v>13</v>
      </c>
      <c r="E1035" s="504">
        <v>11086.08</v>
      </c>
      <c r="F1035" s="512">
        <v>7.1999999999999998E-3</v>
      </c>
    </row>
    <row r="1036" spans="1:6">
      <c r="A1036" s="513" t="s">
        <v>12944</v>
      </c>
      <c r="B1036" s="502">
        <v>102777</v>
      </c>
      <c r="C1036" s="503" t="s">
        <v>3318</v>
      </c>
      <c r="D1036" s="502" t="s">
        <v>13</v>
      </c>
      <c r="E1036" s="504">
        <v>20033.05</v>
      </c>
      <c r="F1036" s="512">
        <v>9.1499999999999998E-2</v>
      </c>
    </row>
    <row r="1037" spans="1:6">
      <c r="A1037" s="513" t="s">
        <v>12944</v>
      </c>
      <c r="B1037" s="502">
        <v>102742</v>
      </c>
      <c r="C1037" s="503" t="s">
        <v>3283</v>
      </c>
      <c r="D1037" s="502" t="s">
        <v>13</v>
      </c>
      <c r="E1037" s="504">
        <v>13561.63</v>
      </c>
      <c r="F1037" s="512">
        <v>6.8999999999999999E-3</v>
      </c>
    </row>
    <row r="1038" spans="1:6">
      <c r="A1038" s="513" t="s">
        <v>12944</v>
      </c>
      <c r="B1038" s="502">
        <v>102754</v>
      </c>
      <c r="C1038" s="503" t="s">
        <v>3295</v>
      </c>
      <c r="D1038" s="502" t="s">
        <v>13</v>
      </c>
      <c r="E1038" s="504">
        <v>21080.7</v>
      </c>
      <c r="F1038" s="512">
        <v>7.4000000000000003E-3</v>
      </c>
    </row>
    <row r="1039" spans="1:6">
      <c r="A1039" s="513" t="s">
        <v>12944</v>
      </c>
      <c r="B1039" s="502">
        <v>102778</v>
      </c>
      <c r="C1039" s="503" t="s">
        <v>3319</v>
      </c>
      <c r="D1039" s="502" t="s">
        <v>13</v>
      </c>
      <c r="E1039" s="504">
        <v>29330.48</v>
      </c>
      <c r="F1039" s="512">
        <v>7.1199999999999999E-2</v>
      </c>
    </row>
    <row r="1040" spans="1:6">
      <c r="A1040" s="513" t="s">
        <v>12944</v>
      </c>
      <c r="B1040" s="502">
        <v>102737</v>
      </c>
      <c r="C1040" s="503" t="s">
        <v>3278</v>
      </c>
      <c r="D1040" s="502" t="s">
        <v>13</v>
      </c>
      <c r="E1040" s="504">
        <v>1092.45</v>
      </c>
      <c r="F1040" s="512">
        <v>5.5999999999999999E-3</v>
      </c>
    </row>
    <row r="1041" spans="1:6">
      <c r="A1041" s="513" t="s">
        <v>12944</v>
      </c>
      <c r="B1041" s="502">
        <v>102773</v>
      </c>
      <c r="C1041" s="503" t="s">
        <v>3314</v>
      </c>
      <c r="D1041" s="502" t="s">
        <v>13</v>
      </c>
      <c r="E1041" s="504">
        <v>8768.56</v>
      </c>
      <c r="F1041" s="512">
        <v>9.3100000000000002E-2</v>
      </c>
    </row>
    <row r="1042" spans="1:6">
      <c r="A1042" s="513" t="s">
        <v>12944</v>
      </c>
      <c r="B1042" s="502">
        <v>102738</v>
      </c>
      <c r="C1042" s="503" t="s">
        <v>3279</v>
      </c>
      <c r="D1042" s="502" t="s">
        <v>13</v>
      </c>
      <c r="E1042" s="504">
        <v>2236</v>
      </c>
      <c r="F1042" s="512">
        <v>6.0000000000000001E-3</v>
      </c>
    </row>
    <row r="1043" spans="1:6">
      <c r="A1043" s="513" t="s">
        <v>12944</v>
      </c>
      <c r="B1043" s="502">
        <v>102750</v>
      </c>
      <c r="C1043" s="503" t="s">
        <v>3291</v>
      </c>
      <c r="D1043" s="502" t="s">
        <v>13</v>
      </c>
      <c r="E1043" s="504">
        <v>2725.03</v>
      </c>
      <c r="F1043" s="512">
        <v>6.1999999999999998E-3</v>
      </c>
    </row>
    <row r="1044" spans="1:6">
      <c r="A1044" s="513" t="s">
        <v>12944</v>
      </c>
      <c r="B1044" s="502">
        <v>102774</v>
      </c>
      <c r="C1044" s="503" t="s">
        <v>3315</v>
      </c>
      <c r="D1044" s="502" t="s">
        <v>13</v>
      </c>
      <c r="E1044" s="504">
        <v>8768.56</v>
      </c>
      <c r="F1044" s="512">
        <v>9.3100000000000002E-2</v>
      </c>
    </row>
    <row r="1045" spans="1:6">
      <c r="A1045" s="513" t="s">
        <v>12944</v>
      </c>
      <c r="B1045" s="502">
        <v>102739</v>
      </c>
      <c r="C1045" s="503" t="s">
        <v>3280</v>
      </c>
      <c r="D1045" s="502" t="s">
        <v>13</v>
      </c>
      <c r="E1045" s="504">
        <v>3734.02</v>
      </c>
      <c r="F1045" s="512">
        <v>6.1999999999999998E-3</v>
      </c>
    </row>
    <row r="1046" spans="1:6">
      <c r="A1046" s="513" t="s">
        <v>12944</v>
      </c>
      <c r="B1046" s="502">
        <v>102751</v>
      </c>
      <c r="C1046" s="503" t="s">
        <v>3292</v>
      </c>
      <c r="D1046" s="502" t="s">
        <v>13</v>
      </c>
      <c r="E1046" s="504">
        <v>4719.4799999999996</v>
      </c>
      <c r="F1046" s="512">
        <v>6.6E-3</v>
      </c>
    </row>
    <row r="1047" spans="1:6">
      <c r="A1047" s="513" t="s">
        <v>12944</v>
      </c>
      <c r="B1047" s="502">
        <v>102775</v>
      </c>
      <c r="C1047" s="503" t="s">
        <v>3316</v>
      </c>
      <c r="D1047" s="502" t="s">
        <v>13</v>
      </c>
      <c r="E1047" s="504">
        <v>13192.18</v>
      </c>
      <c r="F1047" s="512">
        <v>9.1999999999999998E-2</v>
      </c>
    </row>
    <row r="1048" spans="1:6">
      <c r="A1048" s="513" t="s">
        <v>12944</v>
      </c>
      <c r="B1048" s="502">
        <v>102769</v>
      </c>
      <c r="C1048" s="503" t="s">
        <v>3310</v>
      </c>
      <c r="D1048" s="502" t="s">
        <v>13</v>
      </c>
      <c r="E1048" s="504">
        <v>18771.66</v>
      </c>
      <c r="F1048" s="512">
        <v>5.8999999999999999E-3</v>
      </c>
    </row>
    <row r="1049" spans="1:6">
      <c r="A1049" s="513" t="s">
        <v>12944</v>
      </c>
      <c r="B1049" s="502">
        <v>102799</v>
      </c>
      <c r="C1049" s="503" t="s">
        <v>3340</v>
      </c>
      <c r="D1049" s="502" t="s">
        <v>13</v>
      </c>
      <c r="E1049" s="504">
        <v>34883.26</v>
      </c>
      <c r="F1049" s="512">
        <v>8.4900000000000003E-2</v>
      </c>
    </row>
    <row r="1050" spans="1:6">
      <c r="A1050" s="513" t="s">
        <v>12944</v>
      </c>
      <c r="B1050" s="502">
        <v>102770</v>
      </c>
      <c r="C1050" s="503" t="s">
        <v>3311</v>
      </c>
      <c r="D1050" s="502" t="s">
        <v>13</v>
      </c>
      <c r="E1050" s="504">
        <v>28832.09</v>
      </c>
      <c r="F1050" s="512">
        <v>6.6E-3</v>
      </c>
    </row>
    <row r="1051" spans="1:6">
      <c r="A1051" s="513" t="s">
        <v>12944</v>
      </c>
      <c r="B1051" s="502">
        <v>102800</v>
      </c>
      <c r="C1051" s="503" t="s">
        <v>3341</v>
      </c>
      <c r="D1051" s="502" t="s">
        <v>13</v>
      </c>
      <c r="E1051" s="504">
        <v>60318.05</v>
      </c>
      <c r="F1051" s="512">
        <v>8.0299999999999996E-2</v>
      </c>
    </row>
    <row r="1052" spans="1:6">
      <c r="A1052" s="513" t="s">
        <v>12944</v>
      </c>
      <c r="B1052" s="502">
        <v>102771</v>
      </c>
      <c r="C1052" s="503" t="s">
        <v>3312</v>
      </c>
      <c r="D1052" s="502" t="s">
        <v>13</v>
      </c>
      <c r="E1052" s="504">
        <v>40360.25</v>
      </c>
      <c r="F1052" s="512">
        <v>6.7000000000000002E-3</v>
      </c>
    </row>
    <row r="1053" spans="1:6">
      <c r="A1053" s="513" t="s">
        <v>12944</v>
      </c>
      <c r="B1053" s="502">
        <v>102801</v>
      </c>
      <c r="C1053" s="503" t="s">
        <v>3342</v>
      </c>
      <c r="D1053" s="502" t="s">
        <v>13</v>
      </c>
      <c r="E1053" s="504">
        <v>84229.38</v>
      </c>
      <c r="F1053" s="512">
        <v>7.7899999999999997E-2</v>
      </c>
    </row>
    <row r="1054" spans="1:6">
      <c r="A1054" s="513" t="s">
        <v>12944</v>
      </c>
      <c r="B1054" s="502">
        <v>102772</v>
      </c>
      <c r="C1054" s="503" t="s">
        <v>3313</v>
      </c>
      <c r="D1054" s="502" t="s">
        <v>13</v>
      </c>
      <c r="E1054" s="504">
        <v>56692.9</v>
      </c>
      <c r="F1054" s="512">
        <v>5.4000000000000003E-3</v>
      </c>
    </row>
    <row r="1055" spans="1:6">
      <c r="A1055" s="513" t="s">
        <v>12944</v>
      </c>
      <c r="B1055" s="502">
        <v>102802</v>
      </c>
      <c r="C1055" s="503" t="s">
        <v>3343</v>
      </c>
      <c r="D1055" s="502" t="s">
        <v>13</v>
      </c>
      <c r="E1055" s="504">
        <v>101085.3</v>
      </c>
      <c r="F1055" s="512">
        <v>7.7100000000000002E-2</v>
      </c>
    </row>
    <row r="1056" spans="1:6">
      <c r="A1056" s="513" t="s">
        <v>12944</v>
      </c>
      <c r="B1056" s="502">
        <v>102747</v>
      </c>
      <c r="C1056" s="503" t="s">
        <v>3288</v>
      </c>
      <c r="D1056" s="502" t="s">
        <v>13</v>
      </c>
      <c r="E1056" s="504">
        <v>8472.51</v>
      </c>
      <c r="F1056" s="512">
        <v>7.0000000000000001E-3</v>
      </c>
    </row>
    <row r="1057" spans="1:6">
      <c r="A1057" s="513" t="s">
        <v>12944</v>
      </c>
      <c r="B1057" s="502">
        <v>102758</v>
      </c>
      <c r="C1057" s="503" t="s">
        <v>3299</v>
      </c>
      <c r="D1057" s="502" t="s">
        <v>13</v>
      </c>
      <c r="E1057" s="504">
        <v>13511.08</v>
      </c>
      <c r="F1057" s="512">
        <v>7.7000000000000002E-3</v>
      </c>
    </row>
    <row r="1058" spans="1:6">
      <c r="A1058" s="513" t="s">
        <v>12944</v>
      </c>
      <c r="B1058" s="502">
        <v>102788</v>
      </c>
      <c r="C1058" s="503" t="s">
        <v>3329</v>
      </c>
      <c r="D1058" s="502" t="s">
        <v>13</v>
      </c>
      <c r="E1058" s="504">
        <v>18253.169999999998</v>
      </c>
      <c r="F1058" s="512">
        <v>8.0500000000000002E-2</v>
      </c>
    </row>
    <row r="1059" spans="1:6">
      <c r="A1059" s="513" t="s">
        <v>12944</v>
      </c>
      <c r="B1059" s="502">
        <v>102748</v>
      </c>
      <c r="C1059" s="503" t="s">
        <v>3289</v>
      </c>
      <c r="D1059" s="502" t="s">
        <v>13</v>
      </c>
      <c r="E1059" s="504">
        <v>11839.37</v>
      </c>
      <c r="F1059" s="512">
        <v>7.1999999999999998E-3</v>
      </c>
    </row>
    <row r="1060" spans="1:6">
      <c r="A1060" s="513" t="s">
        <v>12944</v>
      </c>
      <c r="B1060" s="502">
        <v>102759</v>
      </c>
      <c r="C1060" s="503" t="s">
        <v>3300</v>
      </c>
      <c r="D1060" s="502" t="s">
        <v>13</v>
      </c>
      <c r="E1060" s="504">
        <v>20054.93</v>
      </c>
      <c r="F1060" s="512">
        <v>8.0000000000000002E-3</v>
      </c>
    </row>
    <row r="1061" spans="1:6">
      <c r="A1061" s="513" t="s">
        <v>12944</v>
      </c>
      <c r="B1061" s="502">
        <v>102789</v>
      </c>
      <c r="C1061" s="503" t="s">
        <v>3330</v>
      </c>
      <c r="D1061" s="502" t="s">
        <v>13</v>
      </c>
      <c r="E1061" s="504">
        <v>24107.69</v>
      </c>
      <c r="F1061" s="512">
        <v>7.8899999999999998E-2</v>
      </c>
    </row>
    <row r="1062" spans="1:6">
      <c r="A1062" s="513" t="s">
        <v>12944</v>
      </c>
      <c r="B1062" s="502">
        <v>102749</v>
      </c>
      <c r="C1062" s="503" t="s">
        <v>3290</v>
      </c>
      <c r="D1062" s="502" t="s">
        <v>13</v>
      </c>
      <c r="E1062" s="504">
        <v>20319.47</v>
      </c>
      <c r="F1062" s="512">
        <v>7.4999999999999997E-3</v>
      </c>
    </row>
    <row r="1063" spans="1:6">
      <c r="A1063" s="513" t="s">
        <v>12944</v>
      </c>
      <c r="B1063" s="502">
        <v>102760</v>
      </c>
      <c r="C1063" s="503" t="s">
        <v>3301</v>
      </c>
      <c r="D1063" s="502" t="s">
        <v>13</v>
      </c>
      <c r="E1063" s="504">
        <v>36967.79</v>
      </c>
      <c r="F1063" s="512">
        <v>8.2000000000000007E-3</v>
      </c>
    </row>
    <row r="1064" spans="1:6">
      <c r="A1064" s="513" t="s">
        <v>12944</v>
      </c>
      <c r="B1064" s="502">
        <v>102790</v>
      </c>
      <c r="C1064" s="503" t="s">
        <v>3331</v>
      </c>
      <c r="D1064" s="502" t="s">
        <v>13</v>
      </c>
      <c r="E1064" s="504">
        <v>39387.79</v>
      </c>
      <c r="F1064" s="512">
        <v>6.9000000000000006E-2</v>
      </c>
    </row>
    <row r="1065" spans="1:6">
      <c r="A1065" s="513" t="s">
        <v>12944</v>
      </c>
      <c r="B1065" s="502">
        <v>102785</v>
      </c>
      <c r="C1065" s="503" t="s">
        <v>3326</v>
      </c>
      <c r="D1065" s="502" t="s">
        <v>13</v>
      </c>
      <c r="E1065" s="504">
        <v>10079.91</v>
      </c>
      <c r="F1065" s="512">
        <v>9.3299999999999994E-2</v>
      </c>
    </row>
    <row r="1066" spans="1:6">
      <c r="A1066" s="513" t="s">
        <v>12944</v>
      </c>
      <c r="B1066" s="502">
        <v>102786</v>
      </c>
      <c r="C1066" s="503" t="s">
        <v>3327</v>
      </c>
      <c r="D1066" s="502" t="s">
        <v>13</v>
      </c>
      <c r="E1066" s="504">
        <v>11148.1</v>
      </c>
      <c r="F1066" s="512">
        <v>8.4599999999999995E-2</v>
      </c>
    </row>
    <row r="1067" spans="1:6">
      <c r="A1067" s="513" t="s">
        <v>12944</v>
      </c>
      <c r="B1067" s="502">
        <v>102787</v>
      </c>
      <c r="C1067" s="503" t="s">
        <v>3328</v>
      </c>
      <c r="D1067" s="502" t="s">
        <v>13</v>
      </c>
      <c r="E1067" s="504">
        <v>16677.62</v>
      </c>
      <c r="F1067" s="512">
        <v>8.6300000000000002E-2</v>
      </c>
    </row>
    <row r="1068" spans="1:6">
      <c r="A1068" s="513" t="s">
        <v>12944</v>
      </c>
      <c r="B1068" s="502">
        <v>102736</v>
      </c>
      <c r="C1068" s="503" t="s">
        <v>3277</v>
      </c>
      <c r="D1068" s="502" t="s">
        <v>16</v>
      </c>
      <c r="E1068" s="504">
        <v>605.29999999999995</v>
      </c>
      <c r="F1068" s="512">
        <v>2.0000000000000001E-4</v>
      </c>
    </row>
    <row r="1069" spans="1:6">
      <c r="A1069" s="513" t="s">
        <v>12944</v>
      </c>
      <c r="B1069" s="502">
        <v>102727</v>
      </c>
      <c r="C1069" s="503" t="s">
        <v>3268</v>
      </c>
      <c r="D1069" s="502" t="s">
        <v>15</v>
      </c>
      <c r="E1069" s="504">
        <v>95.91</v>
      </c>
      <c r="F1069" s="512">
        <v>0</v>
      </c>
    </row>
    <row r="1070" spans="1:6">
      <c r="A1070" s="513" t="s">
        <v>12945</v>
      </c>
      <c r="B1070" s="502">
        <v>102112</v>
      </c>
      <c r="C1070" s="503" t="s">
        <v>2944</v>
      </c>
      <c r="D1070" s="502" t="s">
        <v>13</v>
      </c>
      <c r="E1070" s="504">
        <v>155.02000000000001</v>
      </c>
      <c r="F1070" s="512">
        <v>4.4900000000000002E-2</v>
      </c>
    </row>
    <row r="1071" spans="1:6">
      <c r="A1071" s="513" t="s">
        <v>12945</v>
      </c>
      <c r="B1071" s="502">
        <v>102111</v>
      </c>
      <c r="C1071" s="503" t="s">
        <v>2943</v>
      </c>
      <c r="D1071" s="502" t="s">
        <v>13</v>
      </c>
      <c r="E1071" s="504">
        <v>1210.99</v>
      </c>
      <c r="F1071" s="512">
        <v>5.7000000000000002E-3</v>
      </c>
    </row>
    <row r="1072" spans="1:6">
      <c r="A1072" s="513" t="s">
        <v>12945</v>
      </c>
      <c r="B1072" s="502">
        <v>102114</v>
      </c>
      <c r="C1072" s="503" t="s">
        <v>2946</v>
      </c>
      <c r="D1072" s="502" t="s">
        <v>13</v>
      </c>
      <c r="E1072" s="504">
        <v>158.94999999999999</v>
      </c>
      <c r="F1072" s="512">
        <v>4.3799999999999999E-2</v>
      </c>
    </row>
    <row r="1073" spans="1:6">
      <c r="A1073" s="513" t="s">
        <v>12945</v>
      </c>
      <c r="B1073" s="502">
        <v>102113</v>
      </c>
      <c r="C1073" s="503" t="s">
        <v>2945</v>
      </c>
      <c r="D1073" s="502" t="s">
        <v>13</v>
      </c>
      <c r="E1073" s="504">
        <v>1938.97</v>
      </c>
      <c r="F1073" s="512">
        <v>3.5999999999999999E-3</v>
      </c>
    </row>
    <row r="1074" spans="1:6">
      <c r="A1074" s="513" t="s">
        <v>12945</v>
      </c>
      <c r="B1074" s="502">
        <v>102117</v>
      </c>
      <c r="C1074" s="503" t="s">
        <v>2949</v>
      </c>
      <c r="D1074" s="502" t="s">
        <v>13</v>
      </c>
      <c r="E1074" s="504">
        <v>163.72999999999999</v>
      </c>
      <c r="F1074" s="512">
        <v>4.2500000000000003E-2</v>
      </c>
    </row>
    <row r="1075" spans="1:6">
      <c r="A1075" s="513" t="s">
        <v>12945</v>
      </c>
      <c r="B1075" s="502">
        <v>102116</v>
      </c>
      <c r="C1075" s="503" t="s">
        <v>2948</v>
      </c>
      <c r="D1075" s="502" t="s">
        <v>13</v>
      </c>
      <c r="E1075" s="504">
        <v>2071.91</v>
      </c>
      <c r="F1075" s="512">
        <v>3.3999999999999998E-3</v>
      </c>
    </row>
    <row r="1076" spans="1:6">
      <c r="A1076" s="513" t="s">
        <v>12945</v>
      </c>
      <c r="B1076" s="502">
        <v>102132</v>
      </c>
      <c r="C1076" s="503" t="s">
        <v>12946</v>
      </c>
      <c r="D1076" s="502" t="s">
        <v>13</v>
      </c>
      <c r="E1076" s="504">
        <v>0</v>
      </c>
      <c r="F1076" s="512"/>
    </row>
    <row r="1077" spans="1:6">
      <c r="A1077" s="513" t="s">
        <v>12945</v>
      </c>
      <c r="B1077" s="502">
        <v>102115</v>
      </c>
      <c r="C1077" s="503" t="s">
        <v>2947</v>
      </c>
      <c r="D1077" s="502" t="s">
        <v>13</v>
      </c>
      <c r="E1077" s="504">
        <v>3389.68</v>
      </c>
      <c r="F1077" s="512">
        <v>2.0999999999999999E-3</v>
      </c>
    </row>
    <row r="1078" spans="1:6">
      <c r="A1078" s="513" t="s">
        <v>12945</v>
      </c>
      <c r="B1078" s="502">
        <v>102123</v>
      </c>
      <c r="C1078" s="503" t="s">
        <v>2954</v>
      </c>
      <c r="D1078" s="502" t="s">
        <v>13</v>
      </c>
      <c r="E1078" s="504">
        <v>223.12</v>
      </c>
      <c r="F1078" s="512">
        <v>3.1199999999999999E-2</v>
      </c>
    </row>
    <row r="1079" spans="1:6">
      <c r="A1079" s="513" t="s">
        <v>12945</v>
      </c>
      <c r="B1079" s="502">
        <v>102122</v>
      </c>
      <c r="C1079" s="503" t="s">
        <v>2953</v>
      </c>
      <c r="D1079" s="502" t="s">
        <v>13</v>
      </c>
      <c r="E1079" s="504">
        <v>9613.39</v>
      </c>
      <c r="F1079" s="512">
        <v>6.9999999999999999E-4</v>
      </c>
    </row>
    <row r="1080" spans="1:6">
      <c r="A1080" s="513" t="s">
        <v>12945</v>
      </c>
      <c r="B1080" s="502">
        <v>102119</v>
      </c>
      <c r="C1080" s="503" t="s">
        <v>2951</v>
      </c>
      <c r="D1080" s="502" t="s">
        <v>13</v>
      </c>
      <c r="E1080" s="504">
        <v>167.85</v>
      </c>
      <c r="F1080" s="512">
        <v>4.1500000000000002E-2</v>
      </c>
    </row>
    <row r="1081" spans="1:6">
      <c r="A1081" s="513" t="s">
        <v>12945</v>
      </c>
      <c r="B1081" s="502">
        <v>102118</v>
      </c>
      <c r="C1081" s="503" t="s">
        <v>2950</v>
      </c>
      <c r="D1081" s="502" t="s">
        <v>13</v>
      </c>
      <c r="E1081" s="504">
        <v>2830.35</v>
      </c>
      <c r="F1081" s="512">
        <v>2.5000000000000001E-3</v>
      </c>
    </row>
    <row r="1082" spans="1:6">
      <c r="A1082" s="513" t="s">
        <v>12945</v>
      </c>
      <c r="B1082" s="502">
        <v>102133</v>
      </c>
      <c r="C1082" s="503" t="s">
        <v>12947</v>
      </c>
      <c r="D1082" s="502" t="s">
        <v>13</v>
      </c>
      <c r="E1082" s="504">
        <v>0</v>
      </c>
      <c r="F1082" s="512"/>
    </row>
    <row r="1083" spans="1:6">
      <c r="A1083" s="513" t="s">
        <v>12945</v>
      </c>
      <c r="B1083" s="502">
        <v>102127</v>
      </c>
      <c r="C1083" s="503" t="s">
        <v>12948</v>
      </c>
      <c r="D1083" s="502" t="s">
        <v>13</v>
      </c>
      <c r="E1083" s="504">
        <v>0</v>
      </c>
      <c r="F1083" s="512"/>
    </row>
    <row r="1084" spans="1:6">
      <c r="A1084" s="513" t="s">
        <v>12945</v>
      </c>
      <c r="B1084" s="502">
        <v>102126</v>
      </c>
      <c r="C1084" s="503" t="s">
        <v>12949</v>
      </c>
      <c r="D1084" s="502" t="s">
        <v>13</v>
      </c>
      <c r="E1084" s="504">
        <v>0</v>
      </c>
      <c r="F1084" s="512"/>
    </row>
    <row r="1085" spans="1:6">
      <c r="A1085" s="513" t="s">
        <v>12945</v>
      </c>
      <c r="B1085" s="502">
        <v>102137</v>
      </c>
      <c r="C1085" s="503" t="s">
        <v>2956</v>
      </c>
      <c r="D1085" s="502" t="s">
        <v>13</v>
      </c>
      <c r="E1085" s="504">
        <v>93.89</v>
      </c>
      <c r="F1085" s="512">
        <v>0</v>
      </c>
    </row>
    <row r="1086" spans="1:6">
      <c r="A1086" s="513" t="s">
        <v>12945</v>
      </c>
      <c r="B1086" s="502">
        <v>102136</v>
      </c>
      <c r="C1086" s="503" t="s">
        <v>2955</v>
      </c>
      <c r="D1086" s="502" t="s">
        <v>13</v>
      </c>
      <c r="E1086" s="504">
        <v>81.09</v>
      </c>
      <c r="F1086" s="512">
        <v>0</v>
      </c>
    </row>
    <row r="1087" spans="1:6">
      <c r="A1087" s="513" t="s">
        <v>12945</v>
      </c>
      <c r="B1087" s="502">
        <v>102121</v>
      </c>
      <c r="C1087" s="503" t="s">
        <v>2952</v>
      </c>
      <c r="D1087" s="502" t="s">
        <v>13</v>
      </c>
      <c r="E1087" s="504">
        <v>210.87</v>
      </c>
      <c r="F1087" s="512">
        <v>3.3000000000000002E-2</v>
      </c>
    </row>
    <row r="1088" spans="1:6">
      <c r="A1088" s="513" t="s">
        <v>12945</v>
      </c>
      <c r="B1088" s="502">
        <v>102120</v>
      </c>
      <c r="C1088" s="503" t="s">
        <v>12950</v>
      </c>
      <c r="D1088" s="502" t="s">
        <v>13</v>
      </c>
      <c r="E1088" s="504">
        <v>0</v>
      </c>
      <c r="F1088" s="512"/>
    </row>
    <row r="1089" spans="1:6">
      <c r="A1089" s="513" t="s">
        <v>12945</v>
      </c>
      <c r="B1089" s="502">
        <v>102138</v>
      </c>
      <c r="C1089" s="503" t="s">
        <v>2957</v>
      </c>
      <c r="D1089" s="502" t="s">
        <v>13</v>
      </c>
      <c r="E1089" s="504">
        <v>243.07</v>
      </c>
      <c r="F1089" s="512">
        <v>2.86E-2</v>
      </c>
    </row>
    <row r="1090" spans="1:6">
      <c r="A1090" s="513" t="s">
        <v>12945</v>
      </c>
      <c r="B1090" s="502">
        <v>102334</v>
      </c>
      <c r="C1090" s="503" t="s">
        <v>12951</v>
      </c>
      <c r="D1090" s="502" t="s">
        <v>13</v>
      </c>
      <c r="E1090" s="504">
        <v>0</v>
      </c>
      <c r="F1090" s="512"/>
    </row>
    <row r="1091" spans="1:6">
      <c r="A1091" s="513" t="s">
        <v>12945</v>
      </c>
      <c r="B1091" s="502">
        <v>102129</v>
      </c>
      <c r="C1091" s="503" t="s">
        <v>12952</v>
      </c>
      <c r="D1091" s="502" t="s">
        <v>13</v>
      </c>
      <c r="E1091" s="504">
        <v>0</v>
      </c>
      <c r="F1091" s="512"/>
    </row>
    <row r="1092" spans="1:6">
      <c r="A1092" s="513" t="s">
        <v>12945</v>
      </c>
      <c r="B1092" s="502">
        <v>102128</v>
      </c>
      <c r="C1092" s="503" t="s">
        <v>12953</v>
      </c>
      <c r="D1092" s="502" t="s">
        <v>13</v>
      </c>
      <c r="E1092" s="504">
        <v>0</v>
      </c>
      <c r="F1092" s="512"/>
    </row>
    <row r="1093" spans="1:6">
      <c r="A1093" s="513" t="s">
        <v>12945</v>
      </c>
      <c r="B1093" s="502">
        <v>102131</v>
      </c>
      <c r="C1093" s="503" t="s">
        <v>12954</v>
      </c>
      <c r="D1093" s="502" t="s">
        <v>13</v>
      </c>
      <c r="E1093" s="504">
        <v>0</v>
      </c>
      <c r="F1093" s="512"/>
    </row>
    <row r="1094" spans="1:6">
      <c r="A1094" s="513" t="s">
        <v>12945</v>
      </c>
      <c r="B1094" s="502">
        <v>102130</v>
      </c>
      <c r="C1094" s="503" t="s">
        <v>12955</v>
      </c>
      <c r="D1094" s="502" t="s">
        <v>13</v>
      </c>
      <c r="E1094" s="504">
        <v>0</v>
      </c>
      <c r="F1094" s="512"/>
    </row>
    <row r="1095" spans="1:6">
      <c r="A1095" s="513" t="s">
        <v>12945</v>
      </c>
      <c r="B1095" s="502">
        <v>102134</v>
      </c>
      <c r="C1095" s="503" t="s">
        <v>12956</v>
      </c>
      <c r="D1095" s="502" t="s">
        <v>13</v>
      </c>
      <c r="E1095" s="504">
        <v>0</v>
      </c>
      <c r="F1095" s="512"/>
    </row>
    <row r="1096" spans="1:6">
      <c r="A1096" s="513" t="s">
        <v>12945</v>
      </c>
      <c r="B1096" s="502">
        <v>102135</v>
      </c>
      <c r="C1096" s="503" t="s">
        <v>12957</v>
      </c>
      <c r="D1096" s="502" t="s">
        <v>13</v>
      </c>
      <c r="E1096" s="504">
        <v>0</v>
      </c>
      <c r="F1096" s="512"/>
    </row>
    <row r="1097" spans="1:6">
      <c r="A1097" s="513" t="s">
        <v>12958</v>
      </c>
      <c r="B1097" s="502">
        <v>104941</v>
      </c>
      <c r="C1097" s="503" t="s">
        <v>12959</v>
      </c>
      <c r="D1097" s="502" t="s">
        <v>15</v>
      </c>
      <c r="E1097" s="504">
        <v>0</v>
      </c>
      <c r="F1097" s="512"/>
    </row>
    <row r="1098" spans="1:6">
      <c r="A1098" s="513" t="s">
        <v>12958</v>
      </c>
      <c r="B1098" s="502">
        <v>104942</v>
      </c>
      <c r="C1098" s="503" t="s">
        <v>12960</v>
      </c>
      <c r="D1098" s="502" t="s">
        <v>15</v>
      </c>
      <c r="E1098" s="504">
        <v>0</v>
      </c>
      <c r="F1098" s="512"/>
    </row>
    <row r="1099" spans="1:6">
      <c r="A1099" s="513" t="s">
        <v>12958</v>
      </c>
      <c r="B1099" s="502">
        <v>104940</v>
      </c>
      <c r="C1099" s="503" t="s">
        <v>12961</v>
      </c>
      <c r="D1099" s="502" t="s">
        <v>13</v>
      </c>
      <c r="E1099" s="504">
        <v>0</v>
      </c>
      <c r="F1099" s="512"/>
    </row>
    <row r="1100" spans="1:6">
      <c r="A1100" s="513" t="s">
        <v>12958</v>
      </c>
      <c r="B1100" s="502">
        <v>104943</v>
      </c>
      <c r="C1100" s="503" t="s">
        <v>12962</v>
      </c>
      <c r="D1100" s="502" t="s">
        <v>15</v>
      </c>
      <c r="E1100" s="504">
        <v>0</v>
      </c>
      <c r="F1100" s="512"/>
    </row>
    <row r="1101" spans="1:6">
      <c r="A1101" s="513" t="s">
        <v>12963</v>
      </c>
      <c r="B1101" s="502">
        <v>101801</v>
      </c>
      <c r="C1101" s="503" t="s">
        <v>2879</v>
      </c>
      <c r="D1101" s="502" t="s">
        <v>13</v>
      </c>
      <c r="E1101" s="504">
        <v>1081.77</v>
      </c>
      <c r="F1101" s="512">
        <v>0.2681</v>
      </c>
    </row>
    <row r="1102" spans="1:6">
      <c r="A1102" s="513" t="s">
        <v>12963</v>
      </c>
      <c r="B1102" s="502">
        <v>101800</v>
      </c>
      <c r="C1102" s="503" t="s">
        <v>2878</v>
      </c>
      <c r="D1102" s="502" t="s">
        <v>13</v>
      </c>
      <c r="E1102" s="504">
        <v>1478.79</v>
      </c>
      <c r="F1102" s="512">
        <v>0.1961</v>
      </c>
    </row>
    <row r="1103" spans="1:6">
      <c r="A1103" s="513" t="s">
        <v>12963</v>
      </c>
      <c r="B1103" s="502">
        <v>98108</v>
      </c>
      <c r="C1103" s="503" t="s">
        <v>2924</v>
      </c>
      <c r="D1103" s="502" t="s">
        <v>13</v>
      </c>
      <c r="E1103" s="504">
        <v>544.22</v>
      </c>
      <c r="F1103" s="512">
        <v>1.8E-3</v>
      </c>
    </row>
    <row r="1104" spans="1:6">
      <c r="A1104" s="513" t="s">
        <v>12963</v>
      </c>
      <c r="B1104" s="502">
        <v>98105</v>
      </c>
      <c r="C1104" s="503" t="s">
        <v>2921</v>
      </c>
      <c r="D1104" s="502" t="s">
        <v>13</v>
      </c>
      <c r="E1104" s="504">
        <v>689.01</v>
      </c>
      <c r="F1104" s="512">
        <v>1.5E-3</v>
      </c>
    </row>
    <row r="1105" spans="1:6">
      <c r="A1105" s="513" t="s">
        <v>12963</v>
      </c>
      <c r="B1105" s="502">
        <v>98109</v>
      </c>
      <c r="C1105" s="503" t="s">
        <v>2934</v>
      </c>
      <c r="D1105" s="502" t="s">
        <v>13</v>
      </c>
      <c r="E1105" s="504">
        <v>885.34</v>
      </c>
      <c r="F1105" s="512">
        <v>2.7000000000000001E-3</v>
      </c>
    </row>
    <row r="1106" spans="1:6">
      <c r="A1106" s="513" t="s">
        <v>12963</v>
      </c>
      <c r="B1106" s="502">
        <v>98106</v>
      </c>
      <c r="C1106" s="503" t="s">
        <v>2922</v>
      </c>
      <c r="D1106" s="502" t="s">
        <v>13</v>
      </c>
      <c r="E1106" s="504">
        <v>1136.44</v>
      </c>
      <c r="F1106" s="512">
        <v>2.0999999999999999E-3</v>
      </c>
    </row>
    <row r="1107" spans="1:6">
      <c r="A1107" s="513" t="s">
        <v>12963</v>
      </c>
      <c r="B1107" s="502">
        <v>98110</v>
      </c>
      <c r="C1107" s="503" t="s">
        <v>2935</v>
      </c>
      <c r="D1107" s="502" t="s">
        <v>13</v>
      </c>
      <c r="E1107" s="504">
        <v>534.37</v>
      </c>
      <c r="F1107" s="512">
        <v>0</v>
      </c>
    </row>
    <row r="1108" spans="1:6">
      <c r="A1108" s="513" t="s">
        <v>12963</v>
      </c>
      <c r="B1108" s="502">
        <v>98107</v>
      </c>
      <c r="C1108" s="503" t="s">
        <v>2923</v>
      </c>
      <c r="D1108" s="502" t="s">
        <v>13</v>
      </c>
      <c r="E1108" s="504">
        <v>304.66000000000003</v>
      </c>
      <c r="F1108" s="512">
        <v>1.8E-3</v>
      </c>
    </row>
    <row r="1109" spans="1:6">
      <c r="A1109" s="513" t="s">
        <v>12963</v>
      </c>
      <c r="B1109" s="502">
        <v>98104</v>
      </c>
      <c r="C1109" s="503" t="s">
        <v>2920</v>
      </c>
      <c r="D1109" s="502" t="s">
        <v>13</v>
      </c>
      <c r="E1109" s="504">
        <v>394.29</v>
      </c>
      <c r="F1109" s="512">
        <v>1.4E-3</v>
      </c>
    </row>
    <row r="1110" spans="1:6">
      <c r="A1110" s="513" t="s">
        <v>12963</v>
      </c>
      <c r="B1110" s="502">
        <v>98102</v>
      </c>
      <c r="C1110" s="503" t="s">
        <v>2919</v>
      </c>
      <c r="D1110" s="502" t="s">
        <v>13</v>
      </c>
      <c r="E1110" s="504">
        <v>192.88</v>
      </c>
      <c r="F1110" s="512">
        <v>1.06E-2</v>
      </c>
    </row>
    <row r="1111" spans="1:6">
      <c r="A1111" s="513" t="s">
        <v>12963</v>
      </c>
      <c r="B1111" s="502">
        <v>98111</v>
      </c>
      <c r="C1111" s="503" t="s">
        <v>2936</v>
      </c>
      <c r="D1111" s="502" t="s">
        <v>13</v>
      </c>
      <c r="E1111" s="504">
        <v>71.2</v>
      </c>
      <c r="F1111" s="512">
        <v>0</v>
      </c>
    </row>
    <row r="1112" spans="1:6">
      <c r="A1112" s="513" t="s">
        <v>12963</v>
      </c>
      <c r="B1112" s="502">
        <v>97891</v>
      </c>
      <c r="C1112" s="503" t="s">
        <v>2890</v>
      </c>
      <c r="D1112" s="502" t="s">
        <v>13</v>
      </c>
      <c r="E1112" s="504">
        <v>230.15</v>
      </c>
      <c r="F1112" s="512">
        <v>3.5999999999999999E-3</v>
      </c>
    </row>
    <row r="1113" spans="1:6">
      <c r="A1113" s="513" t="s">
        <v>12963</v>
      </c>
      <c r="B1113" s="502">
        <v>97892</v>
      </c>
      <c r="C1113" s="503" t="s">
        <v>2891</v>
      </c>
      <c r="D1113" s="502" t="s">
        <v>13</v>
      </c>
      <c r="E1113" s="504">
        <v>431.8</v>
      </c>
      <c r="F1113" s="512">
        <v>5.5999999999999999E-3</v>
      </c>
    </row>
    <row r="1114" spans="1:6">
      <c r="A1114" s="513" t="s">
        <v>12963</v>
      </c>
      <c r="B1114" s="502">
        <v>97893</v>
      </c>
      <c r="C1114" s="503" t="s">
        <v>2892</v>
      </c>
      <c r="D1114" s="502" t="s">
        <v>13</v>
      </c>
      <c r="E1114" s="504">
        <v>596.49</v>
      </c>
      <c r="F1114" s="512">
        <v>6.4000000000000003E-3</v>
      </c>
    </row>
    <row r="1115" spans="1:6">
      <c r="A1115" s="513" t="s">
        <v>12963</v>
      </c>
      <c r="B1115" s="502">
        <v>97894</v>
      </c>
      <c r="C1115" s="503" t="s">
        <v>2893</v>
      </c>
      <c r="D1115" s="502" t="s">
        <v>13</v>
      </c>
      <c r="E1115" s="504">
        <v>665.96</v>
      </c>
      <c r="F1115" s="512">
        <v>2.63E-2</v>
      </c>
    </row>
    <row r="1116" spans="1:6">
      <c r="A1116" s="513" t="s">
        <v>12963</v>
      </c>
      <c r="B1116" s="502">
        <v>97886</v>
      </c>
      <c r="C1116" s="503" t="s">
        <v>2885</v>
      </c>
      <c r="D1116" s="502" t="s">
        <v>13</v>
      </c>
      <c r="E1116" s="504">
        <v>182.19</v>
      </c>
      <c r="F1116" s="512">
        <v>3.0999999999999999E-3</v>
      </c>
    </row>
    <row r="1117" spans="1:6">
      <c r="A1117" s="513" t="s">
        <v>12963</v>
      </c>
      <c r="B1117" s="502">
        <v>97887</v>
      </c>
      <c r="C1117" s="503" t="s">
        <v>2886</v>
      </c>
      <c r="D1117" s="502" t="s">
        <v>13</v>
      </c>
      <c r="E1117" s="504">
        <v>286.23</v>
      </c>
      <c r="F1117" s="512">
        <v>2.8999999999999998E-3</v>
      </c>
    </row>
    <row r="1118" spans="1:6">
      <c r="A1118" s="513" t="s">
        <v>12963</v>
      </c>
      <c r="B1118" s="502">
        <v>97888</v>
      </c>
      <c r="C1118" s="503" t="s">
        <v>2887</v>
      </c>
      <c r="D1118" s="502" t="s">
        <v>13</v>
      </c>
      <c r="E1118" s="504">
        <v>550.34</v>
      </c>
      <c r="F1118" s="512">
        <v>4.4000000000000003E-3</v>
      </c>
    </row>
    <row r="1119" spans="1:6">
      <c r="A1119" s="513" t="s">
        <v>12963</v>
      </c>
      <c r="B1119" s="502">
        <v>97889</v>
      </c>
      <c r="C1119" s="503" t="s">
        <v>2888</v>
      </c>
      <c r="D1119" s="502" t="s">
        <v>13</v>
      </c>
      <c r="E1119" s="504">
        <v>747.68</v>
      </c>
      <c r="F1119" s="512">
        <v>5.1000000000000004E-3</v>
      </c>
    </row>
    <row r="1120" spans="1:6">
      <c r="A1120" s="513" t="s">
        <v>12963</v>
      </c>
      <c r="B1120" s="502">
        <v>97890</v>
      </c>
      <c r="C1120" s="503" t="s">
        <v>2889</v>
      </c>
      <c r="D1120" s="502" t="s">
        <v>13</v>
      </c>
      <c r="E1120" s="504">
        <v>849.17</v>
      </c>
      <c r="F1120" s="512">
        <v>2.06E-2</v>
      </c>
    </row>
    <row r="1121" spans="1:6">
      <c r="A1121" s="513" t="s">
        <v>12963</v>
      </c>
      <c r="B1121" s="502">
        <v>97881</v>
      </c>
      <c r="C1121" s="503" t="s">
        <v>2880</v>
      </c>
      <c r="D1121" s="502" t="s">
        <v>13</v>
      </c>
      <c r="E1121" s="504">
        <v>150.34</v>
      </c>
      <c r="F1121" s="512">
        <v>2.5000000000000001E-3</v>
      </c>
    </row>
    <row r="1122" spans="1:6">
      <c r="A1122" s="513" t="s">
        <v>12963</v>
      </c>
      <c r="B1122" s="502">
        <v>97882</v>
      </c>
      <c r="C1122" s="503" t="s">
        <v>2881</v>
      </c>
      <c r="D1122" s="502" t="s">
        <v>13</v>
      </c>
      <c r="E1122" s="504">
        <v>237.33</v>
      </c>
      <c r="F1122" s="512">
        <v>2E-3</v>
      </c>
    </row>
    <row r="1123" spans="1:6">
      <c r="A1123" s="513" t="s">
        <v>12963</v>
      </c>
      <c r="B1123" s="502">
        <v>97883</v>
      </c>
      <c r="C1123" s="503" t="s">
        <v>2882</v>
      </c>
      <c r="D1123" s="502" t="s">
        <v>13</v>
      </c>
      <c r="E1123" s="504">
        <v>456.66</v>
      </c>
      <c r="F1123" s="512">
        <v>1.1599999999999999E-2</v>
      </c>
    </row>
    <row r="1124" spans="1:6">
      <c r="A1124" s="513" t="s">
        <v>12963</v>
      </c>
      <c r="B1124" s="502">
        <v>97884</v>
      </c>
      <c r="C1124" s="503" t="s">
        <v>2883</v>
      </c>
      <c r="D1124" s="502" t="s">
        <v>13</v>
      </c>
      <c r="E1124" s="504">
        <v>893.6</v>
      </c>
      <c r="F1124" s="512">
        <v>8.8000000000000005E-3</v>
      </c>
    </row>
    <row r="1125" spans="1:6">
      <c r="A1125" s="513" t="s">
        <v>12963</v>
      </c>
      <c r="B1125" s="502">
        <v>97885</v>
      </c>
      <c r="C1125" s="503" t="s">
        <v>2884</v>
      </c>
      <c r="D1125" s="502" t="s">
        <v>13</v>
      </c>
      <c r="E1125" s="504">
        <v>1374.06</v>
      </c>
      <c r="F1125" s="512">
        <v>1.11E-2</v>
      </c>
    </row>
    <row r="1126" spans="1:6">
      <c r="A1126" s="513" t="s">
        <v>12963</v>
      </c>
      <c r="B1126" s="502">
        <v>99250</v>
      </c>
      <c r="C1126" s="503" t="s">
        <v>2925</v>
      </c>
      <c r="D1126" s="502" t="s">
        <v>13</v>
      </c>
      <c r="E1126" s="504">
        <v>195.44</v>
      </c>
      <c r="F1126" s="512">
        <v>2.8999999999999998E-3</v>
      </c>
    </row>
    <row r="1127" spans="1:6">
      <c r="A1127" s="513" t="s">
        <v>12963</v>
      </c>
      <c r="B1127" s="502">
        <v>97900</v>
      </c>
      <c r="C1127" s="503" t="s">
        <v>2910</v>
      </c>
      <c r="D1127" s="502" t="s">
        <v>13</v>
      </c>
      <c r="E1127" s="504">
        <v>200.78</v>
      </c>
      <c r="F1127" s="512">
        <v>2.8E-3</v>
      </c>
    </row>
    <row r="1128" spans="1:6">
      <c r="A1128" s="513" t="s">
        <v>12963</v>
      </c>
      <c r="B1128" s="502">
        <v>99251</v>
      </c>
      <c r="C1128" s="503" t="s">
        <v>2926</v>
      </c>
      <c r="D1128" s="502" t="s">
        <v>13</v>
      </c>
      <c r="E1128" s="504">
        <v>306.18</v>
      </c>
      <c r="F1128" s="512">
        <v>2.5999999999999999E-3</v>
      </c>
    </row>
    <row r="1129" spans="1:6">
      <c r="A1129" s="513" t="s">
        <v>12963</v>
      </c>
      <c r="B1129" s="502">
        <v>97901</v>
      </c>
      <c r="C1129" s="503" t="s">
        <v>2911</v>
      </c>
      <c r="D1129" s="502" t="s">
        <v>13</v>
      </c>
      <c r="E1129" s="504">
        <v>315.35000000000002</v>
      </c>
      <c r="F1129" s="512">
        <v>2.5999999999999999E-3</v>
      </c>
    </row>
    <row r="1130" spans="1:6">
      <c r="A1130" s="513" t="s">
        <v>12963</v>
      </c>
      <c r="B1130" s="502">
        <v>99253</v>
      </c>
      <c r="C1130" s="503" t="s">
        <v>2927</v>
      </c>
      <c r="D1130" s="502" t="s">
        <v>13</v>
      </c>
      <c r="E1130" s="504">
        <v>591.17999999999995</v>
      </c>
      <c r="F1130" s="512">
        <v>4.1000000000000003E-3</v>
      </c>
    </row>
    <row r="1131" spans="1:6">
      <c r="A1131" s="513" t="s">
        <v>12963</v>
      </c>
      <c r="B1131" s="502">
        <v>97902</v>
      </c>
      <c r="C1131" s="503" t="s">
        <v>2912</v>
      </c>
      <c r="D1131" s="502" t="s">
        <v>13</v>
      </c>
      <c r="E1131" s="504">
        <v>611.76</v>
      </c>
      <c r="F1131" s="512">
        <v>4.0000000000000001E-3</v>
      </c>
    </row>
    <row r="1132" spans="1:6">
      <c r="A1132" s="513" t="s">
        <v>12963</v>
      </c>
      <c r="B1132" s="502">
        <v>99255</v>
      </c>
      <c r="C1132" s="503" t="s">
        <v>2928</v>
      </c>
      <c r="D1132" s="502" t="s">
        <v>13</v>
      </c>
      <c r="E1132" s="504">
        <v>824.55</v>
      </c>
      <c r="F1132" s="512">
        <v>4.5999999999999999E-3</v>
      </c>
    </row>
    <row r="1133" spans="1:6">
      <c r="A1133" s="513" t="s">
        <v>12963</v>
      </c>
      <c r="B1133" s="502">
        <v>97903</v>
      </c>
      <c r="C1133" s="503" t="s">
        <v>2913</v>
      </c>
      <c r="D1133" s="502" t="s">
        <v>13</v>
      </c>
      <c r="E1133" s="504">
        <v>852.77</v>
      </c>
      <c r="F1133" s="512">
        <v>4.4000000000000003E-3</v>
      </c>
    </row>
    <row r="1134" spans="1:6">
      <c r="A1134" s="513" t="s">
        <v>12963</v>
      </c>
      <c r="B1134" s="502">
        <v>99257</v>
      </c>
      <c r="C1134" s="503" t="s">
        <v>2929</v>
      </c>
      <c r="D1134" s="502" t="s">
        <v>13</v>
      </c>
      <c r="E1134" s="504">
        <v>968.82</v>
      </c>
      <c r="F1134" s="512">
        <v>1.29E-2</v>
      </c>
    </row>
    <row r="1135" spans="1:6">
      <c r="A1135" s="513" t="s">
        <v>12963</v>
      </c>
      <c r="B1135" s="502">
        <v>97904</v>
      </c>
      <c r="C1135" s="503" t="s">
        <v>2914</v>
      </c>
      <c r="D1135" s="502" t="s">
        <v>13</v>
      </c>
      <c r="E1135" s="504">
        <v>1005.32</v>
      </c>
      <c r="F1135" s="512">
        <v>1.24E-2</v>
      </c>
    </row>
    <row r="1136" spans="1:6">
      <c r="A1136" s="513" t="s">
        <v>12963</v>
      </c>
      <c r="B1136" s="502">
        <v>99258</v>
      </c>
      <c r="C1136" s="503" t="s">
        <v>2930</v>
      </c>
      <c r="D1136" s="502" t="s">
        <v>13</v>
      </c>
      <c r="E1136" s="504">
        <v>260.45999999999998</v>
      </c>
      <c r="F1136" s="512">
        <v>3.0999999999999999E-3</v>
      </c>
    </row>
    <row r="1137" spans="1:6">
      <c r="A1137" s="513" t="s">
        <v>12963</v>
      </c>
      <c r="B1137" s="502">
        <v>97905</v>
      </c>
      <c r="C1137" s="503" t="s">
        <v>2915</v>
      </c>
      <c r="D1137" s="502" t="s">
        <v>13</v>
      </c>
      <c r="E1137" s="504">
        <v>266.27999999999997</v>
      </c>
      <c r="F1137" s="512">
        <v>3.0000000000000001E-3</v>
      </c>
    </row>
    <row r="1138" spans="1:6">
      <c r="A1138" s="513" t="s">
        <v>12963</v>
      </c>
      <c r="B1138" s="502">
        <v>99260</v>
      </c>
      <c r="C1138" s="503" t="s">
        <v>2931</v>
      </c>
      <c r="D1138" s="502" t="s">
        <v>13</v>
      </c>
      <c r="E1138" s="504">
        <v>482.83</v>
      </c>
      <c r="F1138" s="512">
        <v>5.0000000000000001E-3</v>
      </c>
    </row>
    <row r="1139" spans="1:6">
      <c r="A1139" s="513" t="s">
        <v>12963</v>
      </c>
      <c r="B1139" s="502">
        <v>97906</v>
      </c>
      <c r="C1139" s="503" t="s">
        <v>2916</v>
      </c>
      <c r="D1139" s="502" t="s">
        <v>13</v>
      </c>
      <c r="E1139" s="504">
        <v>495.79</v>
      </c>
      <c r="F1139" s="512">
        <v>4.8999999999999998E-3</v>
      </c>
    </row>
    <row r="1140" spans="1:6">
      <c r="A1140" s="513" t="s">
        <v>12963</v>
      </c>
      <c r="B1140" s="502">
        <v>99262</v>
      </c>
      <c r="C1140" s="503" t="s">
        <v>2932</v>
      </c>
      <c r="D1140" s="502" t="s">
        <v>13</v>
      </c>
      <c r="E1140" s="504">
        <v>686.28</v>
      </c>
      <c r="F1140" s="512">
        <v>5.4999999999999997E-3</v>
      </c>
    </row>
    <row r="1141" spans="1:6">
      <c r="A1141" s="513" t="s">
        <v>12963</v>
      </c>
      <c r="B1141" s="502">
        <v>97907</v>
      </c>
      <c r="C1141" s="503" t="s">
        <v>2917</v>
      </c>
      <c r="D1141" s="502" t="s">
        <v>13</v>
      </c>
      <c r="E1141" s="504">
        <v>704.78</v>
      </c>
      <c r="F1141" s="512">
        <v>5.4000000000000003E-3</v>
      </c>
    </row>
    <row r="1142" spans="1:6">
      <c r="A1142" s="513" t="s">
        <v>12963</v>
      </c>
      <c r="B1142" s="502">
        <v>99264</v>
      </c>
      <c r="C1142" s="503" t="s">
        <v>2933</v>
      </c>
      <c r="D1142" s="502" t="s">
        <v>13</v>
      </c>
      <c r="E1142" s="504">
        <v>805.21</v>
      </c>
      <c r="F1142" s="512">
        <v>1.55E-2</v>
      </c>
    </row>
    <row r="1143" spans="1:6">
      <c r="A1143" s="513" t="s">
        <v>12963</v>
      </c>
      <c r="B1143" s="502">
        <v>97908</v>
      </c>
      <c r="C1143" s="503" t="s">
        <v>2918</v>
      </c>
      <c r="D1143" s="502" t="s">
        <v>13</v>
      </c>
      <c r="E1143" s="504">
        <v>830.21</v>
      </c>
      <c r="F1143" s="512">
        <v>1.4999999999999999E-2</v>
      </c>
    </row>
    <row r="1144" spans="1:6">
      <c r="A1144" s="513" t="s">
        <v>12963</v>
      </c>
      <c r="B1144" s="502">
        <v>97895</v>
      </c>
      <c r="C1144" s="503" t="s">
        <v>2906</v>
      </c>
      <c r="D1144" s="502" t="s">
        <v>13</v>
      </c>
      <c r="E1144" s="504">
        <v>203.23</v>
      </c>
      <c r="F1144" s="512">
        <v>0</v>
      </c>
    </row>
    <row r="1145" spans="1:6">
      <c r="A1145" s="513" t="s">
        <v>12963</v>
      </c>
      <c r="B1145" s="502">
        <v>97896</v>
      </c>
      <c r="C1145" s="503" t="s">
        <v>2907</v>
      </c>
      <c r="D1145" s="502" t="s">
        <v>13</v>
      </c>
      <c r="E1145" s="504">
        <v>375.61</v>
      </c>
      <c r="F1145" s="512">
        <v>6.3E-3</v>
      </c>
    </row>
    <row r="1146" spans="1:6">
      <c r="A1146" s="513" t="s">
        <v>12963</v>
      </c>
      <c r="B1146" s="502">
        <v>97897</v>
      </c>
      <c r="C1146" s="503" t="s">
        <v>2908</v>
      </c>
      <c r="D1146" s="502" t="s">
        <v>13</v>
      </c>
      <c r="E1146" s="504">
        <v>487.48</v>
      </c>
      <c r="F1146" s="512">
        <v>1.1900000000000001E-2</v>
      </c>
    </row>
    <row r="1147" spans="1:6">
      <c r="A1147" s="513" t="s">
        <v>12963</v>
      </c>
      <c r="B1147" s="502">
        <v>97898</v>
      </c>
      <c r="C1147" s="503" t="s">
        <v>2909</v>
      </c>
      <c r="D1147" s="502" t="s">
        <v>13</v>
      </c>
      <c r="E1147" s="504">
        <v>936.93</v>
      </c>
      <c r="F1147" s="512">
        <v>1.2200000000000001E-2</v>
      </c>
    </row>
    <row r="1148" spans="1:6">
      <c r="A1148" s="513" t="s">
        <v>12963</v>
      </c>
      <c r="B1148" s="502">
        <v>97899</v>
      </c>
      <c r="C1148" s="503" t="s">
        <v>12964</v>
      </c>
      <c r="D1148" s="502" t="s">
        <v>13</v>
      </c>
      <c r="E1148" s="504">
        <v>0</v>
      </c>
      <c r="F1148" s="512"/>
    </row>
    <row r="1149" spans="1:6">
      <c r="A1149" s="513" t="s">
        <v>12963</v>
      </c>
      <c r="B1149" s="502">
        <v>101795</v>
      </c>
      <c r="C1149" s="503" t="s">
        <v>2903</v>
      </c>
      <c r="D1149" s="502" t="s">
        <v>13</v>
      </c>
      <c r="E1149" s="504">
        <v>650.41999999999996</v>
      </c>
      <c r="F1149" s="512">
        <v>9.7999999999999997E-3</v>
      </c>
    </row>
    <row r="1150" spans="1:6">
      <c r="A1150" s="513" t="s">
        <v>12963</v>
      </c>
      <c r="B1150" s="502">
        <v>101796</v>
      </c>
      <c r="C1150" s="503" t="s">
        <v>12965</v>
      </c>
      <c r="D1150" s="502" t="s">
        <v>13</v>
      </c>
      <c r="E1150" s="504">
        <v>0</v>
      </c>
      <c r="F1150" s="512"/>
    </row>
    <row r="1151" spans="1:6">
      <c r="A1151" s="513" t="s">
        <v>12963</v>
      </c>
      <c r="B1151" s="502">
        <v>101797</v>
      </c>
      <c r="C1151" s="503" t="s">
        <v>12966</v>
      </c>
      <c r="D1151" s="502" t="s">
        <v>13</v>
      </c>
      <c r="E1151" s="504">
        <v>0</v>
      </c>
      <c r="F1151" s="512"/>
    </row>
    <row r="1152" spans="1:6">
      <c r="A1152" s="513" t="s">
        <v>12963</v>
      </c>
      <c r="B1152" s="502">
        <v>101802</v>
      </c>
      <c r="C1152" s="503" t="s">
        <v>2939</v>
      </c>
      <c r="D1152" s="502" t="s">
        <v>13</v>
      </c>
      <c r="E1152" s="504">
        <v>1913</v>
      </c>
      <c r="F1152" s="512">
        <v>1.3299999999999999E-2</v>
      </c>
    </row>
    <row r="1153" spans="1:6">
      <c r="A1153" s="513" t="s">
        <v>12963</v>
      </c>
      <c r="B1153" s="502">
        <v>101803</v>
      </c>
      <c r="C1153" s="503" t="s">
        <v>2940</v>
      </c>
      <c r="D1153" s="502" t="s">
        <v>13</v>
      </c>
      <c r="E1153" s="504">
        <v>1217.71</v>
      </c>
      <c r="F1153" s="512">
        <v>5.7999999999999996E-3</v>
      </c>
    </row>
    <row r="1154" spans="1:6">
      <c r="A1154" s="513" t="s">
        <v>12963</v>
      </c>
      <c r="B1154" s="502">
        <v>101804</v>
      </c>
      <c r="C1154" s="503" t="s">
        <v>2941</v>
      </c>
      <c r="D1154" s="502" t="s">
        <v>13</v>
      </c>
      <c r="E1154" s="504">
        <v>1530.55</v>
      </c>
      <c r="F1154" s="512">
        <v>1.2500000000000001E-2</v>
      </c>
    </row>
    <row r="1155" spans="1:6">
      <c r="A1155" s="513" t="s">
        <v>12963</v>
      </c>
      <c r="B1155" s="502">
        <v>101805</v>
      </c>
      <c r="C1155" s="503" t="s">
        <v>2942</v>
      </c>
      <c r="D1155" s="502" t="s">
        <v>13</v>
      </c>
      <c r="E1155" s="504">
        <v>1946.07</v>
      </c>
      <c r="F1155" s="512">
        <v>1.3299999999999999E-2</v>
      </c>
    </row>
    <row r="1156" spans="1:6">
      <c r="A1156" s="513" t="s">
        <v>12963</v>
      </c>
      <c r="B1156" s="502">
        <v>98115</v>
      </c>
      <c r="C1156" s="503" t="s">
        <v>5074</v>
      </c>
      <c r="D1156" s="502" t="s">
        <v>13</v>
      </c>
      <c r="E1156" s="504">
        <v>106.74</v>
      </c>
      <c r="F1156" s="512">
        <v>1.0200000000000001E-2</v>
      </c>
    </row>
    <row r="1157" spans="1:6">
      <c r="A1157" s="513" t="s">
        <v>12963</v>
      </c>
      <c r="B1157" s="502">
        <v>98114</v>
      </c>
      <c r="C1157" s="503" t="s">
        <v>2938</v>
      </c>
      <c r="D1157" s="502" t="s">
        <v>13</v>
      </c>
      <c r="E1157" s="504">
        <v>546.29</v>
      </c>
      <c r="F1157" s="512">
        <v>0.86639999999999995</v>
      </c>
    </row>
    <row r="1158" spans="1:6">
      <c r="A1158" s="513" t="s">
        <v>12963</v>
      </c>
      <c r="B1158" s="502">
        <v>98112</v>
      </c>
      <c r="C1158" s="503" t="s">
        <v>2937</v>
      </c>
      <c r="D1158" s="502" t="s">
        <v>13</v>
      </c>
      <c r="E1158" s="504">
        <v>96.28</v>
      </c>
      <c r="F1158" s="512">
        <v>0</v>
      </c>
    </row>
    <row r="1159" spans="1:6">
      <c r="A1159" s="513" t="s">
        <v>12963</v>
      </c>
      <c r="B1159" s="502">
        <v>100128</v>
      </c>
      <c r="C1159" s="503" t="s">
        <v>5159</v>
      </c>
      <c r="D1159" s="502" t="s">
        <v>13</v>
      </c>
      <c r="E1159" s="504">
        <v>1500.18</v>
      </c>
      <c r="F1159" s="512">
        <v>0</v>
      </c>
    </row>
    <row r="1160" spans="1:6">
      <c r="A1160" s="513" t="s">
        <v>12967</v>
      </c>
      <c r="B1160" s="502">
        <v>102623</v>
      </c>
      <c r="C1160" s="503" t="s">
        <v>3122</v>
      </c>
      <c r="D1160" s="502" t="s">
        <v>13</v>
      </c>
      <c r="E1160" s="504">
        <v>927.45</v>
      </c>
      <c r="F1160" s="512">
        <v>0</v>
      </c>
    </row>
    <row r="1161" spans="1:6">
      <c r="A1161" s="513" t="s">
        <v>12967</v>
      </c>
      <c r="B1161" s="502">
        <v>102607</v>
      </c>
      <c r="C1161" s="503" t="s">
        <v>3112</v>
      </c>
      <c r="D1161" s="502" t="s">
        <v>13</v>
      </c>
      <c r="E1161" s="504">
        <v>518.47</v>
      </c>
      <c r="F1161" s="512">
        <v>0</v>
      </c>
    </row>
    <row r="1162" spans="1:6">
      <c r="A1162" s="513" t="s">
        <v>12967</v>
      </c>
      <c r="B1162" s="502">
        <v>102608</v>
      </c>
      <c r="C1162" s="503" t="s">
        <v>3113</v>
      </c>
      <c r="D1162" s="502" t="s">
        <v>13</v>
      </c>
      <c r="E1162" s="504">
        <v>1188.6600000000001</v>
      </c>
      <c r="F1162" s="512">
        <v>0</v>
      </c>
    </row>
    <row r="1163" spans="1:6">
      <c r="A1163" s="513" t="s">
        <v>12967</v>
      </c>
      <c r="B1163" s="502">
        <v>102609</v>
      </c>
      <c r="C1163" s="503" t="s">
        <v>3114</v>
      </c>
      <c r="D1163" s="502" t="s">
        <v>13</v>
      </c>
      <c r="E1163" s="504">
        <v>1350.59</v>
      </c>
      <c r="F1163" s="512">
        <v>0</v>
      </c>
    </row>
    <row r="1164" spans="1:6">
      <c r="A1164" s="513" t="s">
        <v>12967</v>
      </c>
      <c r="B1164" s="502">
        <v>102610</v>
      </c>
      <c r="C1164" s="503" t="s">
        <v>5024</v>
      </c>
      <c r="D1164" s="502" t="s">
        <v>13</v>
      </c>
      <c r="E1164" s="504">
        <v>2321.44</v>
      </c>
      <c r="F1164" s="512">
        <v>0</v>
      </c>
    </row>
    <row r="1165" spans="1:6">
      <c r="A1165" s="513" t="s">
        <v>12967</v>
      </c>
      <c r="B1165" s="502">
        <v>102622</v>
      </c>
      <c r="C1165" s="503" t="s">
        <v>3121</v>
      </c>
      <c r="D1165" s="502" t="s">
        <v>13</v>
      </c>
      <c r="E1165" s="504">
        <v>669.28</v>
      </c>
      <c r="F1165" s="512">
        <v>0</v>
      </c>
    </row>
    <row r="1166" spans="1:6">
      <c r="A1166" s="513" t="s">
        <v>12967</v>
      </c>
      <c r="B1166" s="502">
        <v>102605</v>
      </c>
      <c r="C1166" s="503" t="s">
        <v>3110</v>
      </c>
      <c r="D1166" s="502" t="s">
        <v>13</v>
      </c>
      <c r="E1166" s="504">
        <v>314.3</v>
      </c>
      <c r="F1166" s="512">
        <v>0</v>
      </c>
    </row>
    <row r="1167" spans="1:6">
      <c r="A1167" s="513" t="s">
        <v>12967</v>
      </c>
      <c r="B1167" s="502">
        <v>102606</v>
      </c>
      <c r="C1167" s="503" t="s">
        <v>3111</v>
      </c>
      <c r="D1167" s="502" t="s">
        <v>13</v>
      </c>
      <c r="E1167" s="504">
        <v>484.36</v>
      </c>
      <c r="F1167" s="512">
        <v>0</v>
      </c>
    </row>
    <row r="1168" spans="1:6">
      <c r="A1168" s="513" t="s">
        <v>12967</v>
      </c>
      <c r="B1168" s="502">
        <v>102613</v>
      </c>
      <c r="C1168" s="503" t="s">
        <v>3116</v>
      </c>
      <c r="D1168" s="502" t="s">
        <v>13</v>
      </c>
      <c r="E1168" s="504">
        <v>726.89</v>
      </c>
      <c r="F1168" s="512">
        <v>0</v>
      </c>
    </row>
    <row r="1169" spans="1:6">
      <c r="A1169" s="513" t="s">
        <v>12967</v>
      </c>
      <c r="B1169" s="502">
        <v>102619</v>
      </c>
      <c r="C1169" s="503" t="s">
        <v>3120</v>
      </c>
      <c r="D1169" s="502" t="s">
        <v>13</v>
      </c>
      <c r="E1169" s="504">
        <v>6120.03</v>
      </c>
      <c r="F1169" s="512">
        <v>7.0800000000000002E-2</v>
      </c>
    </row>
    <row r="1170" spans="1:6">
      <c r="A1170" s="513" t="s">
        <v>12967</v>
      </c>
      <c r="B1170" s="502">
        <v>102614</v>
      </c>
      <c r="C1170" s="503" t="s">
        <v>3117</v>
      </c>
      <c r="D1170" s="502" t="s">
        <v>13</v>
      </c>
      <c r="E1170" s="504">
        <v>1117.75</v>
      </c>
      <c r="F1170" s="512">
        <v>0</v>
      </c>
    </row>
    <row r="1171" spans="1:6">
      <c r="A1171" s="513" t="s">
        <v>12967</v>
      </c>
      <c r="B1171" s="502">
        <v>102620</v>
      </c>
      <c r="C1171" s="503" t="s">
        <v>5028</v>
      </c>
      <c r="D1171" s="502" t="s">
        <v>13</v>
      </c>
      <c r="E1171" s="504">
        <v>8926.15</v>
      </c>
      <c r="F1171" s="512">
        <v>4.8500000000000001E-2</v>
      </c>
    </row>
    <row r="1172" spans="1:6">
      <c r="A1172" s="513" t="s">
        <v>12967</v>
      </c>
      <c r="B1172" s="502">
        <v>102615</v>
      </c>
      <c r="C1172" s="503" t="s">
        <v>3118</v>
      </c>
      <c r="D1172" s="502" t="s">
        <v>13</v>
      </c>
      <c r="E1172" s="504">
        <v>1402.78</v>
      </c>
      <c r="F1172" s="512">
        <v>0</v>
      </c>
    </row>
    <row r="1173" spans="1:6">
      <c r="A1173" s="513" t="s">
        <v>12967</v>
      </c>
      <c r="B1173" s="502">
        <v>102621</v>
      </c>
      <c r="C1173" s="503" t="s">
        <v>5029</v>
      </c>
      <c r="D1173" s="502" t="s">
        <v>13</v>
      </c>
      <c r="E1173" s="504">
        <v>13761.81</v>
      </c>
      <c r="F1173" s="512">
        <v>3.15E-2</v>
      </c>
    </row>
    <row r="1174" spans="1:6">
      <c r="A1174" s="513" t="s">
        <v>12967</v>
      </c>
      <c r="B1174" s="502">
        <v>102616</v>
      </c>
      <c r="C1174" s="503" t="s">
        <v>5026</v>
      </c>
      <c r="D1174" s="502" t="s">
        <v>13</v>
      </c>
      <c r="E1174" s="504">
        <v>2076.62</v>
      </c>
      <c r="F1174" s="512">
        <v>0</v>
      </c>
    </row>
    <row r="1175" spans="1:6">
      <c r="A1175" s="513" t="s">
        <v>12967</v>
      </c>
      <c r="B1175" s="502">
        <v>102611</v>
      </c>
      <c r="C1175" s="503" t="s">
        <v>3115</v>
      </c>
      <c r="D1175" s="502" t="s">
        <v>13</v>
      </c>
      <c r="E1175" s="504">
        <v>522.29</v>
      </c>
      <c r="F1175" s="512">
        <v>0</v>
      </c>
    </row>
    <row r="1176" spans="1:6">
      <c r="A1176" s="513" t="s">
        <v>12967</v>
      </c>
      <c r="B1176" s="502">
        <v>102617</v>
      </c>
      <c r="C1176" s="503" t="s">
        <v>3119</v>
      </c>
      <c r="D1176" s="502" t="s">
        <v>13</v>
      </c>
      <c r="E1176" s="504">
        <v>3760.18</v>
      </c>
      <c r="F1176" s="512">
        <v>0.1152</v>
      </c>
    </row>
    <row r="1177" spans="1:6">
      <c r="A1177" s="513" t="s">
        <v>12967</v>
      </c>
      <c r="B1177" s="502">
        <v>102618</v>
      </c>
      <c r="C1177" s="503" t="s">
        <v>5027</v>
      </c>
      <c r="D1177" s="502" t="s">
        <v>13</v>
      </c>
      <c r="E1177" s="504">
        <v>4539.3100000000004</v>
      </c>
      <c r="F1177" s="512">
        <v>9.5399999999999999E-2</v>
      </c>
    </row>
    <row r="1178" spans="1:6">
      <c r="A1178" s="513" t="s">
        <v>12967</v>
      </c>
      <c r="B1178" s="502">
        <v>102612</v>
      </c>
      <c r="C1178" s="503" t="s">
        <v>5025</v>
      </c>
      <c r="D1178" s="502" t="s">
        <v>13</v>
      </c>
      <c r="E1178" s="504">
        <v>749.91</v>
      </c>
      <c r="F1178" s="512">
        <v>0</v>
      </c>
    </row>
    <row r="1179" spans="1:6">
      <c r="A1179" s="513" t="s">
        <v>12967</v>
      </c>
      <c r="B1179" s="502">
        <v>102603</v>
      </c>
      <c r="C1179" s="503" t="s">
        <v>3108</v>
      </c>
      <c r="D1179" s="502" t="s">
        <v>13</v>
      </c>
      <c r="E1179" s="504">
        <v>11.13</v>
      </c>
      <c r="F1179" s="512">
        <v>0</v>
      </c>
    </row>
    <row r="1180" spans="1:6">
      <c r="A1180" s="513" t="s">
        <v>12967</v>
      </c>
      <c r="B1180" s="502">
        <v>102587</v>
      </c>
      <c r="C1180" s="503" t="s">
        <v>3092</v>
      </c>
      <c r="D1180" s="502" t="s">
        <v>13</v>
      </c>
      <c r="E1180" s="504">
        <v>3.82</v>
      </c>
      <c r="F1180" s="512">
        <v>0</v>
      </c>
    </row>
    <row r="1181" spans="1:6">
      <c r="A1181" s="513" t="s">
        <v>12967</v>
      </c>
      <c r="B1181" s="502">
        <v>102589</v>
      </c>
      <c r="C1181" s="503" t="s">
        <v>3094</v>
      </c>
      <c r="D1181" s="502" t="s">
        <v>13</v>
      </c>
      <c r="E1181" s="504">
        <v>4.24</v>
      </c>
      <c r="F1181" s="512">
        <v>0</v>
      </c>
    </row>
    <row r="1182" spans="1:6">
      <c r="A1182" s="513" t="s">
        <v>12967</v>
      </c>
      <c r="B1182" s="502">
        <v>102591</v>
      </c>
      <c r="C1182" s="503" t="s">
        <v>3096</v>
      </c>
      <c r="D1182" s="502" t="s">
        <v>13</v>
      </c>
      <c r="E1182" s="504">
        <v>4.67</v>
      </c>
      <c r="F1182" s="512">
        <v>0</v>
      </c>
    </row>
    <row r="1183" spans="1:6">
      <c r="A1183" s="513" t="s">
        <v>12967</v>
      </c>
      <c r="B1183" s="502">
        <v>102593</v>
      </c>
      <c r="C1183" s="503" t="s">
        <v>3098</v>
      </c>
      <c r="D1183" s="502" t="s">
        <v>13</v>
      </c>
      <c r="E1183" s="504">
        <v>5.28</v>
      </c>
      <c r="F1183" s="512">
        <v>0</v>
      </c>
    </row>
    <row r="1184" spans="1:6">
      <c r="A1184" s="513" t="s">
        <v>12967</v>
      </c>
      <c r="B1184" s="502">
        <v>102595</v>
      </c>
      <c r="C1184" s="503" t="s">
        <v>3100</v>
      </c>
      <c r="D1184" s="502" t="s">
        <v>13</v>
      </c>
      <c r="E1184" s="504">
        <v>5.96</v>
      </c>
      <c r="F1184" s="512">
        <v>0</v>
      </c>
    </row>
    <row r="1185" spans="1:6">
      <c r="A1185" s="513" t="s">
        <v>12967</v>
      </c>
      <c r="B1185" s="502">
        <v>102597</v>
      </c>
      <c r="C1185" s="503" t="s">
        <v>3102</v>
      </c>
      <c r="D1185" s="502" t="s">
        <v>13</v>
      </c>
      <c r="E1185" s="504">
        <v>6.83</v>
      </c>
      <c r="F1185" s="512">
        <v>0</v>
      </c>
    </row>
    <row r="1186" spans="1:6">
      <c r="A1186" s="513" t="s">
        <v>12967</v>
      </c>
      <c r="B1186" s="502">
        <v>102599</v>
      </c>
      <c r="C1186" s="503" t="s">
        <v>3104</v>
      </c>
      <c r="D1186" s="502" t="s">
        <v>13</v>
      </c>
      <c r="E1186" s="504">
        <v>7.69</v>
      </c>
      <c r="F1186" s="512">
        <v>0</v>
      </c>
    </row>
    <row r="1187" spans="1:6">
      <c r="A1187" s="513" t="s">
        <v>12967</v>
      </c>
      <c r="B1187" s="502">
        <v>102601</v>
      </c>
      <c r="C1187" s="503" t="s">
        <v>3106</v>
      </c>
      <c r="D1187" s="502" t="s">
        <v>13</v>
      </c>
      <c r="E1187" s="504">
        <v>8.98</v>
      </c>
      <c r="F1187" s="512">
        <v>0</v>
      </c>
    </row>
    <row r="1188" spans="1:6">
      <c r="A1188" s="513" t="s">
        <v>12967</v>
      </c>
      <c r="B1188" s="502">
        <v>102604</v>
      </c>
      <c r="C1188" s="503" t="s">
        <v>3109</v>
      </c>
      <c r="D1188" s="502" t="s">
        <v>13</v>
      </c>
      <c r="E1188" s="504">
        <v>12.83</v>
      </c>
      <c r="F1188" s="512">
        <v>0</v>
      </c>
    </row>
    <row r="1189" spans="1:6">
      <c r="A1189" s="513" t="s">
        <v>12967</v>
      </c>
      <c r="B1189" s="502">
        <v>102588</v>
      </c>
      <c r="C1189" s="503" t="s">
        <v>3093</v>
      </c>
      <c r="D1189" s="502" t="s">
        <v>13</v>
      </c>
      <c r="E1189" s="504">
        <v>5.52</v>
      </c>
      <c r="F1189" s="512">
        <v>0</v>
      </c>
    </row>
    <row r="1190" spans="1:6">
      <c r="A1190" s="513" t="s">
        <v>12967</v>
      </c>
      <c r="B1190" s="502">
        <v>102590</v>
      </c>
      <c r="C1190" s="503" t="s">
        <v>3095</v>
      </c>
      <c r="D1190" s="502" t="s">
        <v>13</v>
      </c>
      <c r="E1190" s="504">
        <v>5.96</v>
      </c>
      <c r="F1190" s="512">
        <v>0</v>
      </c>
    </row>
    <row r="1191" spans="1:6">
      <c r="A1191" s="513" t="s">
        <v>12967</v>
      </c>
      <c r="B1191" s="502">
        <v>102592</v>
      </c>
      <c r="C1191" s="503" t="s">
        <v>3097</v>
      </c>
      <c r="D1191" s="502" t="s">
        <v>13</v>
      </c>
      <c r="E1191" s="504">
        <v>6.37</v>
      </c>
      <c r="F1191" s="512">
        <v>0</v>
      </c>
    </row>
    <row r="1192" spans="1:6">
      <c r="A1192" s="513" t="s">
        <v>12967</v>
      </c>
      <c r="B1192" s="502">
        <v>102594</v>
      </c>
      <c r="C1192" s="503" t="s">
        <v>3099</v>
      </c>
      <c r="D1192" s="502" t="s">
        <v>13</v>
      </c>
      <c r="E1192" s="504">
        <v>6.98</v>
      </c>
      <c r="F1192" s="512">
        <v>0</v>
      </c>
    </row>
    <row r="1193" spans="1:6">
      <c r="A1193" s="513" t="s">
        <v>12967</v>
      </c>
      <c r="B1193" s="502">
        <v>102596</v>
      </c>
      <c r="C1193" s="503" t="s">
        <v>3101</v>
      </c>
      <c r="D1193" s="502" t="s">
        <v>13</v>
      </c>
      <c r="E1193" s="504">
        <v>7.67</v>
      </c>
      <c r="F1193" s="512">
        <v>0</v>
      </c>
    </row>
    <row r="1194" spans="1:6">
      <c r="A1194" s="513" t="s">
        <v>12967</v>
      </c>
      <c r="B1194" s="502">
        <v>102598</v>
      </c>
      <c r="C1194" s="503" t="s">
        <v>3103</v>
      </c>
      <c r="D1194" s="502" t="s">
        <v>13</v>
      </c>
      <c r="E1194" s="504">
        <v>8.5299999999999994</v>
      </c>
      <c r="F1194" s="512">
        <v>0</v>
      </c>
    </row>
    <row r="1195" spans="1:6">
      <c r="A1195" s="513" t="s">
        <v>12967</v>
      </c>
      <c r="B1195" s="502">
        <v>102600</v>
      </c>
      <c r="C1195" s="503" t="s">
        <v>3105</v>
      </c>
      <c r="D1195" s="502" t="s">
        <v>13</v>
      </c>
      <c r="E1195" s="504">
        <v>9.39</v>
      </c>
      <c r="F1195" s="512">
        <v>0</v>
      </c>
    </row>
    <row r="1196" spans="1:6">
      <c r="A1196" s="513" t="s">
        <v>12967</v>
      </c>
      <c r="B1196" s="502">
        <v>102602</v>
      </c>
      <c r="C1196" s="503" t="s">
        <v>3107</v>
      </c>
      <c r="D1196" s="502" t="s">
        <v>13</v>
      </c>
      <c r="E1196" s="504">
        <v>10.69</v>
      </c>
      <c r="F1196" s="512">
        <v>0</v>
      </c>
    </row>
    <row r="1197" spans="1:6">
      <c r="A1197" s="513" t="s">
        <v>12968</v>
      </c>
      <c r="B1197" s="502">
        <v>103005</v>
      </c>
      <c r="C1197" s="503" t="s">
        <v>3592</v>
      </c>
      <c r="D1197" s="502" t="s">
        <v>13</v>
      </c>
      <c r="E1197" s="504">
        <v>572.15</v>
      </c>
      <c r="F1197" s="512">
        <v>0.27960000000000002</v>
      </c>
    </row>
    <row r="1198" spans="1:6">
      <c r="A1198" s="513" t="s">
        <v>12968</v>
      </c>
      <c r="B1198" s="502">
        <v>103006</v>
      </c>
      <c r="C1198" s="503" t="s">
        <v>3593</v>
      </c>
      <c r="D1198" s="502" t="s">
        <v>13</v>
      </c>
      <c r="E1198" s="504">
        <v>791.4</v>
      </c>
      <c r="F1198" s="512">
        <v>0.25690000000000002</v>
      </c>
    </row>
    <row r="1199" spans="1:6">
      <c r="A1199" s="513" t="s">
        <v>12968</v>
      </c>
      <c r="B1199" s="502">
        <v>103007</v>
      </c>
      <c r="C1199" s="503" t="s">
        <v>3594</v>
      </c>
      <c r="D1199" s="502" t="s">
        <v>13</v>
      </c>
      <c r="E1199" s="504">
        <v>1038.8399999999999</v>
      </c>
      <c r="F1199" s="512">
        <v>0.27910000000000001</v>
      </c>
    </row>
    <row r="1200" spans="1:6">
      <c r="A1200" s="513" t="s">
        <v>12968</v>
      </c>
      <c r="B1200" s="502">
        <v>103004</v>
      </c>
      <c r="C1200" s="503" t="s">
        <v>12969</v>
      </c>
      <c r="D1200" s="502" t="s">
        <v>12</v>
      </c>
      <c r="E1200" s="504">
        <v>0</v>
      </c>
      <c r="F1200" s="512"/>
    </row>
    <row r="1201" spans="1:6">
      <c r="A1201" s="513" t="s">
        <v>12968</v>
      </c>
      <c r="B1201" s="502">
        <v>102989</v>
      </c>
      <c r="C1201" s="503" t="s">
        <v>3577</v>
      </c>
      <c r="D1201" s="502" t="s">
        <v>12</v>
      </c>
      <c r="E1201" s="504">
        <v>36.090000000000003</v>
      </c>
      <c r="F1201" s="512">
        <v>0</v>
      </c>
    </row>
    <row r="1202" spans="1:6">
      <c r="A1202" s="513" t="s">
        <v>12968</v>
      </c>
      <c r="B1202" s="502">
        <v>102990</v>
      </c>
      <c r="C1202" s="503" t="s">
        <v>3578</v>
      </c>
      <c r="D1202" s="502" t="s">
        <v>12</v>
      </c>
      <c r="E1202" s="504">
        <v>43.78</v>
      </c>
      <c r="F1202" s="512">
        <v>0</v>
      </c>
    </row>
    <row r="1203" spans="1:6">
      <c r="A1203" s="513" t="s">
        <v>12968</v>
      </c>
      <c r="B1203" s="502">
        <v>102991</v>
      </c>
      <c r="C1203" s="503" t="s">
        <v>3579</v>
      </c>
      <c r="D1203" s="502" t="s">
        <v>12</v>
      </c>
      <c r="E1203" s="504">
        <v>56.59</v>
      </c>
      <c r="F1203" s="512">
        <v>0</v>
      </c>
    </row>
    <row r="1204" spans="1:6">
      <c r="A1204" s="513" t="s">
        <v>12968</v>
      </c>
      <c r="B1204" s="502">
        <v>102992</v>
      </c>
      <c r="C1204" s="503" t="s">
        <v>3580</v>
      </c>
      <c r="D1204" s="502" t="s">
        <v>12</v>
      </c>
      <c r="E1204" s="504">
        <v>81.459999999999994</v>
      </c>
      <c r="F1204" s="512">
        <v>0</v>
      </c>
    </row>
    <row r="1205" spans="1:6">
      <c r="A1205" s="513" t="s">
        <v>12968</v>
      </c>
      <c r="B1205" s="502">
        <v>102993</v>
      </c>
      <c r="C1205" s="503" t="s">
        <v>3581</v>
      </c>
      <c r="D1205" s="502" t="s">
        <v>12</v>
      </c>
      <c r="E1205" s="504">
        <v>106.26</v>
      </c>
      <c r="F1205" s="512">
        <v>0</v>
      </c>
    </row>
    <row r="1206" spans="1:6">
      <c r="A1206" s="513" t="s">
        <v>12968</v>
      </c>
      <c r="B1206" s="502">
        <v>102994</v>
      </c>
      <c r="C1206" s="503" t="s">
        <v>3582</v>
      </c>
      <c r="D1206" s="502" t="s">
        <v>12</v>
      </c>
      <c r="E1206" s="504">
        <v>177.11</v>
      </c>
      <c r="F1206" s="512">
        <v>0</v>
      </c>
    </row>
    <row r="1207" spans="1:6">
      <c r="A1207" s="513" t="s">
        <v>12968</v>
      </c>
      <c r="B1207" s="502">
        <v>102995</v>
      </c>
      <c r="C1207" s="503" t="s">
        <v>3583</v>
      </c>
      <c r="D1207" s="502" t="s">
        <v>12</v>
      </c>
      <c r="E1207" s="504">
        <v>61.37</v>
      </c>
      <c r="F1207" s="512">
        <v>0</v>
      </c>
    </row>
    <row r="1208" spans="1:6">
      <c r="A1208" s="513" t="s">
        <v>12968</v>
      </c>
      <c r="B1208" s="502">
        <v>102996</v>
      </c>
      <c r="C1208" s="503" t="s">
        <v>3584</v>
      </c>
      <c r="D1208" s="502" t="s">
        <v>12</v>
      </c>
      <c r="E1208" s="504">
        <v>86.84</v>
      </c>
      <c r="F1208" s="512">
        <v>0</v>
      </c>
    </row>
    <row r="1209" spans="1:6">
      <c r="A1209" s="513" t="s">
        <v>12968</v>
      </c>
      <c r="B1209" s="502">
        <v>102998</v>
      </c>
      <c r="C1209" s="503" t="s">
        <v>3586</v>
      </c>
      <c r="D1209" s="502" t="s">
        <v>12</v>
      </c>
      <c r="E1209" s="504">
        <v>110.67</v>
      </c>
      <c r="F1209" s="512">
        <v>0</v>
      </c>
    </row>
    <row r="1210" spans="1:6">
      <c r="A1210" s="513" t="s">
        <v>12968</v>
      </c>
      <c r="B1210" s="502">
        <v>102999</v>
      </c>
      <c r="C1210" s="503" t="s">
        <v>3587</v>
      </c>
      <c r="D1210" s="502" t="s">
        <v>12</v>
      </c>
      <c r="E1210" s="504">
        <v>140.06</v>
      </c>
      <c r="F1210" s="512">
        <v>0</v>
      </c>
    </row>
    <row r="1211" spans="1:6">
      <c r="A1211" s="513" t="s">
        <v>12968</v>
      </c>
      <c r="B1211" s="502">
        <v>103000</v>
      </c>
      <c r="C1211" s="503" t="s">
        <v>3588</v>
      </c>
      <c r="D1211" s="502" t="s">
        <v>12</v>
      </c>
      <c r="E1211" s="504">
        <v>140.63</v>
      </c>
      <c r="F1211" s="512">
        <v>0</v>
      </c>
    </row>
    <row r="1212" spans="1:6">
      <c r="A1212" s="513" t="s">
        <v>12968</v>
      </c>
      <c r="B1212" s="502">
        <v>102997</v>
      </c>
      <c r="C1212" s="503" t="s">
        <v>3585</v>
      </c>
      <c r="D1212" s="502" t="s">
        <v>12</v>
      </c>
      <c r="E1212" s="504">
        <v>115.95</v>
      </c>
      <c r="F1212" s="512">
        <v>0</v>
      </c>
    </row>
    <row r="1213" spans="1:6">
      <c r="A1213" s="513" t="s">
        <v>12968</v>
      </c>
      <c r="B1213" s="502">
        <v>103001</v>
      </c>
      <c r="C1213" s="503" t="s">
        <v>3589</v>
      </c>
      <c r="D1213" s="502" t="s">
        <v>13</v>
      </c>
      <c r="E1213" s="504">
        <v>188.83</v>
      </c>
      <c r="F1213" s="512">
        <v>0.84730000000000005</v>
      </c>
    </row>
    <row r="1214" spans="1:6">
      <c r="A1214" s="513" t="s">
        <v>12968</v>
      </c>
      <c r="B1214" s="502">
        <v>103002</v>
      </c>
      <c r="C1214" s="503" t="s">
        <v>3590</v>
      </c>
      <c r="D1214" s="502" t="s">
        <v>13</v>
      </c>
      <c r="E1214" s="504">
        <v>233.39</v>
      </c>
      <c r="F1214" s="512">
        <v>0.87119999999999997</v>
      </c>
    </row>
    <row r="1215" spans="1:6">
      <c r="A1215" s="513" t="s">
        <v>12968</v>
      </c>
      <c r="B1215" s="502">
        <v>103003</v>
      </c>
      <c r="C1215" s="503" t="s">
        <v>3591</v>
      </c>
      <c r="D1215" s="502" t="s">
        <v>13</v>
      </c>
      <c r="E1215" s="504">
        <v>322.54000000000002</v>
      </c>
      <c r="F1215" s="512">
        <v>0.89910000000000001</v>
      </c>
    </row>
    <row r="1216" spans="1:6">
      <c r="A1216" s="513" t="s">
        <v>12970</v>
      </c>
      <c r="B1216" s="502">
        <v>98522</v>
      </c>
      <c r="C1216" s="503" t="s">
        <v>1088</v>
      </c>
      <c r="D1216" s="502" t="s">
        <v>12</v>
      </c>
      <c r="E1216" s="504">
        <v>166.41</v>
      </c>
      <c r="F1216" s="512">
        <v>0</v>
      </c>
    </row>
    <row r="1217" spans="1:6">
      <c r="A1217" s="513" t="s">
        <v>12970</v>
      </c>
      <c r="B1217" s="502">
        <v>98523</v>
      </c>
      <c r="C1217" s="503" t="s">
        <v>12971</v>
      </c>
      <c r="D1217" s="502" t="s">
        <v>12</v>
      </c>
      <c r="E1217" s="504">
        <v>0</v>
      </c>
      <c r="F1217" s="512"/>
    </row>
    <row r="1218" spans="1:6">
      <c r="A1218" s="513" t="s">
        <v>12970</v>
      </c>
      <c r="B1218" s="502">
        <v>102364</v>
      </c>
      <c r="C1218" s="503" t="s">
        <v>7658</v>
      </c>
      <c r="D1218" s="502" t="s">
        <v>15</v>
      </c>
      <c r="E1218" s="504">
        <v>207.56</v>
      </c>
      <c r="F1218" s="512">
        <v>0.434</v>
      </c>
    </row>
    <row r="1219" spans="1:6">
      <c r="A1219" s="513" t="s">
        <v>12970</v>
      </c>
      <c r="B1219" s="502">
        <v>102363</v>
      </c>
      <c r="C1219" s="503" t="s">
        <v>7657</v>
      </c>
      <c r="D1219" s="502" t="s">
        <v>15</v>
      </c>
      <c r="E1219" s="504">
        <v>185.9</v>
      </c>
      <c r="F1219" s="512">
        <v>0.48459999999999998</v>
      </c>
    </row>
    <row r="1220" spans="1:6">
      <c r="A1220" s="513" t="s">
        <v>12970</v>
      </c>
      <c r="B1220" s="502">
        <v>102362</v>
      </c>
      <c r="C1220" s="503" t="s">
        <v>7656</v>
      </c>
      <c r="D1220" s="502" t="s">
        <v>15</v>
      </c>
      <c r="E1220" s="504">
        <v>174.11</v>
      </c>
      <c r="F1220" s="512">
        <v>0.51739999999999997</v>
      </c>
    </row>
    <row r="1221" spans="1:6">
      <c r="A1221" s="513" t="s">
        <v>12970</v>
      </c>
      <c r="B1221" s="502">
        <v>101196</v>
      </c>
      <c r="C1221" s="503" t="s">
        <v>12972</v>
      </c>
      <c r="D1221" s="502" t="s">
        <v>12</v>
      </c>
      <c r="E1221" s="504">
        <v>0</v>
      </c>
      <c r="F1221" s="512"/>
    </row>
    <row r="1222" spans="1:6">
      <c r="A1222" s="513" t="s">
        <v>12970</v>
      </c>
      <c r="B1222" s="502">
        <v>101195</v>
      </c>
      <c r="C1222" s="503" t="s">
        <v>12973</v>
      </c>
      <c r="D1222" s="502" t="s">
        <v>12</v>
      </c>
      <c r="E1222" s="504">
        <v>0</v>
      </c>
      <c r="F1222" s="512"/>
    </row>
    <row r="1223" spans="1:6">
      <c r="A1223" s="513" t="s">
        <v>12970</v>
      </c>
      <c r="B1223" s="502">
        <v>101193</v>
      </c>
      <c r="C1223" s="503" t="s">
        <v>1817</v>
      </c>
      <c r="D1223" s="502" t="s">
        <v>12</v>
      </c>
      <c r="E1223" s="504">
        <v>63.01</v>
      </c>
      <c r="F1223" s="512">
        <v>0</v>
      </c>
    </row>
    <row r="1224" spans="1:6">
      <c r="A1224" s="513" t="s">
        <v>12970</v>
      </c>
      <c r="B1224" s="502">
        <v>101192</v>
      </c>
      <c r="C1224" s="503" t="s">
        <v>1816</v>
      </c>
      <c r="D1224" s="502" t="s">
        <v>12</v>
      </c>
      <c r="E1224" s="504">
        <v>68.42</v>
      </c>
      <c r="F1224" s="512">
        <v>0</v>
      </c>
    </row>
    <row r="1225" spans="1:6">
      <c r="A1225" s="513" t="s">
        <v>12970</v>
      </c>
      <c r="B1225" s="502">
        <v>101194</v>
      </c>
      <c r="C1225" s="503" t="s">
        <v>1818</v>
      </c>
      <c r="D1225" s="502" t="s">
        <v>12</v>
      </c>
      <c r="E1225" s="504">
        <v>63.29</v>
      </c>
      <c r="F1225" s="512">
        <v>0</v>
      </c>
    </row>
    <row r="1226" spans="1:6">
      <c r="A1226" s="513" t="s">
        <v>12970</v>
      </c>
      <c r="B1226" s="502">
        <v>101190</v>
      </c>
      <c r="C1226" s="503" t="s">
        <v>1814</v>
      </c>
      <c r="D1226" s="502" t="s">
        <v>12</v>
      </c>
      <c r="E1226" s="504">
        <v>68.510000000000005</v>
      </c>
      <c r="F1226" s="512">
        <v>0</v>
      </c>
    </row>
    <row r="1227" spans="1:6">
      <c r="A1227" s="513" t="s">
        <v>12970</v>
      </c>
      <c r="B1227" s="502">
        <v>101189</v>
      </c>
      <c r="C1227" s="503" t="s">
        <v>1813</v>
      </c>
      <c r="D1227" s="502" t="s">
        <v>12</v>
      </c>
      <c r="E1227" s="504">
        <v>69.08</v>
      </c>
      <c r="F1227" s="512">
        <v>0</v>
      </c>
    </row>
    <row r="1228" spans="1:6">
      <c r="A1228" s="513" t="s">
        <v>12970</v>
      </c>
      <c r="B1228" s="502">
        <v>101191</v>
      </c>
      <c r="C1228" s="503" t="s">
        <v>1815</v>
      </c>
      <c r="D1228" s="502" t="s">
        <v>12</v>
      </c>
      <c r="E1228" s="504">
        <v>68.790000000000006</v>
      </c>
      <c r="F1228" s="512">
        <v>0</v>
      </c>
    </row>
    <row r="1229" spans="1:6">
      <c r="A1229" s="513" t="s">
        <v>12970</v>
      </c>
      <c r="B1229" s="502">
        <v>101198</v>
      </c>
      <c r="C1229" s="503" t="s">
        <v>1820</v>
      </c>
      <c r="D1229" s="502" t="s">
        <v>12</v>
      </c>
      <c r="E1229" s="504">
        <v>93.54</v>
      </c>
      <c r="F1229" s="512">
        <v>0</v>
      </c>
    </row>
    <row r="1230" spans="1:6">
      <c r="A1230" s="513" t="s">
        <v>12970</v>
      </c>
      <c r="B1230" s="502">
        <v>101197</v>
      </c>
      <c r="C1230" s="503" t="s">
        <v>1819</v>
      </c>
      <c r="D1230" s="502" t="s">
        <v>12</v>
      </c>
      <c r="E1230" s="504">
        <v>135.65</v>
      </c>
      <c r="F1230" s="512">
        <v>0</v>
      </c>
    </row>
    <row r="1231" spans="1:6">
      <c r="A1231" s="513" t="s">
        <v>12970</v>
      </c>
      <c r="B1231" s="502">
        <v>101199</v>
      </c>
      <c r="C1231" s="503" t="s">
        <v>1821</v>
      </c>
      <c r="D1231" s="502" t="s">
        <v>12</v>
      </c>
      <c r="E1231" s="504">
        <v>94.25</v>
      </c>
      <c r="F1231" s="512">
        <v>0</v>
      </c>
    </row>
    <row r="1232" spans="1:6">
      <c r="A1232" s="513" t="s">
        <v>12970</v>
      </c>
      <c r="B1232" s="502">
        <v>101203</v>
      </c>
      <c r="C1232" s="503" t="s">
        <v>1825</v>
      </c>
      <c r="D1232" s="502" t="s">
        <v>12</v>
      </c>
      <c r="E1232" s="504">
        <v>44.46</v>
      </c>
      <c r="F1232" s="512">
        <v>0</v>
      </c>
    </row>
    <row r="1233" spans="1:6">
      <c r="A1233" s="513" t="s">
        <v>12970</v>
      </c>
      <c r="B1233" s="502">
        <v>101202</v>
      </c>
      <c r="C1233" s="503" t="s">
        <v>1824</v>
      </c>
      <c r="D1233" s="502" t="s">
        <v>12</v>
      </c>
      <c r="E1233" s="504">
        <v>45.17</v>
      </c>
      <c r="F1233" s="512">
        <v>0</v>
      </c>
    </row>
    <row r="1234" spans="1:6">
      <c r="A1234" s="513" t="s">
        <v>12970</v>
      </c>
      <c r="B1234" s="502">
        <v>101204</v>
      </c>
      <c r="C1234" s="503" t="s">
        <v>1826</v>
      </c>
      <c r="D1234" s="502" t="s">
        <v>12</v>
      </c>
      <c r="E1234" s="504">
        <v>44.74</v>
      </c>
      <c r="F1234" s="512">
        <v>0</v>
      </c>
    </row>
    <row r="1235" spans="1:6">
      <c r="A1235" s="513" t="s">
        <v>12970</v>
      </c>
      <c r="B1235" s="502">
        <v>101200</v>
      </c>
      <c r="C1235" s="503" t="s">
        <v>1822</v>
      </c>
      <c r="D1235" s="502" t="s">
        <v>12</v>
      </c>
      <c r="E1235" s="504">
        <v>57.41</v>
      </c>
      <c r="F1235" s="512">
        <v>0</v>
      </c>
    </row>
    <row r="1236" spans="1:6">
      <c r="A1236" s="513" t="s">
        <v>12970</v>
      </c>
      <c r="B1236" s="502">
        <v>101201</v>
      </c>
      <c r="C1236" s="503" t="s">
        <v>1823</v>
      </c>
      <c r="D1236" s="502" t="s">
        <v>12</v>
      </c>
      <c r="E1236" s="504">
        <v>70.3</v>
      </c>
      <c r="F1236" s="512">
        <v>0</v>
      </c>
    </row>
    <row r="1237" spans="1:6">
      <c r="A1237" s="513" t="s">
        <v>12970</v>
      </c>
      <c r="B1237" s="502">
        <v>101205</v>
      </c>
      <c r="C1237" s="503" t="s">
        <v>1827</v>
      </c>
      <c r="D1237" s="502" t="s">
        <v>12</v>
      </c>
      <c r="E1237" s="504">
        <v>45.17</v>
      </c>
      <c r="F1237" s="512">
        <v>0</v>
      </c>
    </row>
    <row r="1238" spans="1:6">
      <c r="A1238" s="513" t="s">
        <v>12970</v>
      </c>
      <c r="B1238" s="502">
        <v>101188</v>
      </c>
      <c r="C1238" s="503" t="s">
        <v>1812</v>
      </c>
      <c r="D1238" s="502" t="s">
        <v>12</v>
      </c>
      <c r="E1238" s="504">
        <v>6.36</v>
      </c>
      <c r="F1238" s="512">
        <v>0</v>
      </c>
    </row>
    <row r="1239" spans="1:6">
      <c r="A1239" s="513" t="s">
        <v>12974</v>
      </c>
      <c r="B1239" s="502">
        <v>87905</v>
      </c>
      <c r="C1239" s="503" t="s">
        <v>5361</v>
      </c>
      <c r="D1239" s="502" t="s">
        <v>15</v>
      </c>
      <c r="E1239" s="504">
        <v>8.89</v>
      </c>
      <c r="F1239" s="512">
        <v>0</v>
      </c>
    </row>
    <row r="1240" spans="1:6">
      <c r="A1240" s="513" t="s">
        <v>12974</v>
      </c>
      <c r="B1240" s="502">
        <v>87904</v>
      </c>
      <c r="C1240" s="503" t="s">
        <v>5360</v>
      </c>
      <c r="D1240" s="502" t="s">
        <v>15</v>
      </c>
      <c r="E1240" s="504">
        <v>9.42</v>
      </c>
      <c r="F1240" s="512">
        <v>0</v>
      </c>
    </row>
    <row r="1241" spans="1:6">
      <c r="A1241" s="513" t="s">
        <v>12974</v>
      </c>
      <c r="B1241" s="502">
        <v>87908</v>
      </c>
      <c r="C1241" s="503" t="s">
        <v>5363</v>
      </c>
      <c r="D1241" s="502" t="s">
        <v>15</v>
      </c>
      <c r="E1241" s="504">
        <v>6.72</v>
      </c>
      <c r="F1241" s="512">
        <v>0.1205</v>
      </c>
    </row>
    <row r="1242" spans="1:6">
      <c r="A1242" s="513" t="s">
        <v>12974</v>
      </c>
      <c r="B1242" s="502">
        <v>87907</v>
      </c>
      <c r="C1242" s="503" t="s">
        <v>5362</v>
      </c>
      <c r="D1242" s="502" t="s">
        <v>15</v>
      </c>
      <c r="E1242" s="504">
        <v>7.25</v>
      </c>
      <c r="F1242" s="512">
        <v>0.11169999999999999</v>
      </c>
    </row>
    <row r="1243" spans="1:6">
      <c r="A1243" s="513" t="s">
        <v>12974</v>
      </c>
      <c r="B1243" s="502">
        <v>87903</v>
      </c>
      <c r="C1243" s="503" t="s">
        <v>5359</v>
      </c>
      <c r="D1243" s="502" t="s">
        <v>15</v>
      </c>
      <c r="E1243" s="504">
        <v>11.24</v>
      </c>
      <c r="F1243" s="512">
        <v>0</v>
      </c>
    </row>
    <row r="1244" spans="1:6">
      <c r="A1244" s="513" t="s">
        <v>12974</v>
      </c>
      <c r="B1244" s="502">
        <v>87902</v>
      </c>
      <c r="C1244" s="503" t="s">
        <v>5358</v>
      </c>
      <c r="D1244" s="502" t="s">
        <v>15</v>
      </c>
      <c r="E1244" s="504">
        <v>11.65</v>
      </c>
      <c r="F1244" s="512">
        <v>0</v>
      </c>
    </row>
    <row r="1245" spans="1:6">
      <c r="A1245" s="513" t="s">
        <v>12974</v>
      </c>
      <c r="B1245" s="502">
        <v>87900</v>
      </c>
      <c r="C1245" s="503" t="s">
        <v>5357</v>
      </c>
      <c r="D1245" s="502" t="s">
        <v>15</v>
      </c>
      <c r="E1245" s="504">
        <v>9.5299999999999994</v>
      </c>
      <c r="F1245" s="512">
        <v>0</v>
      </c>
    </row>
    <row r="1246" spans="1:6">
      <c r="A1246" s="513" t="s">
        <v>12974</v>
      </c>
      <c r="B1246" s="502">
        <v>87899</v>
      </c>
      <c r="C1246" s="503" t="s">
        <v>5356</v>
      </c>
      <c r="D1246" s="502" t="s">
        <v>15</v>
      </c>
      <c r="E1246" s="504">
        <v>9.7100000000000009</v>
      </c>
      <c r="F1246" s="512">
        <v>0</v>
      </c>
    </row>
    <row r="1247" spans="1:6">
      <c r="A1247" s="513" t="s">
        <v>12974</v>
      </c>
      <c r="B1247" s="502">
        <v>87894</v>
      </c>
      <c r="C1247" s="503" t="s">
        <v>5353</v>
      </c>
      <c r="D1247" s="502" t="s">
        <v>15</v>
      </c>
      <c r="E1247" s="504">
        <v>7.59</v>
      </c>
      <c r="F1247" s="512">
        <v>0</v>
      </c>
    </row>
    <row r="1248" spans="1:6">
      <c r="A1248" s="513" t="s">
        <v>12974</v>
      </c>
      <c r="B1248" s="502">
        <v>87893</v>
      </c>
      <c r="C1248" s="503" t="s">
        <v>5352</v>
      </c>
      <c r="D1248" s="502" t="s">
        <v>15</v>
      </c>
      <c r="E1248" s="504">
        <v>8.1199999999999992</v>
      </c>
      <c r="F1248" s="512">
        <v>0</v>
      </c>
    </row>
    <row r="1249" spans="1:6">
      <c r="A1249" s="513" t="s">
        <v>12974</v>
      </c>
      <c r="B1249" s="502">
        <v>87897</v>
      </c>
      <c r="C1249" s="503" t="s">
        <v>5355</v>
      </c>
      <c r="D1249" s="502" t="s">
        <v>15</v>
      </c>
      <c r="E1249" s="504">
        <v>5.52</v>
      </c>
      <c r="F1249" s="512">
        <v>0.1087</v>
      </c>
    </row>
    <row r="1250" spans="1:6">
      <c r="A1250" s="513" t="s">
        <v>12974</v>
      </c>
      <c r="B1250" s="502">
        <v>87896</v>
      </c>
      <c r="C1250" s="503" t="s">
        <v>5354</v>
      </c>
      <c r="D1250" s="502" t="s">
        <v>15</v>
      </c>
      <c r="E1250" s="504">
        <v>6.05</v>
      </c>
      <c r="F1250" s="512">
        <v>9.9199999999999997E-2</v>
      </c>
    </row>
    <row r="1251" spans="1:6">
      <c r="A1251" s="513" t="s">
        <v>12974</v>
      </c>
      <c r="B1251" s="502">
        <v>87892</v>
      </c>
      <c r="C1251" s="503" t="s">
        <v>5351</v>
      </c>
      <c r="D1251" s="502" t="s">
        <v>15</v>
      </c>
      <c r="E1251" s="504">
        <v>10.43</v>
      </c>
      <c r="F1251" s="512">
        <v>0</v>
      </c>
    </row>
    <row r="1252" spans="1:6">
      <c r="A1252" s="513" t="s">
        <v>12974</v>
      </c>
      <c r="B1252" s="502">
        <v>87889</v>
      </c>
      <c r="C1252" s="503" t="s">
        <v>5349</v>
      </c>
      <c r="D1252" s="502" t="s">
        <v>15</v>
      </c>
      <c r="E1252" s="504">
        <v>8.7200000000000006</v>
      </c>
      <c r="F1252" s="512">
        <v>0</v>
      </c>
    </row>
    <row r="1253" spans="1:6">
      <c r="A1253" s="513" t="s">
        <v>12974</v>
      </c>
      <c r="B1253" s="502">
        <v>87888</v>
      </c>
      <c r="C1253" s="503" t="s">
        <v>5348</v>
      </c>
      <c r="D1253" s="502" t="s">
        <v>15</v>
      </c>
      <c r="E1253" s="504">
        <v>8.9</v>
      </c>
      <c r="F1253" s="512">
        <v>0</v>
      </c>
    </row>
    <row r="1254" spans="1:6">
      <c r="A1254" s="513" t="s">
        <v>12974</v>
      </c>
      <c r="B1254" s="502">
        <v>87891</v>
      </c>
      <c r="C1254" s="503" t="s">
        <v>5350</v>
      </c>
      <c r="D1254" s="502" t="s">
        <v>15</v>
      </c>
      <c r="E1254" s="504">
        <v>10.84</v>
      </c>
      <c r="F1254" s="512">
        <v>0</v>
      </c>
    </row>
    <row r="1255" spans="1:6">
      <c r="A1255" s="513" t="s">
        <v>12974</v>
      </c>
      <c r="B1255" s="502">
        <v>104411</v>
      </c>
      <c r="C1255" s="503" t="s">
        <v>5367</v>
      </c>
      <c r="D1255" s="502" t="s">
        <v>15</v>
      </c>
      <c r="E1255" s="504">
        <v>5.55</v>
      </c>
      <c r="F1255" s="512">
        <v>7.9299999999999995E-2</v>
      </c>
    </row>
    <row r="1256" spans="1:6">
      <c r="A1256" s="513" t="s">
        <v>12974</v>
      </c>
      <c r="B1256" s="502">
        <v>104410</v>
      </c>
      <c r="C1256" s="503" t="s">
        <v>5366</v>
      </c>
      <c r="D1256" s="502" t="s">
        <v>15</v>
      </c>
      <c r="E1256" s="504">
        <v>5.55</v>
      </c>
      <c r="F1256" s="512">
        <v>7.9299999999999995E-2</v>
      </c>
    </row>
    <row r="1257" spans="1:6">
      <c r="A1257" s="513" t="s">
        <v>12974</v>
      </c>
      <c r="B1257" s="502">
        <v>87879</v>
      </c>
      <c r="C1257" s="503" t="s">
        <v>5341</v>
      </c>
      <c r="D1257" s="502" t="s">
        <v>15</v>
      </c>
      <c r="E1257" s="504">
        <v>4.8600000000000003</v>
      </c>
      <c r="F1257" s="512">
        <v>0</v>
      </c>
    </row>
    <row r="1258" spans="1:6">
      <c r="A1258" s="513" t="s">
        <v>12974</v>
      </c>
      <c r="B1258" s="502">
        <v>87878</v>
      </c>
      <c r="C1258" s="503" t="s">
        <v>5340</v>
      </c>
      <c r="D1258" s="502" t="s">
        <v>15</v>
      </c>
      <c r="E1258" s="504">
        <v>5.39</v>
      </c>
      <c r="F1258" s="512">
        <v>0</v>
      </c>
    </row>
    <row r="1259" spans="1:6">
      <c r="A1259" s="513" t="s">
        <v>12974</v>
      </c>
      <c r="B1259" s="502">
        <v>87885</v>
      </c>
      <c r="C1259" s="503" t="s">
        <v>5345</v>
      </c>
      <c r="D1259" s="502" t="s">
        <v>15</v>
      </c>
      <c r="E1259" s="504">
        <v>8.58</v>
      </c>
      <c r="F1259" s="512">
        <v>0</v>
      </c>
    </row>
    <row r="1260" spans="1:6">
      <c r="A1260" s="513" t="s">
        <v>12974</v>
      </c>
      <c r="B1260" s="502">
        <v>87884</v>
      </c>
      <c r="C1260" s="503" t="s">
        <v>5344</v>
      </c>
      <c r="D1260" s="502" t="s">
        <v>15</v>
      </c>
      <c r="E1260" s="504">
        <v>8.99</v>
      </c>
      <c r="F1260" s="512">
        <v>0</v>
      </c>
    </row>
    <row r="1261" spans="1:6">
      <c r="A1261" s="513" t="s">
        <v>12974</v>
      </c>
      <c r="B1261" s="502">
        <v>87882</v>
      </c>
      <c r="C1261" s="503" t="s">
        <v>5343</v>
      </c>
      <c r="D1261" s="502" t="s">
        <v>15</v>
      </c>
      <c r="E1261" s="504">
        <v>6.87</v>
      </c>
      <c r="F1261" s="512">
        <v>0</v>
      </c>
    </row>
    <row r="1262" spans="1:6">
      <c r="A1262" s="513" t="s">
        <v>12974</v>
      </c>
      <c r="B1262" s="502">
        <v>87881</v>
      </c>
      <c r="C1262" s="503" t="s">
        <v>5342</v>
      </c>
      <c r="D1262" s="502" t="s">
        <v>15</v>
      </c>
      <c r="E1262" s="504">
        <v>7.05</v>
      </c>
      <c r="F1262" s="512">
        <v>0</v>
      </c>
    </row>
    <row r="1263" spans="1:6">
      <c r="A1263" s="513" t="s">
        <v>12974</v>
      </c>
      <c r="B1263" s="502">
        <v>87887</v>
      </c>
      <c r="C1263" s="503" t="s">
        <v>5347</v>
      </c>
      <c r="D1263" s="502" t="s">
        <v>15</v>
      </c>
      <c r="E1263" s="504">
        <v>15.28</v>
      </c>
      <c r="F1263" s="512">
        <v>0</v>
      </c>
    </row>
    <row r="1264" spans="1:6">
      <c r="A1264" s="513" t="s">
        <v>12974</v>
      </c>
      <c r="B1264" s="502">
        <v>87886</v>
      </c>
      <c r="C1264" s="503" t="s">
        <v>5346</v>
      </c>
      <c r="D1264" s="502" t="s">
        <v>15</v>
      </c>
      <c r="E1264" s="504">
        <v>16.170000000000002</v>
      </c>
      <c r="F1264" s="512">
        <v>0</v>
      </c>
    </row>
    <row r="1265" spans="1:6">
      <c r="A1265" s="513" t="s">
        <v>12974</v>
      </c>
      <c r="B1265" s="502">
        <v>87911</v>
      </c>
      <c r="C1265" s="503" t="s">
        <v>5365</v>
      </c>
      <c r="D1265" s="502" t="s">
        <v>15</v>
      </c>
      <c r="E1265" s="504">
        <v>21.42</v>
      </c>
      <c r="F1265" s="512">
        <v>0</v>
      </c>
    </row>
    <row r="1266" spans="1:6">
      <c r="A1266" s="513" t="s">
        <v>12974</v>
      </c>
      <c r="B1266" s="502">
        <v>87910</v>
      </c>
      <c r="C1266" s="503" t="s">
        <v>5364</v>
      </c>
      <c r="D1266" s="502" t="s">
        <v>15</v>
      </c>
      <c r="E1266" s="504">
        <v>22.31</v>
      </c>
      <c r="F1266" s="512">
        <v>0</v>
      </c>
    </row>
    <row r="1267" spans="1:6">
      <c r="A1267" s="513" t="s">
        <v>12975</v>
      </c>
      <c r="B1267" s="502">
        <v>103686</v>
      </c>
      <c r="C1267" s="503" t="s">
        <v>5741</v>
      </c>
      <c r="D1267" s="502" t="s">
        <v>16</v>
      </c>
      <c r="E1267" s="504">
        <v>692.45</v>
      </c>
      <c r="F1267" s="512">
        <v>5.9999999999999995E-4</v>
      </c>
    </row>
    <row r="1268" spans="1:6">
      <c r="A1268" s="513" t="s">
        <v>12975</v>
      </c>
      <c r="B1268" s="502">
        <v>103685</v>
      </c>
      <c r="C1268" s="503" t="s">
        <v>5740</v>
      </c>
      <c r="D1268" s="502" t="s">
        <v>16</v>
      </c>
      <c r="E1268" s="504">
        <v>623.73</v>
      </c>
      <c r="F1268" s="512">
        <v>2.0000000000000001E-4</v>
      </c>
    </row>
    <row r="1269" spans="1:6">
      <c r="A1269" s="513" t="s">
        <v>12975</v>
      </c>
      <c r="B1269" s="502">
        <v>103669</v>
      </c>
      <c r="C1269" s="503" t="s">
        <v>3742</v>
      </c>
      <c r="D1269" s="502" t="s">
        <v>16</v>
      </c>
      <c r="E1269" s="504">
        <v>936.47</v>
      </c>
      <c r="F1269" s="512">
        <v>1.8E-3</v>
      </c>
    </row>
    <row r="1270" spans="1:6">
      <c r="A1270" s="513" t="s">
        <v>12975</v>
      </c>
      <c r="B1270" s="502">
        <v>103672</v>
      </c>
      <c r="C1270" s="503" t="s">
        <v>5736</v>
      </c>
      <c r="D1270" s="502" t="s">
        <v>16</v>
      </c>
      <c r="E1270" s="504">
        <v>617.34</v>
      </c>
      <c r="F1270" s="512">
        <v>2.0000000000000001E-4</v>
      </c>
    </row>
    <row r="1271" spans="1:6">
      <c r="A1271" s="513" t="s">
        <v>12975</v>
      </c>
      <c r="B1271" s="502">
        <v>103671</v>
      </c>
      <c r="C1271" s="503" t="s">
        <v>3744</v>
      </c>
      <c r="D1271" s="502" t="s">
        <v>16</v>
      </c>
      <c r="E1271" s="504">
        <v>659.73</v>
      </c>
      <c r="F1271" s="512">
        <v>4.0000000000000002E-4</v>
      </c>
    </row>
    <row r="1272" spans="1:6">
      <c r="A1272" s="513" t="s">
        <v>12975</v>
      </c>
      <c r="B1272" s="502">
        <v>103688</v>
      </c>
      <c r="C1272" s="503" t="s">
        <v>3755</v>
      </c>
      <c r="D1272" s="502" t="s">
        <v>16</v>
      </c>
      <c r="E1272" s="504">
        <v>802.1</v>
      </c>
      <c r="F1272" s="512">
        <v>6.9999999999999999E-4</v>
      </c>
    </row>
    <row r="1273" spans="1:6">
      <c r="A1273" s="513" t="s">
        <v>12975</v>
      </c>
      <c r="B1273" s="502">
        <v>103687</v>
      </c>
      <c r="C1273" s="503" t="s">
        <v>3754</v>
      </c>
      <c r="D1273" s="502" t="s">
        <v>16</v>
      </c>
      <c r="E1273" s="504">
        <v>1073.21</v>
      </c>
      <c r="F1273" s="512">
        <v>1E-3</v>
      </c>
    </row>
    <row r="1274" spans="1:6">
      <c r="A1274" s="513" t="s">
        <v>12975</v>
      </c>
      <c r="B1274" s="502">
        <v>103684</v>
      </c>
      <c r="C1274" s="503" t="s">
        <v>5739</v>
      </c>
      <c r="D1274" s="502" t="s">
        <v>16</v>
      </c>
      <c r="E1274" s="504">
        <v>637.67999999999995</v>
      </c>
      <c r="F1274" s="512">
        <v>2.0000000000000001E-4</v>
      </c>
    </row>
    <row r="1275" spans="1:6">
      <c r="A1275" s="513" t="s">
        <v>12975</v>
      </c>
      <c r="B1275" s="502">
        <v>103681</v>
      </c>
      <c r="C1275" s="503" t="s">
        <v>3751</v>
      </c>
      <c r="D1275" s="502" t="s">
        <v>16</v>
      </c>
      <c r="E1275" s="504">
        <v>689.47</v>
      </c>
      <c r="F1275" s="512">
        <v>4.0000000000000002E-4</v>
      </c>
    </row>
    <row r="1276" spans="1:6">
      <c r="A1276" s="513" t="s">
        <v>12975</v>
      </c>
      <c r="B1276" s="502">
        <v>103679</v>
      </c>
      <c r="C1276" s="503" t="s">
        <v>3749</v>
      </c>
      <c r="D1276" s="502" t="s">
        <v>16</v>
      </c>
      <c r="E1276" s="504">
        <v>761.98</v>
      </c>
      <c r="F1276" s="512">
        <v>5.9999999999999995E-4</v>
      </c>
    </row>
    <row r="1277" spans="1:6">
      <c r="A1277" s="513" t="s">
        <v>12975</v>
      </c>
      <c r="B1277" s="502">
        <v>103677</v>
      </c>
      <c r="C1277" s="503" t="s">
        <v>3747</v>
      </c>
      <c r="D1277" s="502" t="s">
        <v>16</v>
      </c>
      <c r="E1277" s="504">
        <v>809.05</v>
      </c>
      <c r="F1277" s="512">
        <v>5.0000000000000001E-4</v>
      </c>
    </row>
    <row r="1278" spans="1:6">
      <c r="A1278" s="513" t="s">
        <v>12975</v>
      </c>
      <c r="B1278" s="502">
        <v>103675</v>
      </c>
      <c r="C1278" s="503" t="s">
        <v>5738</v>
      </c>
      <c r="D1278" s="502" t="s">
        <v>16</v>
      </c>
      <c r="E1278" s="504">
        <v>618.54999999999995</v>
      </c>
      <c r="F1278" s="512">
        <v>2.9999999999999997E-4</v>
      </c>
    </row>
    <row r="1279" spans="1:6">
      <c r="A1279" s="513" t="s">
        <v>12975</v>
      </c>
      <c r="B1279" s="502">
        <v>103680</v>
      </c>
      <c r="C1279" s="503" t="s">
        <v>3750</v>
      </c>
      <c r="D1279" s="502" t="s">
        <v>16</v>
      </c>
      <c r="E1279" s="504">
        <v>817.81</v>
      </c>
      <c r="F1279" s="512">
        <v>8.0000000000000004E-4</v>
      </c>
    </row>
    <row r="1280" spans="1:6">
      <c r="A1280" s="513" t="s">
        <v>12975</v>
      </c>
      <c r="B1280" s="502">
        <v>103678</v>
      </c>
      <c r="C1280" s="503" t="s">
        <v>3748</v>
      </c>
      <c r="D1280" s="502" t="s">
        <v>16</v>
      </c>
      <c r="E1280" s="504">
        <v>891.62</v>
      </c>
      <c r="F1280" s="512">
        <v>1E-3</v>
      </c>
    </row>
    <row r="1281" spans="1:6">
      <c r="A1281" s="513" t="s">
        <v>12975</v>
      </c>
      <c r="B1281" s="502">
        <v>103676</v>
      </c>
      <c r="C1281" s="503" t="s">
        <v>3746</v>
      </c>
      <c r="D1281" s="502" t="s">
        <v>16</v>
      </c>
      <c r="E1281" s="504">
        <v>997.57</v>
      </c>
      <c r="F1281" s="512">
        <v>8.0000000000000004E-4</v>
      </c>
    </row>
    <row r="1282" spans="1:6">
      <c r="A1282" s="513" t="s">
        <v>12975</v>
      </c>
      <c r="B1282" s="502">
        <v>103674</v>
      </c>
      <c r="C1282" s="503" t="s">
        <v>5737</v>
      </c>
      <c r="D1282" s="502" t="s">
        <v>16</v>
      </c>
      <c r="E1282" s="504">
        <v>640.72</v>
      </c>
      <c r="F1282" s="512">
        <v>4.0000000000000002E-4</v>
      </c>
    </row>
    <row r="1283" spans="1:6">
      <c r="A1283" s="513" t="s">
        <v>12975</v>
      </c>
      <c r="B1283" s="502">
        <v>103683</v>
      </c>
      <c r="C1283" s="503" t="s">
        <v>3753</v>
      </c>
      <c r="D1283" s="502" t="s">
        <v>16</v>
      </c>
      <c r="E1283" s="504">
        <v>1275.95</v>
      </c>
      <c r="F1283" s="512">
        <v>1.4E-3</v>
      </c>
    </row>
    <row r="1284" spans="1:6">
      <c r="A1284" s="513" t="s">
        <v>12975</v>
      </c>
      <c r="B1284" s="502">
        <v>103682</v>
      </c>
      <c r="C1284" s="503" t="s">
        <v>3752</v>
      </c>
      <c r="D1284" s="502" t="s">
        <v>16</v>
      </c>
      <c r="E1284" s="504">
        <v>955.81</v>
      </c>
      <c r="F1284" s="512">
        <v>1E-3</v>
      </c>
    </row>
    <row r="1285" spans="1:6">
      <c r="A1285" s="513" t="s">
        <v>12975</v>
      </c>
      <c r="B1285" s="502">
        <v>103670</v>
      </c>
      <c r="C1285" s="503" t="s">
        <v>3743</v>
      </c>
      <c r="D1285" s="502" t="s">
        <v>16</v>
      </c>
      <c r="E1285" s="504">
        <v>330.29</v>
      </c>
      <c r="F1285" s="512">
        <v>5.0000000000000001E-3</v>
      </c>
    </row>
    <row r="1286" spans="1:6">
      <c r="A1286" s="513" t="s">
        <v>12975</v>
      </c>
      <c r="B1286" s="502">
        <v>103673</v>
      </c>
      <c r="C1286" s="503" t="s">
        <v>3745</v>
      </c>
      <c r="D1286" s="502" t="s">
        <v>16</v>
      </c>
      <c r="E1286" s="504">
        <v>46.05</v>
      </c>
      <c r="F1286" s="512">
        <v>3.0000000000000001E-3</v>
      </c>
    </row>
    <row r="1287" spans="1:6">
      <c r="A1287" s="513" t="s">
        <v>12976</v>
      </c>
      <c r="B1287" s="502">
        <v>91084</v>
      </c>
      <c r="C1287" s="503" t="s">
        <v>6540</v>
      </c>
      <c r="D1287" s="502" t="s">
        <v>15</v>
      </c>
      <c r="E1287" s="504">
        <v>287.49</v>
      </c>
      <c r="F1287" s="512">
        <v>8.2100000000000006E-2</v>
      </c>
    </row>
    <row r="1288" spans="1:6">
      <c r="A1288" s="513" t="s">
        <v>12976</v>
      </c>
      <c r="B1288" s="502">
        <v>91080</v>
      </c>
      <c r="C1288" s="503" t="s">
        <v>6536</v>
      </c>
      <c r="D1288" s="502" t="s">
        <v>15</v>
      </c>
      <c r="E1288" s="504">
        <v>227.23</v>
      </c>
      <c r="F1288" s="512">
        <v>6.2799999999999995E-2</v>
      </c>
    </row>
    <row r="1289" spans="1:6">
      <c r="A1289" s="513" t="s">
        <v>12976</v>
      </c>
      <c r="B1289" s="502">
        <v>91101</v>
      </c>
      <c r="C1289" s="503" t="s">
        <v>6556</v>
      </c>
      <c r="D1289" s="502" t="s">
        <v>15</v>
      </c>
      <c r="E1289" s="504">
        <v>267.24</v>
      </c>
      <c r="F1289" s="512">
        <v>7.6899999999999996E-2</v>
      </c>
    </row>
    <row r="1290" spans="1:6">
      <c r="A1290" s="513" t="s">
        <v>12976</v>
      </c>
      <c r="B1290" s="502">
        <v>91097</v>
      </c>
      <c r="C1290" s="503" t="s">
        <v>6552</v>
      </c>
      <c r="D1290" s="502" t="s">
        <v>15</v>
      </c>
      <c r="E1290" s="504">
        <v>219.59</v>
      </c>
      <c r="F1290" s="512">
        <v>5.96E-2</v>
      </c>
    </row>
    <row r="1291" spans="1:6">
      <c r="A1291" s="513" t="s">
        <v>12976</v>
      </c>
      <c r="B1291" s="502">
        <v>91082</v>
      </c>
      <c r="C1291" s="503" t="s">
        <v>6538</v>
      </c>
      <c r="D1291" s="502" t="s">
        <v>15</v>
      </c>
      <c r="E1291" s="504">
        <v>259.14</v>
      </c>
      <c r="F1291" s="512">
        <v>7.9299999999999995E-2</v>
      </c>
    </row>
    <row r="1292" spans="1:6">
      <c r="A1292" s="513" t="s">
        <v>12976</v>
      </c>
      <c r="B1292" s="502">
        <v>91078</v>
      </c>
      <c r="C1292" s="503" t="s">
        <v>6534</v>
      </c>
      <c r="D1292" s="502" t="s">
        <v>15</v>
      </c>
      <c r="E1292" s="504">
        <v>214.1</v>
      </c>
      <c r="F1292" s="512">
        <v>6.1100000000000002E-2</v>
      </c>
    </row>
    <row r="1293" spans="1:6">
      <c r="A1293" s="513" t="s">
        <v>12976</v>
      </c>
      <c r="B1293" s="502">
        <v>91099</v>
      </c>
      <c r="C1293" s="503" t="s">
        <v>6554</v>
      </c>
      <c r="D1293" s="502" t="s">
        <v>15</v>
      </c>
      <c r="E1293" s="504">
        <v>244.88</v>
      </c>
      <c r="F1293" s="512">
        <v>7.4399999999999994E-2</v>
      </c>
    </row>
    <row r="1294" spans="1:6">
      <c r="A1294" s="513" t="s">
        <v>12976</v>
      </c>
      <c r="B1294" s="502">
        <v>91095</v>
      </c>
      <c r="C1294" s="503" t="s">
        <v>6550</v>
      </c>
      <c r="D1294" s="502" t="s">
        <v>15</v>
      </c>
      <c r="E1294" s="504">
        <v>208.07</v>
      </c>
      <c r="F1294" s="512">
        <v>5.8099999999999999E-2</v>
      </c>
    </row>
    <row r="1295" spans="1:6">
      <c r="A1295" s="513" t="s">
        <v>12976</v>
      </c>
      <c r="B1295" s="502">
        <v>91076</v>
      </c>
      <c r="C1295" s="503" t="s">
        <v>6532</v>
      </c>
      <c r="D1295" s="502" t="s">
        <v>15</v>
      </c>
      <c r="E1295" s="504">
        <v>397.61</v>
      </c>
      <c r="F1295" s="512">
        <v>5.1400000000000001E-2</v>
      </c>
    </row>
    <row r="1296" spans="1:6">
      <c r="A1296" s="513" t="s">
        <v>12976</v>
      </c>
      <c r="B1296" s="502">
        <v>91072</v>
      </c>
      <c r="C1296" s="503" t="s">
        <v>6528</v>
      </c>
      <c r="D1296" s="502" t="s">
        <v>15</v>
      </c>
      <c r="E1296" s="504">
        <v>349.95</v>
      </c>
      <c r="F1296" s="512">
        <v>3.7199999999999997E-2</v>
      </c>
    </row>
    <row r="1297" spans="1:6">
      <c r="A1297" s="513" t="s">
        <v>12976</v>
      </c>
      <c r="B1297" s="502">
        <v>91093</v>
      </c>
      <c r="C1297" s="503" t="s">
        <v>6548</v>
      </c>
      <c r="D1297" s="502" t="s">
        <v>15</v>
      </c>
      <c r="E1297" s="504">
        <v>413.09</v>
      </c>
      <c r="F1297" s="512">
        <v>4.3799999999999999E-2</v>
      </c>
    </row>
    <row r="1298" spans="1:6">
      <c r="A1298" s="513" t="s">
        <v>12976</v>
      </c>
      <c r="B1298" s="502">
        <v>91089</v>
      </c>
      <c r="C1298" s="503" t="s">
        <v>6544</v>
      </c>
      <c r="D1298" s="502" t="s">
        <v>15</v>
      </c>
      <c r="E1298" s="504">
        <v>374.12</v>
      </c>
      <c r="F1298" s="512">
        <v>3.2199999999999999E-2</v>
      </c>
    </row>
    <row r="1299" spans="1:6">
      <c r="A1299" s="513" t="s">
        <v>12976</v>
      </c>
      <c r="B1299" s="502">
        <v>91074</v>
      </c>
      <c r="C1299" s="503" t="s">
        <v>6530</v>
      </c>
      <c r="D1299" s="502" t="s">
        <v>15</v>
      </c>
      <c r="E1299" s="504">
        <v>259.67</v>
      </c>
      <c r="F1299" s="512">
        <v>6.9699999999999998E-2</v>
      </c>
    </row>
    <row r="1300" spans="1:6">
      <c r="A1300" s="513" t="s">
        <v>12976</v>
      </c>
      <c r="B1300" s="502">
        <v>91070</v>
      </c>
      <c r="C1300" s="503" t="s">
        <v>6526</v>
      </c>
      <c r="D1300" s="502" t="s">
        <v>15</v>
      </c>
      <c r="E1300" s="504">
        <v>223.2</v>
      </c>
      <c r="F1300" s="512">
        <v>5.3999999999999999E-2</v>
      </c>
    </row>
    <row r="1301" spans="1:6">
      <c r="A1301" s="513" t="s">
        <v>12976</v>
      </c>
      <c r="B1301" s="502">
        <v>91091</v>
      </c>
      <c r="C1301" s="503" t="s">
        <v>6546</v>
      </c>
      <c r="D1301" s="502" t="s">
        <v>15</v>
      </c>
      <c r="E1301" s="504">
        <v>276.43</v>
      </c>
      <c r="F1301" s="512">
        <v>5.8799999999999998E-2</v>
      </c>
    </row>
    <row r="1302" spans="1:6">
      <c r="A1302" s="513" t="s">
        <v>12976</v>
      </c>
      <c r="B1302" s="502">
        <v>91087</v>
      </c>
      <c r="C1302" s="503" t="s">
        <v>6542</v>
      </c>
      <c r="D1302" s="502" t="s">
        <v>15</v>
      </c>
      <c r="E1302" s="504">
        <v>245.99</v>
      </c>
      <c r="F1302" s="512">
        <v>4.5499999999999999E-2</v>
      </c>
    </row>
    <row r="1303" spans="1:6">
      <c r="A1303" s="513" t="s">
        <v>12976</v>
      </c>
      <c r="B1303" s="502">
        <v>91083</v>
      </c>
      <c r="C1303" s="503" t="s">
        <v>6539</v>
      </c>
      <c r="D1303" s="502" t="s">
        <v>15</v>
      </c>
      <c r="E1303" s="504">
        <v>354.01</v>
      </c>
      <c r="F1303" s="512">
        <v>0.1041</v>
      </c>
    </row>
    <row r="1304" spans="1:6">
      <c r="A1304" s="513" t="s">
        <v>12976</v>
      </c>
      <c r="B1304" s="502">
        <v>91079</v>
      </c>
      <c r="C1304" s="503" t="s">
        <v>6535</v>
      </c>
      <c r="D1304" s="502" t="s">
        <v>15</v>
      </c>
      <c r="E1304" s="504">
        <v>212.56</v>
      </c>
      <c r="F1304" s="512">
        <v>7.0400000000000004E-2</v>
      </c>
    </row>
    <row r="1305" spans="1:6">
      <c r="A1305" s="513" t="s">
        <v>12976</v>
      </c>
      <c r="B1305" s="502">
        <v>91100</v>
      </c>
      <c r="C1305" s="503" t="s">
        <v>6555</v>
      </c>
      <c r="D1305" s="502" t="s">
        <v>15</v>
      </c>
      <c r="E1305" s="504">
        <v>294.64999999999998</v>
      </c>
      <c r="F1305" s="512">
        <v>9.3899999999999997E-2</v>
      </c>
    </row>
    <row r="1306" spans="1:6">
      <c r="A1306" s="513" t="s">
        <v>12976</v>
      </c>
      <c r="B1306" s="502">
        <v>91096</v>
      </c>
      <c r="C1306" s="503" t="s">
        <v>6551</v>
      </c>
      <c r="D1306" s="502" t="s">
        <v>15</v>
      </c>
      <c r="E1306" s="504">
        <v>201.05</v>
      </c>
      <c r="F1306" s="512">
        <v>6.5600000000000006E-2</v>
      </c>
    </row>
    <row r="1307" spans="1:6">
      <c r="A1307" s="513" t="s">
        <v>12976</v>
      </c>
      <c r="B1307" s="502">
        <v>91081</v>
      </c>
      <c r="C1307" s="503" t="s">
        <v>6537</v>
      </c>
      <c r="D1307" s="502" t="s">
        <v>15</v>
      </c>
      <c r="E1307" s="504">
        <v>283.18</v>
      </c>
      <c r="F1307" s="512">
        <v>9.7900000000000001E-2</v>
      </c>
    </row>
    <row r="1308" spans="1:6">
      <c r="A1308" s="513" t="s">
        <v>12976</v>
      </c>
      <c r="B1308" s="502">
        <v>91077</v>
      </c>
      <c r="C1308" s="503" t="s">
        <v>6533</v>
      </c>
      <c r="D1308" s="502" t="s">
        <v>15</v>
      </c>
      <c r="E1308" s="504">
        <v>195.53</v>
      </c>
      <c r="F1308" s="512">
        <v>6.7500000000000004E-2</v>
      </c>
    </row>
    <row r="1309" spans="1:6">
      <c r="A1309" s="513" t="s">
        <v>12976</v>
      </c>
      <c r="B1309" s="502">
        <v>91098</v>
      </c>
      <c r="C1309" s="503" t="s">
        <v>6553</v>
      </c>
      <c r="D1309" s="502" t="s">
        <v>15</v>
      </c>
      <c r="E1309" s="504">
        <v>249.71</v>
      </c>
      <c r="F1309" s="512">
        <v>8.8900000000000007E-2</v>
      </c>
    </row>
    <row r="1310" spans="1:6">
      <c r="A1310" s="513" t="s">
        <v>12976</v>
      </c>
      <c r="B1310" s="502">
        <v>91094</v>
      </c>
      <c r="C1310" s="503" t="s">
        <v>6549</v>
      </c>
      <c r="D1310" s="502" t="s">
        <v>15</v>
      </c>
      <c r="E1310" s="504">
        <v>187.01</v>
      </c>
      <c r="F1310" s="512">
        <v>6.3100000000000003E-2</v>
      </c>
    </row>
    <row r="1311" spans="1:6">
      <c r="A1311" s="513" t="s">
        <v>12976</v>
      </c>
      <c r="B1311" s="502">
        <v>91075</v>
      </c>
      <c r="C1311" s="503" t="s">
        <v>6531</v>
      </c>
      <c r="D1311" s="502" t="s">
        <v>15</v>
      </c>
      <c r="E1311" s="504">
        <v>431.6</v>
      </c>
      <c r="F1311" s="512">
        <v>6.3399999999999998E-2</v>
      </c>
    </row>
    <row r="1312" spans="1:6">
      <c r="A1312" s="513" t="s">
        <v>12976</v>
      </c>
      <c r="B1312" s="502">
        <v>91071</v>
      </c>
      <c r="C1312" s="503" t="s">
        <v>6527</v>
      </c>
      <c r="D1312" s="502" t="s">
        <v>15</v>
      </c>
      <c r="E1312" s="504">
        <v>339.6</v>
      </c>
      <c r="F1312" s="512">
        <v>3.8600000000000002E-2</v>
      </c>
    </row>
    <row r="1313" spans="1:6">
      <c r="A1313" s="513" t="s">
        <v>12976</v>
      </c>
      <c r="B1313" s="502">
        <v>91092</v>
      </c>
      <c r="C1313" s="503" t="s">
        <v>6547</v>
      </c>
      <c r="D1313" s="502" t="s">
        <v>15</v>
      </c>
      <c r="E1313" s="504">
        <v>427.19</v>
      </c>
      <c r="F1313" s="512">
        <v>5.1400000000000001E-2</v>
      </c>
    </row>
    <row r="1314" spans="1:6">
      <c r="A1314" s="513" t="s">
        <v>12976</v>
      </c>
      <c r="B1314" s="502">
        <v>91088</v>
      </c>
      <c r="C1314" s="503" t="s">
        <v>6543</v>
      </c>
      <c r="D1314" s="502" t="s">
        <v>15</v>
      </c>
      <c r="E1314" s="504">
        <v>361.21</v>
      </c>
      <c r="F1314" s="512">
        <v>3.2500000000000001E-2</v>
      </c>
    </row>
    <row r="1315" spans="1:6">
      <c r="A1315" s="513" t="s">
        <v>12976</v>
      </c>
      <c r="B1315" s="502">
        <v>91073</v>
      </c>
      <c r="C1315" s="503" t="s">
        <v>6529</v>
      </c>
      <c r="D1315" s="502" t="s">
        <v>15</v>
      </c>
      <c r="E1315" s="504">
        <v>272.23</v>
      </c>
      <c r="F1315" s="512">
        <v>8.0699999999999994E-2</v>
      </c>
    </row>
    <row r="1316" spans="1:6">
      <c r="A1316" s="513" t="s">
        <v>12976</v>
      </c>
      <c r="B1316" s="502">
        <v>91069</v>
      </c>
      <c r="C1316" s="503" t="s">
        <v>6525</v>
      </c>
      <c r="D1316" s="502" t="s">
        <v>15</v>
      </c>
      <c r="E1316" s="504">
        <v>210.43</v>
      </c>
      <c r="F1316" s="512">
        <v>5.5800000000000002E-2</v>
      </c>
    </row>
    <row r="1317" spans="1:6">
      <c r="A1317" s="513" t="s">
        <v>12976</v>
      </c>
      <c r="B1317" s="502">
        <v>91090</v>
      </c>
      <c r="C1317" s="503" t="s">
        <v>6545</v>
      </c>
      <c r="D1317" s="502" t="s">
        <v>15</v>
      </c>
      <c r="E1317" s="504">
        <v>278.24</v>
      </c>
      <c r="F1317" s="512">
        <v>6.6000000000000003E-2</v>
      </c>
    </row>
    <row r="1318" spans="1:6">
      <c r="A1318" s="513" t="s">
        <v>12976</v>
      </c>
      <c r="B1318" s="502">
        <v>91086</v>
      </c>
      <c r="C1318" s="503" t="s">
        <v>6541</v>
      </c>
      <c r="D1318" s="502" t="s">
        <v>15</v>
      </c>
      <c r="E1318" s="504">
        <v>231.57</v>
      </c>
      <c r="F1318" s="512">
        <v>4.5900000000000003E-2</v>
      </c>
    </row>
    <row r="1319" spans="1:6">
      <c r="A1319" s="513" t="s">
        <v>12976</v>
      </c>
      <c r="B1319" s="502">
        <v>105522</v>
      </c>
      <c r="C1319" s="503" t="s">
        <v>12977</v>
      </c>
      <c r="D1319" s="502" t="s">
        <v>15</v>
      </c>
      <c r="E1319" s="504">
        <v>0</v>
      </c>
      <c r="F1319" s="512"/>
    </row>
    <row r="1320" spans="1:6">
      <c r="A1320" s="513" t="s">
        <v>12978</v>
      </c>
      <c r="B1320" s="502">
        <v>104281</v>
      </c>
      <c r="C1320" s="503" t="s">
        <v>12979</v>
      </c>
      <c r="D1320" s="502" t="s">
        <v>13</v>
      </c>
      <c r="E1320" s="504">
        <v>0</v>
      </c>
      <c r="F1320" s="512"/>
    </row>
    <row r="1321" spans="1:6">
      <c r="A1321" s="513" t="s">
        <v>12978</v>
      </c>
      <c r="B1321" s="502">
        <v>104287</v>
      </c>
      <c r="C1321" s="503" t="s">
        <v>12980</v>
      </c>
      <c r="D1321" s="502" t="s">
        <v>13</v>
      </c>
      <c r="E1321" s="504">
        <v>0</v>
      </c>
      <c r="F1321" s="512"/>
    </row>
    <row r="1322" spans="1:6">
      <c r="A1322" s="513" t="s">
        <v>12978</v>
      </c>
      <c r="B1322" s="502">
        <v>104286</v>
      </c>
      <c r="C1322" s="503" t="s">
        <v>12981</v>
      </c>
      <c r="D1322" s="502" t="s">
        <v>13</v>
      </c>
      <c r="E1322" s="504">
        <v>0</v>
      </c>
      <c r="F1322" s="512"/>
    </row>
    <row r="1323" spans="1:6">
      <c r="A1323" s="513" t="s">
        <v>12978</v>
      </c>
      <c r="B1323" s="502">
        <v>104292</v>
      </c>
      <c r="C1323" s="503" t="s">
        <v>12982</v>
      </c>
      <c r="D1323" s="502" t="s">
        <v>13</v>
      </c>
      <c r="E1323" s="504">
        <v>0</v>
      </c>
      <c r="F1323" s="512"/>
    </row>
    <row r="1324" spans="1:6">
      <c r="A1324" s="513" t="s">
        <v>12978</v>
      </c>
      <c r="B1324" s="502">
        <v>104282</v>
      </c>
      <c r="C1324" s="503" t="s">
        <v>12983</v>
      </c>
      <c r="D1324" s="502" t="s">
        <v>13</v>
      </c>
      <c r="E1324" s="504">
        <v>0</v>
      </c>
      <c r="F1324" s="512"/>
    </row>
    <row r="1325" spans="1:6">
      <c r="A1325" s="513" t="s">
        <v>12978</v>
      </c>
      <c r="B1325" s="502">
        <v>104288</v>
      </c>
      <c r="C1325" s="503" t="s">
        <v>12984</v>
      </c>
      <c r="D1325" s="502" t="s">
        <v>13</v>
      </c>
      <c r="E1325" s="504">
        <v>0</v>
      </c>
      <c r="F1325" s="512"/>
    </row>
    <row r="1326" spans="1:6">
      <c r="A1326" s="513" t="s">
        <v>12978</v>
      </c>
      <c r="B1326" s="502">
        <v>104283</v>
      </c>
      <c r="C1326" s="503" t="s">
        <v>12985</v>
      </c>
      <c r="D1326" s="502" t="s">
        <v>13</v>
      </c>
      <c r="E1326" s="504">
        <v>0</v>
      </c>
      <c r="F1326" s="512"/>
    </row>
    <row r="1327" spans="1:6">
      <c r="A1327" s="513" t="s">
        <v>12978</v>
      </c>
      <c r="B1327" s="502">
        <v>104289</v>
      </c>
      <c r="C1327" s="503" t="s">
        <v>12986</v>
      </c>
      <c r="D1327" s="502" t="s">
        <v>13</v>
      </c>
      <c r="E1327" s="504">
        <v>0</v>
      </c>
      <c r="F1327" s="512"/>
    </row>
    <row r="1328" spans="1:6">
      <c r="A1328" s="513" t="s">
        <v>12978</v>
      </c>
      <c r="B1328" s="502">
        <v>104284</v>
      </c>
      <c r="C1328" s="503" t="s">
        <v>12987</v>
      </c>
      <c r="D1328" s="502" t="s">
        <v>13</v>
      </c>
      <c r="E1328" s="504">
        <v>0</v>
      </c>
      <c r="F1328" s="512"/>
    </row>
    <row r="1329" spans="1:6">
      <c r="A1329" s="513" t="s">
        <v>12978</v>
      </c>
      <c r="B1329" s="502">
        <v>104290</v>
      </c>
      <c r="C1329" s="503" t="s">
        <v>12988</v>
      </c>
      <c r="D1329" s="502" t="s">
        <v>13</v>
      </c>
      <c r="E1329" s="504">
        <v>0</v>
      </c>
      <c r="F1329" s="512"/>
    </row>
    <row r="1330" spans="1:6">
      <c r="A1330" s="513" t="s">
        <v>12978</v>
      </c>
      <c r="B1330" s="502">
        <v>104285</v>
      </c>
      <c r="C1330" s="503" t="s">
        <v>12989</v>
      </c>
      <c r="D1330" s="502" t="s">
        <v>13</v>
      </c>
      <c r="E1330" s="504">
        <v>0</v>
      </c>
      <c r="F1330" s="512"/>
    </row>
    <row r="1331" spans="1:6">
      <c r="A1331" s="513" t="s">
        <v>12978</v>
      </c>
      <c r="B1331" s="502">
        <v>104291</v>
      </c>
      <c r="C1331" s="503" t="s">
        <v>12990</v>
      </c>
      <c r="D1331" s="502" t="s">
        <v>13</v>
      </c>
      <c r="E1331" s="504">
        <v>0</v>
      </c>
      <c r="F1331" s="512"/>
    </row>
    <row r="1332" spans="1:6">
      <c r="A1332" s="513" t="s">
        <v>12978</v>
      </c>
      <c r="B1332" s="502">
        <v>104267</v>
      </c>
      <c r="C1332" s="503" t="s">
        <v>12991</v>
      </c>
      <c r="D1332" s="502" t="s">
        <v>13</v>
      </c>
      <c r="E1332" s="504">
        <v>0</v>
      </c>
      <c r="F1332" s="512"/>
    </row>
    <row r="1333" spans="1:6">
      <c r="A1333" s="513" t="s">
        <v>12978</v>
      </c>
      <c r="B1333" s="502">
        <v>104268</v>
      </c>
      <c r="C1333" s="503" t="s">
        <v>12992</v>
      </c>
      <c r="D1333" s="502" t="s">
        <v>13</v>
      </c>
      <c r="E1333" s="504">
        <v>0</v>
      </c>
      <c r="F1333" s="512"/>
    </row>
    <row r="1334" spans="1:6">
      <c r="A1334" s="513" t="s">
        <v>12978</v>
      </c>
      <c r="B1334" s="502">
        <v>104269</v>
      </c>
      <c r="C1334" s="503" t="s">
        <v>12993</v>
      </c>
      <c r="D1334" s="502" t="s">
        <v>13</v>
      </c>
      <c r="E1334" s="504">
        <v>0</v>
      </c>
      <c r="F1334" s="512"/>
    </row>
    <row r="1335" spans="1:6">
      <c r="A1335" s="513" t="s">
        <v>12978</v>
      </c>
      <c r="B1335" s="502">
        <v>104270</v>
      </c>
      <c r="C1335" s="503" t="s">
        <v>12994</v>
      </c>
      <c r="D1335" s="502" t="s">
        <v>13</v>
      </c>
      <c r="E1335" s="504">
        <v>0</v>
      </c>
      <c r="F1335" s="512"/>
    </row>
    <row r="1336" spans="1:6">
      <c r="A1336" s="513" t="s">
        <v>12978</v>
      </c>
      <c r="B1336" s="502">
        <v>104276</v>
      </c>
      <c r="C1336" s="503" t="s">
        <v>12995</v>
      </c>
      <c r="D1336" s="502" t="s">
        <v>13</v>
      </c>
      <c r="E1336" s="504">
        <v>0</v>
      </c>
      <c r="F1336" s="512"/>
    </row>
    <row r="1337" spans="1:6">
      <c r="A1337" s="513" t="s">
        <v>12978</v>
      </c>
      <c r="B1337" s="502">
        <v>104280</v>
      </c>
      <c r="C1337" s="503" t="s">
        <v>12996</v>
      </c>
      <c r="D1337" s="502" t="s">
        <v>13</v>
      </c>
      <c r="E1337" s="504">
        <v>0</v>
      </c>
      <c r="F1337" s="512"/>
    </row>
    <row r="1338" spans="1:6">
      <c r="A1338" s="513" t="s">
        <v>12978</v>
      </c>
      <c r="B1338" s="502">
        <v>104271</v>
      </c>
      <c r="C1338" s="503" t="s">
        <v>12997</v>
      </c>
      <c r="D1338" s="502" t="s">
        <v>13</v>
      </c>
      <c r="E1338" s="504">
        <v>0</v>
      </c>
      <c r="F1338" s="512"/>
    </row>
    <row r="1339" spans="1:6">
      <c r="A1339" s="513" t="s">
        <v>12978</v>
      </c>
      <c r="B1339" s="502">
        <v>104272</v>
      </c>
      <c r="C1339" s="503" t="s">
        <v>12998</v>
      </c>
      <c r="D1339" s="502" t="s">
        <v>13</v>
      </c>
      <c r="E1339" s="504">
        <v>0</v>
      </c>
      <c r="F1339" s="512"/>
    </row>
    <row r="1340" spans="1:6">
      <c r="A1340" s="513" t="s">
        <v>12978</v>
      </c>
      <c r="B1340" s="502">
        <v>104273</v>
      </c>
      <c r="C1340" s="503" t="s">
        <v>12999</v>
      </c>
      <c r="D1340" s="502" t="s">
        <v>13</v>
      </c>
      <c r="E1340" s="504">
        <v>0</v>
      </c>
      <c r="F1340" s="512"/>
    </row>
    <row r="1341" spans="1:6">
      <c r="A1341" s="513" t="s">
        <v>12978</v>
      </c>
      <c r="B1341" s="502">
        <v>104277</v>
      </c>
      <c r="C1341" s="503" t="s">
        <v>13000</v>
      </c>
      <c r="D1341" s="502" t="s">
        <v>13</v>
      </c>
      <c r="E1341" s="504">
        <v>0</v>
      </c>
      <c r="F1341" s="512"/>
    </row>
    <row r="1342" spans="1:6">
      <c r="A1342" s="513" t="s">
        <v>12978</v>
      </c>
      <c r="B1342" s="502">
        <v>104274</v>
      </c>
      <c r="C1342" s="503" t="s">
        <v>13001</v>
      </c>
      <c r="D1342" s="502" t="s">
        <v>13</v>
      </c>
      <c r="E1342" s="504">
        <v>0</v>
      </c>
      <c r="F1342" s="512"/>
    </row>
    <row r="1343" spans="1:6">
      <c r="A1343" s="513" t="s">
        <v>12978</v>
      </c>
      <c r="B1343" s="502">
        <v>104278</v>
      </c>
      <c r="C1343" s="503" t="s">
        <v>13002</v>
      </c>
      <c r="D1343" s="502" t="s">
        <v>13</v>
      </c>
      <c r="E1343" s="504">
        <v>0</v>
      </c>
      <c r="F1343" s="512"/>
    </row>
    <row r="1344" spans="1:6">
      <c r="A1344" s="513" t="s">
        <v>12978</v>
      </c>
      <c r="B1344" s="502">
        <v>104275</v>
      </c>
      <c r="C1344" s="503" t="s">
        <v>13003</v>
      </c>
      <c r="D1344" s="502" t="s">
        <v>13</v>
      </c>
      <c r="E1344" s="504">
        <v>0</v>
      </c>
      <c r="F1344" s="512"/>
    </row>
    <row r="1345" spans="1:6">
      <c r="A1345" s="513" t="s">
        <v>12978</v>
      </c>
      <c r="B1345" s="502">
        <v>104279</v>
      </c>
      <c r="C1345" s="503" t="s">
        <v>13004</v>
      </c>
      <c r="D1345" s="502" t="s">
        <v>13</v>
      </c>
      <c r="E1345" s="504">
        <v>0</v>
      </c>
      <c r="F1345" s="512"/>
    </row>
    <row r="1346" spans="1:6">
      <c r="A1346" s="513" t="s">
        <v>12978</v>
      </c>
      <c r="B1346" s="502">
        <v>104265</v>
      </c>
      <c r="C1346" s="503" t="s">
        <v>13005</v>
      </c>
      <c r="D1346" s="502" t="s">
        <v>13</v>
      </c>
      <c r="E1346" s="504">
        <v>0</v>
      </c>
      <c r="F1346" s="512"/>
    </row>
    <row r="1347" spans="1:6">
      <c r="A1347" s="513" t="s">
        <v>12978</v>
      </c>
      <c r="B1347" s="502">
        <v>104266</v>
      </c>
      <c r="C1347" s="503" t="s">
        <v>13006</v>
      </c>
      <c r="D1347" s="502" t="s">
        <v>13</v>
      </c>
      <c r="E1347" s="504">
        <v>0</v>
      </c>
      <c r="F1347" s="512"/>
    </row>
    <row r="1348" spans="1:6">
      <c r="A1348" s="513" t="s">
        <v>12978</v>
      </c>
      <c r="B1348" s="502">
        <v>104305</v>
      </c>
      <c r="C1348" s="503" t="s">
        <v>13007</v>
      </c>
      <c r="D1348" s="502" t="s">
        <v>12</v>
      </c>
      <c r="E1348" s="504">
        <v>0</v>
      </c>
      <c r="F1348" s="512"/>
    </row>
    <row r="1349" spans="1:6">
      <c r="A1349" s="513" t="s">
        <v>12978</v>
      </c>
      <c r="B1349" s="502">
        <v>104306</v>
      </c>
      <c r="C1349" s="503" t="s">
        <v>13008</v>
      </c>
      <c r="D1349" s="502" t="s">
        <v>12</v>
      </c>
      <c r="E1349" s="504">
        <v>0</v>
      </c>
      <c r="F1349" s="512"/>
    </row>
    <row r="1350" spans="1:6">
      <c r="A1350" s="513" t="s">
        <v>12978</v>
      </c>
      <c r="B1350" s="502">
        <v>104307</v>
      </c>
      <c r="C1350" s="503" t="s">
        <v>13009</v>
      </c>
      <c r="D1350" s="502" t="s">
        <v>12</v>
      </c>
      <c r="E1350" s="504">
        <v>0</v>
      </c>
      <c r="F1350" s="512"/>
    </row>
    <row r="1351" spans="1:6">
      <c r="A1351" s="513" t="s">
        <v>12978</v>
      </c>
      <c r="B1351" s="502">
        <v>104308</v>
      </c>
      <c r="C1351" s="503" t="s">
        <v>13010</v>
      </c>
      <c r="D1351" s="502" t="s">
        <v>12</v>
      </c>
      <c r="E1351" s="504">
        <v>0</v>
      </c>
      <c r="F1351" s="512"/>
    </row>
    <row r="1352" spans="1:6">
      <c r="A1352" s="513" t="s">
        <v>12978</v>
      </c>
      <c r="B1352" s="502">
        <v>104309</v>
      </c>
      <c r="C1352" s="503" t="s">
        <v>13011</v>
      </c>
      <c r="D1352" s="502" t="s">
        <v>12</v>
      </c>
      <c r="E1352" s="504">
        <v>0</v>
      </c>
      <c r="F1352" s="512"/>
    </row>
    <row r="1353" spans="1:6">
      <c r="A1353" s="513" t="s">
        <v>12978</v>
      </c>
      <c r="B1353" s="502">
        <v>104310</v>
      </c>
      <c r="C1353" s="503" t="s">
        <v>13012</v>
      </c>
      <c r="D1353" s="502" t="s">
        <v>12</v>
      </c>
      <c r="E1353" s="504">
        <v>0</v>
      </c>
      <c r="F1353" s="512"/>
    </row>
    <row r="1354" spans="1:6">
      <c r="A1354" s="513" t="s">
        <v>12978</v>
      </c>
      <c r="B1354" s="502">
        <v>104311</v>
      </c>
      <c r="C1354" s="503" t="s">
        <v>13013</v>
      </c>
      <c r="D1354" s="502" t="s">
        <v>12</v>
      </c>
      <c r="E1354" s="504">
        <v>0</v>
      </c>
      <c r="F1354" s="512"/>
    </row>
    <row r="1355" spans="1:6">
      <c r="A1355" s="513" t="s">
        <v>12978</v>
      </c>
      <c r="B1355" s="502">
        <v>104301</v>
      </c>
      <c r="C1355" s="503" t="s">
        <v>13014</v>
      </c>
      <c r="D1355" s="502" t="s">
        <v>27</v>
      </c>
      <c r="E1355" s="504">
        <v>0</v>
      </c>
      <c r="F1355" s="512"/>
    </row>
    <row r="1356" spans="1:6">
      <c r="A1356" s="513" t="s">
        <v>12978</v>
      </c>
      <c r="B1356" s="502">
        <v>104302</v>
      </c>
      <c r="C1356" s="503" t="s">
        <v>13015</v>
      </c>
      <c r="D1356" s="502" t="s">
        <v>27</v>
      </c>
      <c r="E1356" s="504">
        <v>0</v>
      </c>
      <c r="F1356" s="512"/>
    </row>
    <row r="1357" spans="1:6">
      <c r="A1357" s="513" t="s">
        <v>12978</v>
      </c>
      <c r="B1357" s="502">
        <v>104303</v>
      </c>
      <c r="C1357" s="503" t="s">
        <v>13016</v>
      </c>
      <c r="D1357" s="502" t="s">
        <v>27</v>
      </c>
      <c r="E1357" s="504">
        <v>0</v>
      </c>
      <c r="F1357" s="512"/>
    </row>
    <row r="1358" spans="1:6">
      <c r="A1358" s="513" t="s">
        <v>12978</v>
      </c>
      <c r="B1358" s="502">
        <v>104304</v>
      </c>
      <c r="C1358" s="503" t="s">
        <v>13017</v>
      </c>
      <c r="D1358" s="502" t="s">
        <v>27</v>
      </c>
      <c r="E1358" s="504">
        <v>0</v>
      </c>
      <c r="F1358" s="512"/>
    </row>
    <row r="1359" spans="1:6">
      <c r="A1359" s="513" t="s">
        <v>12978</v>
      </c>
      <c r="B1359" s="502">
        <v>104293</v>
      </c>
      <c r="C1359" s="503" t="s">
        <v>13018</v>
      </c>
      <c r="D1359" s="502" t="s">
        <v>27</v>
      </c>
      <c r="E1359" s="504">
        <v>0</v>
      </c>
      <c r="F1359" s="512"/>
    </row>
    <row r="1360" spans="1:6">
      <c r="A1360" s="513" t="s">
        <v>12978</v>
      </c>
      <c r="B1360" s="502">
        <v>104297</v>
      </c>
      <c r="C1360" s="503" t="s">
        <v>13019</v>
      </c>
      <c r="D1360" s="502" t="s">
        <v>27</v>
      </c>
      <c r="E1360" s="504">
        <v>0</v>
      </c>
      <c r="F1360" s="512"/>
    </row>
    <row r="1361" spans="1:6">
      <c r="A1361" s="513" t="s">
        <v>12978</v>
      </c>
      <c r="B1361" s="502">
        <v>104295</v>
      </c>
      <c r="C1361" s="503" t="s">
        <v>13020</v>
      </c>
      <c r="D1361" s="502" t="s">
        <v>27</v>
      </c>
      <c r="E1361" s="504">
        <v>0</v>
      </c>
      <c r="F1361" s="512"/>
    </row>
    <row r="1362" spans="1:6">
      <c r="A1362" s="513" t="s">
        <v>12978</v>
      </c>
      <c r="B1362" s="502">
        <v>104299</v>
      </c>
      <c r="C1362" s="503" t="s">
        <v>13021</v>
      </c>
      <c r="D1362" s="502" t="s">
        <v>27</v>
      </c>
      <c r="E1362" s="504">
        <v>0</v>
      </c>
      <c r="F1362" s="512"/>
    </row>
    <row r="1363" spans="1:6">
      <c r="A1363" s="513" t="s">
        <v>12978</v>
      </c>
      <c r="B1363" s="502">
        <v>104294</v>
      </c>
      <c r="C1363" s="503" t="s">
        <v>13022</v>
      </c>
      <c r="D1363" s="502" t="s">
        <v>27</v>
      </c>
      <c r="E1363" s="504">
        <v>0</v>
      </c>
      <c r="F1363" s="512"/>
    </row>
    <row r="1364" spans="1:6">
      <c r="A1364" s="513" t="s">
        <v>12978</v>
      </c>
      <c r="B1364" s="502">
        <v>104298</v>
      </c>
      <c r="C1364" s="503" t="s">
        <v>13023</v>
      </c>
      <c r="D1364" s="502" t="s">
        <v>27</v>
      </c>
      <c r="E1364" s="504">
        <v>0</v>
      </c>
      <c r="F1364" s="512"/>
    </row>
    <row r="1365" spans="1:6">
      <c r="A1365" s="513" t="s">
        <v>12978</v>
      </c>
      <c r="B1365" s="502">
        <v>104296</v>
      </c>
      <c r="C1365" s="503" t="s">
        <v>13024</v>
      </c>
      <c r="D1365" s="502" t="s">
        <v>27</v>
      </c>
      <c r="E1365" s="504">
        <v>0</v>
      </c>
      <c r="F1365" s="512"/>
    </row>
    <row r="1366" spans="1:6">
      <c r="A1366" s="513" t="s">
        <v>12978</v>
      </c>
      <c r="B1366" s="502">
        <v>104300</v>
      </c>
      <c r="C1366" s="503" t="s">
        <v>13025</v>
      </c>
      <c r="D1366" s="502" t="s">
        <v>27</v>
      </c>
      <c r="E1366" s="504">
        <v>0</v>
      </c>
      <c r="F1366" s="512"/>
    </row>
    <row r="1367" spans="1:6">
      <c r="A1367" s="513" t="s">
        <v>13026</v>
      </c>
      <c r="B1367" s="502">
        <v>90944</v>
      </c>
      <c r="C1367" s="503" t="s">
        <v>3397</v>
      </c>
      <c r="D1367" s="502" t="s">
        <v>15</v>
      </c>
      <c r="E1367" s="504">
        <v>175.78</v>
      </c>
      <c r="F1367" s="512">
        <v>0</v>
      </c>
    </row>
    <row r="1368" spans="1:6">
      <c r="A1368" s="513" t="s">
        <v>13026</v>
      </c>
      <c r="B1368" s="502">
        <v>90934</v>
      </c>
      <c r="C1368" s="503" t="s">
        <v>3393</v>
      </c>
      <c r="D1368" s="502" t="s">
        <v>15</v>
      </c>
      <c r="E1368" s="504">
        <v>162.99</v>
      </c>
      <c r="F1368" s="512">
        <v>0</v>
      </c>
    </row>
    <row r="1369" spans="1:6">
      <c r="A1369" s="513" t="s">
        <v>13026</v>
      </c>
      <c r="B1369" s="502">
        <v>90954</v>
      </c>
      <c r="C1369" s="503" t="s">
        <v>3401</v>
      </c>
      <c r="D1369" s="502" t="s">
        <v>15</v>
      </c>
      <c r="E1369" s="504">
        <v>199.19</v>
      </c>
      <c r="F1369" s="512">
        <v>0</v>
      </c>
    </row>
    <row r="1370" spans="1:6">
      <c r="A1370" s="513" t="s">
        <v>13026</v>
      </c>
      <c r="B1370" s="502">
        <v>90933</v>
      </c>
      <c r="C1370" s="503" t="s">
        <v>3392</v>
      </c>
      <c r="D1370" s="502" t="s">
        <v>15</v>
      </c>
      <c r="E1370" s="504">
        <v>148.80000000000001</v>
      </c>
      <c r="F1370" s="512">
        <v>0</v>
      </c>
    </row>
    <row r="1371" spans="1:6">
      <c r="A1371" s="513" t="s">
        <v>13026</v>
      </c>
      <c r="B1371" s="502">
        <v>90943</v>
      </c>
      <c r="C1371" s="503" t="s">
        <v>3396</v>
      </c>
      <c r="D1371" s="502" t="s">
        <v>15</v>
      </c>
      <c r="E1371" s="504">
        <v>160.34</v>
      </c>
      <c r="F1371" s="512">
        <v>0</v>
      </c>
    </row>
    <row r="1372" spans="1:6">
      <c r="A1372" s="513" t="s">
        <v>13026</v>
      </c>
      <c r="B1372" s="502">
        <v>90953</v>
      </c>
      <c r="C1372" s="503" t="s">
        <v>3400</v>
      </c>
      <c r="D1372" s="502" t="s">
        <v>15</v>
      </c>
      <c r="E1372" s="504">
        <v>181.43</v>
      </c>
      <c r="F1372" s="512">
        <v>0</v>
      </c>
    </row>
    <row r="1373" spans="1:6">
      <c r="A1373" s="513" t="s">
        <v>13026</v>
      </c>
      <c r="B1373" s="502">
        <v>90932</v>
      </c>
      <c r="C1373" s="503" t="s">
        <v>3391</v>
      </c>
      <c r="D1373" s="502" t="s">
        <v>15</v>
      </c>
      <c r="E1373" s="504">
        <v>92.12</v>
      </c>
      <c r="F1373" s="512">
        <v>0</v>
      </c>
    </row>
    <row r="1374" spans="1:6">
      <c r="A1374" s="513" t="s">
        <v>13026</v>
      </c>
      <c r="B1374" s="502">
        <v>90942</v>
      </c>
      <c r="C1374" s="503" t="s">
        <v>3395</v>
      </c>
      <c r="D1374" s="502" t="s">
        <v>15</v>
      </c>
      <c r="E1374" s="504">
        <v>98.61</v>
      </c>
      <c r="F1374" s="512">
        <v>0</v>
      </c>
    </row>
    <row r="1375" spans="1:6">
      <c r="A1375" s="513" t="s">
        <v>13026</v>
      </c>
      <c r="B1375" s="502">
        <v>90952</v>
      </c>
      <c r="C1375" s="503" t="s">
        <v>3399</v>
      </c>
      <c r="D1375" s="502" t="s">
        <v>15</v>
      </c>
      <c r="E1375" s="504">
        <v>110.46</v>
      </c>
      <c r="F1375" s="512">
        <v>0</v>
      </c>
    </row>
    <row r="1376" spans="1:6">
      <c r="A1376" s="513" t="s">
        <v>13026</v>
      </c>
      <c r="B1376" s="502">
        <v>90930</v>
      </c>
      <c r="C1376" s="503" t="s">
        <v>3390</v>
      </c>
      <c r="D1376" s="502" t="s">
        <v>15</v>
      </c>
      <c r="E1376" s="504">
        <v>84.43</v>
      </c>
      <c r="F1376" s="512">
        <v>0</v>
      </c>
    </row>
    <row r="1377" spans="1:6">
      <c r="A1377" s="513" t="s">
        <v>13026</v>
      </c>
      <c r="B1377" s="502">
        <v>90940</v>
      </c>
      <c r="C1377" s="503" t="s">
        <v>3394</v>
      </c>
      <c r="D1377" s="502" t="s">
        <v>15</v>
      </c>
      <c r="E1377" s="504">
        <v>90.24</v>
      </c>
      <c r="F1377" s="512">
        <v>0</v>
      </c>
    </row>
    <row r="1378" spans="1:6">
      <c r="A1378" s="513" t="s">
        <v>13026</v>
      </c>
      <c r="B1378" s="502">
        <v>90950</v>
      </c>
      <c r="C1378" s="503" t="s">
        <v>3398</v>
      </c>
      <c r="D1378" s="502" t="s">
        <v>15</v>
      </c>
      <c r="E1378" s="504">
        <v>100.83</v>
      </c>
      <c r="F1378" s="512">
        <v>0</v>
      </c>
    </row>
    <row r="1379" spans="1:6">
      <c r="A1379" s="513" t="s">
        <v>13026</v>
      </c>
      <c r="B1379" s="502">
        <v>88476</v>
      </c>
      <c r="C1379" s="503" t="s">
        <v>3387</v>
      </c>
      <c r="D1379" s="502" t="s">
        <v>15</v>
      </c>
      <c r="E1379" s="504">
        <v>21.42</v>
      </c>
      <c r="F1379" s="512">
        <v>0</v>
      </c>
    </row>
    <row r="1380" spans="1:6">
      <c r="A1380" s="513" t="s">
        <v>13026</v>
      </c>
      <c r="B1380" s="502">
        <v>88477</v>
      </c>
      <c r="C1380" s="503" t="s">
        <v>3388</v>
      </c>
      <c r="D1380" s="502" t="s">
        <v>15</v>
      </c>
      <c r="E1380" s="504">
        <v>29.55</v>
      </c>
      <c r="F1380" s="512">
        <v>0</v>
      </c>
    </row>
    <row r="1381" spans="1:6">
      <c r="A1381" s="513" t="s">
        <v>13026</v>
      </c>
      <c r="B1381" s="502">
        <v>88478</v>
      </c>
      <c r="C1381" s="503" t="s">
        <v>3389</v>
      </c>
      <c r="D1381" s="502" t="s">
        <v>15</v>
      </c>
      <c r="E1381" s="504">
        <v>36.270000000000003</v>
      </c>
      <c r="F1381" s="512">
        <v>0</v>
      </c>
    </row>
    <row r="1382" spans="1:6">
      <c r="A1382" s="513" t="s">
        <v>13026</v>
      </c>
      <c r="B1382" s="502">
        <v>88470</v>
      </c>
      <c r="C1382" s="503" t="s">
        <v>3384</v>
      </c>
      <c r="D1382" s="502" t="s">
        <v>15</v>
      </c>
      <c r="E1382" s="504">
        <v>25.4</v>
      </c>
      <c r="F1382" s="512">
        <v>0</v>
      </c>
    </row>
    <row r="1383" spans="1:6">
      <c r="A1383" s="513" t="s">
        <v>13026</v>
      </c>
      <c r="B1383" s="502">
        <v>88471</v>
      </c>
      <c r="C1383" s="503" t="s">
        <v>3385</v>
      </c>
      <c r="D1383" s="502" t="s">
        <v>15</v>
      </c>
      <c r="E1383" s="504">
        <v>31.86</v>
      </c>
      <c r="F1383" s="512">
        <v>0</v>
      </c>
    </row>
    <row r="1384" spans="1:6">
      <c r="A1384" s="513" t="s">
        <v>13026</v>
      </c>
      <c r="B1384" s="502">
        <v>88472</v>
      </c>
      <c r="C1384" s="503" t="s">
        <v>3386</v>
      </c>
      <c r="D1384" s="502" t="s">
        <v>15</v>
      </c>
      <c r="E1384" s="504">
        <v>36.99</v>
      </c>
      <c r="F1384" s="512">
        <v>0</v>
      </c>
    </row>
    <row r="1385" spans="1:6">
      <c r="A1385" s="513" t="s">
        <v>13026</v>
      </c>
      <c r="B1385" s="502">
        <v>87759</v>
      </c>
      <c r="C1385" s="503" t="s">
        <v>3379</v>
      </c>
      <c r="D1385" s="502" t="s">
        <v>15</v>
      </c>
      <c r="E1385" s="504">
        <v>111.28</v>
      </c>
      <c r="F1385" s="512">
        <v>0</v>
      </c>
    </row>
    <row r="1386" spans="1:6">
      <c r="A1386" s="513" t="s">
        <v>13026</v>
      </c>
      <c r="B1386" s="502">
        <v>87769</v>
      </c>
      <c r="C1386" s="503" t="s">
        <v>3383</v>
      </c>
      <c r="D1386" s="502" t="s">
        <v>15</v>
      </c>
      <c r="E1386" s="504">
        <v>132.11000000000001</v>
      </c>
      <c r="F1386" s="512">
        <v>0</v>
      </c>
    </row>
    <row r="1387" spans="1:6">
      <c r="A1387" s="513" t="s">
        <v>13026</v>
      </c>
      <c r="B1387" s="502">
        <v>87739</v>
      </c>
      <c r="C1387" s="503" t="s">
        <v>3371</v>
      </c>
      <c r="D1387" s="502" t="s">
        <v>15</v>
      </c>
      <c r="E1387" s="504">
        <v>88.13</v>
      </c>
      <c r="F1387" s="512">
        <v>0</v>
      </c>
    </row>
    <row r="1388" spans="1:6">
      <c r="A1388" s="513" t="s">
        <v>13026</v>
      </c>
      <c r="B1388" s="502">
        <v>87749</v>
      </c>
      <c r="C1388" s="503" t="s">
        <v>3375</v>
      </c>
      <c r="D1388" s="502" t="s">
        <v>15</v>
      </c>
      <c r="E1388" s="504">
        <v>113.51</v>
      </c>
      <c r="F1388" s="512">
        <v>0</v>
      </c>
    </row>
    <row r="1389" spans="1:6">
      <c r="A1389" s="513" t="s">
        <v>13026</v>
      </c>
      <c r="B1389" s="502">
        <v>87624</v>
      </c>
      <c r="C1389" s="503" t="s">
        <v>7532</v>
      </c>
      <c r="D1389" s="502" t="s">
        <v>15</v>
      </c>
      <c r="E1389" s="504">
        <v>74.510000000000005</v>
      </c>
      <c r="F1389" s="512">
        <v>0</v>
      </c>
    </row>
    <row r="1390" spans="1:6">
      <c r="A1390" s="513" t="s">
        <v>13026</v>
      </c>
      <c r="B1390" s="502">
        <v>87634</v>
      </c>
      <c r="C1390" s="503" t="s">
        <v>3351</v>
      </c>
      <c r="D1390" s="502" t="s">
        <v>15</v>
      </c>
      <c r="E1390" s="504">
        <v>99.87</v>
      </c>
      <c r="F1390" s="512">
        <v>0</v>
      </c>
    </row>
    <row r="1391" spans="1:6">
      <c r="A1391" s="513" t="s">
        <v>13026</v>
      </c>
      <c r="B1391" s="502">
        <v>87644</v>
      </c>
      <c r="C1391" s="503" t="s">
        <v>3355</v>
      </c>
      <c r="D1391" s="502" t="s">
        <v>15</v>
      </c>
      <c r="E1391" s="504">
        <v>120.65</v>
      </c>
      <c r="F1391" s="512">
        <v>0</v>
      </c>
    </row>
    <row r="1392" spans="1:6">
      <c r="A1392" s="513" t="s">
        <v>13026</v>
      </c>
      <c r="B1392" s="502">
        <v>87684</v>
      </c>
      <c r="C1392" s="503" t="s">
        <v>3359</v>
      </c>
      <c r="D1392" s="502" t="s">
        <v>15</v>
      </c>
      <c r="E1392" s="504">
        <v>115.89</v>
      </c>
      <c r="F1392" s="512">
        <v>0</v>
      </c>
    </row>
    <row r="1393" spans="1:6">
      <c r="A1393" s="513" t="s">
        <v>13026</v>
      </c>
      <c r="B1393" s="502">
        <v>87694</v>
      </c>
      <c r="C1393" s="503" t="s">
        <v>3363</v>
      </c>
      <c r="D1393" s="502" t="s">
        <v>15</v>
      </c>
      <c r="E1393" s="504">
        <v>132.76</v>
      </c>
      <c r="F1393" s="512">
        <v>0</v>
      </c>
    </row>
    <row r="1394" spans="1:6">
      <c r="A1394" s="513" t="s">
        <v>13026</v>
      </c>
      <c r="B1394" s="502">
        <v>87704</v>
      </c>
      <c r="C1394" s="503" t="s">
        <v>3367</v>
      </c>
      <c r="D1394" s="502" t="s">
        <v>15</v>
      </c>
      <c r="E1394" s="504">
        <v>144.07</v>
      </c>
      <c r="F1394" s="512">
        <v>0</v>
      </c>
    </row>
    <row r="1395" spans="1:6">
      <c r="A1395" s="513" t="s">
        <v>13026</v>
      </c>
      <c r="B1395" s="502">
        <v>87758</v>
      </c>
      <c r="C1395" s="503" t="s">
        <v>3378</v>
      </c>
      <c r="D1395" s="502" t="s">
        <v>15</v>
      </c>
      <c r="E1395" s="504">
        <v>101.21</v>
      </c>
      <c r="F1395" s="512">
        <v>0</v>
      </c>
    </row>
    <row r="1396" spans="1:6">
      <c r="A1396" s="513" t="s">
        <v>13026</v>
      </c>
      <c r="B1396" s="502">
        <v>87768</v>
      </c>
      <c r="C1396" s="503" t="s">
        <v>3382</v>
      </c>
      <c r="D1396" s="502" t="s">
        <v>15</v>
      </c>
      <c r="E1396" s="504">
        <v>119.72</v>
      </c>
      <c r="F1396" s="512">
        <v>0</v>
      </c>
    </row>
    <row r="1397" spans="1:6">
      <c r="A1397" s="513" t="s">
        <v>13026</v>
      </c>
      <c r="B1397" s="502">
        <v>87738</v>
      </c>
      <c r="C1397" s="503" t="s">
        <v>3370</v>
      </c>
      <c r="D1397" s="502" t="s">
        <v>15</v>
      </c>
      <c r="E1397" s="504">
        <v>80.88</v>
      </c>
      <c r="F1397" s="512">
        <v>0</v>
      </c>
    </row>
    <row r="1398" spans="1:6">
      <c r="A1398" s="513" t="s">
        <v>13026</v>
      </c>
      <c r="B1398" s="502">
        <v>87748</v>
      </c>
      <c r="C1398" s="503" t="s">
        <v>3374</v>
      </c>
      <c r="D1398" s="502" t="s">
        <v>15</v>
      </c>
      <c r="E1398" s="504">
        <v>103.44</v>
      </c>
      <c r="F1398" s="512">
        <v>0</v>
      </c>
    </row>
    <row r="1399" spans="1:6">
      <c r="A1399" s="513" t="s">
        <v>13026</v>
      </c>
      <c r="B1399" s="502">
        <v>87623</v>
      </c>
      <c r="C1399" s="503" t="s">
        <v>3347</v>
      </c>
      <c r="D1399" s="502" t="s">
        <v>15</v>
      </c>
      <c r="E1399" s="504">
        <v>67.260000000000005</v>
      </c>
      <c r="F1399" s="512">
        <v>0</v>
      </c>
    </row>
    <row r="1400" spans="1:6">
      <c r="A1400" s="513" t="s">
        <v>13026</v>
      </c>
      <c r="B1400" s="502">
        <v>87633</v>
      </c>
      <c r="C1400" s="503" t="s">
        <v>3350</v>
      </c>
      <c r="D1400" s="502" t="s">
        <v>15</v>
      </c>
      <c r="E1400" s="504">
        <v>89.8</v>
      </c>
      <c r="F1400" s="512">
        <v>0</v>
      </c>
    </row>
    <row r="1401" spans="1:6">
      <c r="A1401" s="513" t="s">
        <v>13026</v>
      </c>
      <c r="B1401" s="502">
        <v>87643</v>
      </c>
      <c r="C1401" s="503" t="s">
        <v>3354</v>
      </c>
      <c r="D1401" s="502" t="s">
        <v>15</v>
      </c>
      <c r="E1401" s="504">
        <v>108.26</v>
      </c>
      <c r="F1401" s="512">
        <v>0</v>
      </c>
    </row>
    <row r="1402" spans="1:6">
      <c r="A1402" s="513" t="s">
        <v>13026</v>
      </c>
      <c r="B1402" s="502">
        <v>87683</v>
      </c>
      <c r="C1402" s="503" t="s">
        <v>3358</v>
      </c>
      <c r="D1402" s="502" t="s">
        <v>15</v>
      </c>
      <c r="E1402" s="504">
        <v>103.5</v>
      </c>
      <c r="F1402" s="512">
        <v>0</v>
      </c>
    </row>
    <row r="1403" spans="1:6">
      <c r="A1403" s="513" t="s">
        <v>13026</v>
      </c>
      <c r="B1403" s="502">
        <v>87703</v>
      </c>
      <c r="C1403" s="503" t="s">
        <v>3366</v>
      </c>
      <c r="D1403" s="502" t="s">
        <v>15</v>
      </c>
      <c r="E1403" s="504">
        <v>128.63</v>
      </c>
      <c r="F1403" s="512">
        <v>0</v>
      </c>
    </row>
    <row r="1404" spans="1:6">
      <c r="A1404" s="513" t="s">
        <v>13026</v>
      </c>
      <c r="B1404" s="502">
        <v>87693</v>
      </c>
      <c r="C1404" s="503" t="s">
        <v>3362</v>
      </c>
      <c r="D1404" s="502" t="s">
        <v>15</v>
      </c>
      <c r="E1404" s="504">
        <v>118.57</v>
      </c>
      <c r="F1404" s="512">
        <v>0</v>
      </c>
    </row>
    <row r="1405" spans="1:6">
      <c r="A1405" s="513" t="s">
        <v>13026</v>
      </c>
      <c r="B1405" s="502">
        <v>87757</v>
      </c>
      <c r="C1405" s="503" t="s">
        <v>3377</v>
      </c>
      <c r="D1405" s="502" t="s">
        <v>15</v>
      </c>
      <c r="E1405" s="504">
        <v>60.96</v>
      </c>
      <c r="F1405" s="512">
        <v>0</v>
      </c>
    </row>
    <row r="1406" spans="1:6">
      <c r="A1406" s="513" t="s">
        <v>13026</v>
      </c>
      <c r="B1406" s="502">
        <v>87767</v>
      </c>
      <c r="C1406" s="503" t="s">
        <v>3381</v>
      </c>
      <c r="D1406" s="502" t="s">
        <v>15</v>
      </c>
      <c r="E1406" s="504">
        <v>70.23</v>
      </c>
      <c r="F1406" s="512">
        <v>0</v>
      </c>
    </row>
    <row r="1407" spans="1:6">
      <c r="A1407" s="513" t="s">
        <v>13026</v>
      </c>
      <c r="B1407" s="502">
        <v>87737</v>
      </c>
      <c r="C1407" s="503" t="s">
        <v>3369</v>
      </c>
      <c r="D1407" s="502" t="s">
        <v>15</v>
      </c>
      <c r="E1407" s="504">
        <v>51.93</v>
      </c>
      <c r="F1407" s="512">
        <v>0</v>
      </c>
    </row>
    <row r="1408" spans="1:6">
      <c r="A1408" s="513" t="s">
        <v>13026</v>
      </c>
      <c r="B1408" s="502">
        <v>87747</v>
      </c>
      <c r="C1408" s="503" t="s">
        <v>3373</v>
      </c>
      <c r="D1408" s="502" t="s">
        <v>15</v>
      </c>
      <c r="E1408" s="504">
        <v>63.19</v>
      </c>
      <c r="F1408" s="512">
        <v>0</v>
      </c>
    </row>
    <row r="1409" spans="1:6">
      <c r="A1409" s="513" t="s">
        <v>13026</v>
      </c>
      <c r="B1409" s="502">
        <v>87622</v>
      </c>
      <c r="C1409" s="503" t="s">
        <v>3346</v>
      </c>
      <c r="D1409" s="502" t="s">
        <v>15</v>
      </c>
      <c r="E1409" s="504">
        <v>38.31</v>
      </c>
      <c r="F1409" s="512">
        <v>0</v>
      </c>
    </row>
    <row r="1410" spans="1:6">
      <c r="A1410" s="513" t="s">
        <v>13026</v>
      </c>
      <c r="B1410" s="502">
        <v>87632</v>
      </c>
      <c r="C1410" s="503" t="s">
        <v>3349</v>
      </c>
      <c r="D1410" s="502" t="s">
        <v>15</v>
      </c>
      <c r="E1410" s="504">
        <v>49.55</v>
      </c>
      <c r="F1410" s="512">
        <v>0</v>
      </c>
    </row>
    <row r="1411" spans="1:6">
      <c r="A1411" s="513" t="s">
        <v>13026</v>
      </c>
      <c r="B1411" s="502">
        <v>87642</v>
      </c>
      <c r="C1411" s="503" t="s">
        <v>3353</v>
      </c>
      <c r="D1411" s="502" t="s">
        <v>15</v>
      </c>
      <c r="E1411" s="504">
        <v>58.77</v>
      </c>
      <c r="F1411" s="512">
        <v>0</v>
      </c>
    </row>
    <row r="1412" spans="1:6">
      <c r="A1412" s="513" t="s">
        <v>13026</v>
      </c>
      <c r="B1412" s="502">
        <v>87682</v>
      </c>
      <c r="C1412" s="503" t="s">
        <v>3357</v>
      </c>
      <c r="D1412" s="502" t="s">
        <v>15</v>
      </c>
      <c r="E1412" s="504">
        <v>54.01</v>
      </c>
      <c r="F1412" s="512">
        <v>0</v>
      </c>
    </row>
    <row r="1413" spans="1:6">
      <c r="A1413" s="513" t="s">
        <v>13026</v>
      </c>
      <c r="B1413" s="502">
        <v>87692</v>
      </c>
      <c r="C1413" s="503" t="s">
        <v>3361</v>
      </c>
      <c r="D1413" s="502" t="s">
        <v>15</v>
      </c>
      <c r="E1413" s="504">
        <v>61.89</v>
      </c>
      <c r="F1413" s="512">
        <v>0</v>
      </c>
    </row>
    <row r="1414" spans="1:6">
      <c r="A1414" s="513" t="s">
        <v>13026</v>
      </c>
      <c r="B1414" s="502">
        <v>87702</v>
      </c>
      <c r="C1414" s="503" t="s">
        <v>3365</v>
      </c>
      <c r="D1414" s="502" t="s">
        <v>15</v>
      </c>
      <c r="E1414" s="504">
        <v>66.900000000000006</v>
      </c>
      <c r="F1414" s="512">
        <v>0</v>
      </c>
    </row>
    <row r="1415" spans="1:6">
      <c r="A1415" s="513" t="s">
        <v>13026</v>
      </c>
      <c r="B1415" s="502">
        <v>87755</v>
      </c>
      <c r="C1415" s="503" t="s">
        <v>3376</v>
      </c>
      <c r="D1415" s="502" t="s">
        <v>15</v>
      </c>
      <c r="E1415" s="504">
        <v>55.5</v>
      </c>
      <c r="F1415" s="512">
        <v>0</v>
      </c>
    </row>
    <row r="1416" spans="1:6">
      <c r="A1416" s="513" t="s">
        <v>13026</v>
      </c>
      <c r="B1416" s="502">
        <v>87765</v>
      </c>
      <c r="C1416" s="503" t="s">
        <v>3380</v>
      </c>
      <c r="D1416" s="502" t="s">
        <v>15</v>
      </c>
      <c r="E1416" s="504">
        <v>63.51</v>
      </c>
      <c r="F1416" s="512">
        <v>0</v>
      </c>
    </row>
    <row r="1417" spans="1:6">
      <c r="A1417" s="513" t="s">
        <v>13026</v>
      </c>
      <c r="B1417" s="502">
        <v>87735</v>
      </c>
      <c r="C1417" s="503" t="s">
        <v>3368</v>
      </c>
      <c r="D1417" s="502" t="s">
        <v>15</v>
      </c>
      <c r="E1417" s="504">
        <v>48</v>
      </c>
      <c r="F1417" s="512">
        <v>0</v>
      </c>
    </row>
    <row r="1418" spans="1:6">
      <c r="A1418" s="513" t="s">
        <v>13026</v>
      </c>
      <c r="B1418" s="502">
        <v>87745</v>
      </c>
      <c r="C1418" s="503" t="s">
        <v>3372</v>
      </c>
      <c r="D1418" s="502" t="s">
        <v>15</v>
      </c>
      <c r="E1418" s="504">
        <v>57.73</v>
      </c>
      <c r="F1418" s="512">
        <v>0</v>
      </c>
    </row>
    <row r="1419" spans="1:6">
      <c r="A1419" s="513" t="s">
        <v>13026</v>
      </c>
      <c r="B1419" s="502">
        <v>87620</v>
      </c>
      <c r="C1419" s="503" t="s">
        <v>3345</v>
      </c>
      <c r="D1419" s="502" t="s">
        <v>15</v>
      </c>
      <c r="E1419" s="504">
        <v>34.380000000000003</v>
      </c>
      <c r="F1419" s="512">
        <v>0</v>
      </c>
    </row>
    <row r="1420" spans="1:6">
      <c r="A1420" s="513" t="s">
        <v>13026</v>
      </c>
      <c r="B1420" s="502">
        <v>87630</v>
      </c>
      <c r="C1420" s="503" t="s">
        <v>3348</v>
      </c>
      <c r="D1420" s="502" t="s">
        <v>15</v>
      </c>
      <c r="E1420" s="504">
        <v>44.09</v>
      </c>
      <c r="F1420" s="512">
        <v>0</v>
      </c>
    </row>
    <row r="1421" spans="1:6">
      <c r="A1421" s="513" t="s">
        <v>13026</v>
      </c>
      <c r="B1421" s="502">
        <v>87640</v>
      </c>
      <c r="C1421" s="503" t="s">
        <v>3352</v>
      </c>
      <c r="D1421" s="502" t="s">
        <v>15</v>
      </c>
      <c r="E1421" s="504">
        <v>52.05</v>
      </c>
      <c r="F1421" s="512">
        <v>0</v>
      </c>
    </row>
    <row r="1422" spans="1:6">
      <c r="A1422" s="513" t="s">
        <v>13026</v>
      </c>
      <c r="B1422" s="502">
        <v>87680</v>
      </c>
      <c r="C1422" s="503" t="s">
        <v>3356</v>
      </c>
      <c r="D1422" s="502" t="s">
        <v>15</v>
      </c>
      <c r="E1422" s="504">
        <v>47.29</v>
      </c>
      <c r="F1422" s="512">
        <v>0</v>
      </c>
    </row>
    <row r="1423" spans="1:6">
      <c r="A1423" s="513" t="s">
        <v>13026</v>
      </c>
      <c r="B1423" s="502">
        <v>87690</v>
      </c>
      <c r="C1423" s="503" t="s">
        <v>3360</v>
      </c>
      <c r="D1423" s="502" t="s">
        <v>15</v>
      </c>
      <c r="E1423" s="504">
        <v>54.2</v>
      </c>
      <c r="F1423" s="512">
        <v>0</v>
      </c>
    </row>
    <row r="1424" spans="1:6">
      <c r="A1424" s="513" t="s">
        <v>13026</v>
      </c>
      <c r="B1424" s="502">
        <v>87700</v>
      </c>
      <c r="C1424" s="503" t="s">
        <v>3364</v>
      </c>
      <c r="D1424" s="502" t="s">
        <v>15</v>
      </c>
      <c r="E1424" s="504">
        <v>58.53</v>
      </c>
      <c r="F1424" s="512">
        <v>0</v>
      </c>
    </row>
    <row r="1425" spans="1:6">
      <c r="A1425" s="513" t="s">
        <v>13026</v>
      </c>
      <c r="B1425" s="502">
        <v>102803</v>
      </c>
      <c r="C1425" s="503" t="s">
        <v>3402</v>
      </c>
      <c r="D1425" s="502" t="s">
        <v>15</v>
      </c>
      <c r="E1425" s="504">
        <v>2.5499999999999998</v>
      </c>
      <c r="F1425" s="512">
        <v>0</v>
      </c>
    </row>
    <row r="1426" spans="1:6">
      <c r="A1426" s="513" t="s">
        <v>13027</v>
      </c>
      <c r="B1426" s="502">
        <v>92717</v>
      </c>
      <c r="C1426" s="503" t="s">
        <v>5603</v>
      </c>
      <c r="D1426" s="502" t="s">
        <v>140</v>
      </c>
      <c r="E1426" s="504">
        <v>0.18</v>
      </c>
      <c r="F1426" s="512">
        <v>0</v>
      </c>
    </row>
    <row r="1427" spans="1:6">
      <c r="A1427" s="513" t="s">
        <v>13027</v>
      </c>
      <c r="B1427" s="502">
        <v>92716</v>
      </c>
      <c r="C1427" s="503" t="s">
        <v>5580</v>
      </c>
      <c r="D1427" s="502" t="s">
        <v>29</v>
      </c>
      <c r="E1427" s="504">
        <v>109.36</v>
      </c>
      <c r="F1427" s="512">
        <v>0.99670000000000003</v>
      </c>
    </row>
    <row r="1428" spans="1:6">
      <c r="A1428" s="513" t="s">
        <v>13027</v>
      </c>
      <c r="B1428" s="502">
        <v>103668</v>
      </c>
      <c r="C1428" s="503" t="s">
        <v>13028</v>
      </c>
      <c r="D1428" s="502" t="s">
        <v>140</v>
      </c>
      <c r="E1428" s="504">
        <v>0</v>
      </c>
      <c r="F1428" s="512"/>
    </row>
    <row r="1429" spans="1:6">
      <c r="A1429" s="513" t="s">
        <v>13027</v>
      </c>
      <c r="B1429" s="502">
        <v>103667</v>
      </c>
      <c r="C1429" s="503" t="s">
        <v>13029</v>
      </c>
      <c r="D1429" s="502" t="s">
        <v>29</v>
      </c>
      <c r="E1429" s="504">
        <v>0</v>
      </c>
      <c r="F1429" s="512"/>
    </row>
    <row r="1430" spans="1:6">
      <c r="A1430" s="513" t="s">
        <v>13027</v>
      </c>
      <c r="B1430" s="502">
        <v>89218</v>
      </c>
      <c r="C1430" s="503" t="s">
        <v>183</v>
      </c>
      <c r="D1430" s="502" t="s">
        <v>140</v>
      </c>
      <c r="E1430" s="504">
        <v>93.96</v>
      </c>
      <c r="F1430" s="512">
        <v>0.41439999999999999</v>
      </c>
    </row>
    <row r="1431" spans="1:6">
      <c r="A1431" s="513" t="s">
        <v>13027</v>
      </c>
      <c r="B1431" s="502">
        <v>89843</v>
      </c>
      <c r="C1431" s="503" t="s">
        <v>80</v>
      </c>
      <c r="D1431" s="502" t="s">
        <v>29</v>
      </c>
      <c r="E1431" s="504">
        <v>222.46</v>
      </c>
      <c r="F1431" s="512">
        <v>0.30059999999999998</v>
      </c>
    </row>
    <row r="1432" spans="1:6">
      <c r="A1432" s="513" t="s">
        <v>13027</v>
      </c>
      <c r="B1432" s="502">
        <v>87446</v>
      </c>
      <c r="C1432" s="503" t="s">
        <v>5589</v>
      </c>
      <c r="D1432" s="502" t="s">
        <v>140</v>
      </c>
      <c r="E1432" s="504">
        <v>0.59</v>
      </c>
      <c r="F1432" s="512">
        <v>0</v>
      </c>
    </row>
    <row r="1433" spans="1:6">
      <c r="A1433" s="513" t="s">
        <v>13027</v>
      </c>
      <c r="B1433" s="502">
        <v>87445</v>
      </c>
      <c r="C1433" s="503" t="s">
        <v>5567</v>
      </c>
      <c r="D1433" s="502" t="s">
        <v>29</v>
      </c>
      <c r="E1433" s="504">
        <v>5.72</v>
      </c>
      <c r="F1433" s="512">
        <v>0</v>
      </c>
    </row>
    <row r="1434" spans="1:6">
      <c r="A1434" s="513" t="s">
        <v>13027</v>
      </c>
      <c r="B1434" s="502">
        <v>93234</v>
      </c>
      <c r="C1434" s="503" t="s">
        <v>222</v>
      </c>
      <c r="D1434" s="502" t="s">
        <v>140</v>
      </c>
      <c r="E1434" s="504">
        <v>0.54</v>
      </c>
      <c r="F1434" s="512">
        <v>0</v>
      </c>
    </row>
    <row r="1435" spans="1:6">
      <c r="A1435" s="513" t="s">
        <v>13027</v>
      </c>
      <c r="B1435" s="502">
        <v>93233</v>
      </c>
      <c r="C1435" s="503" t="s">
        <v>113</v>
      </c>
      <c r="D1435" s="502" t="s">
        <v>29</v>
      </c>
      <c r="E1435" s="504">
        <v>6.17</v>
      </c>
      <c r="F1435" s="512">
        <v>0</v>
      </c>
    </row>
    <row r="1436" spans="1:6">
      <c r="A1436" s="513" t="s">
        <v>13027</v>
      </c>
      <c r="B1436" s="502">
        <v>102953</v>
      </c>
      <c r="C1436" s="503" t="s">
        <v>13030</v>
      </c>
      <c r="D1436" s="502" t="s">
        <v>140</v>
      </c>
      <c r="E1436" s="504">
        <v>0</v>
      </c>
      <c r="F1436" s="512"/>
    </row>
    <row r="1437" spans="1:6">
      <c r="A1437" s="513" t="s">
        <v>13027</v>
      </c>
      <c r="B1437" s="502">
        <v>102952</v>
      </c>
      <c r="C1437" s="503" t="s">
        <v>13031</v>
      </c>
      <c r="D1437" s="502" t="s">
        <v>29</v>
      </c>
      <c r="E1437" s="504">
        <v>0</v>
      </c>
      <c r="F1437" s="512"/>
    </row>
    <row r="1438" spans="1:6">
      <c r="A1438" s="513" t="s">
        <v>13027</v>
      </c>
      <c r="B1438" s="502">
        <v>88831</v>
      </c>
      <c r="C1438" s="503" t="s">
        <v>5593</v>
      </c>
      <c r="D1438" s="502" t="s">
        <v>140</v>
      </c>
      <c r="E1438" s="504">
        <v>0.43</v>
      </c>
      <c r="F1438" s="512">
        <v>0</v>
      </c>
    </row>
    <row r="1439" spans="1:6">
      <c r="A1439" s="513" t="s">
        <v>13027</v>
      </c>
      <c r="B1439" s="502">
        <v>88830</v>
      </c>
      <c r="C1439" s="503" t="s">
        <v>5571</v>
      </c>
      <c r="D1439" s="502" t="s">
        <v>29</v>
      </c>
      <c r="E1439" s="504">
        <v>1.71</v>
      </c>
      <c r="F1439" s="512">
        <v>0</v>
      </c>
    </row>
    <row r="1440" spans="1:6">
      <c r="A1440" s="513" t="s">
        <v>13027</v>
      </c>
      <c r="B1440" s="502">
        <v>89226</v>
      </c>
      <c r="C1440" s="503" t="s">
        <v>5595</v>
      </c>
      <c r="D1440" s="502" t="s">
        <v>140</v>
      </c>
      <c r="E1440" s="504">
        <v>1.76</v>
      </c>
      <c r="F1440" s="512">
        <v>0</v>
      </c>
    </row>
    <row r="1441" spans="1:6">
      <c r="A1441" s="513" t="s">
        <v>13027</v>
      </c>
      <c r="B1441" s="502">
        <v>89225</v>
      </c>
      <c r="C1441" s="503" t="s">
        <v>5573</v>
      </c>
      <c r="D1441" s="502" t="s">
        <v>29</v>
      </c>
      <c r="E1441" s="504">
        <v>5.12</v>
      </c>
      <c r="F1441" s="512">
        <v>0</v>
      </c>
    </row>
    <row r="1442" spans="1:6">
      <c r="A1442" s="513" t="s">
        <v>13027</v>
      </c>
      <c r="B1442" s="502">
        <v>89279</v>
      </c>
      <c r="C1442" s="503" t="s">
        <v>5596</v>
      </c>
      <c r="D1442" s="502" t="s">
        <v>140</v>
      </c>
      <c r="E1442" s="504">
        <v>2.14</v>
      </c>
      <c r="F1442" s="512">
        <v>0</v>
      </c>
    </row>
    <row r="1443" spans="1:6">
      <c r="A1443" s="513" t="s">
        <v>13027</v>
      </c>
      <c r="B1443" s="502">
        <v>89278</v>
      </c>
      <c r="C1443" s="503" t="s">
        <v>5574</v>
      </c>
      <c r="D1443" s="502" t="s">
        <v>29</v>
      </c>
      <c r="E1443" s="504">
        <v>13.38</v>
      </c>
      <c r="F1443" s="512">
        <v>0</v>
      </c>
    </row>
    <row r="1444" spans="1:6">
      <c r="A1444" s="513" t="s">
        <v>13027</v>
      </c>
      <c r="B1444" s="502">
        <v>90651</v>
      </c>
      <c r="C1444" s="503" t="s">
        <v>196</v>
      </c>
      <c r="D1444" s="502" t="s">
        <v>140</v>
      </c>
      <c r="E1444" s="504">
        <v>1.23</v>
      </c>
      <c r="F1444" s="512">
        <v>0</v>
      </c>
    </row>
    <row r="1445" spans="1:6">
      <c r="A1445" s="513" t="s">
        <v>13027</v>
      </c>
      <c r="B1445" s="502">
        <v>90650</v>
      </c>
      <c r="C1445" s="503" t="s">
        <v>88</v>
      </c>
      <c r="D1445" s="502" t="s">
        <v>29</v>
      </c>
      <c r="E1445" s="504">
        <v>9.35</v>
      </c>
      <c r="F1445" s="512">
        <v>0</v>
      </c>
    </row>
    <row r="1446" spans="1:6">
      <c r="A1446" s="513" t="s">
        <v>13027</v>
      </c>
      <c r="B1446" s="502">
        <v>90657</v>
      </c>
      <c r="C1446" s="503" t="s">
        <v>197</v>
      </c>
      <c r="D1446" s="502" t="s">
        <v>140</v>
      </c>
      <c r="E1446" s="504">
        <v>5.28</v>
      </c>
      <c r="F1446" s="512">
        <v>0</v>
      </c>
    </row>
    <row r="1447" spans="1:6">
      <c r="A1447" s="513" t="s">
        <v>13027</v>
      </c>
      <c r="B1447" s="502">
        <v>90656</v>
      </c>
      <c r="C1447" s="503" t="s">
        <v>89</v>
      </c>
      <c r="D1447" s="502" t="s">
        <v>29</v>
      </c>
      <c r="E1447" s="504">
        <v>14.6</v>
      </c>
      <c r="F1447" s="512">
        <v>0</v>
      </c>
    </row>
    <row r="1448" spans="1:6">
      <c r="A1448" s="513" t="s">
        <v>13027</v>
      </c>
      <c r="B1448" s="502">
        <v>90663</v>
      </c>
      <c r="C1448" s="503" t="s">
        <v>198</v>
      </c>
      <c r="D1448" s="502" t="s">
        <v>140</v>
      </c>
      <c r="E1448" s="504">
        <v>5.65</v>
      </c>
      <c r="F1448" s="512">
        <v>0</v>
      </c>
    </row>
    <row r="1449" spans="1:6">
      <c r="A1449" s="513" t="s">
        <v>13027</v>
      </c>
      <c r="B1449" s="502">
        <v>90662</v>
      </c>
      <c r="C1449" s="503" t="s">
        <v>90</v>
      </c>
      <c r="D1449" s="502" t="s">
        <v>29</v>
      </c>
      <c r="E1449" s="504">
        <v>15.3</v>
      </c>
      <c r="F1449" s="512">
        <v>0</v>
      </c>
    </row>
    <row r="1450" spans="1:6">
      <c r="A1450" s="513" t="s">
        <v>13027</v>
      </c>
      <c r="B1450" s="502">
        <v>89022</v>
      </c>
      <c r="C1450" s="503" t="s">
        <v>6446</v>
      </c>
      <c r="D1450" s="502" t="s">
        <v>140</v>
      </c>
      <c r="E1450" s="504">
        <v>0.44</v>
      </c>
      <c r="F1450" s="512">
        <v>1</v>
      </c>
    </row>
    <row r="1451" spans="1:6">
      <c r="A1451" s="513" t="s">
        <v>13027</v>
      </c>
      <c r="B1451" s="502">
        <v>89021</v>
      </c>
      <c r="C1451" s="503" t="s">
        <v>6440</v>
      </c>
      <c r="D1451" s="502" t="s">
        <v>29</v>
      </c>
      <c r="E1451" s="504">
        <v>2.23</v>
      </c>
      <c r="F1451" s="512">
        <v>0.37669999999999998</v>
      </c>
    </row>
    <row r="1452" spans="1:6">
      <c r="A1452" s="513" t="s">
        <v>13027</v>
      </c>
      <c r="B1452" s="502">
        <v>90644</v>
      </c>
      <c r="C1452" s="503" t="s">
        <v>195</v>
      </c>
      <c r="D1452" s="502" t="s">
        <v>140</v>
      </c>
      <c r="E1452" s="504">
        <v>8.11</v>
      </c>
      <c r="F1452" s="512">
        <v>0</v>
      </c>
    </row>
    <row r="1453" spans="1:6">
      <c r="A1453" s="513" t="s">
        <v>13027</v>
      </c>
      <c r="B1453" s="502">
        <v>90643</v>
      </c>
      <c r="C1453" s="503" t="s">
        <v>87</v>
      </c>
      <c r="D1453" s="502" t="s">
        <v>29</v>
      </c>
      <c r="E1453" s="504">
        <v>28.91</v>
      </c>
      <c r="F1453" s="512">
        <v>0</v>
      </c>
    </row>
    <row r="1454" spans="1:6">
      <c r="A1454" s="513" t="s">
        <v>13027</v>
      </c>
      <c r="B1454" s="502">
        <v>102811</v>
      </c>
      <c r="C1454" s="503" t="s">
        <v>13032</v>
      </c>
      <c r="D1454" s="502" t="s">
        <v>140</v>
      </c>
      <c r="E1454" s="504">
        <v>0</v>
      </c>
      <c r="F1454" s="512"/>
    </row>
    <row r="1455" spans="1:6">
      <c r="A1455" s="513" t="s">
        <v>13027</v>
      </c>
      <c r="B1455" s="502">
        <v>102810</v>
      </c>
      <c r="C1455" s="503" t="s">
        <v>13033</v>
      </c>
      <c r="D1455" s="502" t="s">
        <v>29</v>
      </c>
      <c r="E1455" s="504">
        <v>0</v>
      </c>
      <c r="F1455" s="512"/>
    </row>
    <row r="1456" spans="1:6">
      <c r="A1456" s="513" t="s">
        <v>13027</v>
      </c>
      <c r="B1456" s="502">
        <v>92146</v>
      </c>
      <c r="C1456" s="503" t="s">
        <v>217</v>
      </c>
      <c r="D1456" s="502" t="s">
        <v>140</v>
      </c>
      <c r="E1456" s="504">
        <v>34.25</v>
      </c>
      <c r="F1456" s="512">
        <v>0</v>
      </c>
    </row>
    <row r="1457" spans="1:6">
      <c r="A1457" s="513" t="s">
        <v>13027</v>
      </c>
      <c r="B1457" s="502">
        <v>92145</v>
      </c>
      <c r="C1457" s="503" t="s">
        <v>108</v>
      </c>
      <c r="D1457" s="502" t="s">
        <v>29</v>
      </c>
      <c r="E1457" s="504">
        <v>84.37</v>
      </c>
      <c r="F1457" s="512">
        <v>0</v>
      </c>
    </row>
    <row r="1458" spans="1:6">
      <c r="A1458" s="513" t="s">
        <v>13027</v>
      </c>
      <c r="B1458" s="502">
        <v>92139</v>
      </c>
      <c r="C1458" s="503" t="s">
        <v>216</v>
      </c>
      <c r="D1458" s="502" t="s">
        <v>140</v>
      </c>
      <c r="E1458" s="504">
        <v>45.97</v>
      </c>
      <c r="F1458" s="512">
        <v>0</v>
      </c>
    </row>
    <row r="1459" spans="1:6">
      <c r="A1459" s="513" t="s">
        <v>13027</v>
      </c>
      <c r="B1459" s="502">
        <v>92138</v>
      </c>
      <c r="C1459" s="503" t="s">
        <v>107</v>
      </c>
      <c r="D1459" s="502" t="s">
        <v>29</v>
      </c>
      <c r="E1459" s="504">
        <v>100.25</v>
      </c>
      <c r="F1459" s="512">
        <v>0</v>
      </c>
    </row>
    <row r="1460" spans="1:6">
      <c r="A1460" s="513" t="s">
        <v>13027</v>
      </c>
      <c r="B1460" s="502">
        <v>91387</v>
      </c>
      <c r="C1460" s="503" t="s">
        <v>209</v>
      </c>
      <c r="D1460" s="502" t="s">
        <v>140</v>
      </c>
      <c r="E1460" s="504">
        <v>76.56</v>
      </c>
      <c r="F1460" s="512">
        <v>0.5998</v>
      </c>
    </row>
    <row r="1461" spans="1:6">
      <c r="A1461" s="513" t="s">
        <v>13027</v>
      </c>
      <c r="B1461" s="502">
        <v>91386</v>
      </c>
      <c r="C1461" s="503" t="s">
        <v>101</v>
      </c>
      <c r="D1461" s="502" t="s">
        <v>29</v>
      </c>
      <c r="E1461" s="504">
        <v>283.82</v>
      </c>
      <c r="F1461" s="512">
        <v>0.35099999999999998</v>
      </c>
    </row>
    <row r="1462" spans="1:6">
      <c r="A1462" s="513" t="s">
        <v>13027</v>
      </c>
      <c r="B1462" s="502">
        <v>96036</v>
      </c>
      <c r="C1462" s="503" t="s">
        <v>244</v>
      </c>
      <c r="D1462" s="502" t="s">
        <v>140</v>
      </c>
      <c r="E1462" s="504">
        <v>84.87</v>
      </c>
      <c r="F1462" s="512">
        <v>0.63900000000000001</v>
      </c>
    </row>
    <row r="1463" spans="1:6">
      <c r="A1463" s="513" t="s">
        <v>13027</v>
      </c>
      <c r="B1463" s="502">
        <v>96035</v>
      </c>
      <c r="C1463" s="503" t="s">
        <v>135</v>
      </c>
      <c r="D1463" s="502" t="s">
        <v>29</v>
      </c>
      <c r="E1463" s="504">
        <v>297.52</v>
      </c>
      <c r="F1463" s="512">
        <v>0.38080000000000003</v>
      </c>
    </row>
    <row r="1464" spans="1:6">
      <c r="A1464" s="513" t="s">
        <v>13027</v>
      </c>
      <c r="B1464" s="502">
        <v>89877</v>
      </c>
      <c r="C1464" s="503" t="s">
        <v>189</v>
      </c>
      <c r="D1464" s="502" t="s">
        <v>140</v>
      </c>
      <c r="E1464" s="504">
        <v>89.73</v>
      </c>
      <c r="F1464" s="512">
        <v>0.65849999999999997</v>
      </c>
    </row>
    <row r="1465" spans="1:6">
      <c r="A1465" s="513" t="s">
        <v>13027</v>
      </c>
      <c r="B1465" s="502">
        <v>89876</v>
      </c>
      <c r="C1465" s="503" t="s">
        <v>81</v>
      </c>
      <c r="D1465" s="502" t="s">
        <v>29</v>
      </c>
      <c r="E1465" s="504">
        <v>348.3</v>
      </c>
      <c r="F1465" s="512">
        <v>0.36380000000000001</v>
      </c>
    </row>
    <row r="1466" spans="1:6">
      <c r="A1466" s="513" t="s">
        <v>13027</v>
      </c>
      <c r="B1466" s="502">
        <v>89884</v>
      </c>
      <c r="C1466" s="503" t="s">
        <v>190</v>
      </c>
      <c r="D1466" s="502" t="s">
        <v>140</v>
      </c>
      <c r="E1466" s="504">
        <v>93.59</v>
      </c>
      <c r="F1466" s="512">
        <v>0.67259999999999998</v>
      </c>
    </row>
    <row r="1467" spans="1:6">
      <c r="A1467" s="513" t="s">
        <v>13027</v>
      </c>
      <c r="B1467" s="502">
        <v>89883</v>
      </c>
      <c r="C1467" s="503" t="s">
        <v>82</v>
      </c>
      <c r="D1467" s="502" t="s">
        <v>29</v>
      </c>
      <c r="E1467" s="504">
        <v>385.65</v>
      </c>
      <c r="F1467" s="512">
        <v>0.3493</v>
      </c>
    </row>
    <row r="1468" spans="1:6">
      <c r="A1468" s="513" t="s">
        <v>13027</v>
      </c>
      <c r="B1468" s="502">
        <v>67827</v>
      </c>
      <c r="C1468" s="503" t="s">
        <v>174</v>
      </c>
      <c r="D1468" s="502" t="s">
        <v>140</v>
      </c>
      <c r="E1468" s="504">
        <v>66.77</v>
      </c>
      <c r="F1468" s="512">
        <v>0.54110000000000003</v>
      </c>
    </row>
    <row r="1469" spans="1:6">
      <c r="A1469" s="513" t="s">
        <v>13027</v>
      </c>
      <c r="B1469" s="502">
        <v>67826</v>
      </c>
      <c r="C1469" s="503" t="s">
        <v>63</v>
      </c>
      <c r="D1469" s="502" t="s">
        <v>29</v>
      </c>
      <c r="E1469" s="504">
        <v>197.32</v>
      </c>
      <c r="F1469" s="512">
        <v>0.39750000000000002</v>
      </c>
    </row>
    <row r="1470" spans="1:6">
      <c r="A1470" s="513" t="s">
        <v>13027</v>
      </c>
      <c r="B1470" s="502">
        <v>5961</v>
      </c>
      <c r="C1470" s="503" t="s">
        <v>169</v>
      </c>
      <c r="D1470" s="502" t="s">
        <v>140</v>
      </c>
      <c r="E1470" s="504">
        <v>65.540000000000006</v>
      </c>
      <c r="F1470" s="512">
        <v>0.53249999999999997</v>
      </c>
    </row>
    <row r="1471" spans="1:6">
      <c r="A1471" s="513" t="s">
        <v>13027</v>
      </c>
      <c r="B1471" s="502">
        <v>5811</v>
      </c>
      <c r="C1471" s="503" t="s">
        <v>35</v>
      </c>
      <c r="D1471" s="502" t="s">
        <v>29</v>
      </c>
      <c r="E1471" s="504">
        <v>216.13</v>
      </c>
      <c r="F1471" s="512">
        <v>0.35070000000000001</v>
      </c>
    </row>
    <row r="1472" spans="1:6">
      <c r="A1472" s="513" t="s">
        <v>13027</v>
      </c>
      <c r="B1472" s="502">
        <v>92243</v>
      </c>
      <c r="C1472" s="503" t="s">
        <v>218</v>
      </c>
      <c r="D1472" s="502" t="s">
        <v>140</v>
      </c>
      <c r="E1472" s="504">
        <v>81.239999999999995</v>
      </c>
      <c r="F1472" s="512">
        <v>0.56759999999999999</v>
      </c>
    </row>
    <row r="1473" spans="1:6">
      <c r="A1473" s="513" t="s">
        <v>13027</v>
      </c>
      <c r="B1473" s="502">
        <v>92242</v>
      </c>
      <c r="C1473" s="503" t="s">
        <v>109</v>
      </c>
      <c r="D1473" s="502" t="s">
        <v>29</v>
      </c>
      <c r="E1473" s="504">
        <v>433.14</v>
      </c>
      <c r="F1473" s="512">
        <v>0.22850000000000001</v>
      </c>
    </row>
    <row r="1474" spans="1:6">
      <c r="A1474" s="513" t="s">
        <v>13027</v>
      </c>
      <c r="B1474" s="502">
        <v>91646</v>
      </c>
      <c r="C1474" s="503" t="s">
        <v>213</v>
      </c>
      <c r="D1474" s="502" t="s">
        <v>140</v>
      </c>
      <c r="E1474" s="504">
        <v>98.5</v>
      </c>
      <c r="F1474" s="512">
        <v>0.64339999999999997</v>
      </c>
    </row>
    <row r="1475" spans="1:6">
      <c r="A1475" s="513" t="s">
        <v>13027</v>
      </c>
      <c r="B1475" s="502">
        <v>91645</v>
      </c>
      <c r="C1475" s="503" t="s">
        <v>104</v>
      </c>
      <c r="D1475" s="502" t="s">
        <v>29</v>
      </c>
      <c r="E1475" s="504">
        <v>497.6</v>
      </c>
      <c r="F1475" s="512">
        <v>0.27389999999999998</v>
      </c>
    </row>
    <row r="1476" spans="1:6">
      <c r="A1476" s="513" t="s">
        <v>13027</v>
      </c>
      <c r="B1476" s="502">
        <v>92107</v>
      </c>
      <c r="C1476" s="503" t="s">
        <v>5600</v>
      </c>
      <c r="D1476" s="502" t="s">
        <v>140</v>
      </c>
      <c r="E1476" s="504">
        <v>98.14</v>
      </c>
      <c r="F1476" s="512">
        <v>0.69640000000000002</v>
      </c>
    </row>
    <row r="1477" spans="1:6">
      <c r="A1477" s="513" t="s">
        <v>13027</v>
      </c>
      <c r="B1477" s="502">
        <v>92106</v>
      </c>
      <c r="C1477" s="503" t="s">
        <v>5577</v>
      </c>
      <c r="D1477" s="502" t="s">
        <v>29</v>
      </c>
      <c r="E1477" s="504">
        <v>381.17</v>
      </c>
      <c r="F1477" s="512">
        <v>0.37509999999999999</v>
      </c>
    </row>
    <row r="1478" spans="1:6">
      <c r="A1478" s="513" t="s">
        <v>13027</v>
      </c>
      <c r="B1478" s="502">
        <v>5903</v>
      </c>
      <c r="C1478" s="503" t="s">
        <v>160</v>
      </c>
      <c r="D1478" s="502" t="s">
        <v>140</v>
      </c>
      <c r="E1478" s="504">
        <v>75.650000000000006</v>
      </c>
      <c r="F1478" s="512">
        <v>0.60609999999999997</v>
      </c>
    </row>
    <row r="1479" spans="1:6">
      <c r="A1479" s="513" t="s">
        <v>13027</v>
      </c>
      <c r="B1479" s="502">
        <v>5901</v>
      </c>
      <c r="C1479" s="503" t="s">
        <v>51</v>
      </c>
      <c r="D1479" s="502" t="s">
        <v>29</v>
      </c>
      <c r="E1479" s="504">
        <v>336.8</v>
      </c>
      <c r="F1479" s="512">
        <v>0.2928</v>
      </c>
    </row>
    <row r="1480" spans="1:6">
      <c r="A1480" s="513" t="s">
        <v>13027</v>
      </c>
      <c r="B1480" s="502">
        <v>6260</v>
      </c>
      <c r="C1480" s="503" t="s">
        <v>170</v>
      </c>
      <c r="D1480" s="502" t="s">
        <v>140</v>
      </c>
      <c r="E1480" s="504">
        <v>62.72</v>
      </c>
      <c r="F1480" s="512">
        <v>0.52490000000000003</v>
      </c>
    </row>
    <row r="1481" spans="1:6">
      <c r="A1481" s="513" t="s">
        <v>13027</v>
      </c>
      <c r="B1481" s="502">
        <v>6259</v>
      </c>
      <c r="C1481" s="503" t="s">
        <v>59</v>
      </c>
      <c r="D1481" s="502" t="s">
        <v>29</v>
      </c>
      <c r="E1481" s="504">
        <v>271.66000000000003</v>
      </c>
      <c r="F1481" s="512">
        <v>0.25990000000000002</v>
      </c>
    </row>
    <row r="1482" spans="1:6">
      <c r="A1482" s="513" t="s">
        <v>13027</v>
      </c>
      <c r="B1482" s="502">
        <v>104705</v>
      </c>
      <c r="C1482" s="503" t="s">
        <v>13034</v>
      </c>
      <c r="D1482" s="502" t="s">
        <v>140</v>
      </c>
      <c r="E1482" s="504">
        <v>0</v>
      </c>
      <c r="F1482" s="512"/>
    </row>
    <row r="1483" spans="1:6">
      <c r="A1483" s="513" t="s">
        <v>13027</v>
      </c>
      <c r="B1483" s="502">
        <v>104704</v>
      </c>
      <c r="C1483" s="503" t="s">
        <v>13035</v>
      </c>
      <c r="D1483" s="502" t="s">
        <v>29</v>
      </c>
      <c r="E1483" s="504">
        <v>0</v>
      </c>
      <c r="F1483" s="512"/>
    </row>
    <row r="1484" spans="1:6">
      <c r="A1484" s="513" t="s">
        <v>13027</v>
      </c>
      <c r="B1484" s="502">
        <v>91395</v>
      </c>
      <c r="C1484" s="503" t="s">
        <v>210</v>
      </c>
      <c r="D1484" s="502" t="s">
        <v>140</v>
      </c>
      <c r="E1484" s="504">
        <v>60.52</v>
      </c>
      <c r="F1484" s="512">
        <v>0.50760000000000005</v>
      </c>
    </row>
    <row r="1485" spans="1:6">
      <c r="A1485" s="513" t="s">
        <v>13027</v>
      </c>
      <c r="B1485" s="502">
        <v>73467</v>
      </c>
      <c r="C1485" s="503" t="s">
        <v>66</v>
      </c>
      <c r="D1485" s="502" t="s">
        <v>29</v>
      </c>
      <c r="E1485" s="504">
        <v>264.07</v>
      </c>
      <c r="F1485" s="512">
        <v>0.25240000000000001</v>
      </c>
    </row>
    <row r="1486" spans="1:6">
      <c r="A1486" s="513" t="s">
        <v>13027</v>
      </c>
      <c r="B1486" s="502">
        <v>5826</v>
      </c>
      <c r="C1486" s="503" t="s">
        <v>145</v>
      </c>
      <c r="D1486" s="502" t="s">
        <v>140</v>
      </c>
      <c r="E1486" s="504">
        <v>63.46</v>
      </c>
      <c r="F1486" s="512">
        <v>0.53039999999999998</v>
      </c>
    </row>
    <row r="1487" spans="1:6">
      <c r="A1487" s="513" t="s">
        <v>13027</v>
      </c>
      <c r="B1487" s="502">
        <v>5824</v>
      </c>
      <c r="C1487" s="503" t="s">
        <v>37</v>
      </c>
      <c r="D1487" s="502" t="s">
        <v>29</v>
      </c>
      <c r="E1487" s="504">
        <v>229</v>
      </c>
      <c r="F1487" s="512">
        <v>0.31900000000000001</v>
      </c>
    </row>
    <row r="1488" spans="1:6">
      <c r="A1488" s="513" t="s">
        <v>13027</v>
      </c>
      <c r="B1488" s="502">
        <v>5892</v>
      </c>
      <c r="C1488" s="503" t="s">
        <v>158</v>
      </c>
      <c r="D1488" s="502" t="s">
        <v>140</v>
      </c>
      <c r="E1488" s="504">
        <v>58.27</v>
      </c>
      <c r="F1488" s="512">
        <v>0.48859999999999998</v>
      </c>
    </row>
    <row r="1489" spans="1:6">
      <c r="A1489" s="513" t="s">
        <v>13027</v>
      </c>
      <c r="B1489" s="502">
        <v>5890</v>
      </c>
      <c r="C1489" s="503" t="s">
        <v>49</v>
      </c>
      <c r="D1489" s="502" t="s">
        <v>29</v>
      </c>
      <c r="E1489" s="504">
        <v>215.62</v>
      </c>
      <c r="F1489" s="512">
        <v>0.28899999999999998</v>
      </c>
    </row>
    <row r="1490" spans="1:6">
      <c r="A1490" s="513" t="s">
        <v>13027</v>
      </c>
      <c r="B1490" s="502">
        <v>5896</v>
      </c>
      <c r="C1490" s="503" t="s">
        <v>159</v>
      </c>
      <c r="D1490" s="502" t="s">
        <v>140</v>
      </c>
      <c r="E1490" s="504">
        <v>61.05</v>
      </c>
      <c r="F1490" s="512">
        <v>0.51190000000000002</v>
      </c>
    </row>
    <row r="1491" spans="1:6">
      <c r="A1491" s="513" t="s">
        <v>13027</v>
      </c>
      <c r="B1491" s="502">
        <v>5894</v>
      </c>
      <c r="C1491" s="503" t="s">
        <v>50</v>
      </c>
      <c r="D1491" s="502" t="s">
        <v>29</v>
      </c>
      <c r="E1491" s="504">
        <v>224.37</v>
      </c>
      <c r="F1491" s="512">
        <v>0.3049</v>
      </c>
    </row>
    <row r="1492" spans="1:6">
      <c r="A1492" s="513" t="s">
        <v>13027</v>
      </c>
      <c r="B1492" s="502">
        <v>91032</v>
      </c>
      <c r="C1492" s="503" t="s">
        <v>206</v>
      </c>
      <c r="D1492" s="502" t="s">
        <v>140</v>
      </c>
      <c r="E1492" s="504">
        <v>69.41</v>
      </c>
      <c r="F1492" s="512">
        <v>0.57069999999999999</v>
      </c>
    </row>
    <row r="1493" spans="1:6">
      <c r="A1493" s="513" t="s">
        <v>13027</v>
      </c>
      <c r="B1493" s="502">
        <v>91031</v>
      </c>
      <c r="C1493" s="503" t="s">
        <v>98</v>
      </c>
      <c r="D1493" s="502" t="s">
        <v>29</v>
      </c>
      <c r="E1493" s="504">
        <v>274.77999999999997</v>
      </c>
      <c r="F1493" s="512">
        <v>0.31330000000000002</v>
      </c>
    </row>
    <row r="1494" spans="1:6">
      <c r="A1494" s="513" t="s">
        <v>13027</v>
      </c>
      <c r="B1494" s="502">
        <v>102817</v>
      </c>
      <c r="C1494" s="503" t="s">
        <v>13036</v>
      </c>
      <c r="D1494" s="502" t="s">
        <v>140</v>
      </c>
      <c r="E1494" s="504">
        <v>0</v>
      </c>
      <c r="F1494" s="512"/>
    </row>
    <row r="1495" spans="1:6">
      <c r="A1495" s="513" t="s">
        <v>13027</v>
      </c>
      <c r="B1495" s="502">
        <v>102816</v>
      </c>
      <c r="C1495" s="503" t="s">
        <v>13037</v>
      </c>
      <c r="D1495" s="502" t="s">
        <v>29</v>
      </c>
      <c r="E1495" s="504">
        <v>0</v>
      </c>
      <c r="F1495" s="512"/>
    </row>
    <row r="1496" spans="1:6">
      <c r="A1496" s="513" t="s">
        <v>13027</v>
      </c>
      <c r="B1496" s="502">
        <v>91534</v>
      </c>
      <c r="C1496" s="503" t="s">
        <v>211</v>
      </c>
      <c r="D1496" s="502" t="s">
        <v>140</v>
      </c>
      <c r="E1496" s="504">
        <v>27.12</v>
      </c>
      <c r="F1496" s="512">
        <v>3.9100000000000003E-2</v>
      </c>
    </row>
    <row r="1497" spans="1:6">
      <c r="A1497" s="513" t="s">
        <v>13027</v>
      </c>
      <c r="B1497" s="502">
        <v>91533</v>
      </c>
      <c r="C1497" s="503" t="s">
        <v>102</v>
      </c>
      <c r="D1497" s="502" t="s">
        <v>29</v>
      </c>
      <c r="E1497" s="504">
        <v>34.97</v>
      </c>
      <c r="F1497" s="512">
        <v>6.0299999999999999E-2</v>
      </c>
    </row>
    <row r="1498" spans="1:6">
      <c r="A1498" s="513" t="s">
        <v>13027</v>
      </c>
      <c r="B1498" s="502">
        <v>95265</v>
      </c>
      <c r="C1498" s="503" t="s">
        <v>234</v>
      </c>
      <c r="D1498" s="502" t="s">
        <v>140</v>
      </c>
      <c r="E1498" s="504">
        <v>0.86</v>
      </c>
      <c r="F1498" s="512">
        <v>1</v>
      </c>
    </row>
    <row r="1499" spans="1:6">
      <c r="A1499" s="513" t="s">
        <v>13027</v>
      </c>
      <c r="B1499" s="502">
        <v>95264</v>
      </c>
      <c r="C1499" s="503" t="s">
        <v>125</v>
      </c>
      <c r="D1499" s="502" t="s">
        <v>29</v>
      </c>
      <c r="E1499" s="504">
        <v>6.86</v>
      </c>
      <c r="F1499" s="512">
        <v>0.24929999999999999</v>
      </c>
    </row>
    <row r="1500" spans="1:6">
      <c r="A1500" s="513" t="s">
        <v>13027</v>
      </c>
      <c r="B1500" s="502">
        <v>90973</v>
      </c>
      <c r="C1500" s="503" t="s">
        <v>203</v>
      </c>
      <c r="D1500" s="502" t="s">
        <v>140</v>
      </c>
      <c r="E1500" s="504">
        <v>8.44</v>
      </c>
      <c r="F1500" s="512">
        <v>1</v>
      </c>
    </row>
    <row r="1501" spans="1:6">
      <c r="A1501" s="513" t="s">
        <v>13027</v>
      </c>
      <c r="B1501" s="502">
        <v>90972</v>
      </c>
      <c r="C1501" s="503" t="s">
        <v>95</v>
      </c>
      <c r="D1501" s="502" t="s">
        <v>29</v>
      </c>
      <c r="E1501" s="504">
        <v>82.42</v>
      </c>
      <c r="F1501" s="512">
        <v>0.2036</v>
      </c>
    </row>
    <row r="1502" spans="1:6">
      <c r="A1502" s="513" t="s">
        <v>13027</v>
      </c>
      <c r="B1502" s="502">
        <v>91001</v>
      </c>
      <c r="C1502" s="503" t="s">
        <v>205</v>
      </c>
      <c r="D1502" s="502" t="s">
        <v>140</v>
      </c>
      <c r="E1502" s="504">
        <v>10.02</v>
      </c>
      <c r="F1502" s="512">
        <v>1</v>
      </c>
    </row>
    <row r="1503" spans="1:6">
      <c r="A1503" s="513" t="s">
        <v>13027</v>
      </c>
      <c r="B1503" s="502">
        <v>90999</v>
      </c>
      <c r="C1503" s="503" t="s">
        <v>97</v>
      </c>
      <c r="D1503" s="502" t="s">
        <v>29</v>
      </c>
      <c r="E1503" s="504">
        <v>109.07</v>
      </c>
      <c r="F1503" s="512">
        <v>0.1825</v>
      </c>
    </row>
    <row r="1504" spans="1:6">
      <c r="A1504" s="513" t="s">
        <v>13027</v>
      </c>
      <c r="B1504" s="502">
        <v>5954</v>
      </c>
      <c r="C1504" s="503" t="s">
        <v>168</v>
      </c>
      <c r="D1504" s="502" t="s">
        <v>140</v>
      </c>
      <c r="E1504" s="504">
        <v>6.3</v>
      </c>
      <c r="F1504" s="512">
        <v>1</v>
      </c>
    </row>
    <row r="1505" spans="1:6">
      <c r="A1505" s="513" t="s">
        <v>13027</v>
      </c>
      <c r="B1505" s="502">
        <v>5953</v>
      </c>
      <c r="C1505" s="503" t="s">
        <v>58</v>
      </c>
      <c r="D1505" s="502" t="s">
        <v>29</v>
      </c>
      <c r="E1505" s="504">
        <v>63.58</v>
      </c>
      <c r="F1505" s="512">
        <v>0.19689999999999999</v>
      </c>
    </row>
    <row r="1506" spans="1:6">
      <c r="A1506" s="513" t="s">
        <v>13027</v>
      </c>
      <c r="B1506" s="502">
        <v>90982</v>
      </c>
      <c r="C1506" s="503" t="s">
        <v>204</v>
      </c>
      <c r="D1506" s="502" t="s">
        <v>140</v>
      </c>
      <c r="E1506" s="504">
        <v>21.46</v>
      </c>
      <c r="F1506" s="512">
        <v>1</v>
      </c>
    </row>
    <row r="1507" spans="1:6">
      <c r="A1507" s="513" t="s">
        <v>13027</v>
      </c>
      <c r="B1507" s="502">
        <v>90979</v>
      </c>
      <c r="C1507" s="503" t="s">
        <v>96</v>
      </c>
      <c r="D1507" s="502" t="s">
        <v>29</v>
      </c>
      <c r="E1507" s="504">
        <v>212.92</v>
      </c>
      <c r="F1507" s="512">
        <v>0.20019999999999999</v>
      </c>
    </row>
    <row r="1508" spans="1:6">
      <c r="A1508" s="513" t="s">
        <v>13027</v>
      </c>
      <c r="B1508" s="502">
        <v>90965</v>
      </c>
      <c r="C1508" s="503" t="s">
        <v>202</v>
      </c>
      <c r="D1508" s="502" t="s">
        <v>140</v>
      </c>
      <c r="E1508" s="504">
        <v>8.42</v>
      </c>
      <c r="F1508" s="512">
        <v>1</v>
      </c>
    </row>
    <row r="1509" spans="1:6">
      <c r="A1509" s="513" t="s">
        <v>13027</v>
      </c>
      <c r="B1509" s="502">
        <v>90964</v>
      </c>
      <c r="C1509" s="503" t="s">
        <v>94</v>
      </c>
      <c r="D1509" s="502" t="s">
        <v>29</v>
      </c>
      <c r="E1509" s="504">
        <v>32.93</v>
      </c>
      <c r="F1509" s="512">
        <v>0.50800000000000001</v>
      </c>
    </row>
    <row r="1510" spans="1:6">
      <c r="A1510" s="513" t="s">
        <v>13027</v>
      </c>
      <c r="B1510" s="502">
        <v>102970</v>
      </c>
      <c r="C1510" s="503" t="s">
        <v>13038</v>
      </c>
      <c r="D1510" s="502" t="s">
        <v>140</v>
      </c>
      <c r="E1510" s="504">
        <v>0</v>
      </c>
      <c r="F1510" s="512"/>
    </row>
    <row r="1511" spans="1:6">
      <c r="A1511" s="513" t="s">
        <v>13027</v>
      </c>
      <c r="B1511" s="502">
        <v>102971</v>
      </c>
      <c r="C1511" s="503" t="s">
        <v>13039</v>
      </c>
      <c r="D1511" s="502" t="s">
        <v>29</v>
      </c>
      <c r="E1511" s="504">
        <v>0</v>
      </c>
      <c r="F1511" s="512"/>
    </row>
    <row r="1512" spans="1:6">
      <c r="A1512" s="513" t="s">
        <v>13027</v>
      </c>
      <c r="B1512" s="502">
        <v>102822</v>
      </c>
      <c r="C1512" s="503" t="s">
        <v>13040</v>
      </c>
      <c r="D1512" s="502" t="s">
        <v>140</v>
      </c>
      <c r="E1512" s="504">
        <v>0</v>
      </c>
      <c r="F1512" s="512"/>
    </row>
    <row r="1513" spans="1:6">
      <c r="A1513" s="513" t="s">
        <v>13027</v>
      </c>
      <c r="B1513" s="502">
        <v>102821</v>
      </c>
      <c r="C1513" s="503" t="s">
        <v>13041</v>
      </c>
      <c r="D1513" s="502" t="s">
        <v>29</v>
      </c>
      <c r="E1513" s="504">
        <v>0</v>
      </c>
      <c r="F1513" s="512"/>
    </row>
    <row r="1514" spans="1:6">
      <c r="A1514" s="513" t="s">
        <v>13027</v>
      </c>
      <c r="B1514" s="502">
        <v>102828</v>
      </c>
      <c r="C1514" s="503" t="s">
        <v>13042</v>
      </c>
      <c r="D1514" s="502" t="s">
        <v>140</v>
      </c>
      <c r="E1514" s="504">
        <v>0</v>
      </c>
      <c r="F1514" s="512"/>
    </row>
    <row r="1515" spans="1:6">
      <c r="A1515" s="513" t="s">
        <v>13027</v>
      </c>
      <c r="B1515" s="502">
        <v>102827</v>
      </c>
      <c r="C1515" s="503" t="s">
        <v>13043</v>
      </c>
      <c r="D1515" s="502" t="s">
        <v>29</v>
      </c>
      <c r="E1515" s="504">
        <v>0</v>
      </c>
      <c r="F1515" s="512"/>
    </row>
    <row r="1516" spans="1:6">
      <c r="A1516" s="513" t="s">
        <v>13027</v>
      </c>
      <c r="B1516" s="502">
        <v>103939</v>
      </c>
      <c r="C1516" s="503" t="s">
        <v>13044</v>
      </c>
      <c r="D1516" s="502" t="s">
        <v>140</v>
      </c>
      <c r="E1516" s="504">
        <v>0</v>
      </c>
      <c r="F1516" s="512"/>
    </row>
    <row r="1517" spans="1:6">
      <c r="A1517" s="513" t="s">
        <v>13027</v>
      </c>
      <c r="B1517" s="502">
        <v>103938</v>
      </c>
      <c r="C1517" s="503" t="s">
        <v>13045</v>
      </c>
      <c r="D1517" s="502" t="s">
        <v>29</v>
      </c>
      <c r="E1517" s="504">
        <v>0</v>
      </c>
      <c r="F1517" s="512"/>
    </row>
    <row r="1518" spans="1:6">
      <c r="A1518" s="513" t="s">
        <v>13027</v>
      </c>
      <c r="B1518" s="502">
        <v>103945</v>
      </c>
      <c r="C1518" s="503" t="s">
        <v>13046</v>
      </c>
      <c r="D1518" s="502" t="s">
        <v>140</v>
      </c>
      <c r="E1518" s="504">
        <v>0</v>
      </c>
      <c r="F1518" s="512"/>
    </row>
    <row r="1519" spans="1:6">
      <c r="A1519" s="513" t="s">
        <v>13027</v>
      </c>
      <c r="B1519" s="502">
        <v>103944</v>
      </c>
      <c r="C1519" s="503" t="s">
        <v>13047</v>
      </c>
      <c r="D1519" s="502" t="s">
        <v>29</v>
      </c>
      <c r="E1519" s="504">
        <v>0</v>
      </c>
      <c r="F1519" s="512"/>
    </row>
    <row r="1520" spans="1:6">
      <c r="A1520" s="513" t="s">
        <v>13027</v>
      </c>
      <c r="B1520" s="502">
        <v>91285</v>
      </c>
      <c r="C1520" s="503" t="s">
        <v>208</v>
      </c>
      <c r="D1520" s="502" t="s">
        <v>140</v>
      </c>
      <c r="E1520" s="504">
        <v>1.1499999999999999</v>
      </c>
      <c r="F1520" s="512">
        <v>0</v>
      </c>
    </row>
    <row r="1521" spans="1:6">
      <c r="A1521" s="513" t="s">
        <v>13027</v>
      </c>
      <c r="B1521" s="502">
        <v>91283</v>
      </c>
      <c r="C1521" s="503" t="s">
        <v>100</v>
      </c>
      <c r="D1521" s="502" t="s">
        <v>29</v>
      </c>
      <c r="E1521" s="504">
        <v>11.91</v>
      </c>
      <c r="F1521" s="512">
        <v>0</v>
      </c>
    </row>
    <row r="1522" spans="1:6">
      <c r="A1522" s="513" t="s">
        <v>13027</v>
      </c>
      <c r="B1522" s="502">
        <v>95283</v>
      </c>
      <c r="C1522" s="503" t="s">
        <v>5609</v>
      </c>
      <c r="D1522" s="502" t="s">
        <v>140</v>
      </c>
      <c r="E1522" s="504">
        <v>0.8</v>
      </c>
      <c r="F1522" s="512">
        <v>1</v>
      </c>
    </row>
    <row r="1523" spans="1:6">
      <c r="A1523" s="513" t="s">
        <v>13027</v>
      </c>
      <c r="B1523" s="502">
        <v>95282</v>
      </c>
      <c r="C1523" s="503" t="s">
        <v>5586</v>
      </c>
      <c r="D1523" s="502" t="s">
        <v>29</v>
      </c>
      <c r="E1523" s="504">
        <v>10.96</v>
      </c>
      <c r="F1523" s="512">
        <v>0.1323</v>
      </c>
    </row>
    <row r="1524" spans="1:6">
      <c r="A1524" s="513" t="s">
        <v>13027</v>
      </c>
      <c r="B1524" s="502">
        <v>95128</v>
      </c>
      <c r="C1524" s="503" t="s">
        <v>231</v>
      </c>
      <c r="D1524" s="502" t="s">
        <v>140</v>
      </c>
      <c r="E1524" s="504">
        <v>49.44</v>
      </c>
      <c r="F1524" s="512">
        <v>0.47289999999999999</v>
      </c>
    </row>
    <row r="1525" spans="1:6">
      <c r="A1525" s="513" t="s">
        <v>13027</v>
      </c>
      <c r="B1525" s="502">
        <v>95127</v>
      </c>
      <c r="C1525" s="503" t="s">
        <v>121</v>
      </c>
      <c r="D1525" s="502" t="s">
        <v>29</v>
      </c>
      <c r="E1525" s="504">
        <v>228.47</v>
      </c>
      <c r="F1525" s="512">
        <v>0.18790000000000001</v>
      </c>
    </row>
    <row r="1526" spans="1:6">
      <c r="A1526" s="513" t="s">
        <v>13027</v>
      </c>
      <c r="B1526" s="502">
        <v>92044</v>
      </c>
      <c r="C1526" s="503" t="s">
        <v>215</v>
      </c>
      <c r="D1526" s="502" t="s">
        <v>140</v>
      </c>
      <c r="E1526" s="504">
        <v>7.8</v>
      </c>
      <c r="F1526" s="512">
        <v>1</v>
      </c>
    </row>
    <row r="1527" spans="1:6">
      <c r="A1527" s="513" t="s">
        <v>13027</v>
      </c>
      <c r="B1527" s="502">
        <v>92043</v>
      </c>
      <c r="C1527" s="503" t="s">
        <v>106</v>
      </c>
      <c r="D1527" s="502" t="s">
        <v>29</v>
      </c>
      <c r="E1527" s="504">
        <v>13.19</v>
      </c>
      <c r="F1527" s="512">
        <v>1</v>
      </c>
    </row>
    <row r="1528" spans="1:6">
      <c r="A1528" s="513" t="s">
        <v>13027</v>
      </c>
      <c r="B1528" s="502">
        <v>102834</v>
      </c>
      <c r="C1528" s="503" t="s">
        <v>13048</v>
      </c>
      <c r="D1528" s="502" t="s">
        <v>140</v>
      </c>
      <c r="E1528" s="504">
        <v>0</v>
      </c>
      <c r="F1528" s="512"/>
    </row>
    <row r="1529" spans="1:6">
      <c r="A1529" s="513" t="s">
        <v>13027</v>
      </c>
      <c r="B1529" s="502">
        <v>102833</v>
      </c>
      <c r="C1529" s="503" t="s">
        <v>13049</v>
      </c>
      <c r="D1529" s="502" t="s">
        <v>29</v>
      </c>
      <c r="E1529" s="504">
        <v>0</v>
      </c>
      <c r="F1529" s="512"/>
    </row>
    <row r="1530" spans="1:6">
      <c r="A1530" s="513" t="s">
        <v>13027</v>
      </c>
      <c r="B1530" s="502">
        <v>92119</v>
      </c>
      <c r="C1530" s="503" t="s">
        <v>5602</v>
      </c>
      <c r="D1530" s="502" t="s">
        <v>140</v>
      </c>
      <c r="E1530" s="504">
        <v>0.31</v>
      </c>
      <c r="F1530" s="512">
        <v>0</v>
      </c>
    </row>
    <row r="1531" spans="1:6">
      <c r="A1531" s="513" t="s">
        <v>13027</v>
      </c>
      <c r="B1531" s="502">
        <v>92118</v>
      </c>
      <c r="C1531" s="503" t="s">
        <v>5579</v>
      </c>
      <c r="D1531" s="502" t="s">
        <v>29</v>
      </c>
      <c r="E1531" s="504">
        <v>0.49</v>
      </c>
      <c r="F1531" s="512">
        <v>0</v>
      </c>
    </row>
    <row r="1532" spans="1:6">
      <c r="A1532" s="513" t="s">
        <v>13027</v>
      </c>
      <c r="B1532" s="502">
        <v>102917</v>
      </c>
      <c r="C1532" s="503" t="s">
        <v>13050</v>
      </c>
      <c r="D1532" s="502" t="s">
        <v>140</v>
      </c>
      <c r="E1532" s="504">
        <v>0</v>
      </c>
      <c r="F1532" s="512"/>
    </row>
    <row r="1533" spans="1:6">
      <c r="A1533" s="513" t="s">
        <v>13027</v>
      </c>
      <c r="B1533" s="502">
        <v>102916</v>
      </c>
      <c r="C1533" s="503" t="s">
        <v>13051</v>
      </c>
      <c r="D1533" s="502" t="s">
        <v>29</v>
      </c>
      <c r="E1533" s="504">
        <v>0</v>
      </c>
      <c r="F1533" s="512"/>
    </row>
    <row r="1534" spans="1:6">
      <c r="A1534" s="513" t="s">
        <v>13027</v>
      </c>
      <c r="B1534" s="502">
        <v>95721</v>
      </c>
      <c r="C1534" s="503" t="s">
        <v>239</v>
      </c>
      <c r="D1534" s="502" t="s">
        <v>140</v>
      </c>
      <c r="E1534" s="504">
        <v>113.27</v>
      </c>
      <c r="F1534" s="512">
        <v>0.73570000000000002</v>
      </c>
    </row>
    <row r="1535" spans="1:6">
      <c r="A1535" s="513" t="s">
        <v>13027</v>
      </c>
      <c r="B1535" s="502">
        <v>95720</v>
      </c>
      <c r="C1535" s="503" t="s">
        <v>130</v>
      </c>
      <c r="D1535" s="502" t="s">
        <v>29</v>
      </c>
      <c r="E1535" s="504">
        <v>293.05</v>
      </c>
      <c r="F1535" s="512">
        <v>0.5655</v>
      </c>
    </row>
    <row r="1536" spans="1:6">
      <c r="A1536" s="513" t="s">
        <v>13027</v>
      </c>
      <c r="B1536" s="502">
        <v>104716</v>
      </c>
      <c r="C1536" s="503" t="s">
        <v>7706</v>
      </c>
      <c r="D1536" s="502" t="s">
        <v>29</v>
      </c>
      <c r="E1536" s="504">
        <v>283.08</v>
      </c>
      <c r="F1536" s="512">
        <v>0.55020000000000002</v>
      </c>
    </row>
    <row r="1537" spans="1:6">
      <c r="A1537" s="513" t="s">
        <v>13027</v>
      </c>
      <c r="B1537" s="502">
        <v>104717</v>
      </c>
      <c r="C1537" s="503" t="s">
        <v>7715</v>
      </c>
      <c r="D1537" s="502" t="s">
        <v>140</v>
      </c>
      <c r="E1537" s="504">
        <v>108.26</v>
      </c>
      <c r="F1537" s="512">
        <v>0.72340000000000004</v>
      </c>
    </row>
    <row r="1538" spans="1:6">
      <c r="A1538" s="513" t="s">
        <v>13027</v>
      </c>
      <c r="B1538" s="502">
        <v>102899</v>
      </c>
      <c r="C1538" s="503" t="s">
        <v>13052</v>
      </c>
      <c r="D1538" s="502" t="s">
        <v>140</v>
      </c>
      <c r="E1538" s="504">
        <v>0</v>
      </c>
      <c r="F1538" s="512"/>
    </row>
    <row r="1539" spans="1:6">
      <c r="A1539" s="513" t="s">
        <v>13027</v>
      </c>
      <c r="B1539" s="502">
        <v>102898</v>
      </c>
      <c r="C1539" s="503" t="s">
        <v>13053</v>
      </c>
      <c r="D1539" s="502" t="s">
        <v>29</v>
      </c>
      <c r="E1539" s="504">
        <v>0</v>
      </c>
      <c r="F1539" s="512"/>
    </row>
    <row r="1540" spans="1:6">
      <c r="A1540" s="513" t="s">
        <v>13027</v>
      </c>
      <c r="B1540" s="502">
        <v>5632</v>
      </c>
      <c r="C1540" s="503" t="s">
        <v>139</v>
      </c>
      <c r="D1540" s="502" t="s">
        <v>140</v>
      </c>
      <c r="E1540" s="504">
        <v>90.12</v>
      </c>
      <c r="F1540" s="512">
        <v>0.66779999999999995</v>
      </c>
    </row>
    <row r="1541" spans="1:6">
      <c r="A1541" s="513" t="s">
        <v>13027</v>
      </c>
      <c r="B1541" s="502">
        <v>5631</v>
      </c>
      <c r="C1541" s="503" t="s">
        <v>28</v>
      </c>
      <c r="D1541" s="502" t="s">
        <v>29</v>
      </c>
      <c r="E1541" s="504">
        <v>219.4</v>
      </c>
      <c r="F1541" s="512">
        <v>0.54549999999999998</v>
      </c>
    </row>
    <row r="1542" spans="1:6">
      <c r="A1542" s="513" t="s">
        <v>13027</v>
      </c>
      <c r="B1542" s="502">
        <v>88908</v>
      </c>
      <c r="C1542" s="503" t="s">
        <v>180</v>
      </c>
      <c r="D1542" s="502" t="s">
        <v>140</v>
      </c>
      <c r="E1542" s="504">
        <v>98.03</v>
      </c>
      <c r="F1542" s="512">
        <v>0.6946</v>
      </c>
    </row>
    <row r="1543" spans="1:6">
      <c r="A1543" s="513" t="s">
        <v>13027</v>
      </c>
      <c r="B1543" s="502">
        <v>88907</v>
      </c>
      <c r="C1543" s="503" t="s">
        <v>72</v>
      </c>
      <c r="D1543" s="502" t="s">
        <v>29</v>
      </c>
      <c r="E1543" s="504">
        <v>262.74</v>
      </c>
      <c r="F1543" s="512">
        <v>0.51539999999999997</v>
      </c>
    </row>
    <row r="1544" spans="1:6">
      <c r="A1544" s="513" t="s">
        <v>13027</v>
      </c>
      <c r="B1544" s="502">
        <v>5911</v>
      </c>
      <c r="C1544" s="503" t="s">
        <v>161</v>
      </c>
      <c r="D1544" s="502" t="s">
        <v>140</v>
      </c>
      <c r="E1544" s="504">
        <v>28.74</v>
      </c>
      <c r="F1544" s="512">
        <v>0.1736</v>
      </c>
    </row>
    <row r="1545" spans="1:6">
      <c r="A1545" s="513" t="s">
        <v>13027</v>
      </c>
      <c r="B1545" s="502">
        <v>5909</v>
      </c>
      <c r="C1545" s="503" t="s">
        <v>52</v>
      </c>
      <c r="D1545" s="502" t="s">
        <v>29</v>
      </c>
      <c r="E1545" s="504">
        <v>36.549999999999997</v>
      </c>
      <c r="F1545" s="512">
        <v>0.26350000000000001</v>
      </c>
    </row>
    <row r="1546" spans="1:6">
      <c r="A1546" s="513" t="s">
        <v>13027</v>
      </c>
      <c r="B1546" s="502">
        <v>91486</v>
      </c>
      <c r="C1546" s="503" t="s">
        <v>5599</v>
      </c>
      <c r="D1546" s="502" t="s">
        <v>140</v>
      </c>
      <c r="E1546" s="504">
        <v>69.97</v>
      </c>
      <c r="F1546" s="512">
        <v>0.57410000000000005</v>
      </c>
    </row>
    <row r="1547" spans="1:6">
      <c r="A1547" s="513" t="s">
        <v>13027</v>
      </c>
      <c r="B1547" s="502">
        <v>83362</v>
      </c>
      <c r="C1547" s="503" t="s">
        <v>5566</v>
      </c>
      <c r="D1547" s="502" t="s">
        <v>29</v>
      </c>
      <c r="E1547" s="504">
        <v>281.23</v>
      </c>
      <c r="F1547" s="512">
        <v>0.29799999999999999</v>
      </c>
    </row>
    <row r="1548" spans="1:6">
      <c r="A1548" s="513" t="s">
        <v>13027</v>
      </c>
      <c r="B1548" s="502">
        <v>102839</v>
      </c>
      <c r="C1548" s="503" t="s">
        <v>13054</v>
      </c>
      <c r="D1548" s="502" t="s">
        <v>140</v>
      </c>
      <c r="E1548" s="504">
        <v>0</v>
      </c>
      <c r="F1548" s="512"/>
    </row>
    <row r="1549" spans="1:6">
      <c r="A1549" s="513" t="s">
        <v>13027</v>
      </c>
      <c r="B1549" s="502">
        <v>102838</v>
      </c>
      <c r="C1549" s="503" t="s">
        <v>13055</v>
      </c>
      <c r="D1549" s="502" t="s">
        <v>29</v>
      </c>
      <c r="E1549" s="504">
        <v>0</v>
      </c>
      <c r="F1549" s="512"/>
    </row>
    <row r="1550" spans="1:6">
      <c r="A1550" s="513" t="s">
        <v>13027</v>
      </c>
      <c r="B1550" s="502">
        <v>89235</v>
      </c>
      <c r="C1550" s="503" t="s">
        <v>184</v>
      </c>
      <c r="D1550" s="502" t="s">
        <v>140</v>
      </c>
      <c r="E1550" s="504">
        <v>175.32</v>
      </c>
      <c r="F1550" s="512">
        <v>0.85170000000000001</v>
      </c>
    </row>
    <row r="1551" spans="1:6">
      <c r="A1551" s="513" t="s">
        <v>13027</v>
      </c>
      <c r="B1551" s="502">
        <v>89234</v>
      </c>
      <c r="C1551" s="503" t="s">
        <v>75</v>
      </c>
      <c r="D1551" s="502" t="s">
        <v>29</v>
      </c>
      <c r="E1551" s="504">
        <v>560.23</v>
      </c>
      <c r="F1551" s="512">
        <v>0.63049999999999995</v>
      </c>
    </row>
    <row r="1552" spans="1:6">
      <c r="A1552" s="513" t="s">
        <v>13027</v>
      </c>
      <c r="B1552" s="502">
        <v>89243</v>
      </c>
      <c r="C1552" s="503" t="s">
        <v>185</v>
      </c>
      <c r="D1552" s="502" t="s">
        <v>140</v>
      </c>
      <c r="E1552" s="504">
        <v>374.83</v>
      </c>
      <c r="F1552" s="512">
        <v>0.93059999999999998</v>
      </c>
    </row>
    <row r="1553" spans="1:6">
      <c r="A1553" s="513" t="s">
        <v>13027</v>
      </c>
      <c r="B1553" s="502">
        <v>89242</v>
      </c>
      <c r="C1553" s="503" t="s">
        <v>76</v>
      </c>
      <c r="D1553" s="502" t="s">
        <v>29</v>
      </c>
      <c r="E1553" s="504">
        <v>1329.81</v>
      </c>
      <c r="F1553" s="512">
        <v>0.62050000000000005</v>
      </c>
    </row>
    <row r="1554" spans="1:6">
      <c r="A1554" s="513" t="s">
        <v>13027</v>
      </c>
      <c r="B1554" s="502">
        <v>102935</v>
      </c>
      <c r="C1554" s="503" t="s">
        <v>13056</v>
      </c>
      <c r="D1554" s="502" t="s">
        <v>140</v>
      </c>
      <c r="E1554" s="504">
        <v>0</v>
      </c>
      <c r="F1554" s="512"/>
    </row>
    <row r="1555" spans="1:6">
      <c r="A1555" s="513" t="s">
        <v>13027</v>
      </c>
      <c r="B1555" s="502">
        <v>102934</v>
      </c>
      <c r="C1555" s="503" t="s">
        <v>13057</v>
      </c>
      <c r="D1555" s="502" t="s">
        <v>29</v>
      </c>
      <c r="E1555" s="504">
        <v>0</v>
      </c>
      <c r="F1555" s="512"/>
    </row>
    <row r="1556" spans="1:6">
      <c r="A1556" s="513" t="s">
        <v>13027</v>
      </c>
      <c r="B1556" s="502">
        <v>93416</v>
      </c>
      <c r="C1556" s="503" t="s">
        <v>227</v>
      </c>
      <c r="D1556" s="502" t="s">
        <v>140</v>
      </c>
      <c r="E1556" s="504">
        <v>0.49</v>
      </c>
      <c r="F1556" s="512">
        <v>1</v>
      </c>
    </row>
    <row r="1557" spans="1:6">
      <c r="A1557" s="513" t="s">
        <v>13027</v>
      </c>
      <c r="B1557" s="502">
        <v>93415</v>
      </c>
      <c r="C1557" s="503" t="s">
        <v>117</v>
      </c>
      <c r="D1557" s="502" t="s">
        <v>29</v>
      </c>
      <c r="E1557" s="504">
        <v>12.84</v>
      </c>
      <c r="F1557" s="512">
        <v>6.3100000000000003E-2</v>
      </c>
    </row>
    <row r="1558" spans="1:6">
      <c r="A1558" s="513" t="s">
        <v>13027</v>
      </c>
      <c r="B1558" s="502">
        <v>5689</v>
      </c>
      <c r="C1558" s="503" t="s">
        <v>33</v>
      </c>
      <c r="D1558" s="502" t="s">
        <v>29</v>
      </c>
      <c r="E1558" s="504">
        <v>6.52</v>
      </c>
      <c r="F1558" s="512">
        <v>1</v>
      </c>
    </row>
    <row r="1559" spans="1:6">
      <c r="A1559" s="513" t="s">
        <v>13027</v>
      </c>
      <c r="B1559" s="502">
        <v>5690</v>
      </c>
      <c r="C1559" s="503" t="s">
        <v>6445</v>
      </c>
      <c r="D1559" s="502" t="s">
        <v>140</v>
      </c>
      <c r="E1559" s="504">
        <v>4.22</v>
      </c>
      <c r="F1559" s="512">
        <v>1</v>
      </c>
    </row>
    <row r="1560" spans="1:6">
      <c r="A1560" s="513" t="s">
        <v>13027</v>
      </c>
      <c r="B1560" s="502">
        <v>5923</v>
      </c>
      <c r="C1560" s="503" t="s">
        <v>162</v>
      </c>
      <c r="D1560" s="502" t="s">
        <v>140</v>
      </c>
      <c r="E1560" s="504">
        <v>3.31</v>
      </c>
      <c r="F1560" s="512">
        <v>1</v>
      </c>
    </row>
    <row r="1561" spans="1:6">
      <c r="A1561" s="513" t="s">
        <v>13027</v>
      </c>
      <c r="B1561" s="502">
        <v>5921</v>
      </c>
      <c r="C1561" s="503" t="s">
        <v>53</v>
      </c>
      <c r="D1561" s="502" t="s">
        <v>29</v>
      </c>
      <c r="E1561" s="504">
        <v>5.1100000000000003</v>
      </c>
      <c r="F1561" s="512">
        <v>1</v>
      </c>
    </row>
    <row r="1562" spans="1:6">
      <c r="A1562" s="513" t="s">
        <v>13027</v>
      </c>
      <c r="B1562" s="502">
        <v>95212</v>
      </c>
      <c r="C1562" s="503" t="s">
        <v>5584</v>
      </c>
      <c r="D1562" s="502" t="s">
        <v>29</v>
      </c>
      <c r="E1562" s="504">
        <v>157.75</v>
      </c>
      <c r="F1562" s="512">
        <v>0.79159999999999997</v>
      </c>
    </row>
    <row r="1563" spans="1:6">
      <c r="A1563" s="513" t="s">
        <v>13027</v>
      </c>
      <c r="B1563" s="502">
        <v>95213</v>
      </c>
      <c r="C1563" s="503" t="s">
        <v>5607</v>
      </c>
      <c r="D1563" s="502" t="s">
        <v>140</v>
      </c>
      <c r="E1563" s="504">
        <v>92.28</v>
      </c>
      <c r="F1563" s="512">
        <v>0.71660000000000001</v>
      </c>
    </row>
    <row r="1564" spans="1:6">
      <c r="A1564" s="513" t="s">
        <v>13027</v>
      </c>
      <c r="B1564" s="502">
        <v>93272</v>
      </c>
      <c r="C1564" s="503" t="s">
        <v>5581</v>
      </c>
      <c r="D1564" s="502" t="s">
        <v>29</v>
      </c>
      <c r="E1564" s="504">
        <v>95.46</v>
      </c>
      <c r="F1564" s="512">
        <v>0.65559999999999996</v>
      </c>
    </row>
    <row r="1565" spans="1:6">
      <c r="A1565" s="513" t="s">
        <v>13027</v>
      </c>
      <c r="B1565" s="502">
        <v>93274</v>
      </c>
      <c r="C1565" s="503" t="s">
        <v>5604</v>
      </c>
      <c r="D1565" s="502" t="s">
        <v>140</v>
      </c>
      <c r="E1565" s="504">
        <v>62.81</v>
      </c>
      <c r="F1565" s="512">
        <v>0.5837</v>
      </c>
    </row>
    <row r="1566" spans="1:6">
      <c r="A1566" s="513" t="s">
        <v>13027</v>
      </c>
      <c r="B1566" s="502">
        <v>83766</v>
      </c>
      <c r="C1566" s="503" t="s">
        <v>176</v>
      </c>
      <c r="D1566" s="502" t="s">
        <v>140</v>
      </c>
      <c r="E1566" s="504">
        <v>45.88</v>
      </c>
      <c r="F1566" s="512">
        <v>0.30099999999999999</v>
      </c>
    </row>
    <row r="1567" spans="1:6">
      <c r="A1567" s="513" t="s">
        <v>13027</v>
      </c>
      <c r="B1567" s="502">
        <v>83765</v>
      </c>
      <c r="C1567" s="503" t="s">
        <v>68</v>
      </c>
      <c r="D1567" s="502" t="s">
        <v>29</v>
      </c>
      <c r="E1567" s="504">
        <v>109.35</v>
      </c>
      <c r="F1567" s="512">
        <v>0.20960000000000001</v>
      </c>
    </row>
    <row r="1568" spans="1:6">
      <c r="A1568" s="513" t="s">
        <v>13027</v>
      </c>
      <c r="B1568" s="502">
        <v>95873</v>
      </c>
      <c r="C1568" s="503" t="s">
        <v>240</v>
      </c>
      <c r="D1568" s="502" t="s">
        <v>140</v>
      </c>
      <c r="E1568" s="504">
        <v>14.75</v>
      </c>
      <c r="F1568" s="512">
        <v>1</v>
      </c>
    </row>
    <row r="1569" spans="1:6">
      <c r="A1569" s="513" t="s">
        <v>13027</v>
      </c>
      <c r="B1569" s="502">
        <v>95872</v>
      </c>
      <c r="C1569" s="503" t="s">
        <v>131</v>
      </c>
      <c r="D1569" s="502" t="s">
        <v>29</v>
      </c>
      <c r="E1569" s="504">
        <v>320.22000000000003</v>
      </c>
      <c r="F1569" s="512">
        <v>7.6399999999999996E-2</v>
      </c>
    </row>
    <row r="1570" spans="1:6">
      <c r="A1570" s="513" t="s">
        <v>13027</v>
      </c>
      <c r="B1570" s="502">
        <v>104689</v>
      </c>
      <c r="C1570" s="503" t="s">
        <v>13058</v>
      </c>
      <c r="D1570" s="502" t="s">
        <v>140</v>
      </c>
      <c r="E1570" s="504">
        <v>0</v>
      </c>
      <c r="F1570" s="512"/>
    </row>
    <row r="1571" spans="1:6">
      <c r="A1571" s="513" t="s">
        <v>13027</v>
      </c>
      <c r="B1571" s="502">
        <v>104688</v>
      </c>
      <c r="C1571" s="503" t="s">
        <v>13059</v>
      </c>
      <c r="D1571" s="502" t="s">
        <v>29</v>
      </c>
      <c r="E1571" s="504">
        <v>0</v>
      </c>
      <c r="F1571" s="512"/>
    </row>
    <row r="1572" spans="1:6">
      <c r="A1572" s="513" t="s">
        <v>13027</v>
      </c>
      <c r="B1572" s="502">
        <v>73395</v>
      </c>
      <c r="C1572" s="503" t="s">
        <v>175</v>
      </c>
      <c r="D1572" s="502" t="s">
        <v>140</v>
      </c>
      <c r="E1572" s="504">
        <v>10.36</v>
      </c>
      <c r="F1572" s="512">
        <v>1</v>
      </c>
    </row>
    <row r="1573" spans="1:6">
      <c r="A1573" s="513" t="s">
        <v>13027</v>
      </c>
      <c r="B1573" s="502">
        <v>73417</v>
      </c>
      <c r="C1573" s="503" t="s">
        <v>64</v>
      </c>
      <c r="D1573" s="502" t="s">
        <v>29</v>
      </c>
      <c r="E1573" s="504">
        <v>207.4</v>
      </c>
      <c r="F1573" s="512">
        <v>6.9900000000000004E-2</v>
      </c>
    </row>
    <row r="1574" spans="1:6">
      <c r="A1574" s="513" t="s">
        <v>13027</v>
      </c>
      <c r="B1574" s="502">
        <v>93428</v>
      </c>
      <c r="C1574" s="503" t="s">
        <v>229</v>
      </c>
      <c r="D1574" s="502" t="s">
        <v>140</v>
      </c>
      <c r="E1574" s="504">
        <v>9.2200000000000006</v>
      </c>
      <c r="F1574" s="512">
        <v>1</v>
      </c>
    </row>
    <row r="1575" spans="1:6">
      <c r="A1575" s="513" t="s">
        <v>13027</v>
      </c>
      <c r="B1575" s="502">
        <v>93427</v>
      </c>
      <c r="C1575" s="503" t="s">
        <v>119</v>
      </c>
      <c r="D1575" s="502" t="s">
        <v>29</v>
      </c>
      <c r="E1575" s="504">
        <v>188.9</v>
      </c>
      <c r="F1575" s="512">
        <v>8.1000000000000003E-2</v>
      </c>
    </row>
    <row r="1576" spans="1:6">
      <c r="A1576" s="513" t="s">
        <v>13027</v>
      </c>
      <c r="B1576" s="502">
        <v>93422</v>
      </c>
      <c r="C1576" s="503" t="s">
        <v>228</v>
      </c>
      <c r="D1576" s="502" t="s">
        <v>140</v>
      </c>
      <c r="E1576" s="504">
        <v>6.52</v>
      </c>
      <c r="F1576" s="512">
        <v>1</v>
      </c>
    </row>
    <row r="1577" spans="1:6">
      <c r="A1577" s="513" t="s">
        <v>13027</v>
      </c>
      <c r="B1577" s="502">
        <v>93421</v>
      </c>
      <c r="C1577" s="503" t="s">
        <v>118</v>
      </c>
      <c r="D1577" s="502" t="s">
        <v>29</v>
      </c>
      <c r="E1577" s="504">
        <v>83.46</v>
      </c>
      <c r="F1577" s="512">
        <v>0.12959999999999999</v>
      </c>
    </row>
    <row r="1578" spans="1:6">
      <c r="A1578" s="513" t="s">
        <v>13027</v>
      </c>
      <c r="B1578" s="502">
        <v>93282</v>
      </c>
      <c r="C1578" s="503" t="s">
        <v>224</v>
      </c>
      <c r="D1578" s="502" t="s">
        <v>140</v>
      </c>
      <c r="E1578" s="504">
        <v>26.5</v>
      </c>
      <c r="F1578" s="512">
        <v>1.32E-2</v>
      </c>
    </row>
    <row r="1579" spans="1:6">
      <c r="A1579" s="513" t="s">
        <v>13027</v>
      </c>
      <c r="B1579" s="502">
        <v>93281</v>
      </c>
      <c r="C1579" s="503" t="s">
        <v>114</v>
      </c>
      <c r="D1579" s="502" t="s">
        <v>29</v>
      </c>
      <c r="E1579" s="504">
        <v>27.33</v>
      </c>
      <c r="F1579" s="512">
        <v>2.2700000000000001E-2</v>
      </c>
    </row>
    <row r="1580" spans="1:6">
      <c r="A1580" s="513" t="s">
        <v>13027</v>
      </c>
      <c r="B1580" s="502">
        <v>104914</v>
      </c>
      <c r="C1580" s="503" t="s">
        <v>13060</v>
      </c>
      <c r="D1580" s="502" t="s">
        <v>140</v>
      </c>
      <c r="E1580" s="504">
        <v>0</v>
      </c>
      <c r="F1580" s="512"/>
    </row>
    <row r="1581" spans="1:6">
      <c r="A1581" s="513" t="s">
        <v>13027</v>
      </c>
      <c r="B1581" s="502">
        <v>104913</v>
      </c>
      <c r="C1581" s="503" t="s">
        <v>13061</v>
      </c>
      <c r="D1581" s="502" t="s">
        <v>29</v>
      </c>
      <c r="E1581" s="504">
        <v>0</v>
      </c>
      <c r="F1581" s="512"/>
    </row>
    <row r="1582" spans="1:6">
      <c r="A1582" s="513" t="s">
        <v>13027</v>
      </c>
      <c r="B1582" s="502">
        <v>102845</v>
      </c>
      <c r="C1582" s="503" t="s">
        <v>13062</v>
      </c>
      <c r="D1582" s="502" t="s">
        <v>140</v>
      </c>
      <c r="E1582" s="504">
        <v>0</v>
      </c>
      <c r="F1582" s="512"/>
    </row>
    <row r="1583" spans="1:6">
      <c r="A1583" s="513" t="s">
        <v>13027</v>
      </c>
      <c r="B1583" s="502">
        <v>102844</v>
      </c>
      <c r="C1583" s="503" t="s">
        <v>13063</v>
      </c>
      <c r="D1583" s="502" t="s">
        <v>29</v>
      </c>
      <c r="E1583" s="504">
        <v>0</v>
      </c>
      <c r="F1583" s="512"/>
    </row>
    <row r="1584" spans="1:6">
      <c r="A1584" s="513" t="s">
        <v>13027</v>
      </c>
      <c r="B1584" s="502">
        <v>89273</v>
      </c>
      <c r="C1584" s="503" t="s">
        <v>188</v>
      </c>
      <c r="D1584" s="502" t="s">
        <v>140</v>
      </c>
      <c r="E1584" s="504">
        <v>103.6</v>
      </c>
      <c r="F1584" s="512">
        <v>0.74760000000000004</v>
      </c>
    </row>
    <row r="1585" spans="1:6">
      <c r="A1585" s="513" t="s">
        <v>13027</v>
      </c>
      <c r="B1585" s="502">
        <v>89272</v>
      </c>
      <c r="C1585" s="503" t="s">
        <v>79</v>
      </c>
      <c r="D1585" s="502" t="s">
        <v>29</v>
      </c>
      <c r="E1585" s="504">
        <v>218.31</v>
      </c>
      <c r="F1585" s="512">
        <v>0.73629999999999995</v>
      </c>
    </row>
    <row r="1586" spans="1:6">
      <c r="A1586" s="513" t="s">
        <v>13027</v>
      </c>
      <c r="B1586" s="502">
        <v>93288</v>
      </c>
      <c r="C1586" s="503" t="s">
        <v>225</v>
      </c>
      <c r="D1586" s="502" t="s">
        <v>140</v>
      </c>
      <c r="E1586" s="504">
        <v>175.1</v>
      </c>
      <c r="F1586" s="512">
        <v>0.85070000000000001</v>
      </c>
    </row>
    <row r="1587" spans="1:6">
      <c r="A1587" s="513" t="s">
        <v>13027</v>
      </c>
      <c r="B1587" s="502">
        <v>93287</v>
      </c>
      <c r="C1587" s="503" t="s">
        <v>115</v>
      </c>
      <c r="D1587" s="502" t="s">
        <v>29</v>
      </c>
      <c r="E1587" s="504">
        <v>344.63</v>
      </c>
      <c r="F1587" s="512">
        <v>0.89700000000000002</v>
      </c>
    </row>
    <row r="1588" spans="1:6">
      <c r="A1588" s="513" t="s">
        <v>13027</v>
      </c>
      <c r="B1588" s="502">
        <v>104711</v>
      </c>
      <c r="C1588" s="503" t="s">
        <v>13064</v>
      </c>
      <c r="D1588" s="502" t="s">
        <v>140</v>
      </c>
      <c r="E1588" s="504">
        <v>0</v>
      </c>
      <c r="F1588" s="512"/>
    </row>
    <row r="1589" spans="1:6">
      <c r="A1589" s="513" t="s">
        <v>13027</v>
      </c>
      <c r="B1589" s="502">
        <v>104710</v>
      </c>
      <c r="C1589" s="503" t="s">
        <v>13065</v>
      </c>
      <c r="D1589" s="502" t="s">
        <v>29</v>
      </c>
      <c r="E1589" s="504">
        <v>0</v>
      </c>
      <c r="F1589" s="512"/>
    </row>
    <row r="1590" spans="1:6">
      <c r="A1590" s="513" t="s">
        <v>13027</v>
      </c>
      <c r="B1590" s="502">
        <v>104908</v>
      </c>
      <c r="C1590" s="503" t="s">
        <v>13066</v>
      </c>
      <c r="D1590" s="502" t="s">
        <v>140</v>
      </c>
      <c r="E1590" s="504">
        <v>0</v>
      </c>
      <c r="F1590" s="512"/>
    </row>
    <row r="1591" spans="1:6">
      <c r="A1591" s="513" t="s">
        <v>13027</v>
      </c>
      <c r="B1591" s="502">
        <v>104907</v>
      </c>
      <c r="C1591" s="503" t="s">
        <v>13067</v>
      </c>
      <c r="D1591" s="502" t="s">
        <v>29</v>
      </c>
      <c r="E1591" s="504">
        <v>0</v>
      </c>
      <c r="F1591" s="512"/>
    </row>
    <row r="1592" spans="1:6">
      <c r="A1592" s="513" t="s">
        <v>13027</v>
      </c>
      <c r="B1592" s="502">
        <v>102851</v>
      </c>
      <c r="C1592" s="503" t="s">
        <v>13068</v>
      </c>
      <c r="D1592" s="502" t="s">
        <v>140</v>
      </c>
      <c r="E1592" s="504">
        <v>0</v>
      </c>
      <c r="F1592" s="512"/>
    </row>
    <row r="1593" spans="1:6">
      <c r="A1593" s="513" t="s">
        <v>13027</v>
      </c>
      <c r="B1593" s="502">
        <v>102850</v>
      </c>
      <c r="C1593" s="503" t="s">
        <v>13069</v>
      </c>
      <c r="D1593" s="502" t="s">
        <v>29</v>
      </c>
      <c r="E1593" s="504">
        <v>0</v>
      </c>
      <c r="F1593" s="512"/>
    </row>
    <row r="1594" spans="1:6">
      <c r="A1594" s="513" t="s">
        <v>13027</v>
      </c>
      <c r="B1594" s="502">
        <v>102857</v>
      </c>
      <c r="C1594" s="503" t="s">
        <v>13070</v>
      </c>
      <c r="D1594" s="502" t="s">
        <v>140</v>
      </c>
      <c r="E1594" s="504">
        <v>0</v>
      </c>
      <c r="F1594" s="512"/>
    </row>
    <row r="1595" spans="1:6">
      <c r="A1595" s="513" t="s">
        <v>13027</v>
      </c>
      <c r="B1595" s="502">
        <v>102856</v>
      </c>
      <c r="C1595" s="503" t="s">
        <v>13071</v>
      </c>
      <c r="D1595" s="502" t="s">
        <v>29</v>
      </c>
      <c r="E1595" s="504">
        <v>0</v>
      </c>
      <c r="F1595" s="512"/>
    </row>
    <row r="1596" spans="1:6">
      <c r="A1596" s="513" t="s">
        <v>13027</v>
      </c>
      <c r="B1596" s="502">
        <v>93403</v>
      </c>
      <c r="C1596" s="503" t="s">
        <v>226</v>
      </c>
      <c r="D1596" s="502" t="s">
        <v>140</v>
      </c>
      <c r="E1596" s="504">
        <v>70.239999999999995</v>
      </c>
      <c r="F1596" s="512">
        <v>0.5544</v>
      </c>
    </row>
    <row r="1597" spans="1:6">
      <c r="A1597" s="513" t="s">
        <v>13027</v>
      </c>
      <c r="B1597" s="502">
        <v>93402</v>
      </c>
      <c r="C1597" s="503" t="s">
        <v>116</v>
      </c>
      <c r="D1597" s="502" t="s">
        <v>29</v>
      </c>
      <c r="E1597" s="504">
        <v>285.7</v>
      </c>
      <c r="F1597" s="512">
        <v>0.29099999999999998</v>
      </c>
    </row>
    <row r="1598" spans="1:6">
      <c r="A1598" s="513" t="s">
        <v>13027</v>
      </c>
      <c r="B1598" s="502">
        <v>5930</v>
      </c>
      <c r="C1598" s="503" t="s">
        <v>163</v>
      </c>
      <c r="D1598" s="502" t="s">
        <v>140</v>
      </c>
      <c r="E1598" s="504">
        <v>73.37</v>
      </c>
      <c r="F1598" s="512">
        <v>0.57340000000000002</v>
      </c>
    </row>
    <row r="1599" spans="1:6">
      <c r="A1599" s="513" t="s">
        <v>13027</v>
      </c>
      <c r="B1599" s="502">
        <v>5928</v>
      </c>
      <c r="C1599" s="503" t="s">
        <v>54</v>
      </c>
      <c r="D1599" s="502" t="s">
        <v>29</v>
      </c>
      <c r="E1599" s="504">
        <v>291.69</v>
      </c>
      <c r="F1599" s="512">
        <v>0.30559999999999998</v>
      </c>
    </row>
    <row r="1600" spans="1:6">
      <c r="A1600" s="513" t="s">
        <v>13027</v>
      </c>
      <c r="B1600" s="502">
        <v>105845</v>
      </c>
      <c r="C1600" s="503" t="s">
        <v>13072</v>
      </c>
      <c r="D1600" s="502" t="s">
        <v>140</v>
      </c>
      <c r="E1600" s="504">
        <v>0</v>
      </c>
      <c r="F1600" s="512"/>
    </row>
    <row r="1601" spans="1:6">
      <c r="A1601" s="513" t="s">
        <v>13027</v>
      </c>
      <c r="B1601" s="502">
        <v>105844</v>
      </c>
      <c r="C1601" s="503" t="s">
        <v>13073</v>
      </c>
      <c r="D1601" s="502" t="s">
        <v>29</v>
      </c>
      <c r="E1601" s="504">
        <v>0</v>
      </c>
      <c r="F1601" s="512"/>
    </row>
    <row r="1602" spans="1:6">
      <c r="A1602" s="513" t="s">
        <v>13027</v>
      </c>
      <c r="B1602" s="502">
        <v>91635</v>
      </c>
      <c r="C1602" s="503" t="s">
        <v>212</v>
      </c>
      <c r="D1602" s="502" t="s">
        <v>140</v>
      </c>
      <c r="E1602" s="504">
        <v>64.78</v>
      </c>
      <c r="F1602" s="512">
        <v>0.51680000000000004</v>
      </c>
    </row>
    <row r="1603" spans="1:6">
      <c r="A1603" s="513" t="s">
        <v>13027</v>
      </c>
      <c r="B1603" s="502">
        <v>91634</v>
      </c>
      <c r="C1603" s="503" t="s">
        <v>103</v>
      </c>
      <c r="D1603" s="502" t="s">
        <v>29</v>
      </c>
      <c r="E1603" s="504">
        <v>247.44</v>
      </c>
      <c r="F1603" s="512">
        <v>0.28770000000000001</v>
      </c>
    </row>
    <row r="1604" spans="1:6">
      <c r="A1604" s="513" t="s">
        <v>13027</v>
      </c>
      <c r="B1604" s="502">
        <v>98765</v>
      </c>
      <c r="C1604" s="503" t="s">
        <v>248</v>
      </c>
      <c r="D1604" s="502" t="s">
        <v>140</v>
      </c>
      <c r="E1604" s="504">
        <v>0.06</v>
      </c>
      <c r="F1604" s="512">
        <v>0</v>
      </c>
    </row>
    <row r="1605" spans="1:6">
      <c r="A1605" s="513" t="s">
        <v>13027</v>
      </c>
      <c r="B1605" s="502">
        <v>98764</v>
      </c>
      <c r="C1605" s="503" t="s">
        <v>138</v>
      </c>
      <c r="D1605" s="502" t="s">
        <v>29</v>
      </c>
      <c r="E1605" s="504">
        <v>3.43</v>
      </c>
      <c r="F1605" s="512">
        <v>0</v>
      </c>
    </row>
    <row r="1606" spans="1:6">
      <c r="A1606" s="513" t="s">
        <v>13027</v>
      </c>
      <c r="B1606" s="502">
        <v>99834</v>
      </c>
      <c r="C1606" s="503" t="s">
        <v>5610</v>
      </c>
      <c r="D1606" s="502" t="s">
        <v>140</v>
      </c>
      <c r="E1606" s="504">
        <v>0.25</v>
      </c>
      <c r="F1606" s="512">
        <v>1</v>
      </c>
    </row>
    <row r="1607" spans="1:6">
      <c r="A1607" s="513" t="s">
        <v>13027</v>
      </c>
      <c r="B1607" s="502">
        <v>99833</v>
      </c>
      <c r="C1607" s="503" t="s">
        <v>5587</v>
      </c>
      <c r="D1607" s="502" t="s">
        <v>29</v>
      </c>
      <c r="E1607" s="504">
        <v>3.57</v>
      </c>
      <c r="F1607" s="512">
        <v>0.10920000000000001</v>
      </c>
    </row>
    <row r="1608" spans="1:6">
      <c r="A1608" s="513" t="s">
        <v>13027</v>
      </c>
      <c r="B1608" s="502">
        <v>104521</v>
      </c>
      <c r="C1608" s="503" t="s">
        <v>13074</v>
      </c>
      <c r="D1608" s="502" t="s">
        <v>140</v>
      </c>
      <c r="E1608" s="504">
        <v>0</v>
      </c>
      <c r="F1608" s="512"/>
    </row>
    <row r="1609" spans="1:6">
      <c r="A1609" s="513" t="s">
        <v>13027</v>
      </c>
      <c r="B1609" s="502">
        <v>104520</v>
      </c>
      <c r="C1609" s="503" t="s">
        <v>13075</v>
      </c>
      <c r="D1609" s="502" t="s">
        <v>29</v>
      </c>
      <c r="E1609" s="504">
        <v>0</v>
      </c>
      <c r="F1609" s="512"/>
    </row>
    <row r="1610" spans="1:6">
      <c r="A1610" s="513" t="s">
        <v>13027</v>
      </c>
      <c r="B1610" s="502">
        <v>90687</v>
      </c>
      <c r="C1610" s="503" t="s">
        <v>5598</v>
      </c>
      <c r="D1610" s="502" t="s">
        <v>140</v>
      </c>
      <c r="E1610" s="504">
        <v>73.349999999999994</v>
      </c>
      <c r="F1610" s="512">
        <v>0.64549999999999996</v>
      </c>
    </row>
    <row r="1611" spans="1:6">
      <c r="A1611" s="513" t="s">
        <v>13027</v>
      </c>
      <c r="B1611" s="502">
        <v>90686</v>
      </c>
      <c r="C1611" s="503" t="s">
        <v>5576</v>
      </c>
      <c r="D1611" s="502" t="s">
        <v>29</v>
      </c>
      <c r="E1611" s="504">
        <v>177.04</v>
      </c>
      <c r="F1611" s="512">
        <v>0.50509999999999999</v>
      </c>
    </row>
    <row r="1612" spans="1:6">
      <c r="A1612" s="513" t="s">
        <v>13027</v>
      </c>
      <c r="B1612" s="502">
        <v>5952</v>
      </c>
      <c r="C1612" s="503" t="s">
        <v>167</v>
      </c>
      <c r="D1612" s="502" t="s">
        <v>140</v>
      </c>
      <c r="E1612" s="504">
        <v>27.93</v>
      </c>
      <c r="F1612" s="512">
        <v>6.9099999999999995E-2</v>
      </c>
    </row>
    <row r="1613" spans="1:6">
      <c r="A1613" s="513" t="s">
        <v>13027</v>
      </c>
      <c r="B1613" s="502">
        <v>5795</v>
      </c>
      <c r="C1613" s="503" t="s">
        <v>34</v>
      </c>
      <c r="D1613" s="502" t="s">
        <v>29</v>
      </c>
      <c r="E1613" s="504">
        <v>29.9</v>
      </c>
      <c r="F1613" s="512">
        <v>0.13039999999999999</v>
      </c>
    </row>
    <row r="1614" spans="1:6">
      <c r="A1614" s="513" t="s">
        <v>13027</v>
      </c>
      <c r="B1614" s="502">
        <v>104657</v>
      </c>
      <c r="C1614" s="503" t="s">
        <v>13076</v>
      </c>
      <c r="D1614" s="502" t="s">
        <v>140</v>
      </c>
      <c r="E1614" s="504">
        <v>0</v>
      </c>
      <c r="F1614" s="512"/>
    </row>
    <row r="1615" spans="1:6">
      <c r="A1615" s="513" t="s">
        <v>13027</v>
      </c>
      <c r="B1615" s="502">
        <v>104656</v>
      </c>
      <c r="C1615" s="503" t="s">
        <v>13077</v>
      </c>
      <c r="D1615" s="502" t="s">
        <v>29</v>
      </c>
      <c r="E1615" s="504">
        <v>0</v>
      </c>
      <c r="F1615" s="512"/>
    </row>
    <row r="1616" spans="1:6">
      <c r="A1616" s="513" t="s">
        <v>13027</v>
      </c>
      <c r="B1616" s="502">
        <v>102274</v>
      </c>
      <c r="C1616" s="503" t="s">
        <v>3021</v>
      </c>
      <c r="D1616" s="502" t="s">
        <v>140</v>
      </c>
      <c r="E1616" s="504">
        <v>26.84</v>
      </c>
      <c r="F1616" s="512">
        <v>3.1300000000000001E-2</v>
      </c>
    </row>
    <row r="1617" spans="1:6">
      <c r="A1617" s="513" t="s">
        <v>13027</v>
      </c>
      <c r="B1617" s="502">
        <v>102275</v>
      </c>
      <c r="C1617" s="503" t="s">
        <v>3020</v>
      </c>
      <c r="D1617" s="502" t="s">
        <v>29</v>
      </c>
      <c r="E1617" s="504">
        <v>28.92</v>
      </c>
      <c r="F1617" s="512">
        <v>5.8799999999999998E-2</v>
      </c>
    </row>
    <row r="1618" spans="1:6">
      <c r="A1618" s="513" t="s">
        <v>13027</v>
      </c>
      <c r="B1618" s="502">
        <v>95259</v>
      </c>
      <c r="C1618" s="503" t="s">
        <v>233</v>
      </c>
      <c r="D1618" s="502" t="s">
        <v>140</v>
      </c>
      <c r="E1618" s="504">
        <v>27.72</v>
      </c>
      <c r="F1618" s="512">
        <v>6.2E-2</v>
      </c>
    </row>
    <row r="1619" spans="1:6">
      <c r="A1619" s="513" t="s">
        <v>13027</v>
      </c>
      <c r="B1619" s="502">
        <v>95258</v>
      </c>
      <c r="C1619" s="503" t="s">
        <v>124</v>
      </c>
      <c r="D1619" s="502" t="s">
        <v>29</v>
      </c>
      <c r="E1619" s="504">
        <v>29.47</v>
      </c>
      <c r="F1619" s="512">
        <v>0.1177</v>
      </c>
    </row>
    <row r="1620" spans="1:6">
      <c r="A1620" s="513" t="s">
        <v>13027</v>
      </c>
      <c r="B1620" s="502">
        <v>105917</v>
      </c>
      <c r="C1620" s="503" t="s">
        <v>13078</v>
      </c>
      <c r="D1620" s="502" t="s">
        <v>140</v>
      </c>
      <c r="E1620" s="504">
        <v>0</v>
      </c>
      <c r="F1620" s="512"/>
    </row>
    <row r="1621" spans="1:6">
      <c r="A1621" s="513" t="s">
        <v>13027</v>
      </c>
      <c r="B1621" s="502">
        <v>105916</v>
      </c>
      <c r="C1621" s="503" t="s">
        <v>13079</v>
      </c>
      <c r="D1621" s="502" t="s">
        <v>29</v>
      </c>
      <c r="E1621" s="504">
        <v>0</v>
      </c>
      <c r="F1621" s="512"/>
    </row>
    <row r="1622" spans="1:6">
      <c r="A1622" s="513" t="s">
        <v>13027</v>
      </c>
      <c r="B1622" s="502">
        <v>92967</v>
      </c>
      <c r="C1622" s="503" t="s">
        <v>220</v>
      </c>
      <c r="D1622" s="502" t="s">
        <v>140</v>
      </c>
      <c r="E1622" s="504">
        <v>27.99</v>
      </c>
      <c r="F1622" s="512">
        <v>7.1099999999999997E-2</v>
      </c>
    </row>
    <row r="1623" spans="1:6">
      <c r="A1623" s="513" t="s">
        <v>13027</v>
      </c>
      <c r="B1623" s="502">
        <v>92966</v>
      </c>
      <c r="C1623" s="503" t="s">
        <v>111</v>
      </c>
      <c r="D1623" s="502" t="s">
        <v>29</v>
      </c>
      <c r="E1623" s="504">
        <v>30.01</v>
      </c>
      <c r="F1623" s="512">
        <v>0.1336</v>
      </c>
    </row>
    <row r="1624" spans="1:6">
      <c r="A1624" s="513" t="s">
        <v>13027</v>
      </c>
      <c r="B1624" s="502">
        <v>103794</v>
      </c>
      <c r="C1624" s="503" t="s">
        <v>13080</v>
      </c>
      <c r="D1624" s="502" t="s">
        <v>140</v>
      </c>
      <c r="E1624" s="504">
        <v>0</v>
      </c>
      <c r="F1624" s="512"/>
    </row>
    <row r="1625" spans="1:6">
      <c r="A1625" s="513" t="s">
        <v>13027</v>
      </c>
      <c r="B1625" s="502">
        <v>103793</v>
      </c>
      <c r="C1625" s="503" t="s">
        <v>13081</v>
      </c>
      <c r="D1625" s="502" t="s">
        <v>29</v>
      </c>
      <c r="E1625" s="504">
        <v>0</v>
      </c>
      <c r="F1625" s="512"/>
    </row>
    <row r="1626" spans="1:6">
      <c r="A1626" s="513" t="s">
        <v>13027</v>
      </c>
      <c r="B1626" s="502">
        <v>96156</v>
      </c>
      <c r="C1626" s="503" t="s">
        <v>246</v>
      </c>
      <c r="D1626" s="502" t="s">
        <v>140</v>
      </c>
      <c r="E1626" s="504">
        <v>62.69</v>
      </c>
      <c r="F1626" s="512">
        <v>0.58530000000000004</v>
      </c>
    </row>
    <row r="1627" spans="1:6">
      <c r="A1627" s="513" t="s">
        <v>13027</v>
      </c>
      <c r="B1627" s="502">
        <v>96158</v>
      </c>
      <c r="C1627" s="503" t="s">
        <v>137</v>
      </c>
      <c r="D1627" s="502" t="s">
        <v>29</v>
      </c>
      <c r="E1627" s="504">
        <v>143.87</v>
      </c>
      <c r="F1627" s="512">
        <v>0.51939999999999997</v>
      </c>
    </row>
    <row r="1628" spans="1:6">
      <c r="A1628" s="513" t="s">
        <v>13027</v>
      </c>
      <c r="B1628" s="502">
        <v>90693</v>
      </c>
      <c r="C1628" s="503" t="s">
        <v>201</v>
      </c>
      <c r="D1628" s="502" t="s">
        <v>140</v>
      </c>
      <c r="E1628" s="504">
        <v>57.85</v>
      </c>
      <c r="F1628" s="512">
        <v>0.55059999999999998</v>
      </c>
    </row>
    <row r="1629" spans="1:6">
      <c r="A1629" s="513" t="s">
        <v>13027</v>
      </c>
      <c r="B1629" s="502">
        <v>90692</v>
      </c>
      <c r="C1629" s="503" t="s">
        <v>93</v>
      </c>
      <c r="D1629" s="502" t="s">
        <v>29</v>
      </c>
      <c r="E1629" s="504">
        <v>134.25</v>
      </c>
      <c r="F1629" s="512">
        <v>0.4849</v>
      </c>
    </row>
    <row r="1630" spans="1:6">
      <c r="A1630" s="513" t="s">
        <v>13027</v>
      </c>
      <c r="B1630" s="502">
        <v>96246</v>
      </c>
      <c r="C1630" s="503" t="s">
        <v>6449</v>
      </c>
      <c r="D1630" s="502" t="s">
        <v>140</v>
      </c>
      <c r="E1630" s="504">
        <v>65.67</v>
      </c>
      <c r="F1630" s="512">
        <v>0.54410000000000003</v>
      </c>
    </row>
    <row r="1631" spans="1:6">
      <c r="A1631" s="513" t="s">
        <v>13027</v>
      </c>
      <c r="B1631" s="502">
        <v>96245</v>
      </c>
      <c r="C1631" s="503" t="s">
        <v>6443</v>
      </c>
      <c r="D1631" s="502" t="s">
        <v>29</v>
      </c>
      <c r="E1631" s="504">
        <v>119.85</v>
      </c>
      <c r="F1631" s="512">
        <v>0.59289999999999998</v>
      </c>
    </row>
    <row r="1632" spans="1:6">
      <c r="A1632" s="513" t="s">
        <v>13027</v>
      </c>
      <c r="B1632" s="502">
        <v>88404</v>
      </c>
      <c r="C1632" s="503" t="s">
        <v>5592</v>
      </c>
      <c r="D1632" s="502" t="s">
        <v>140</v>
      </c>
      <c r="E1632" s="504">
        <v>1.08</v>
      </c>
      <c r="F1632" s="512">
        <v>0</v>
      </c>
    </row>
    <row r="1633" spans="1:6">
      <c r="A1633" s="513" t="s">
        <v>13027</v>
      </c>
      <c r="B1633" s="502">
        <v>88399</v>
      </c>
      <c r="C1633" s="503" t="s">
        <v>5570</v>
      </c>
      <c r="D1633" s="502" t="s">
        <v>29</v>
      </c>
      <c r="E1633" s="504">
        <v>3.39</v>
      </c>
      <c r="F1633" s="512">
        <v>0</v>
      </c>
    </row>
    <row r="1634" spans="1:6">
      <c r="A1634" s="513" t="s">
        <v>13027</v>
      </c>
      <c r="B1634" s="502">
        <v>88392</v>
      </c>
      <c r="C1634" s="503" t="s">
        <v>5590</v>
      </c>
      <c r="D1634" s="502" t="s">
        <v>140</v>
      </c>
      <c r="E1634" s="504">
        <v>1.1399999999999999</v>
      </c>
      <c r="F1634" s="512">
        <v>0</v>
      </c>
    </row>
    <row r="1635" spans="1:6">
      <c r="A1635" s="513" t="s">
        <v>13027</v>
      </c>
      <c r="B1635" s="502">
        <v>88386</v>
      </c>
      <c r="C1635" s="503" t="s">
        <v>5568</v>
      </c>
      <c r="D1635" s="502" t="s">
        <v>29</v>
      </c>
      <c r="E1635" s="504">
        <v>4.41</v>
      </c>
      <c r="F1635" s="512">
        <v>0</v>
      </c>
    </row>
    <row r="1636" spans="1:6">
      <c r="A1636" s="513" t="s">
        <v>13027</v>
      </c>
      <c r="B1636" s="502">
        <v>88398</v>
      </c>
      <c r="C1636" s="503" t="s">
        <v>5591</v>
      </c>
      <c r="D1636" s="502" t="s">
        <v>140</v>
      </c>
      <c r="E1636" s="504">
        <v>1.36</v>
      </c>
      <c r="F1636" s="512">
        <v>0</v>
      </c>
    </row>
    <row r="1637" spans="1:6">
      <c r="A1637" s="513" t="s">
        <v>13027</v>
      </c>
      <c r="B1637" s="502">
        <v>88393</v>
      </c>
      <c r="C1637" s="503" t="s">
        <v>5569</v>
      </c>
      <c r="D1637" s="502" t="s">
        <v>29</v>
      </c>
      <c r="E1637" s="504">
        <v>5.94</v>
      </c>
      <c r="F1637" s="512">
        <v>0</v>
      </c>
    </row>
    <row r="1638" spans="1:6">
      <c r="A1638" s="513" t="s">
        <v>13027</v>
      </c>
      <c r="B1638" s="502">
        <v>90638</v>
      </c>
      <c r="C1638" s="503" t="s">
        <v>194</v>
      </c>
      <c r="D1638" s="502" t="s">
        <v>140</v>
      </c>
      <c r="E1638" s="504">
        <v>5.43</v>
      </c>
      <c r="F1638" s="512">
        <v>0</v>
      </c>
    </row>
    <row r="1639" spans="1:6">
      <c r="A1639" s="513" t="s">
        <v>13027</v>
      </c>
      <c r="B1639" s="502">
        <v>90637</v>
      </c>
      <c r="C1639" s="503" t="s">
        <v>86</v>
      </c>
      <c r="D1639" s="502" t="s">
        <v>29</v>
      </c>
      <c r="E1639" s="504">
        <v>14.75</v>
      </c>
      <c r="F1639" s="512">
        <v>0</v>
      </c>
    </row>
    <row r="1640" spans="1:6">
      <c r="A1640" s="513" t="s">
        <v>13027</v>
      </c>
      <c r="B1640" s="502">
        <v>103243</v>
      </c>
      <c r="C1640" s="503" t="s">
        <v>13082</v>
      </c>
      <c r="D1640" s="502" t="s">
        <v>140</v>
      </c>
      <c r="E1640" s="504">
        <v>0</v>
      </c>
      <c r="F1640" s="512"/>
    </row>
    <row r="1641" spans="1:6">
      <c r="A1641" s="513" t="s">
        <v>13027</v>
      </c>
      <c r="B1641" s="502">
        <v>103242</v>
      </c>
      <c r="C1641" s="503" t="s">
        <v>13083</v>
      </c>
      <c r="D1641" s="502" t="s">
        <v>29</v>
      </c>
      <c r="E1641" s="504">
        <v>0</v>
      </c>
      <c r="F1641" s="512"/>
    </row>
    <row r="1642" spans="1:6">
      <c r="A1642" s="513" t="s">
        <v>13027</v>
      </c>
      <c r="B1642" s="502">
        <v>5806</v>
      </c>
      <c r="C1642" s="503" t="s">
        <v>144</v>
      </c>
      <c r="D1642" s="502" t="s">
        <v>140</v>
      </c>
      <c r="E1642" s="504">
        <v>0.34</v>
      </c>
      <c r="F1642" s="512">
        <v>0</v>
      </c>
    </row>
    <row r="1643" spans="1:6">
      <c r="A1643" s="513" t="s">
        <v>13027</v>
      </c>
      <c r="B1643" s="502">
        <v>73536</v>
      </c>
      <c r="C1643" s="503" t="s">
        <v>67</v>
      </c>
      <c r="D1643" s="502" t="s">
        <v>29</v>
      </c>
      <c r="E1643" s="504">
        <v>23.38</v>
      </c>
      <c r="F1643" s="512">
        <v>0</v>
      </c>
    </row>
    <row r="1644" spans="1:6">
      <c r="A1644" s="513" t="s">
        <v>13027</v>
      </c>
      <c r="B1644" s="502">
        <v>7043</v>
      </c>
      <c r="C1644" s="503" t="s">
        <v>172</v>
      </c>
      <c r="D1644" s="502" t="s">
        <v>140</v>
      </c>
      <c r="E1644" s="504">
        <v>0.43</v>
      </c>
      <c r="F1644" s="512">
        <v>0</v>
      </c>
    </row>
    <row r="1645" spans="1:6">
      <c r="A1645" s="513" t="s">
        <v>13027</v>
      </c>
      <c r="B1645" s="502">
        <v>7042</v>
      </c>
      <c r="C1645" s="503" t="s">
        <v>61</v>
      </c>
      <c r="D1645" s="502" t="s">
        <v>29</v>
      </c>
      <c r="E1645" s="504">
        <v>27.64</v>
      </c>
      <c r="F1645" s="512">
        <v>0</v>
      </c>
    </row>
    <row r="1646" spans="1:6">
      <c r="A1646" s="513" t="s">
        <v>13027</v>
      </c>
      <c r="B1646" s="502">
        <v>5934</v>
      </c>
      <c r="C1646" s="503" t="s">
        <v>164</v>
      </c>
      <c r="D1646" s="502" t="s">
        <v>140</v>
      </c>
      <c r="E1646" s="504">
        <v>102.39</v>
      </c>
      <c r="F1646" s="512">
        <v>0.60760000000000003</v>
      </c>
    </row>
    <row r="1647" spans="1:6">
      <c r="A1647" s="513" t="s">
        <v>13027</v>
      </c>
      <c r="B1647" s="502">
        <v>5932</v>
      </c>
      <c r="C1647" s="503" t="s">
        <v>55</v>
      </c>
      <c r="D1647" s="502" t="s">
        <v>29</v>
      </c>
      <c r="E1647" s="504">
        <v>266.98</v>
      </c>
      <c r="F1647" s="512">
        <v>0.51</v>
      </c>
    </row>
    <row r="1648" spans="1:6">
      <c r="A1648" s="513" t="s">
        <v>13027</v>
      </c>
      <c r="B1648" s="502">
        <v>96159</v>
      </c>
      <c r="C1648" s="503" t="s">
        <v>247</v>
      </c>
      <c r="D1648" s="502" t="s">
        <v>140</v>
      </c>
      <c r="E1648" s="504">
        <v>91.26</v>
      </c>
      <c r="F1648" s="512">
        <v>0.71509999999999996</v>
      </c>
    </row>
    <row r="1649" spans="1:6">
      <c r="A1649" s="513" t="s">
        <v>13027</v>
      </c>
      <c r="B1649" s="502">
        <v>95133</v>
      </c>
      <c r="C1649" s="503" t="s">
        <v>122</v>
      </c>
      <c r="D1649" s="502" t="s">
        <v>29</v>
      </c>
      <c r="E1649" s="504">
        <v>182.56</v>
      </c>
      <c r="F1649" s="512">
        <v>0.6663</v>
      </c>
    </row>
    <row r="1650" spans="1:6">
      <c r="A1650" s="513" t="s">
        <v>13027</v>
      </c>
      <c r="B1650" s="502">
        <v>102986</v>
      </c>
      <c r="C1650" s="503" t="s">
        <v>13084</v>
      </c>
      <c r="D1650" s="502" t="s">
        <v>140</v>
      </c>
      <c r="E1650" s="504">
        <v>0</v>
      </c>
      <c r="F1650" s="512"/>
    </row>
    <row r="1651" spans="1:6">
      <c r="A1651" s="513" t="s">
        <v>13027</v>
      </c>
      <c r="B1651" s="502">
        <v>102987</v>
      </c>
      <c r="C1651" s="503" t="s">
        <v>13085</v>
      </c>
      <c r="D1651" s="502" t="s">
        <v>29</v>
      </c>
      <c r="E1651" s="504">
        <v>0</v>
      </c>
      <c r="F1651" s="512"/>
    </row>
    <row r="1652" spans="1:6">
      <c r="A1652" s="513" t="s">
        <v>13027</v>
      </c>
      <c r="B1652" s="502">
        <v>92961</v>
      </c>
      <c r="C1652" s="503" t="s">
        <v>219</v>
      </c>
      <c r="D1652" s="502" t="s">
        <v>140</v>
      </c>
      <c r="E1652" s="504">
        <v>5.43</v>
      </c>
      <c r="F1652" s="512">
        <v>1</v>
      </c>
    </row>
    <row r="1653" spans="1:6">
      <c r="A1653" s="513" t="s">
        <v>13027</v>
      </c>
      <c r="B1653" s="502">
        <v>92960</v>
      </c>
      <c r="C1653" s="503" t="s">
        <v>110</v>
      </c>
      <c r="D1653" s="502" t="s">
        <v>29</v>
      </c>
      <c r="E1653" s="504">
        <v>20.3</v>
      </c>
      <c r="F1653" s="512">
        <v>0.50539999999999996</v>
      </c>
    </row>
    <row r="1654" spans="1:6">
      <c r="A1654" s="513" t="s">
        <v>13027</v>
      </c>
      <c r="B1654" s="502">
        <v>102863</v>
      </c>
      <c r="C1654" s="503" t="s">
        <v>13086</v>
      </c>
      <c r="D1654" s="502" t="s">
        <v>140</v>
      </c>
      <c r="E1654" s="504">
        <v>0</v>
      </c>
      <c r="F1654" s="512"/>
    </row>
    <row r="1655" spans="1:6">
      <c r="A1655" s="513" t="s">
        <v>13027</v>
      </c>
      <c r="B1655" s="502">
        <v>102862</v>
      </c>
      <c r="C1655" s="503" t="s">
        <v>13087</v>
      </c>
      <c r="D1655" s="502" t="s">
        <v>29</v>
      </c>
      <c r="E1655" s="504">
        <v>0</v>
      </c>
      <c r="F1655" s="512"/>
    </row>
    <row r="1656" spans="1:6">
      <c r="A1656" s="513" t="s">
        <v>13027</v>
      </c>
      <c r="B1656" s="502">
        <v>93409</v>
      </c>
      <c r="C1656" s="503" t="s">
        <v>6447</v>
      </c>
      <c r="D1656" s="502" t="s">
        <v>140</v>
      </c>
      <c r="E1656" s="504">
        <v>33.14</v>
      </c>
      <c r="F1656" s="512">
        <v>0.27760000000000001</v>
      </c>
    </row>
    <row r="1657" spans="1:6">
      <c r="A1657" s="513" t="s">
        <v>13027</v>
      </c>
      <c r="B1657" s="502">
        <v>93408</v>
      </c>
      <c r="C1657" s="503" t="s">
        <v>6441</v>
      </c>
      <c r="D1657" s="502" t="s">
        <v>29</v>
      </c>
      <c r="E1657" s="504">
        <v>93</v>
      </c>
      <c r="F1657" s="512">
        <v>0.19350000000000001</v>
      </c>
    </row>
    <row r="1658" spans="1:6">
      <c r="A1658" s="513" t="s">
        <v>13027</v>
      </c>
      <c r="B1658" s="502">
        <v>102941</v>
      </c>
      <c r="C1658" s="503" t="s">
        <v>13088</v>
      </c>
      <c r="D1658" s="502" t="s">
        <v>140</v>
      </c>
      <c r="E1658" s="504">
        <v>0</v>
      </c>
      <c r="F1658" s="512"/>
    </row>
    <row r="1659" spans="1:6">
      <c r="A1659" s="513" t="s">
        <v>13027</v>
      </c>
      <c r="B1659" s="502">
        <v>102940</v>
      </c>
      <c r="C1659" s="503" t="s">
        <v>13089</v>
      </c>
      <c r="D1659" s="502" t="s">
        <v>29</v>
      </c>
      <c r="E1659" s="504">
        <v>0</v>
      </c>
      <c r="F1659" s="512"/>
    </row>
    <row r="1660" spans="1:6">
      <c r="A1660" s="513" t="s">
        <v>13027</v>
      </c>
      <c r="B1660" s="502">
        <v>103164</v>
      </c>
      <c r="C1660" s="503" t="s">
        <v>13090</v>
      </c>
      <c r="D1660" s="502" t="s">
        <v>140</v>
      </c>
      <c r="E1660" s="504">
        <v>0</v>
      </c>
      <c r="F1660" s="512"/>
    </row>
    <row r="1661" spans="1:6">
      <c r="A1661" s="513" t="s">
        <v>13027</v>
      </c>
      <c r="B1661" s="502">
        <v>103163</v>
      </c>
      <c r="C1661" s="503" t="s">
        <v>13091</v>
      </c>
      <c r="D1661" s="502" t="s">
        <v>29</v>
      </c>
      <c r="E1661" s="504">
        <v>0</v>
      </c>
      <c r="F1661" s="512"/>
    </row>
    <row r="1662" spans="1:6">
      <c r="A1662" s="513" t="s">
        <v>13027</v>
      </c>
      <c r="B1662" s="502">
        <v>103158</v>
      </c>
      <c r="C1662" s="503" t="s">
        <v>13092</v>
      </c>
      <c r="D1662" s="502" t="s">
        <v>140</v>
      </c>
      <c r="E1662" s="504">
        <v>0</v>
      </c>
      <c r="F1662" s="512"/>
    </row>
    <row r="1663" spans="1:6">
      <c r="A1663" s="513" t="s">
        <v>13027</v>
      </c>
      <c r="B1663" s="502">
        <v>103157</v>
      </c>
      <c r="C1663" s="503" t="s">
        <v>13093</v>
      </c>
      <c r="D1663" s="502" t="s">
        <v>29</v>
      </c>
      <c r="E1663" s="504">
        <v>0</v>
      </c>
      <c r="F1663" s="512"/>
    </row>
    <row r="1664" spans="1:6">
      <c r="A1664" s="513" t="s">
        <v>13027</v>
      </c>
      <c r="B1664" s="502">
        <v>103176</v>
      </c>
      <c r="C1664" s="503" t="s">
        <v>13094</v>
      </c>
      <c r="D1664" s="502" t="s">
        <v>140</v>
      </c>
      <c r="E1664" s="504">
        <v>0</v>
      </c>
      <c r="F1664" s="512"/>
    </row>
    <row r="1665" spans="1:6">
      <c r="A1665" s="513" t="s">
        <v>13027</v>
      </c>
      <c r="B1665" s="502">
        <v>103175</v>
      </c>
      <c r="C1665" s="503" t="s">
        <v>13095</v>
      </c>
      <c r="D1665" s="502" t="s">
        <v>29</v>
      </c>
      <c r="E1665" s="504">
        <v>0</v>
      </c>
      <c r="F1665" s="512"/>
    </row>
    <row r="1666" spans="1:6">
      <c r="A1666" s="513" t="s">
        <v>13027</v>
      </c>
      <c r="B1666" s="502">
        <v>103182</v>
      </c>
      <c r="C1666" s="503" t="s">
        <v>13096</v>
      </c>
      <c r="D1666" s="502" t="s">
        <v>140</v>
      </c>
      <c r="E1666" s="504">
        <v>0</v>
      </c>
      <c r="F1666" s="512"/>
    </row>
    <row r="1667" spans="1:6">
      <c r="A1667" s="513" t="s">
        <v>13027</v>
      </c>
      <c r="B1667" s="502">
        <v>103181</v>
      </c>
      <c r="C1667" s="503" t="s">
        <v>13097</v>
      </c>
      <c r="D1667" s="502" t="s">
        <v>29</v>
      </c>
      <c r="E1667" s="504">
        <v>0</v>
      </c>
      <c r="F1667" s="512"/>
    </row>
    <row r="1668" spans="1:6">
      <c r="A1668" s="513" t="s">
        <v>13027</v>
      </c>
      <c r="B1668" s="502">
        <v>103170</v>
      </c>
      <c r="C1668" s="503" t="s">
        <v>13098</v>
      </c>
      <c r="D1668" s="502" t="s">
        <v>140</v>
      </c>
      <c r="E1668" s="504">
        <v>0</v>
      </c>
      <c r="F1668" s="512"/>
    </row>
    <row r="1669" spans="1:6">
      <c r="A1669" s="513" t="s">
        <v>13027</v>
      </c>
      <c r="B1669" s="502">
        <v>103169</v>
      </c>
      <c r="C1669" s="503" t="s">
        <v>13099</v>
      </c>
      <c r="D1669" s="502" t="s">
        <v>29</v>
      </c>
      <c r="E1669" s="504">
        <v>0</v>
      </c>
      <c r="F1669" s="512"/>
    </row>
    <row r="1670" spans="1:6">
      <c r="A1670" s="513" t="s">
        <v>13027</v>
      </c>
      <c r="B1670" s="502">
        <v>102869</v>
      </c>
      <c r="C1670" s="503" t="s">
        <v>13100</v>
      </c>
      <c r="D1670" s="502" t="s">
        <v>140</v>
      </c>
      <c r="E1670" s="504">
        <v>0</v>
      </c>
      <c r="F1670" s="512"/>
    </row>
    <row r="1671" spans="1:6">
      <c r="A1671" s="513" t="s">
        <v>13027</v>
      </c>
      <c r="B1671" s="502">
        <v>102868</v>
      </c>
      <c r="C1671" s="503" t="s">
        <v>13101</v>
      </c>
      <c r="D1671" s="502" t="s">
        <v>29</v>
      </c>
      <c r="E1671" s="504">
        <v>0</v>
      </c>
      <c r="F1671" s="512"/>
    </row>
    <row r="1672" spans="1:6">
      <c r="A1672" s="513" t="s">
        <v>13027</v>
      </c>
      <c r="B1672" s="502">
        <v>92113</v>
      </c>
      <c r="C1672" s="503" t="s">
        <v>5601</v>
      </c>
      <c r="D1672" s="502" t="s">
        <v>140</v>
      </c>
      <c r="E1672" s="504">
        <v>1.26</v>
      </c>
      <c r="F1672" s="512">
        <v>0</v>
      </c>
    </row>
    <row r="1673" spans="1:6">
      <c r="A1673" s="513" t="s">
        <v>13027</v>
      </c>
      <c r="B1673" s="502">
        <v>92112</v>
      </c>
      <c r="C1673" s="503" t="s">
        <v>5578</v>
      </c>
      <c r="D1673" s="502" t="s">
        <v>29</v>
      </c>
      <c r="E1673" s="504">
        <v>3.45</v>
      </c>
      <c r="F1673" s="512">
        <v>0</v>
      </c>
    </row>
    <row r="1674" spans="1:6">
      <c r="A1674" s="513" t="s">
        <v>13027</v>
      </c>
      <c r="B1674" s="502">
        <v>90675</v>
      </c>
      <c r="C1674" s="503" t="s">
        <v>199</v>
      </c>
      <c r="D1674" s="502" t="s">
        <v>140</v>
      </c>
      <c r="E1674" s="504">
        <v>336.65</v>
      </c>
      <c r="F1674" s="512">
        <v>0.92259999999999998</v>
      </c>
    </row>
    <row r="1675" spans="1:6">
      <c r="A1675" s="513" t="s">
        <v>13027</v>
      </c>
      <c r="B1675" s="502">
        <v>90674</v>
      </c>
      <c r="C1675" s="503" t="s">
        <v>91</v>
      </c>
      <c r="D1675" s="502" t="s">
        <v>29</v>
      </c>
      <c r="E1675" s="504">
        <v>772.63</v>
      </c>
      <c r="F1675" s="512">
        <v>0.79859999999999998</v>
      </c>
    </row>
    <row r="1676" spans="1:6">
      <c r="A1676" s="513" t="s">
        <v>13027</v>
      </c>
      <c r="B1676" s="502">
        <v>93225</v>
      </c>
      <c r="C1676" s="503" t="s">
        <v>221</v>
      </c>
      <c r="D1676" s="502" t="s">
        <v>140</v>
      </c>
      <c r="E1676" s="504">
        <v>502.3</v>
      </c>
      <c r="F1676" s="512">
        <v>0.94810000000000005</v>
      </c>
    </row>
    <row r="1677" spans="1:6">
      <c r="A1677" s="513" t="s">
        <v>13027</v>
      </c>
      <c r="B1677" s="502">
        <v>93224</v>
      </c>
      <c r="C1677" s="503" t="s">
        <v>112</v>
      </c>
      <c r="D1677" s="502" t="s">
        <v>29</v>
      </c>
      <c r="E1677" s="504">
        <v>1141.3900000000001</v>
      </c>
      <c r="F1677" s="512">
        <v>0.82889999999999997</v>
      </c>
    </row>
    <row r="1678" spans="1:6">
      <c r="A1678" s="513" t="s">
        <v>13027</v>
      </c>
      <c r="B1678" s="502">
        <v>104696</v>
      </c>
      <c r="C1678" s="503" t="s">
        <v>7714</v>
      </c>
      <c r="D1678" s="502" t="s">
        <v>140</v>
      </c>
      <c r="E1678" s="504">
        <v>27.25</v>
      </c>
      <c r="F1678" s="512">
        <v>4.3700000000000003E-2</v>
      </c>
    </row>
    <row r="1679" spans="1:6">
      <c r="A1679" s="513" t="s">
        <v>13027</v>
      </c>
      <c r="B1679" s="502">
        <v>104695</v>
      </c>
      <c r="C1679" s="503" t="s">
        <v>7705</v>
      </c>
      <c r="D1679" s="502" t="s">
        <v>29</v>
      </c>
      <c r="E1679" s="504">
        <v>30</v>
      </c>
      <c r="F1679" s="512">
        <v>8.0299999999999996E-2</v>
      </c>
    </row>
    <row r="1680" spans="1:6">
      <c r="A1680" s="513" t="s">
        <v>13027</v>
      </c>
      <c r="B1680" s="502">
        <v>90681</v>
      </c>
      <c r="C1680" s="503" t="s">
        <v>200</v>
      </c>
      <c r="D1680" s="502" t="s">
        <v>140</v>
      </c>
      <c r="E1680" s="504">
        <v>168.64</v>
      </c>
      <c r="F1680" s="512">
        <v>0.84550000000000003</v>
      </c>
    </row>
    <row r="1681" spans="1:6">
      <c r="A1681" s="513" t="s">
        <v>13027</v>
      </c>
      <c r="B1681" s="502">
        <v>90680</v>
      </c>
      <c r="C1681" s="503" t="s">
        <v>92</v>
      </c>
      <c r="D1681" s="502" t="s">
        <v>29</v>
      </c>
      <c r="E1681" s="504">
        <v>408</v>
      </c>
      <c r="F1681" s="512">
        <v>0.69269999999999998</v>
      </c>
    </row>
    <row r="1682" spans="1:6">
      <c r="A1682" s="513" t="s">
        <v>13027</v>
      </c>
      <c r="B1682" s="502">
        <v>102875</v>
      </c>
      <c r="C1682" s="503" t="s">
        <v>7707</v>
      </c>
      <c r="D1682" s="502" t="s">
        <v>140</v>
      </c>
      <c r="E1682" s="504">
        <v>479.68</v>
      </c>
      <c r="F1682" s="512">
        <v>0.94569999999999999</v>
      </c>
    </row>
    <row r="1683" spans="1:6">
      <c r="A1683" s="513" t="s">
        <v>13027</v>
      </c>
      <c r="B1683" s="502">
        <v>102874</v>
      </c>
      <c r="C1683" s="503" t="s">
        <v>7698</v>
      </c>
      <c r="D1683" s="502" t="s">
        <v>29</v>
      </c>
      <c r="E1683" s="504">
        <v>1056.1400000000001</v>
      </c>
      <c r="F1683" s="512">
        <v>0.85270000000000001</v>
      </c>
    </row>
    <row r="1684" spans="1:6">
      <c r="A1684" s="513" t="s">
        <v>13027</v>
      </c>
      <c r="B1684" s="502">
        <v>102965</v>
      </c>
      <c r="C1684" s="503" t="s">
        <v>7709</v>
      </c>
      <c r="D1684" s="502" t="s">
        <v>140</v>
      </c>
      <c r="E1684" s="504">
        <v>246.2</v>
      </c>
      <c r="F1684" s="512">
        <v>0.89419999999999999</v>
      </c>
    </row>
    <row r="1685" spans="1:6">
      <c r="A1685" s="513" t="s">
        <v>13027</v>
      </c>
      <c r="B1685" s="502">
        <v>102964</v>
      </c>
      <c r="C1685" s="503" t="s">
        <v>7700</v>
      </c>
      <c r="D1685" s="502" t="s">
        <v>29</v>
      </c>
      <c r="E1685" s="504">
        <v>500.61</v>
      </c>
      <c r="F1685" s="512">
        <v>0.76449999999999996</v>
      </c>
    </row>
    <row r="1686" spans="1:6">
      <c r="A1686" s="513" t="s">
        <v>13027</v>
      </c>
      <c r="B1686" s="502">
        <v>95703</v>
      </c>
      <c r="C1686" s="503" t="s">
        <v>238</v>
      </c>
      <c r="D1686" s="502" t="s">
        <v>140</v>
      </c>
      <c r="E1686" s="504">
        <v>31.78</v>
      </c>
      <c r="F1686" s="512">
        <v>0.18</v>
      </c>
    </row>
    <row r="1687" spans="1:6">
      <c r="A1687" s="513" t="s">
        <v>13027</v>
      </c>
      <c r="B1687" s="502">
        <v>95702</v>
      </c>
      <c r="C1687" s="503" t="s">
        <v>129</v>
      </c>
      <c r="D1687" s="502" t="s">
        <v>29</v>
      </c>
      <c r="E1687" s="504">
        <v>39.85</v>
      </c>
      <c r="F1687" s="512">
        <v>0.28960000000000002</v>
      </c>
    </row>
    <row r="1688" spans="1:6">
      <c r="A1688" s="513" t="s">
        <v>13027</v>
      </c>
      <c r="B1688" s="502">
        <v>90626</v>
      </c>
      <c r="C1688" s="503" t="s">
        <v>192</v>
      </c>
      <c r="D1688" s="502" t="s">
        <v>140</v>
      </c>
      <c r="E1688" s="504">
        <v>2.58</v>
      </c>
      <c r="F1688" s="512">
        <v>1</v>
      </c>
    </row>
    <row r="1689" spans="1:6">
      <c r="A1689" s="513" t="s">
        <v>13027</v>
      </c>
      <c r="B1689" s="502">
        <v>90625</v>
      </c>
      <c r="C1689" s="503" t="s">
        <v>84</v>
      </c>
      <c r="D1689" s="502" t="s">
        <v>29</v>
      </c>
      <c r="E1689" s="504">
        <v>7.45</v>
      </c>
      <c r="F1689" s="512">
        <v>0.69799999999999995</v>
      </c>
    </row>
    <row r="1690" spans="1:6">
      <c r="A1690" s="513" t="s">
        <v>13027</v>
      </c>
      <c r="B1690" s="502">
        <v>102881</v>
      </c>
      <c r="C1690" s="503" t="s">
        <v>7708</v>
      </c>
      <c r="D1690" s="502" t="s">
        <v>140</v>
      </c>
      <c r="E1690" s="504">
        <v>656.45</v>
      </c>
      <c r="F1690" s="512">
        <v>0.96030000000000004</v>
      </c>
    </row>
    <row r="1691" spans="1:6">
      <c r="A1691" s="513" t="s">
        <v>13027</v>
      </c>
      <c r="B1691" s="502">
        <v>102880</v>
      </c>
      <c r="C1691" s="503" t="s">
        <v>7699</v>
      </c>
      <c r="D1691" s="502" t="s">
        <v>29</v>
      </c>
      <c r="E1691" s="504">
        <v>1471.94</v>
      </c>
      <c r="F1691" s="512">
        <v>0.85019999999999996</v>
      </c>
    </row>
    <row r="1692" spans="1:6">
      <c r="A1692" s="513" t="s">
        <v>13027</v>
      </c>
      <c r="B1692" s="502">
        <v>103225</v>
      </c>
      <c r="C1692" s="503" t="s">
        <v>7711</v>
      </c>
      <c r="D1692" s="502" t="s">
        <v>140</v>
      </c>
      <c r="E1692" s="504">
        <v>218.84</v>
      </c>
      <c r="F1692" s="512">
        <v>0.88090000000000002</v>
      </c>
    </row>
    <row r="1693" spans="1:6">
      <c r="A1693" s="513" t="s">
        <v>13027</v>
      </c>
      <c r="B1693" s="502">
        <v>103224</v>
      </c>
      <c r="C1693" s="503" t="s">
        <v>7702</v>
      </c>
      <c r="D1693" s="502" t="s">
        <v>29</v>
      </c>
      <c r="E1693" s="504">
        <v>446.75</v>
      </c>
      <c r="F1693" s="512">
        <v>0.85670000000000002</v>
      </c>
    </row>
    <row r="1694" spans="1:6">
      <c r="A1694" s="513" t="s">
        <v>13027</v>
      </c>
      <c r="B1694" s="502">
        <v>103237</v>
      </c>
      <c r="C1694" s="503" t="s">
        <v>7713</v>
      </c>
      <c r="D1694" s="502" t="s">
        <v>140</v>
      </c>
      <c r="E1694" s="504">
        <v>630.91</v>
      </c>
      <c r="F1694" s="512">
        <v>0.9587</v>
      </c>
    </row>
    <row r="1695" spans="1:6">
      <c r="A1695" s="513" t="s">
        <v>13027</v>
      </c>
      <c r="B1695" s="502">
        <v>103236</v>
      </c>
      <c r="C1695" s="503" t="s">
        <v>7704</v>
      </c>
      <c r="D1695" s="502" t="s">
        <v>29</v>
      </c>
      <c r="E1695" s="504">
        <v>1367.49</v>
      </c>
      <c r="F1695" s="512">
        <v>0.89959999999999996</v>
      </c>
    </row>
    <row r="1696" spans="1:6">
      <c r="A1696" s="513" t="s">
        <v>13027</v>
      </c>
      <c r="B1696" s="502">
        <v>103231</v>
      </c>
      <c r="C1696" s="503" t="s">
        <v>7712</v>
      </c>
      <c r="D1696" s="502" t="s">
        <v>140</v>
      </c>
      <c r="E1696" s="504">
        <v>468.35</v>
      </c>
      <c r="F1696" s="512">
        <v>0.94440000000000002</v>
      </c>
    </row>
    <row r="1697" spans="1:6">
      <c r="A1697" s="513" t="s">
        <v>13027</v>
      </c>
      <c r="B1697" s="502">
        <v>103230</v>
      </c>
      <c r="C1697" s="503" t="s">
        <v>7703</v>
      </c>
      <c r="D1697" s="502" t="s">
        <v>29</v>
      </c>
      <c r="E1697" s="504">
        <v>998.39</v>
      </c>
      <c r="F1697" s="512">
        <v>0.87949999999999995</v>
      </c>
    </row>
    <row r="1698" spans="1:6">
      <c r="A1698" s="513" t="s">
        <v>13027</v>
      </c>
      <c r="B1698" s="502">
        <v>95621</v>
      </c>
      <c r="C1698" s="503" t="s">
        <v>236</v>
      </c>
      <c r="D1698" s="502" t="s">
        <v>140</v>
      </c>
      <c r="E1698" s="504">
        <v>27.4</v>
      </c>
      <c r="F1698" s="512">
        <v>5.11E-2</v>
      </c>
    </row>
    <row r="1699" spans="1:6">
      <c r="A1699" s="513" t="s">
        <v>13027</v>
      </c>
      <c r="B1699" s="502">
        <v>95620</v>
      </c>
      <c r="C1699" s="503" t="s">
        <v>127</v>
      </c>
      <c r="D1699" s="502" t="s">
        <v>29</v>
      </c>
      <c r="E1699" s="504">
        <v>28.83</v>
      </c>
      <c r="F1699" s="512">
        <v>9.8199999999999996E-2</v>
      </c>
    </row>
    <row r="1700" spans="1:6">
      <c r="A1700" s="513" t="s">
        <v>13027</v>
      </c>
      <c r="B1700" s="502">
        <v>102975</v>
      </c>
      <c r="C1700" s="503" t="s">
        <v>7710</v>
      </c>
      <c r="D1700" s="502" t="s">
        <v>140</v>
      </c>
      <c r="E1700" s="504">
        <v>144.25</v>
      </c>
      <c r="F1700" s="512">
        <v>0.81930000000000003</v>
      </c>
    </row>
    <row r="1701" spans="1:6">
      <c r="A1701" s="513" t="s">
        <v>13027</v>
      </c>
      <c r="B1701" s="502">
        <v>102976</v>
      </c>
      <c r="C1701" s="503" t="s">
        <v>7701</v>
      </c>
      <c r="D1701" s="502" t="s">
        <v>29</v>
      </c>
      <c r="E1701" s="504">
        <v>284.23</v>
      </c>
      <c r="F1701" s="512">
        <v>0.72109999999999996</v>
      </c>
    </row>
    <row r="1702" spans="1:6">
      <c r="A1702" s="513" t="s">
        <v>13027</v>
      </c>
      <c r="B1702" s="502">
        <v>90632</v>
      </c>
      <c r="C1702" s="503" t="s">
        <v>193</v>
      </c>
      <c r="D1702" s="502" t="s">
        <v>140</v>
      </c>
      <c r="E1702" s="504">
        <v>94.9</v>
      </c>
      <c r="F1702" s="512">
        <v>0.72540000000000004</v>
      </c>
    </row>
    <row r="1703" spans="1:6">
      <c r="A1703" s="513" t="s">
        <v>13027</v>
      </c>
      <c r="B1703" s="502">
        <v>90631</v>
      </c>
      <c r="C1703" s="503" t="s">
        <v>85</v>
      </c>
      <c r="D1703" s="502" t="s">
        <v>29</v>
      </c>
      <c r="E1703" s="504">
        <v>163.9</v>
      </c>
      <c r="F1703" s="512">
        <v>0.83450000000000002</v>
      </c>
    </row>
    <row r="1704" spans="1:6">
      <c r="A1704" s="513" t="s">
        <v>13027</v>
      </c>
      <c r="B1704" s="502">
        <v>95709</v>
      </c>
      <c r="C1704" s="503" t="s">
        <v>6448</v>
      </c>
      <c r="D1704" s="502" t="s">
        <v>140</v>
      </c>
      <c r="E1704" s="504">
        <v>95.57</v>
      </c>
      <c r="F1704" s="512">
        <v>0.72729999999999995</v>
      </c>
    </row>
    <row r="1705" spans="1:6">
      <c r="A1705" s="513" t="s">
        <v>13027</v>
      </c>
      <c r="B1705" s="502">
        <v>95708</v>
      </c>
      <c r="C1705" s="503" t="s">
        <v>6442</v>
      </c>
      <c r="D1705" s="502" t="s">
        <v>29</v>
      </c>
      <c r="E1705" s="504">
        <v>167.11</v>
      </c>
      <c r="F1705" s="512">
        <v>0.82640000000000002</v>
      </c>
    </row>
    <row r="1706" spans="1:6">
      <c r="A1706" s="513" t="s">
        <v>13027</v>
      </c>
      <c r="B1706" s="502">
        <v>91278</v>
      </c>
      <c r="C1706" s="503" t="s">
        <v>207</v>
      </c>
      <c r="D1706" s="502" t="s">
        <v>140</v>
      </c>
      <c r="E1706" s="504">
        <v>0.72</v>
      </c>
      <c r="F1706" s="512">
        <v>1</v>
      </c>
    </row>
    <row r="1707" spans="1:6">
      <c r="A1707" s="513" t="s">
        <v>13027</v>
      </c>
      <c r="B1707" s="502">
        <v>91277</v>
      </c>
      <c r="C1707" s="503" t="s">
        <v>99</v>
      </c>
      <c r="D1707" s="502" t="s">
        <v>29</v>
      </c>
      <c r="E1707" s="504">
        <v>10.94</v>
      </c>
      <c r="F1707" s="512">
        <v>0.13070000000000001</v>
      </c>
    </row>
    <row r="1708" spans="1:6">
      <c r="A1708" s="513" t="s">
        <v>13027</v>
      </c>
      <c r="B1708" s="502">
        <v>102887</v>
      </c>
      <c r="C1708" s="503" t="s">
        <v>13102</v>
      </c>
      <c r="D1708" s="502" t="s">
        <v>140</v>
      </c>
      <c r="E1708" s="504">
        <v>0</v>
      </c>
      <c r="F1708" s="512"/>
    </row>
    <row r="1709" spans="1:6">
      <c r="A1709" s="513" t="s">
        <v>13027</v>
      </c>
      <c r="B1709" s="502">
        <v>102886</v>
      </c>
      <c r="C1709" s="503" t="s">
        <v>13103</v>
      </c>
      <c r="D1709" s="502" t="s">
        <v>29</v>
      </c>
      <c r="E1709" s="504">
        <v>0</v>
      </c>
      <c r="F1709" s="512"/>
    </row>
    <row r="1710" spans="1:6">
      <c r="A1710" s="513" t="s">
        <v>13027</v>
      </c>
      <c r="B1710" s="502">
        <v>95277</v>
      </c>
      <c r="C1710" s="503" t="s">
        <v>5608</v>
      </c>
      <c r="D1710" s="502" t="s">
        <v>140</v>
      </c>
      <c r="E1710" s="504">
        <v>0.67</v>
      </c>
      <c r="F1710" s="512">
        <v>1</v>
      </c>
    </row>
    <row r="1711" spans="1:6">
      <c r="A1711" s="513" t="s">
        <v>13027</v>
      </c>
      <c r="B1711" s="502">
        <v>95276</v>
      </c>
      <c r="C1711" s="503" t="s">
        <v>5585</v>
      </c>
      <c r="D1711" s="502" t="s">
        <v>29</v>
      </c>
      <c r="E1711" s="504">
        <v>2.92</v>
      </c>
      <c r="F1711" s="512">
        <v>0.37669999999999998</v>
      </c>
    </row>
    <row r="1712" spans="1:6">
      <c r="A1712" s="513" t="s">
        <v>13027</v>
      </c>
      <c r="B1712" s="502">
        <v>88430</v>
      </c>
      <c r="C1712" s="503" t="s">
        <v>177</v>
      </c>
      <c r="D1712" s="502" t="s">
        <v>140</v>
      </c>
      <c r="E1712" s="504">
        <v>7.05</v>
      </c>
      <c r="F1712" s="512">
        <v>0</v>
      </c>
    </row>
    <row r="1713" spans="1:6">
      <c r="A1713" s="513" t="s">
        <v>13027</v>
      </c>
      <c r="B1713" s="502">
        <v>88418</v>
      </c>
      <c r="C1713" s="503" t="s">
        <v>69</v>
      </c>
      <c r="D1713" s="502" t="s">
        <v>29</v>
      </c>
      <c r="E1713" s="504">
        <v>14.98</v>
      </c>
      <c r="F1713" s="512">
        <v>0</v>
      </c>
    </row>
    <row r="1714" spans="1:6">
      <c r="A1714" s="513" t="s">
        <v>13027</v>
      </c>
      <c r="B1714" s="502">
        <v>88438</v>
      </c>
      <c r="C1714" s="503" t="s">
        <v>178</v>
      </c>
      <c r="D1714" s="502" t="s">
        <v>140</v>
      </c>
      <c r="E1714" s="504">
        <v>9.35</v>
      </c>
      <c r="F1714" s="512">
        <v>0</v>
      </c>
    </row>
    <row r="1715" spans="1:6">
      <c r="A1715" s="513" t="s">
        <v>13027</v>
      </c>
      <c r="B1715" s="502">
        <v>88433</v>
      </c>
      <c r="C1715" s="503" t="s">
        <v>70</v>
      </c>
      <c r="D1715" s="502" t="s">
        <v>29</v>
      </c>
      <c r="E1715" s="504">
        <v>19.61</v>
      </c>
      <c r="F1715" s="512">
        <v>0</v>
      </c>
    </row>
    <row r="1716" spans="1:6">
      <c r="A1716" s="513" t="s">
        <v>13027</v>
      </c>
      <c r="B1716" s="502">
        <v>90669</v>
      </c>
      <c r="C1716" s="503" t="s">
        <v>5597</v>
      </c>
      <c r="D1716" s="502" t="s">
        <v>140</v>
      </c>
      <c r="E1716" s="504">
        <v>8.4600000000000009</v>
      </c>
      <c r="F1716" s="512">
        <v>0.99529999999999996</v>
      </c>
    </row>
    <row r="1717" spans="1:6">
      <c r="A1717" s="513" t="s">
        <v>13027</v>
      </c>
      <c r="B1717" s="502">
        <v>90668</v>
      </c>
      <c r="C1717" s="503" t="s">
        <v>5575</v>
      </c>
      <c r="D1717" s="502" t="s">
        <v>29</v>
      </c>
      <c r="E1717" s="504">
        <v>33.020000000000003</v>
      </c>
      <c r="F1717" s="512">
        <v>0.50670000000000004</v>
      </c>
    </row>
    <row r="1718" spans="1:6">
      <c r="A1718" s="513" t="s">
        <v>13027</v>
      </c>
      <c r="B1718" s="502">
        <v>102980</v>
      </c>
      <c r="C1718" s="503" t="s">
        <v>13104</v>
      </c>
      <c r="D1718" s="502" t="s">
        <v>140</v>
      </c>
      <c r="E1718" s="504">
        <v>0</v>
      </c>
      <c r="F1718" s="512"/>
    </row>
    <row r="1719" spans="1:6">
      <c r="A1719" s="513" t="s">
        <v>13027</v>
      </c>
      <c r="B1719" s="502">
        <v>102981</v>
      </c>
      <c r="C1719" s="503" t="s">
        <v>13105</v>
      </c>
      <c r="D1719" s="502" t="s">
        <v>29</v>
      </c>
      <c r="E1719" s="504">
        <v>0</v>
      </c>
      <c r="F1719" s="512"/>
    </row>
    <row r="1720" spans="1:6">
      <c r="A1720" s="513" t="s">
        <v>13027</v>
      </c>
      <c r="B1720" s="502">
        <v>5946</v>
      </c>
      <c r="C1720" s="503" t="s">
        <v>166</v>
      </c>
      <c r="D1720" s="502" t="s">
        <v>140</v>
      </c>
      <c r="E1720" s="504">
        <v>91.27</v>
      </c>
      <c r="F1720" s="512">
        <v>0.71509999999999996</v>
      </c>
    </row>
    <row r="1721" spans="1:6">
      <c r="A1721" s="513" t="s">
        <v>13027</v>
      </c>
      <c r="B1721" s="502">
        <v>5944</v>
      </c>
      <c r="C1721" s="503" t="s">
        <v>57</v>
      </c>
      <c r="D1721" s="502" t="s">
        <v>29</v>
      </c>
      <c r="E1721" s="504">
        <v>232.01</v>
      </c>
      <c r="F1721" s="512">
        <v>0.5595</v>
      </c>
    </row>
    <row r="1722" spans="1:6">
      <c r="A1722" s="513" t="s">
        <v>13027</v>
      </c>
      <c r="B1722" s="502">
        <v>5942</v>
      </c>
      <c r="C1722" s="503" t="s">
        <v>165</v>
      </c>
      <c r="D1722" s="502" t="s">
        <v>140</v>
      </c>
      <c r="E1722" s="504">
        <v>73.08</v>
      </c>
      <c r="F1722" s="512">
        <v>0.64419999999999999</v>
      </c>
    </row>
    <row r="1723" spans="1:6">
      <c r="A1723" s="513" t="s">
        <v>13027</v>
      </c>
      <c r="B1723" s="502">
        <v>5940</v>
      </c>
      <c r="C1723" s="503" t="s">
        <v>56</v>
      </c>
      <c r="D1723" s="502" t="s">
        <v>29</v>
      </c>
      <c r="E1723" s="504">
        <v>169.13</v>
      </c>
      <c r="F1723" s="512">
        <v>0.55359999999999998</v>
      </c>
    </row>
    <row r="1724" spans="1:6">
      <c r="A1724" s="513" t="s">
        <v>13027</v>
      </c>
      <c r="B1724" s="502">
        <v>102893</v>
      </c>
      <c r="C1724" s="503" t="s">
        <v>13106</v>
      </c>
      <c r="D1724" s="502" t="s">
        <v>140</v>
      </c>
      <c r="E1724" s="504">
        <v>0</v>
      </c>
      <c r="F1724" s="512"/>
    </row>
    <row r="1725" spans="1:6">
      <c r="A1725" s="513" t="s">
        <v>13027</v>
      </c>
      <c r="B1725" s="502">
        <v>102892</v>
      </c>
      <c r="C1725" s="503" t="s">
        <v>13107</v>
      </c>
      <c r="D1725" s="502" t="s">
        <v>29</v>
      </c>
      <c r="E1725" s="504">
        <v>0</v>
      </c>
      <c r="F1725" s="512"/>
    </row>
    <row r="1726" spans="1:6">
      <c r="A1726" s="513" t="s">
        <v>13027</v>
      </c>
      <c r="B1726" s="502">
        <v>89251</v>
      </c>
      <c r="C1726" s="503" t="s">
        <v>186</v>
      </c>
      <c r="D1726" s="502" t="s">
        <v>140</v>
      </c>
      <c r="E1726" s="504">
        <v>329.12</v>
      </c>
      <c r="F1726" s="512">
        <v>0.92100000000000004</v>
      </c>
    </row>
    <row r="1727" spans="1:6">
      <c r="A1727" s="513" t="s">
        <v>13027</v>
      </c>
      <c r="B1727" s="502">
        <v>89250</v>
      </c>
      <c r="C1727" s="503" t="s">
        <v>77</v>
      </c>
      <c r="D1727" s="502" t="s">
        <v>29</v>
      </c>
      <c r="E1727" s="504">
        <v>1151.04</v>
      </c>
      <c r="F1727" s="512">
        <v>0.623</v>
      </c>
    </row>
    <row r="1728" spans="1:6">
      <c r="A1728" s="513" t="s">
        <v>13027</v>
      </c>
      <c r="B1728" s="502">
        <v>102959</v>
      </c>
      <c r="C1728" s="503" t="s">
        <v>13108</v>
      </c>
      <c r="D1728" s="502" t="s">
        <v>140</v>
      </c>
      <c r="E1728" s="504">
        <v>0</v>
      </c>
      <c r="F1728" s="512"/>
    </row>
    <row r="1729" spans="1:6">
      <c r="A1729" s="513" t="s">
        <v>13027</v>
      </c>
      <c r="B1729" s="502">
        <v>102958</v>
      </c>
      <c r="C1729" s="503" t="s">
        <v>13109</v>
      </c>
      <c r="D1729" s="502" t="s">
        <v>29</v>
      </c>
      <c r="E1729" s="504">
        <v>0</v>
      </c>
      <c r="F1729" s="512"/>
    </row>
    <row r="1730" spans="1:6">
      <c r="A1730" s="513" t="s">
        <v>13027</v>
      </c>
      <c r="B1730" s="502">
        <v>5681</v>
      </c>
      <c r="C1730" s="503" t="s">
        <v>142</v>
      </c>
      <c r="D1730" s="502" t="s">
        <v>140</v>
      </c>
      <c r="E1730" s="504">
        <v>59.31</v>
      </c>
      <c r="F1730" s="512">
        <v>0.49519999999999997</v>
      </c>
    </row>
    <row r="1731" spans="1:6">
      <c r="A1731" s="513" t="s">
        <v>13027</v>
      </c>
      <c r="B1731" s="502">
        <v>5680</v>
      </c>
      <c r="C1731" s="503" t="s">
        <v>31</v>
      </c>
      <c r="D1731" s="502" t="s">
        <v>29</v>
      </c>
      <c r="E1731" s="504">
        <v>137.97999999999999</v>
      </c>
      <c r="F1731" s="512">
        <v>0.42330000000000001</v>
      </c>
    </row>
    <row r="1732" spans="1:6">
      <c r="A1732" s="513" t="s">
        <v>13027</v>
      </c>
      <c r="B1732" s="502">
        <v>5877</v>
      </c>
      <c r="C1732" s="503" t="s">
        <v>155</v>
      </c>
      <c r="D1732" s="502" t="s">
        <v>140</v>
      </c>
      <c r="E1732" s="504">
        <v>61.8</v>
      </c>
      <c r="F1732" s="512">
        <v>0.51549999999999996</v>
      </c>
    </row>
    <row r="1733" spans="1:6">
      <c r="A1733" s="513" t="s">
        <v>13027</v>
      </c>
      <c r="B1733" s="502">
        <v>5875</v>
      </c>
      <c r="C1733" s="503" t="s">
        <v>46</v>
      </c>
      <c r="D1733" s="502" t="s">
        <v>29</v>
      </c>
      <c r="E1733" s="504">
        <v>138.53</v>
      </c>
      <c r="F1733" s="512">
        <v>0.45739999999999997</v>
      </c>
    </row>
    <row r="1734" spans="1:6">
      <c r="A1734" s="513" t="s">
        <v>13027</v>
      </c>
      <c r="B1734" s="502">
        <v>5679</v>
      </c>
      <c r="C1734" s="503" t="s">
        <v>141</v>
      </c>
      <c r="D1734" s="502" t="s">
        <v>140</v>
      </c>
      <c r="E1734" s="504">
        <v>62.96</v>
      </c>
      <c r="F1734" s="512">
        <v>0.52449999999999997</v>
      </c>
    </row>
    <row r="1735" spans="1:6">
      <c r="A1735" s="513" t="s">
        <v>13027</v>
      </c>
      <c r="B1735" s="502">
        <v>5678</v>
      </c>
      <c r="C1735" s="503" t="s">
        <v>30</v>
      </c>
      <c r="D1735" s="502" t="s">
        <v>29</v>
      </c>
      <c r="E1735" s="504">
        <v>150.88</v>
      </c>
      <c r="F1735" s="512">
        <v>0.43519999999999998</v>
      </c>
    </row>
    <row r="1736" spans="1:6">
      <c r="A1736" s="513" t="s">
        <v>13027</v>
      </c>
      <c r="B1736" s="502">
        <v>6880</v>
      </c>
      <c r="C1736" s="503" t="s">
        <v>171</v>
      </c>
      <c r="D1736" s="502" t="s">
        <v>140</v>
      </c>
      <c r="E1736" s="504">
        <v>89.54</v>
      </c>
      <c r="F1736" s="512">
        <v>0.70960000000000001</v>
      </c>
    </row>
    <row r="1737" spans="1:6">
      <c r="A1737" s="513" t="s">
        <v>13027</v>
      </c>
      <c r="B1737" s="502">
        <v>6879</v>
      </c>
      <c r="C1737" s="503" t="s">
        <v>60</v>
      </c>
      <c r="D1737" s="502" t="s">
        <v>29</v>
      </c>
      <c r="E1737" s="504">
        <v>222.01</v>
      </c>
      <c r="F1737" s="512">
        <v>0.56859999999999999</v>
      </c>
    </row>
    <row r="1738" spans="1:6">
      <c r="A1738" s="513" t="s">
        <v>13027</v>
      </c>
      <c r="B1738" s="502">
        <v>96464</v>
      </c>
      <c r="C1738" s="503" t="s">
        <v>6450</v>
      </c>
      <c r="D1738" s="502" t="s">
        <v>140</v>
      </c>
      <c r="E1738" s="504">
        <v>93.44</v>
      </c>
      <c r="F1738" s="512">
        <v>0.72170000000000001</v>
      </c>
    </row>
    <row r="1739" spans="1:6">
      <c r="A1739" s="513" t="s">
        <v>13027</v>
      </c>
      <c r="B1739" s="502">
        <v>96463</v>
      </c>
      <c r="C1739" s="503" t="s">
        <v>6444</v>
      </c>
      <c r="D1739" s="502" t="s">
        <v>29</v>
      </c>
      <c r="E1739" s="504">
        <v>229.13</v>
      </c>
      <c r="F1739" s="512">
        <v>0.58479999999999999</v>
      </c>
    </row>
    <row r="1740" spans="1:6">
      <c r="A1740" s="513" t="s">
        <v>13027</v>
      </c>
      <c r="B1740" s="502">
        <v>7050</v>
      </c>
      <c r="C1740" s="503" t="s">
        <v>173</v>
      </c>
      <c r="D1740" s="502" t="s">
        <v>140</v>
      </c>
      <c r="E1740" s="504">
        <v>82.43</v>
      </c>
      <c r="F1740" s="512">
        <v>0.68459999999999999</v>
      </c>
    </row>
    <row r="1741" spans="1:6">
      <c r="A1741" s="513" t="s">
        <v>13027</v>
      </c>
      <c r="B1741" s="502">
        <v>7049</v>
      </c>
      <c r="C1741" s="503" t="s">
        <v>62</v>
      </c>
      <c r="D1741" s="502" t="s">
        <v>29</v>
      </c>
      <c r="E1741" s="504">
        <v>234.72</v>
      </c>
      <c r="F1741" s="512">
        <v>0.4773</v>
      </c>
    </row>
    <row r="1742" spans="1:6">
      <c r="A1742" s="513" t="s">
        <v>13027</v>
      </c>
      <c r="B1742" s="502">
        <v>95632</v>
      </c>
      <c r="C1742" s="503" t="s">
        <v>237</v>
      </c>
      <c r="D1742" s="502" t="s">
        <v>140</v>
      </c>
      <c r="E1742" s="504">
        <v>86.81</v>
      </c>
      <c r="F1742" s="512">
        <v>0.70050000000000001</v>
      </c>
    </row>
    <row r="1743" spans="1:6">
      <c r="A1743" s="513" t="s">
        <v>13027</v>
      </c>
      <c r="B1743" s="502">
        <v>95631</v>
      </c>
      <c r="C1743" s="503" t="s">
        <v>128</v>
      </c>
      <c r="D1743" s="502" t="s">
        <v>29</v>
      </c>
      <c r="E1743" s="504">
        <v>243.5</v>
      </c>
      <c r="F1743" s="512">
        <v>0.49619999999999997</v>
      </c>
    </row>
    <row r="1744" spans="1:6">
      <c r="A1744" s="513" t="s">
        <v>13027</v>
      </c>
      <c r="B1744" s="502">
        <v>5685</v>
      </c>
      <c r="C1744" s="503" t="s">
        <v>143</v>
      </c>
      <c r="D1744" s="502" t="s">
        <v>140</v>
      </c>
      <c r="E1744" s="504">
        <v>66.650000000000006</v>
      </c>
      <c r="F1744" s="512">
        <v>0.6099</v>
      </c>
    </row>
    <row r="1745" spans="1:6">
      <c r="A1745" s="513" t="s">
        <v>13027</v>
      </c>
      <c r="B1745" s="502">
        <v>5684</v>
      </c>
      <c r="C1745" s="503" t="s">
        <v>32</v>
      </c>
      <c r="D1745" s="502" t="s">
        <v>29</v>
      </c>
      <c r="E1745" s="504">
        <v>168.64</v>
      </c>
      <c r="F1745" s="512">
        <v>0.47889999999999999</v>
      </c>
    </row>
    <row r="1746" spans="1:6">
      <c r="A1746" s="513" t="s">
        <v>13027</v>
      </c>
      <c r="B1746" s="502">
        <v>93244</v>
      </c>
      <c r="C1746" s="503" t="s">
        <v>223</v>
      </c>
      <c r="D1746" s="502" t="s">
        <v>140</v>
      </c>
      <c r="E1746" s="504">
        <v>68.33</v>
      </c>
      <c r="F1746" s="512">
        <v>0.61950000000000005</v>
      </c>
    </row>
    <row r="1747" spans="1:6">
      <c r="A1747" s="513" t="s">
        <v>13027</v>
      </c>
      <c r="B1747" s="502">
        <v>73436</v>
      </c>
      <c r="C1747" s="503" t="s">
        <v>65</v>
      </c>
      <c r="D1747" s="502" t="s">
        <v>29</v>
      </c>
      <c r="E1747" s="504">
        <v>171.92</v>
      </c>
      <c r="F1747" s="512">
        <v>0.48880000000000001</v>
      </c>
    </row>
    <row r="1748" spans="1:6">
      <c r="A1748" s="513" t="s">
        <v>13027</v>
      </c>
      <c r="B1748" s="502">
        <v>5881</v>
      </c>
      <c r="C1748" s="503" t="s">
        <v>156</v>
      </c>
      <c r="D1748" s="502" t="s">
        <v>140</v>
      </c>
      <c r="E1748" s="504">
        <v>81.55</v>
      </c>
      <c r="F1748" s="512">
        <v>0.68120000000000003</v>
      </c>
    </row>
    <row r="1749" spans="1:6">
      <c r="A1749" s="513" t="s">
        <v>13027</v>
      </c>
      <c r="B1749" s="502">
        <v>5879</v>
      </c>
      <c r="C1749" s="503" t="s">
        <v>47</v>
      </c>
      <c r="D1749" s="502" t="s">
        <v>29</v>
      </c>
      <c r="E1749" s="504">
        <v>149.32</v>
      </c>
      <c r="F1749" s="512">
        <v>0.73909999999999998</v>
      </c>
    </row>
    <row r="1750" spans="1:6">
      <c r="A1750" s="513" t="s">
        <v>13027</v>
      </c>
      <c r="B1750" s="502">
        <v>5865</v>
      </c>
      <c r="C1750" s="503" t="s">
        <v>153</v>
      </c>
      <c r="D1750" s="502" t="s">
        <v>140</v>
      </c>
      <c r="E1750" s="504">
        <v>12.26</v>
      </c>
      <c r="F1750" s="512">
        <v>1</v>
      </c>
    </row>
    <row r="1751" spans="1:6">
      <c r="A1751" s="513" t="s">
        <v>13027</v>
      </c>
      <c r="B1751" s="502">
        <v>5863</v>
      </c>
      <c r="C1751" s="503" t="s">
        <v>44</v>
      </c>
      <c r="D1751" s="502" t="s">
        <v>29</v>
      </c>
      <c r="E1751" s="504">
        <v>24.36</v>
      </c>
      <c r="F1751" s="512">
        <v>1</v>
      </c>
    </row>
    <row r="1752" spans="1:6">
      <c r="A1752" s="513" t="s">
        <v>13027</v>
      </c>
      <c r="B1752" s="502">
        <v>5869</v>
      </c>
      <c r="C1752" s="503" t="s">
        <v>154</v>
      </c>
      <c r="D1752" s="502" t="s">
        <v>140</v>
      </c>
      <c r="E1752" s="504">
        <v>75.92</v>
      </c>
      <c r="F1752" s="512">
        <v>0.65749999999999997</v>
      </c>
    </row>
    <row r="1753" spans="1:6">
      <c r="A1753" s="513" t="s">
        <v>13027</v>
      </c>
      <c r="B1753" s="502">
        <v>5867</v>
      </c>
      <c r="C1753" s="503" t="s">
        <v>45</v>
      </c>
      <c r="D1753" s="502" t="s">
        <v>29</v>
      </c>
      <c r="E1753" s="504">
        <v>169.43</v>
      </c>
      <c r="F1753" s="512">
        <v>0.58540000000000003</v>
      </c>
    </row>
    <row r="1754" spans="1:6">
      <c r="A1754" s="513" t="s">
        <v>13027</v>
      </c>
      <c r="B1754" s="502">
        <v>95271</v>
      </c>
      <c r="C1754" s="503" t="s">
        <v>235</v>
      </c>
      <c r="D1754" s="502" t="s">
        <v>140</v>
      </c>
      <c r="E1754" s="504">
        <v>0.67</v>
      </c>
      <c r="F1754" s="512">
        <v>1</v>
      </c>
    </row>
    <row r="1755" spans="1:6">
      <c r="A1755" s="513" t="s">
        <v>13027</v>
      </c>
      <c r="B1755" s="502">
        <v>95270</v>
      </c>
      <c r="C1755" s="503" t="s">
        <v>126</v>
      </c>
      <c r="D1755" s="502" t="s">
        <v>29</v>
      </c>
      <c r="E1755" s="504">
        <v>10.73</v>
      </c>
      <c r="F1755" s="512">
        <v>0.1137</v>
      </c>
    </row>
    <row r="1756" spans="1:6">
      <c r="A1756" s="513" t="s">
        <v>13027</v>
      </c>
      <c r="B1756" s="502">
        <v>91693</v>
      </c>
      <c r="C1756" s="503" t="s">
        <v>214</v>
      </c>
      <c r="D1756" s="502" t="s">
        <v>140</v>
      </c>
      <c r="E1756" s="504">
        <v>26.19</v>
      </c>
      <c r="F1756" s="512">
        <v>0</v>
      </c>
    </row>
    <row r="1757" spans="1:6">
      <c r="A1757" s="513" t="s">
        <v>13027</v>
      </c>
      <c r="B1757" s="502">
        <v>91692</v>
      </c>
      <c r="C1757" s="503" t="s">
        <v>105</v>
      </c>
      <c r="D1757" s="502" t="s">
        <v>29</v>
      </c>
      <c r="E1757" s="504">
        <v>27.23</v>
      </c>
      <c r="F1757" s="512">
        <v>0</v>
      </c>
    </row>
    <row r="1758" spans="1:6">
      <c r="A1758" s="513" t="s">
        <v>13027</v>
      </c>
      <c r="B1758" s="502">
        <v>102929</v>
      </c>
      <c r="C1758" s="503" t="s">
        <v>13110</v>
      </c>
      <c r="D1758" s="502" t="s">
        <v>140</v>
      </c>
      <c r="E1758" s="504">
        <v>0</v>
      </c>
      <c r="F1758" s="512"/>
    </row>
    <row r="1759" spans="1:6">
      <c r="A1759" s="513" t="s">
        <v>13027</v>
      </c>
      <c r="B1759" s="502">
        <v>102928</v>
      </c>
      <c r="C1759" s="503" t="s">
        <v>13111</v>
      </c>
      <c r="D1759" s="502" t="s">
        <v>29</v>
      </c>
      <c r="E1759" s="504">
        <v>0</v>
      </c>
      <c r="F1759" s="512"/>
    </row>
    <row r="1760" spans="1:6">
      <c r="A1760" s="513" t="s">
        <v>13027</v>
      </c>
      <c r="B1760" s="502">
        <v>95140</v>
      </c>
      <c r="C1760" s="503" t="s">
        <v>232</v>
      </c>
      <c r="D1760" s="502" t="s">
        <v>140</v>
      </c>
      <c r="E1760" s="504">
        <v>0.04</v>
      </c>
      <c r="F1760" s="512">
        <v>1</v>
      </c>
    </row>
    <row r="1761" spans="1:6">
      <c r="A1761" s="513" t="s">
        <v>13027</v>
      </c>
      <c r="B1761" s="502">
        <v>95139</v>
      </c>
      <c r="C1761" s="503" t="s">
        <v>123</v>
      </c>
      <c r="D1761" s="502" t="s">
        <v>29</v>
      </c>
      <c r="E1761" s="504">
        <v>0.06</v>
      </c>
      <c r="F1761" s="512">
        <v>1</v>
      </c>
    </row>
    <row r="1762" spans="1:6">
      <c r="A1762" s="513" t="s">
        <v>13027</v>
      </c>
      <c r="B1762" s="502">
        <v>89027</v>
      </c>
      <c r="C1762" s="503" t="s">
        <v>5594</v>
      </c>
      <c r="D1762" s="502" t="s">
        <v>140</v>
      </c>
      <c r="E1762" s="504">
        <v>5.14</v>
      </c>
      <c r="F1762" s="512">
        <v>1</v>
      </c>
    </row>
    <row r="1763" spans="1:6">
      <c r="A1763" s="513" t="s">
        <v>13027</v>
      </c>
      <c r="B1763" s="502">
        <v>89028</v>
      </c>
      <c r="C1763" s="503" t="s">
        <v>5572</v>
      </c>
      <c r="D1763" s="502" t="s">
        <v>29</v>
      </c>
      <c r="E1763" s="504">
        <v>195.08</v>
      </c>
      <c r="F1763" s="512">
        <v>5.0900000000000001E-2</v>
      </c>
    </row>
    <row r="1764" spans="1:6">
      <c r="A1764" s="513" t="s">
        <v>13027</v>
      </c>
      <c r="B1764" s="502">
        <v>7031</v>
      </c>
      <c r="C1764" s="503" t="s">
        <v>5588</v>
      </c>
      <c r="D1764" s="502" t="s">
        <v>140</v>
      </c>
      <c r="E1764" s="504">
        <v>6.33</v>
      </c>
      <c r="F1764" s="512">
        <v>1</v>
      </c>
    </row>
    <row r="1765" spans="1:6">
      <c r="A1765" s="513" t="s">
        <v>13027</v>
      </c>
      <c r="B1765" s="502">
        <v>7030</v>
      </c>
      <c r="C1765" s="503" t="s">
        <v>5565</v>
      </c>
      <c r="D1765" s="502" t="s">
        <v>29</v>
      </c>
      <c r="E1765" s="504">
        <v>289.95</v>
      </c>
      <c r="F1765" s="512">
        <v>4.2099999999999999E-2</v>
      </c>
    </row>
    <row r="1766" spans="1:6">
      <c r="A1766" s="513" t="s">
        <v>13027</v>
      </c>
      <c r="B1766" s="502">
        <v>102947</v>
      </c>
      <c r="C1766" s="503" t="s">
        <v>13112</v>
      </c>
      <c r="D1766" s="502" t="s">
        <v>140</v>
      </c>
      <c r="E1766" s="504">
        <v>0</v>
      </c>
      <c r="F1766" s="512"/>
    </row>
    <row r="1767" spans="1:6">
      <c r="A1767" s="513" t="s">
        <v>13027</v>
      </c>
      <c r="B1767" s="502">
        <v>102946</v>
      </c>
      <c r="C1767" s="503" t="s">
        <v>13113</v>
      </c>
      <c r="D1767" s="502" t="s">
        <v>29</v>
      </c>
      <c r="E1767" s="504">
        <v>0</v>
      </c>
      <c r="F1767" s="512"/>
    </row>
    <row r="1768" spans="1:6">
      <c r="A1768" s="513" t="s">
        <v>13027</v>
      </c>
      <c r="B1768" s="502">
        <v>104092</v>
      </c>
      <c r="C1768" s="503" t="s">
        <v>3532</v>
      </c>
      <c r="D1768" s="502" t="s">
        <v>140</v>
      </c>
      <c r="E1768" s="504">
        <v>0.08</v>
      </c>
      <c r="F1768" s="512">
        <v>0</v>
      </c>
    </row>
    <row r="1769" spans="1:6">
      <c r="A1769" s="513" t="s">
        <v>13027</v>
      </c>
      <c r="B1769" s="502">
        <v>104091</v>
      </c>
      <c r="C1769" s="503" t="s">
        <v>3530</v>
      </c>
      <c r="D1769" s="502" t="s">
        <v>29</v>
      </c>
      <c r="E1769" s="504">
        <v>0.65</v>
      </c>
      <c r="F1769" s="512">
        <v>0</v>
      </c>
    </row>
    <row r="1770" spans="1:6">
      <c r="A1770" s="513" t="s">
        <v>13027</v>
      </c>
      <c r="B1770" s="502">
        <v>104098</v>
      </c>
      <c r="C1770" s="503" t="s">
        <v>3533</v>
      </c>
      <c r="D1770" s="502" t="s">
        <v>140</v>
      </c>
      <c r="E1770" s="504">
        <v>0.12</v>
      </c>
      <c r="F1770" s="512">
        <v>0</v>
      </c>
    </row>
    <row r="1771" spans="1:6">
      <c r="A1771" s="513" t="s">
        <v>13027</v>
      </c>
      <c r="B1771" s="502">
        <v>104097</v>
      </c>
      <c r="C1771" s="503" t="s">
        <v>3531</v>
      </c>
      <c r="D1771" s="502" t="s">
        <v>29</v>
      </c>
      <c r="E1771" s="504">
        <v>0.92</v>
      </c>
      <c r="F1771" s="512">
        <v>0</v>
      </c>
    </row>
    <row r="1772" spans="1:6">
      <c r="A1772" s="513" t="s">
        <v>13027</v>
      </c>
      <c r="B1772" s="502">
        <v>102905</v>
      </c>
      <c r="C1772" s="503" t="s">
        <v>13114</v>
      </c>
      <c r="D1772" s="502" t="s">
        <v>140</v>
      </c>
      <c r="E1772" s="504">
        <v>0</v>
      </c>
      <c r="F1772" s="512"/>
    </row>
    <row r="1773" spans="1:6">
      <c r="A1773" s="513" t="s">
        <v>13027</v>
      </c>
      <c r="B1773" s="502">
        <v>102904</v>
      </c>
      <c r="C1773" s="503" t="s">
        <v>13115</v>
      </c>
      <c r="D1773" s="502" t="s">
        <v>29</v>
      </c>
      <c r="E1773" s="504">
        <v>0</v>
      </c>
      <c r="F1773" s="512"/>
    </row>
    <row r="1774" spans="1:6">
      <c r="A1774" s="513" t="s">
        <v>13027</v>
      </c>
      <c r="B1774" s="502">
        <v>89031</v>
      </c>
      <c r="C1774" s="503" t="s">
        <v>181</v>
      </c>
      <c r="D1774" s="502" t="s">
        <v>140</v>
      </c>
      <c r="E1774" s="504">
        <v>74.430000000000007</v>
      </c>
      <c r="F1774" s="512">
        <v>0.64990000000000003</v>
      </c>
    </row>
    <row r="1775" spans="1:6">
      <c r="A1775" s="513" t="s">
        <v>13027</v>
      </c>
      <c r="B1775" s="502">
        <v>89032</v>
      </c>
      <c r="C1775" s="503" t="s">
        <v>73</v>
      </c>
      <c r="D1775" s="502" t="s">
        <v>29</v>
      </c>
      <c r="E1775" s="504">
        <v>202.12</v>
      </c>
      <c r="F1775" s="512">
        <v>0.53639999999999999</v>
      </c>
    </row>
    <row r="1776" spans="1:6">
      <c r="A1776" s="513" t="s">
        <v>13027</v>
      </c>
      <c r="B1776" s="502">
        <v>88844</v>
      </c>
      <c r="C1776" s="503" t="s">
        <v>179</v>
      </c>
      <c r="D1776" s="502" t="s">
        <v>140</v>
      </c>
      <c r="E1776" s="504">
        <v>76.69</v>
      </c>
      <c r="F1776" s="512">
        <v>0.66020000000000001</v>
      </c>
    </row>
    <row r="1777" spans="1:6">
      <c r="A1777" s="513" t="s">
        <v>13027</v>
      </c>
      <c r="B1777" s="502">
        <v>88843</v>
      </c>
      <c r="C1777" s="503" t="s">
        <v>71</v>
      </c>
      <c r="D1777" s="502" t="s">
        <v>29</v>
      </c>
      <c r="E1777" s="504">
        <v>224.15</v>
      </c>
      <c r="F1777" s="512">
        <v>0.50619999999999998</v>
      </c>
    </row>
    <row r="1778" spans="1:6">
      <c r="A1778" s="513" t="s">
        <v>13027</v>
      </c>
      <c r="B1778" s="502">
        <v>5853</v>
      </c>
      <c r="C1778" s="503" t="s">
        <v>151</v>
      </c>
      <c r="D1778" s="502" t="s">
        <v>140</v>
      </c>
      <c r="E1778" s="504">
        <v>88.78</v>
      </c>
      <c r="F1778" s="512">
        <v>0.70650000000000002</v>
      </c>
    </row>
    <row r="1779" spans="1:6">
      <c r="A1779" s="513" t="s">
        <v>13027</v>
      </c>
      <c r="B1779" s="502">
        <v>5851</v>
      </c>
      <c r="C1779" s="503" t="s">
        <v>42</v>
      </c>
      <c r="D1779" s="502" t="s">
        <v>29</v>
      </c>
      <c r="E1779" s="504">
        <v>268.16000000000003</v>
      </c>
      <c r="F1779" s="512">
        <v>0.5242</v>
      </c>
    </row>
    <row r="1780" spans="1:6">
      <c r="A1780" s="513" t="s">
        <v>13027</v>
      </c>
      <c r="B1780" s="502">
        <v>5849</v>
      </c>
      <c r="C1780" s="503" t="s">
        <v>150</v>
      </c>
      <c r="D1780" s="502" t="s">
        <v>140</v>
      </c>
      <c r="E1780" s="504">
        <v>88.39</v>
      </c>
      <c r="F1780" s="512">
        <v>0.70520000000000005</v>
      </c>
    </row>
    <row r="1781" spans="1:6">
      <c r="A1781" s="513" t="s">
        <v>13027</v>
      </c>
      <c r="B1781" s="502">
        <v>5847</v>
      </c>
      <c r="C1781" s="503" t="s">
        <v>41</v>
      </c>
      <c r="D1781" s="502" t="s">
        <v>29</v>
      </c>
      <c r="E1781" s="504">
        <v>280.83</v>
      </c>
      <c r="F1781" s="512">
        <v>0.49740000000000001</v>
      </c>
    </row>
    <row r="1782" spans="1:6">
      <c r="A1782" s="513" t="s">
        <v>13027</v>
      </c>
      <c r="B1782" s="502">
        <v>5857</v>
      </c>
      <c r="C1782" s="503" t="s">
        <v>152</v>
      </c>
      <c r="D1782" s="502" t="s">
        <v>140</v>
      </c>
      <c r="E1782" s="504">
        <v>231.49</v>
      </c>
      <c r="F1782" s="512">
        <v>0.88739999999999997</v>
      </c>
    </row>
    <row r="1783" spans="1:6">
      <c r="A1783" s="513" t="s">
        <v>13027</v>
      </c>
      <c r="B1783" s="502">
        <v>5855</v>
      </c>
      <c r="C1783" s="503" t="s">
        <v>43</v>
      </c>
      <c r="D1783" s="502" t="s">
        <v>29</v>
      </c>
      <c r="E1783" s="504">
        <v>721.28</v>
      </c>
      <c r="F1783" s="512">
        <v>0.63829999999999998</v>
      </c>
    </row>
    <row r="1784" spans="1:6">
      <c r="A1784" s="513" t="s">
        <v>13027</v>
      </c>
      <c r="B1784" s="502">
        <v>96021</v>
      </c>
      <c r="C1784" s="503" t="s">
        <v>242</v>
      </c>
      <c r="D1784" s="502" t="s">
        <v>140</v>
      </c>
      <c r="E1784" s="504">
        <v>54.86</v>
      </c>
      <c r="F1784" s="512">
        <v>0.52500000000000002</v>
      </c>
    </row>
    <row r="1785" spans="1:6">
      <c r="A1785" s="513" t="s">
        <v>13027</v>
      </c>
      <c r="B1785" s="502">
        <v>96020</v>
      </c>
      <c r="C1785" s="503" t="s">
        <v>133</v>
      </c>
      <c r="D1785" s="502" t="s">
        <v>29</v>
      </c>
      <c r="E1785" s="504">
        <v>184.41</v>
      </c>
      <c r="F1785" s="512">
        <v>0.29089999999999999</v>
      </c>
    </row>
    <row r="1786" spans="1:6">
      <c r="A1786" s="513" t="s">
        <v>13027</v>
      </c>
      <c r="B1786" s="502">
        <v>96014</v>
      </c>
      <c r="C1786" s="503" t="s">
        <v>241</v>
      </c>
      <c r="D1786" s="502" t="s">
        <v>140</v>
      </c>
      <c r="E1786" s="504">
        <v>55.11</v>
      </c>
      <c r="F1786" s="512">
        <v>0.52710000000000001</v>
      </c>
    </row>
    <row r="1787" spans="1:6">
      <c r="A1787" s="513" t="s">
        <v>13027</v>
      </c>
      <c r="B1787" s="502">
        <v>96013</v>
      </c>
      <c r="C1787" s="503" t="s">
        <v>132</v>
      </c>
      <c r="D1787" s="502" t="s">
        <v>29</v>
      </c>
      <c r="E1787" s="504">
        <v>184.88</v>
      </c>
      <c r="F1787" s="512">
        <v>0.29270000000000002</v>
      </c>
    </row>
    <row r="1788" spans="1:6">
      <c r="A1788" s="513" t="s">
        <v>13027</v>
      </c>
      <c r="B1788" s="502">
        <v>96029</v>
      </c>
      <c r="C1788" s="503" t="s">
        <v>243</v>
      </c>
      <c r="D1788" s="502" t="s">
        <v>140</v>
      </c>
      <c r="E1788" s="504">
        <v>48.32</v>
      </c>
      <c r="F1788" s="512">
        <v>0.4607</v>
      </c>
    </row>
    <row r="1789" spans="1:6">
      <c r="A1789" s="513" t="s">
        <v>13027</v>
      </c>
      <c r="B1789" s="502">
        <v>96028</v>
      </c>
      <c r="C1789" s="503" t="s">
        <v>134</v>
      </c>
      <c r="D1789" s="502" t="s">
        <v>29</v>
      </c>
      <c r="E1789" s="504">
        <v>140.47999999999999</v>
      </c>
      <c r="F1789" s="512">
        <v>0.29509999999999997</v>
      </c>
    </row>
    <row r="1790" spans="1:6">
      <c r="A1790" s="513" t="s">
        <v>13027</v>
      </c>
      <c r="B1790" s="502">
        <v>96155</v>
      </c>
      <c r="C1790" s="503" t="s">
        <v>245</v>
      </c>
      <c r="D1790" s="502" t="s">
        <v>140</v>
      </c>
      <c r="E1790" s="504">
        <v>48.57</v>
      </c>
      <c r="F1790" s="512">
        <v>0.46350000000000002</v>
      </c>
    </row>
    <row r="1791" spans="1:6">
      <c r="A1791" s="513" t="s">
        <v>13027</v>
      </c>
      <c r="B1791" s="502">
        <v>96157</v>
      </c>
      <c r="C1791" s="503" t="s">
        <v>136</v>
      </c>
      <c r="D1791" s="502" t="s">
        <v>29</v>
      </c>
      <c r="E1791" s="504">
        <v>140.94999999999999</v>
      </c>
      <c r="F1791" s="512">
        <v>0.29749999999999999</v>
      </c>
    </row>
    <row r="1792" spans="1:6">
      <c r="A1792" s="513" t="s">
        <v>13027</v>
      </c>
      <c r="B1792" s="502">
        <v>5845</v>
      </c>
      <c r="C1792" s="503" t="s">
        <v>149</v>
      </c>
      <c r="D1792" s="502" t="s">
        <v>140</v>
      </c>
      <c r="E1792" s="504">
        <v>50.53</v>
      </c>
      <c r="F1792" s="512">
        <v>0.48430000000000001</v>
      </c>
    </row>
    <row r="1793" spans="1:6">
      <c r="A1793" s="513" t="s">
        <v>13027</v>
      </c>
      <c r="B1793" s="502">
        <v>5843</v>
      </c>
      <c r="C1793" s="503" t="s">
        <v>40</v>
      </c>
      <c r="D1793" s="502" t="s">
        <v>29</v>
      </c>
      <c r="E1793" s="504">
        <v>176.32</v>
      </c>
      <c r="F1793" s="512">
        <v>0.25829999999999997</v>
      </c>
    </row>
    <row r="1794" spans="1:6">
      <c r="A1794" s="513" t="s">
        <v>13027</v>
      </c>
      <c r="B1794" s="502">
        <v>89036</v>
      </c>
      <c r="C1794" s="503" t="s">
        <v>182</v>
      </c>
      <c r="D1794" s="502" t="s">
        <v>140</v>
      </c>
      <c r="E1794" s="504">
        <v>43.96</v>
      </c>
      <c r="F1794" s="512">
        <v>0.40720000000000001</v>
      </c>
    </row>
    <row r="1795" spans="1:6">
      <c r="A1795" s="513" t="s">
        <v>13027</v>
      </c>
      <c r="B1795" s="502">
        <v>89035</v>
      </c>
      <c r="C1795" s="503" t="s">
        <v>74</v>
      </c>
      <c r="D1795" s="502" t="s">
        <v>29</v>
      </c>
      <c r="E1795" s="504">
        <v>132.36000000000001</v>
      </c>
      <c r="F1795" s="512">
        <v>0.25190000000000001</v>
      </c>
    </row>
    <row r="1796" spans="1:6">
      <c r="A1796" s="513" t="s">
        <v>13027</v>
      </c>
      <c r="B1796" s="502">
        <v>102911</v>
      </c>
      <c r="C1796" s="503" t="s">
        <v>13116</v>
      </c>
      <c r="D1796" s="502" t="s">
        <v>140</v>
      </c>
      <c r="E1796" s="504">
        <v>0</v>
      </c>
      <c r="F1796" s="512"/>
    </row>
    <row r="1797" spans="1:6">
      <c r="A1797" s="513" t="s">
        <v>13027</v>
      </c>
      <c r="B1797" s="502">
        <v>102910</v>
      </c>
      <c r="C1797" s="503" t="s">
        <v>13117</v>
      </c>
      <c r="D1797" s="502" t="s">
        <v>29</v>
      </c>
      <c r="E1797" s="504">
        <v>0</v>
      </c>
      <c r="F1797" s="512"/>
    </row>
    <row r="1798" spans="1:6">
      <c r="A1798" s="513" t="s">
        <v>13027</v>
      </c>
      <c r="B1798" s="502">
        <v>93440</v>
      </c>
      <c r="C1798" s="503" t="s">
        <v>5606</v>
      </c>
      <c r="D1798" s="502" t="s">
        <v>140</v>
      </c>
      <c r="E1798" s="504">
        <v>147.12</v>
      </c>
      <c r="F1798" s="512">
        <v>8.1199999999999994E-2</v>
      </c>
    </row>
    <row r="1799" spans="1:6">
      <c r="A1799" s="513" t="s">
        <v>13027</v>
      </c>
      <c r="B1799" s="502">
        <v>93439</v>
      </c>
      <c r="C1799" s="503" t="s">
        <v>5583</v>
      </c>
      <c r="D1799" s="502" t="s">
        <v>29</v>
      </c>
      <c r="E1799" s="504">
        <v>278.73</v>
      </c>
      <c r="F1799" s="512">
        <v>7.8700000000000006E-2</v>
      </c>
    </row>
    <row r="1800" spans="1:6">
      <c r="A1800" s="513" t="s">
        <v>13027</v>
      </c>
      <c r="B1800" s="502">
        <v>100648</v>
      </c>
      <c r="C1800" s="503" t="s">
        <v>1346</v>
      </c>
      <c r="D1800" s="502" t="s">
        <v>140</v>
      </c>
      <c r="E1800" s="504">
        <v>594.24</v>
      </c>
      <c r="F1800" s="512">
        <v>0.93240000000000001</v>
      </c>
    </row>
    <row r="1801" spans="1:6">
      <c r="A1801" s="513" t="s">
        <v>13027</v>
      </c>
      <c r="B1801" s="502">
        <v>100647</v>
      </c>
      <c r="C1801" s="503" t="s">
        <v>1344</v>
      </c>
      <c r="D1801" s="502" t="s">
        <v>29</v>
      </c>
      <c r="E1801" s="504">
        <v>7084.77</v>
      </c>
      <c r="F1801" s="512">
        <v>0.17119999999999999</v>
      </c>
    </row>
    <row r="1802" spans="1:6">
      <c r="A1802" s="513" t="s">
        <v>13027</v>
      </c>
      <c r="B1802" s="502">
        <v>5829</v>
      </c>
      <c r="C1802" s="503" t="s">
        <v>146</v>
      </c>
      <c r="D1802" s="502" t="s">
        <v>140</v>
      </c>
      <c r="E1802" s="504">
        <v>177.77</v>
      </c>
      <c r="F1802" s="512">
        <v>0.23960000000000001</v>
      </c>
    </row>
    <row r="1803" spans="1:6">
      <c r="A1803" s="513" t="s">
        <v>13027</v>
      </c>
      <c r="B1803" s="502">
        <v>5823</v>
      </c>
      <c r="C1803" s="503" t="s">
        <v>36</v>
      </c>
      <c r="D1803" s="502" t="s">
        <v>29</v>
      </c>
      <c r="E1803" s="504">
        <v>230.52</v>
      </c>
      <c r="F1803" s="512">
        <v>0.33929999999999999</v>
      </c>
    </row>
    <row r="1804" spans="1:6">
      <c r="A1804" s="513" t="s">
        <v>13027</v>
      </c>
      <c r="B1804" s="502">
        <v>5884</v>
      </c>
      <c r="C1804" s="503" t="s">
        <v>157</v>
      </c>
      <c r="D1804" s="502" t="s">
        <v>140</v>
      </c>
      <c r="E1804" s="504">
        <v>55.95</v>
      </c>
      <c r="F1804" s="512">
        <v>0.57550000000000001</v>
      </c>
    </row>
    <row r="1805" spans="1:6">
      <c r="A1805" s="513" t="s">
        <v>13027</v>
      </c>
      <c r="B1805" s="502">
        <v>5882</v>
      </c>
      <c r="C1805" s="503" t="s">
        <v>48</v>
      </c>
      <c r="D1805" s="502" t="s">
        <v>29</v>
      </c>
      <c r="E1805" s="504">
        <v>128.6</v>
      </c>
      <c r="F1805" s="512">
        <v>0.58299999999999996</v>
      </c>
    </row>
    <row r="1806" spans="1:6">
      <c r="A1806" s="513" t="s">
        <v>13027</v>
      </c>
      <c r="B1806" s="502">
        <v>100642</v>
      </c>
      <c r="C1806" s="503" t="s">
        <v>1345</v>
      </c>
      <c r="D1806" s="502" t="s">
        <v>140</v>
      </c>
      <c r="E1806" s="504">
        <v>301.56</v>
      </c>
      <c r="F1806" s="512">
        <v>0.86680000000000001</v>
      </c>
    </row>
    <row r="1807" spans="1:6">
      <c r="A1807" s="513" t="s">
        <v>13027</v>
      </c>
      <c r="B1807" s="502">
        <v>100641</v>
      </c>
      <c r="C1807" s="503" t="s">
        <v>1343</v>
      </c>
      <c r="D1807" s="502" t="s">
        <v>29</v>
      </c>
      <c r="E1807" s="504">
        <v>5217.2700000000004</v>
      </c>
      <c r="F1807" s="512">
        <v>9.8000000000000004E-2</v>
      </c>
    </row>
    <row r="1808" spans="1:6">
      <c r="A1808" s="513" t="s">
        <v>13027</v>
      </c>
      <c r="B1808" s="502">
        <v>93434</v>
      </c>
      <c r="C1808" s="503" t="s">
        <v>5605</v>
      </c>
      <c r="D1808" s="502" t="s">
        <v>140</v>
      </c>
      <c r="E1808" s="504">
        <v>347.97</v>
      </c>
      <c r="F1808" s="512">
        <v>0.61150000000000004</v>
      </c>
    </row>
    <row r="1809" spans="1:6">
      <c r="A1809" s="513" t="s">
        <v>13027</v>
      </c>
      <c r="B1809" s="502">
        <v>93433</v>
      </c>
      <c r="C1809" s="503" t="s">
        <v>5582</v>
      </c>
      <c r="D1809" s="502" t="s">
        <v>29</v>
      </c>
      <c r="E1809" s="504">
        <v>2884.38</v>
      </c>
      <c r="F1809" s="512">
        <v>0.1444</v>
      </c>
    </row>
    <row r="1810" spans="1:6">
      <c r="A1810" s="513" t="s">
        <v>13027</v>
      </c>
      <c r="B1810" s="502">
        <v>95122</v>
      </c>
      <c r="C1810" s="503" t="s">
        <v>230</v>
      </c>
      <c r="D1810" s="502" t="s">
        <v>140</v>
      </c>
      <c r="E1810" s="504">
        <v>232.86</v>
      </c>
      <c r="F1810" s="512">
        <v>0.41949999999999998</v>
      </c>
    </row>
    <row r="1811" spans="1:6">
      <c r="A1811" s="513" t="s">
        <v>13027</v>
      </c>
      <c r="B1811" s="502">
        <v>95121</v>
      </c>
      <c r="C1811" s="503" t="s">
        <v>120</v>
      </c>
      <c r="D1811" s="502" t="s">
        <v>29</v>
      </c>
      <c r="E1811" s="504">
        <v>360.43</v>
      </c>
      <c r="F1811" s="512">
        <v>0.49759999999999999</v>
      </c>
    </row>
    <row r="1812" spans="1:6">
      <c r="A1812" s="513" t="s">
        <v>13027</v>
      </c>
      <c r="B1812" s="502">
        <v>103662</v>
      </c>
      <c r="C1812" s="503" t="s">
        <v>13118</v>
      </c>
      <c r="D1812" s="502" t="s">
        <v>140</v>
      </c>
      <c r="E1812" s="504">
        <v>0</v>
      </c>
      <c r="F1812" s="512"/>
    </row>
    <row r="1813" spans="1:6">
      <c r="A1813" s="513" t="s">
        <v>13027</v>
      </c>
      <c r="B1813" s="502">
        <v>103661</v>
      </c>
      <c r="C1813" s="503" t="s">
        <v>13119</v>
      </c>
      <c r="D1813" s="502" t="s">
        <v>29</v>
      </c>
      <c r="E1813" s="504">
        <v>0</v>
      </c>
      <c r="F1813" s="512"/>
    </row>
    <row r="1814" spans="1:6">
      <c r="A1814" s="513" t="s">
        <v>13027</v>
      </c>
      <c r="B1814" s="502">
        <v>5841</v>
      </c>
      <c r="C1814" s="503" t="s">
        <v>148</v>
      </c>
      <c r="D1814" s="502" t="s">
        <v>140</v>
      </c>
      <c r="E1814" s="504">
        <v>4.84</v>
      </c>
      <c r="F1814" s="512">
        <v>1</v>
      </c>
    </row>
    <row r="1815" spans="1:6">
      <c r="A1815" s="513" t="s">
        <v>13027</v>
      </c>
      <c r="B1815" s="502">
        <v>5839</v>
      </c>
      <c r="C1815" s="503" t="s">
        <v>39</v>
      </c>
      <c r="D1815" s="502" t="s">
        <v>29</v>
      </c>
      <c r="E1815" s="504">
        <v>9.6199999999999992</v>
      </c>
      <c r="F1815" s="512">
        <v>1</v>
      </c>
    </row>
    <row r="1816" spans="1:6">
      <c r="A1816" s="513" t="s">
        <v>13027</v>
      </c>
      <c r="B1816" s="502">
        <v>90587</v>
      </c>
      <c r="C1816" s="503" t="s">
        <v>191</v>
      </c>
      <c r="D1816" s="502" t="s">
        <v>140</v>
      </c>
      <c r="E1816" s="504">
        <v>0.53</v>
      </c>
      <c r="F1816" s="512">
        <v>1</v>
      </c>
    </row>
    <row r="1817" spans="1:6">
      <c r="A1817" s="513" t="s">
        <v>13027</v>
      </c>
      <c r="B1817" s="502">
        <v>90586</v>
      </c>
      <c r="C1817" s="503" t="s">
        <v>83</v>
      </c>
      <c r="D1817" s="502" t="s">
        <v>29</v>
      </c>
      <c r="E1817" s="504">
        <v>1.23</v>
      </c>
      <c r="F1817" s="512">
        <v>0.69920000000000004</v>
      </c>
    </row>
    <row r="1818" spans="1:6">
      <c r="A1818" s="513" t="s">
        <v>13027</v>
      </c>
      <c r="B1818" s="502">
        <v>5837</v>
      </c>
      <c r="C1818" s="503" t="s">
        <v>147</v>
      </c>
      <c r="D1818" s="502" t="s">
        <v>140</v>
      </c>
      <c r="E1818" s="504">
        <v>136.85</v>
      </c>
      <c r="F1818" s="512">
        <v>0.81</v>
      </c>
    </row>
    <row r="1819" spans="1:6">
      <c r="A1819" s="513" t="s">
        <v>13027</v>
      </c>
      <c r="B1819" s="502">
        <v>5835</v>
      </c>
      <c r="C1819" s="503" t="s">
        <v>38</v>
      </c>
      <c r="D1819" s="502" t="s">
        <v>29</v>
      </c>
      <c r="E1819" s="504">
        <v>365.02</v>
      </c>
      <c r="F1819" s="512">
        <v>0.66459999999999997</v>
      </c>
    </row>
    <row r="1820" spans="1:6">
      <c r="A1820" s="513" t="s">
        <v>13027</v>
      </c>
      <c r="B1820" s="502">
        <v>89257</v>
      </c>
      <c r="C1820" s="503" t="s">
        <v>78</v>
      </c>
      <c r="D1820" s="502" t="s">
        <v>29</v>
      </c>
      <c r="E1820" s="504">
        <v>316.61</v>
      </c>
      <c r="F1820" s="512">
        <v>0.62790000000000001</v>
      </c>
    </row>
    <row r="1821" spans="1:6">
      <c r="A1821" s="513" t="s">
        <v>13027</v>
      </c>
      <c r="B1821" s="502">
        <v>89258</v>
      </c>
      <c r="C1821" s="503" t="s">
        <v>187</v>
      </c>
      <c r="D1821" s="502" t="s">
        <v>140</v>
      </c>
      <c r="E1821" s="504">
        <v>116.83</v>
      </c>
      <c r="F1821" s="512">
        <v>0.77749999999999997</v>
      </c>
    </row>
    <row r="1822" spans="1:6">
      <c r="A1822" s="513" t="s">
        <v>13120</v>
      </c>
      <c r="B1822" s="502">
        <v>97621</v>
      </c>
      <c r="C1822" s="503" t="s">
        <v>6033</v>
      </c>
      <c r="D1822" s="502" t="s">
        <v>16</v>
      </c>
      <c r="E1822" s="504">
        <v>129.75</v>
      </c>
      <c r="F1822" s="512">
        <v>0</v>
      </c>
    </row>
    <row r="1823" spans="1:6">
      <c r="A1823" s="513" t="s">
        <v>13120</v>
      </c>
      <c r="B1823" s="502">
        <v>97622</v>
      </c>
      <c r="C1823" s="503" t="s">
        <v>6034</v>
      </c>
      <c r="D1823" s="502" t="s">
        <v>16</v>
      </c>
      <c r="E1823" s="504">
        <v>63.23</v>
      </c>
      <c r="F1823" s="512">
        <v>0</v>
      </c>
    </row>
    <row r="1824" spans="1:6">
      <c r="A1824" s="513" t="s">
        <v>13120</v>
      </c>
      <c r="B1824" s="502">
        <v>97623</v>
      </c>
      <c r="C1824" s="503" t="s">
        <v>6035</v>
      </c>
      <c r="D1824" s="502" t="s">
        <v>16</v>
      </c>
      <c r="E1824" s="504">
        <v>193.71</v>
      </c>
      <c r="F1824" s="512">
        <v>0</v>
      </c>
    </row>
    <row r="1825" spans="1:6">
      <c r="A1825" s="513" t="s">
        <v>13120</v>
      </c>
      <c r="B1825" s="502">
        <v>97624</v>
      </c>
      <c r="C1825" s="503" t="s">
        <v>6036</v>
      </c>
      <c r="D1825" s="502" t="s">
        <v>16</v>
      </c>
      <c r="E1825" s="504">
        <v>118.89</v>
      </c>
      <c r="F1825" s="512">
        <v>0</v>
      </c>
    </row>
    <row r="1826" spans="1:6">
      <c r="A1826" s="513" t="s">
        <v>13120</v>
      </c>
      <c r="B1826" s="502">
        <v>97625</v>
      </c>
      <c r="C1826" s="503" t="s">
        <v>6037</v>
      </c>
      <c r="D1826" s="502" t="s">
        <v>16</v>
      </c>
      <c r="E1826" s="504">
        <v>50.77</v>
      </c>
      <c r="F1826" s="512">
        <v>0.57179999999999997</v>
      </c>
    </row>
    <row r="1827" spans="1:6">
      <c r="A1827" s="513" t="s">
        <v>13120</v>
      </c>
      <c r="B1827" s="502">
        <v>104791</v>
      </c>
      <c r="C1827" s="503" t="s">
        <v>6079</v>
      </c>
      <c r="D1827" s="502" t="s">
        <v>15</v>
      </c>
      <c r="E1827" s="504">
        <v>6.62</v>
      </c>
      <c r="F1827" s="512">
        <v>2.87E-2</v>
      </c>
    </row>
    <row r="1828" spans="1:6">
      <c r="A1828" s="513" t="s">
        <v>13120</v>
      </c>
      <c r="B1828" s="502">
        <v>97631</v>
      </c>
      <c r="C1828" s="503" t="s">
        <v>6042</v>
      </c>
      <c r="D1828" s="502" t="s">
        <v>15</v>
      </c>
      <c r="E1828" s="504">
        <v>12.79</v>
      </c>
      <c r="F1828" s="512">
        <v>0</v>
      </c>
    </row>
    <row r="1829" spans="1:6">
      <c r="A1829" s="513" t="s">
        <v>13120</v>
      </c>
      <c r="B1829" s="502">
        <v>97630</v>
      </c>
      <c r="C1829" s="503" t="s">
        <v>13121</v>
      </c>
      <c r="D1829" s="502" t="s">
        <v>16</v>
      </c>
      <c r="E1829" s="504">
        <v>0</v>
      </c>
      <c r="F1829" s="512"/>
    </row>
    <row r="1830" spans="1:6">
      <c r="A1830" s="513" t="s">
        <v>13120</v>
      </c>
      <c r="B1830" s="502">
        <v>104796</v>
      </c>
      <c r="C1830" s="503" t="s">
        <v>6084</v>
      </c>
      <c r="D1830" s="502" t="s">
        <v>12</v>
      </c>
      <c r="E1830" s="504">
        <v>15.28</v>
      </c>
      <c r="F1830" s="512">
        <v>0.1623</v>
      </c>
    </row>
    <row r="1831" spans="1:6">
      <c r="A1831" s="513" t="s">
        <v>13120</v>
      </c>
      <c r="B1831" s="502">
        <v>97628</v>
      </c>
      <c r="C1831" s="503" t="s">
        <v>6040</v>
      </c>
      <c r="D1831" s="502" t="s">
        <v>16</v>
      </c>
      <c r="E1831" s="504">
        <v>295.99</v>
      </c>
      <c r="F1831" s="512">
        <v>0</v>
      </c>
    </row>
    <row r="1832" spans="1:6">
      <c r="A1832" s="513" t="s">
        <v>13120</v>
      </c>
      <c r="B1832" s="502">
        <v>97629</v>
      </c>
      <c r="C1832" s="503" t="s">
        <v>6041</v>
      </c>
      <c r="D1832" s="502" t="s">
        <v>16</v>
      </c>
      <c r="E1832" s="504">
        <v>91.93</v>
      </c>
      <c r="F1832" s="512">
        <v>3.85E-2</v>
      </c>
    </row>
    <row r="1833" spans="1:6">
      <c r="A1833" s="513" t="s">
        <v>13120</v>
      </c>
      <c r="B1833" s="502">
        <v>97626</v>
      </c>
      <c r="C1833" s="503" t="s">
        <v>6038</v>
      </c>
      <c r="D1833" s="502" t="s">
        <v>16</v>
      </c>
      <c r="E1833" s="504">
        <v>635.53</v>
      </c>
      <c r="F1833" s="512">
        <v>0</v>
      </c>
    </row>
    <row r="1834" spans="1:6">
      <c r="A1834" s="513" t="s">
        <v>13120</v>
      </c>
      <c r="B1834" s="502">
        <v>97627</v>
      </c>
      <c r="C1834" s="503" t="s">
        <v>6039</v>
      </c>
      <c r="D1834" s="502" t="s">
        <v>16</v>
      </c>
      <c r="E1834" s="504">
        <v>197.4</v>
      </c>
      <c r="F1834" s="512">
        <v>3.8600000000000002E-2</v>
      </c>
    </row>
    <row r="1835" spans="1:6">
      <c r="A1835" s="513" t="s">
        <v>13120</v>
      </c>
      <c r="B1835" s="502">
        <v>104789</v>
      </c>
      <c r="C1835" s="503" t="s">
        <v>6077</v>
      </c>
      <c r="D1835" s="502" t="s">
        <v>16</v>
      </c>
      <c r="E1835" s="504">
        <v>222.55</v>
      </c>
      <c r="F1835" s="512">
        <v>0</v>
      </c>
    </row>
    <row r="1836" spans="1:6">
      <c r="A1836" s="513" t="s">
        <v>13120</v>
      </c>
      <c r="B1836" s="502">
        <v>104790</v>
      </c>
      <c r="C1836" s="503" t="s">
        <v>6078</v>
      </c>
      <c r="D1836" s="502" t="s">
        <v>16</v>
      </c>
      <c r="E1836" s="504">
        <v>115.92</v>
      </c>
      <c r="F1836" s="512">
        <v>0.27979999999999999</v>
      </c>
    </row>
    <row r="1837" spans="1:6">
      <c r="A1837" s="513" t="s">
        <v>13120</v>
      </c>
      <c r="B1837" s="502">
        <v>97633</v>
      </c>
      <c r="C1837" s="503" t="s">
        <v>6044</v>
      </c>
      <c r="D1837" s="502" t="s">
        <v>15</v>
      </c>
      <c r="E1837" s="504">
        <v>25.55</v>
      </c>
      <c r="F1837" s="512">
        <v>0</v>
      </c>
    </row>
    <row r="1838" spans="1:6">
      <c r="A1838" s="513" t="s">
        <v>13120</v>
      </c>
      <c r="B1838" s="502">
        <v>97634</v>
      </c>
      <c r="C1838" s="503" t="s">
        <v>6045</v>
      </c>
      <c r="D1838" s="502" t="s">
        <v>15</v>
      </c>
      <c r="E1838" s="504">
        <v>7.45</v>
      </c>
      <c r="F1838" s="512">
        <v>2.4199999999999999E-2</v>
      </c>
    </row>
    <row r="1839" spans="1:6">
      <c r="A1839" s="513" t="s">
        <v>13120</v>
      </c>
      <c r="B1839" s="502">
        <v>97632</v>
      </c>
      <c r="C1839" s="503" t="s">
        <v>6043</v>
      </c>
      <c r="D1839" s="502" t="s">
        <v>12</v>
      </c>
      <c r="E1839" s="504">
        <v>2.92</v>
      </c>
      <c r="F1839" s="512">
        <v>0</v>
      </c>
    </row>
    <row r="1840" spans="1:6">
      <c r="A1840" s="513" t="s">
        <v>13120</v>
      </c>
      <c r="B1840" s="502">
        <v>97636</v>
      </c>
      <c r="C1840" s="503" t="s">
        <v>6047</v>
      </c>
      <c r="D1840" s="502" t="s">
        <v>15</v>
      </c>
      <c r="E1840" s="504">
        <v>23.55</v>
      </c>
      <c r="F1840" s="512">
        <v>0.39450000000000002</v>
      </c>
    </row>
    <row r="1841" spans="1:6">
      <c r="A1841" s="513" t="s">
        <v>13120</v>
      </c>
      <c r="B1841" s="502">
        <v>104797</v>
      </c>
      <c r="C1841" s="503" t="s">
        <v>6085</v>
      </c>
      <c r="D1841" s="502" t="s">
        <v>12</v>
      </c>
      <c r="E1841" s="504">
        <v>19.11</v>
      </c>
      <c r="F1841" s="512">
        <v>0.16270000000000001</v>
      </c>
    </row>
    <row r="1842" spans="1:6">
      <c r="A1842" s="513" t="s">
        <v>13120</v>
      </c>
      <c r="B1842" s="502">
        <v>104803</v>
      </c>
      <c r="C1842" s="503" t="s">
        <v>6091</v>
      </c>
      <c r="D1842" s="502" t="s">
        <v>12</v>
      </c>
      <c r="E1842" s="504">
        <v>5.16</v>
      </c>
      <c r="F1842" s="512">
        <v>0</v>
      </c>
    </row>
    <row r="1843" spans="1:6">
      <c r="A1843" s="513" t="s">
        <v>13120</v>
      </c>
      <c r="B1843" s="502">
        <v>97664</v>
      </c>
      <c r="C1843" s="503" t="s">
        <v>6074</v>
      </c>
      <c r="D1843" s="502" t="s">
        <v>13</v>
      </c>
      <c r="E1843" s="504">
        <v>1.76</v>
      </c>
      <c r="F1843" s="512">
        <v>0</v>
      </c>
    </row>
    <row r="1844" spans="1:6">
      <c r="A1844" s="513" t="s">
        <v>13120</v>
      </c>
      <c r="B1844" s="502">
        <v>104801</v>
      </c>
      <c r="C1844" s="503" t="s">
        <v>6089</v>
      </c>
      <c r="D1844" s="502" t="s">
        <v>15</v>
      </c>
      <c r="E1844" s="504">
        <v>16.03</v>
      </c>
      <c r="F1844" s="512">
        <v>0</v>
      </c>
    </row>
    <row r="1845" spans="1:6">
      <c r="A1845" s="513" t="s">
        <v>13120</v>
      </c>
      <c r="B1845" s="502">
        <v>97661</v>
      </c>
      <c r="C1845" s="503" t="s">
        <v>6071</v>
      </c>
      <c r="D1845" s="502" t="s">
        <v>12</v>
      </c>
      <c r="E1845" s="504">
        <v>0.79</v>
      </c>
      <c r="F1845" s="512">
        <v>0</v>
      </c>
    </row>
    <row r="1846" spans="1:6">
      <c r="A1846" s="513" t="s">
        <v>13120</v>
      </c>
      <c r="B1846" s="502">
        <v>104794</v>
      </c>
      <c r="C1846" s="503" t="s">
        <v>6082</v>
      </c>
      <c r="D1846" s="502" t="s">
        <v>12</v>
      </c>
      <c r="E1846" s="504">
        <v>1.08</v>
      </c>
      <c r="F1846" s="512">
        <v>0</v>
      </c>
    </row>
    <row r="1847" spans="1:6">
      <c r="A1847" s="513" t="s">
        <v>13120</v>
      </c>
      <c r="B1847" s="502">
        <v>104795</v>
      </c>
      <c r="C1847" s="503" t="s">
        <v>6083</v>
      </c>
      <c r="D1847" s="502" t="s">
        <v>12</v>
      </c>
      <c r="E1847" s="504">
        <v>1.51</v>
      </c>
      <c r="F1847" s="512">
        <v>0</v>
      </c>
    </row>
    <row r="1848" spans="1:6">
      <c r="A1848" s="513" t="s">
        <v>13120</v>
      </c>
      <c r="B1848" s="502">
        <v>104792</v>
      </c>
      <c r="C1848" s="503" t="s">
        <v>6080</v>
      </c>
      <c r="D1848" s="502" t="s">
        <v>12</v>
      </c>
      <c r="E1848" s="504">
        <v>0.44</v>
      </c>
      <c r="F1848" s="512">
        <v>0</v>
      </c>
    </row>
    <row r="1849" spans="1:6">
      <c r="A1849" s="513" t="s">
        <v>13120</v>
      </c>
      <c r="B1849" s="502">
        <v>104793</v>
      </c>
      <c r="C1849" s="503" t="s">
        <v>6081</v>
      </c>
      <c r="D1849" s="502" t="s">
        <v>12</v>
      </c>
      <c r="E1849" s="504">
        <v>0.6</v>
      </c>
      <c r="F1849" s="512">
        <v>0</v>
      </c>
    </row>
    <row r="1850" spans="1:6">
      <c r="A1850" s="513" t="s">
        <v>13120</v>
      </c>
      <c r="B1850" s="502">
        <v>104800</v>
      </c>
      <c r="C1850" s="503" t="s">
        <v>6088</v>
      </c>
      <c r="D1850" s="502" t="s">
        <v>12</v>
      </c>
      <c r="E1850" s="504">
        <v>10.55</v>
      </c>
      <c r="F1850" s="512">
        <v>0</v>
      </c>
    </row>
    <row r="1851" spans="1:6">
      <c r="A1851" s="513" t="s">
        <v>13120</v>
      </c>
      <c r="B1851" s="502">
        <v>97638</v>
      </c>
      <c r="C1851" s="503" t="s">
        <v>6049</v>
      </c>
      <c r="D1851" s="502" t="s">
        <v>15</v>
      </c>
      <c r="E1851" s="504">
        <v>9.07</v>
      </c>
      <c r="F1851" s="512">
        <v>0</v>
      </c>
    </row>
    <row r="1852" spans="1:6">
      <c r="A1852" s="513" t="s">
        <v>13120</v>
      </c>
      <c r="B1852" s="502">
        <v>97641</v>
      </c>
      <c r="C1852" s="503" t="s">
        <v>6052</v>
      </c>
      <c r="D1852" s="502" t="s">
        <v>15</v>
      </c>
      <c r="E1852" s="504">
        <v>3.29</v>
      </c>
      <c r="F1852" s="512">
        <v>0</v>
      </c>
    </row>
    <row r="1853" spans="1:6">
      <c r="A1853" s="513" t="s">
        <v>13120</v>
      </c>
      <c r="B1853" s="502">
        <v>97640</v>
      </c>
      <c r="C1853" s="503" t="s">
        <v>6051</v>
      </c>
      <c r="D1853" s="502" t="s">
        <v>15</v>
      </c>
      <c r="E1853" s="504">
        <v>2.11</v>
      </c>
      <c r="F1853" s="512">
        <v>0</v>
      </c>
    </row>
    <row r="1854" spans="1:6">
      <c r="A1854" s="513" t="s">
        <v>13120</v>
      </c>
      <c r="B1854" s="502">
        <v>97660</v>
      </c>
      <c r="C1854" s="503" t="s">
        <v>6070</v>
      </c>
      <c r="D1854" s="502" t="s">
        <v>13</v>
      </c>
      <c r="E1854" s="504">
        <v>0.75</v>
      </c>
      <c r="F1854" s="512">
        <v>0</v>
      </c>
    </row>
    <row r="1855" spans="1:6">
      <c r="A1855" s="513" t="s">
        <v>13120</v>
      </c>
      <c r="B1855" s="502">
        <v>97645</v>
      </c>
      <c r="C1855" s="503" t="s">
        <v>6056</v>
      </c>
      <c r="D1855" s="502" t="s">
        <v>15</v>
      </c>
      <c r="E1855" s="504">
        <v>27.63</v>
      </c>
      <c r="F1855" s="512">
        <v>0</v>
      </c>
    </row>
    <row r="1856" spans="1:6">
      <c r="A1856" s="513" t="s">
        <v>13120</v>
      </c>
      <c r="B1856" s="502">
        <v>97663</v>
      </c>
      <c r="C1856" s="503" t="s">
        <v>6073</v>
      </c>
      <c r="D1856" s="502" t="s">
        <v>13</v>
      </c>
      <c r="E1856" s="504">
        <v>14.15</v>
      </c>
      <c r="F1856" s="512">
        <v>0</v>
      </c>
    </row>
    <row r="1857" spans="1:6">
      <c r="A1857" s="513" t="s">
        <v>13120</v>
      </c>
      <c r="B1857" s="502">
        <v>97665</v>
      </c>
      <c r="C1857" s="503" t="s">
        <v>6075</v>
      </c>
      <c r="D1857" s="502" t="s">
        <v>13</v>
      </c>
      <c r="E1857" s="504">
        <v>2.02</v>
      </c>
      <c r="F1857" s="512">
        <v>0</v>
      </c>
    </row>
    <row r="1858" spans="1:6">
      <c r="A1858" s="513" t="s">
        <v>13120</v>
      </c>
      <c r="B1858" s="502">
        <v>97666</v>
      </c>
      <c r="C1858" s="503" t="s">
        <v>6076</v>
      </c>
      <c r="D1858" s="502" t="s">
        <v>13</v>
      </c>
      <c r="E1858" s="504">
        <v>10.32</v>
      </c>
      <c r="F1858" s="512">
        <v>0</v>
      </c>
    </row>
    <row r="1859" spans="1:6">
      <c r="A1859" s="513" t="s">
        <v>13120</v>
      </c>
      <c r="B1859" s="502">
        <v>97635</v>
      </c>
      <c r="C1859" s="503" t="s">
        <v>6046</v>
      </c>
      <c r="D1859" s="502" t="s">
        <v>15</v>
      </c>
      <c r="E1859" s="504">
        <v>18.989999999999998</v>
      </c>
      <c r="F1859" s="512">
        <v>0</v>
      </c>
    </row>
    <row r="1860" spans="1:6">
      <c r="A1860" s="513" t="s">
        <v>13120</v>
      </c>
      <c r="B1860" s="502">
        <v>97643</v>
      </c>
      <c r="C1860" s="503" t="s">
        <v>6054</v>
      </c>
      <c r="D1860" s="502" t="s">
        <v>15</v>
      </c>
      <c r="E1860" s="504">
        <v>28.33</v>
      </c>
      <c r="F1860" s="512">
        <v>0</v>
      </c>
    </row>
    <row r="1861" spans="1:6">
      <c r="A1861" s="513" t="s">
        <v>13120</v>
      </c>
      <c r="B1861" s="502">
        <v>104799</v>
      </c>
      <c r="C1861" s="503" t="s">
        <v>6087</v>
      </c>
      <c r="D1861" s="502" t="s">
        <v>15</v>
      </c>
      <c r="E1861" s="504">
        <v>11.71</v>
      </c>
      <c r="F1861" s="512">
        <v>0</v>
      </c>
    </row>
    <row r="1862" spans="1:6">
      <c r="A1862" s="513" t="s">
        <v>13120</v>
      </c>
      <c r="B1862" s="502">
        <v>97639</v>
      </c>
      <c r="C1862" s="503" t="s">
        <v>6050</v>
      </c>
      <c r="D1862" s="502" t="s">
        <v>15</v>
      </c>
      <c r="E1862" s="504">
        <v>23.11</v>
      </c>
      <c r="F1862" s="512">
        <v>0</v>
      </c>
    </row>
    <row r="1863" spans="1:6">
      <c r="A1863" s="513" t="s">
        <v>13120</v>
      </c>
      <c r="B1863" s="502">
        <v>97644</v>
      </c>
      <c r="C1863" s="503" t="s">
        <v>6055</v>
      </c>
      <c r="D1863" s="502" t="s">
        <v>15</v>
      </c>
      <c r="E1863" s="504">
        <v>10.7</v>
      </c>
      <c r="F1863" s="512">
        <v>0</v>
      </c>
    </row>
    <row r="1864" spans="1:6">
      <c r="A1864" s="513" t="s">
        <v>13120</v>
      </c>
      <c r="B1864" s="502">
        <v>97648</v>
      </c>
      <c r="C1864" s="503" t="s">
        <v>6058</v>
      </c>
      <c r="D1864" s="502" t="s">
        <v>15</v>
      </c>
      <c r="E1864" s="504">
        <v>2.2799999999999998</v>
      </c>
      <c r="F1864" s="512">
        <v>0</v>
      </c>
    </row>
    <row r="1865" spans="1:6">
      <c r="A1865" s="513" t="s">
        <v>13120</v>
      </c>
      <c r="B1865" s="502">
        <v>104798</v>
      </c>
      <c r="C1865" s="503" t="s">
        <v>6086</v>
      </c>
      <c r="D1865" s="502" t="s">
        <v>13</v>
      </c>
      <c r="E1865" s="504">
        <v>14.92</v>
      </c>
      <c r="F1865" s="512">
        <v>0</v>
      </c>
    </row>
    <row r="1866" spans="1:6">
      <c r="A1866" s="513" t="s">
        <v>13120</v>
      </c>
      <c r="B1866" s="502">
        <v>97637</v>
      </c>
      <c r="C1866" s="503" t="s">
        <v>6048</v>
      </c>
      <c r="D1866" s="502" t="s">
        <v>15</v>
      </c>
      <c r="E1866" s="504">
        <v>3.12</v>
      </c>
      <c r="F1866" s="512">
        <v>0</v>
      </c>
    </row>
    <row r="1867" spans="1:6">
      <c r="A1867" s="513" t="s">
        <v>13120</v>
      </c>
      <c r="B1867" s="502">
        <v>104802</v>
      </c>
      <c r="C1867" s="503" t="s">
        <v>6090</v>
      </c>
      <c r="D1867" s="502" t="s">
        <v>15</v>
      </c>
      <c r="E1867" s="504">
        <v>10.66</v>
      </c>
      <c r="F1867" s="512">
        <v>0</v>
      </c>
    </row>
    <row r="1868" spans="1:6">
      <c r="A1868" s="513" t="s">
        <v>13120</v>
      </c>
      <c r="B1868" s="502">
        <v>97647</v>
      </c>
      <c r="C1868" s="503" t="s">
        <v>6057</v>
      </c>
      <c r="D1868" s="502" t="s">
        <v>15</v>
      </c>
      <c r="E1868" s="504">
        <v>3.97</v>
      </c>
      <c r="F1868" s="512">
        <v>0</v>
      </c>
    </row>
    <row r="1869" spans="1:6">
      <c r="A1869" s="513" t="s">
        <v>13120</v>
      </c>
      <c r="B1869" s="502">
        <v>97649</v>
      </c>
      <c r="C1869" s="503" t="s">
        <v>6059</v>
      </c>
      <c r="D1869" s="502" t="s">
        <v>15</v>
      </c>
      <c r="E1869" s="504">
        <v>4.96</v>
      </c>
      <c r="F1869" s="512">
        <v>0.129</v>
      </c>
    </row>
    <row r="1870" spans="1:6">
      <c r="A1870" s="513" t="s">
        <v>13120</v>
      </c>
      <c r="B1870" s="502">
        <v>97652</v>
      </c>
      <c r="C1870" s="503" t="s">
        <v>6062</v>
      </c>
      <c r="D1870" s="502" t="s">
        <v>13</v>
      </c>
      <c r="E1870" s="504">
        <v>212.16</v>
      </c>
      <c r="F1870" s="512">
        <v>0</v>
      </c>
    </row>
    <row r="1871" spans="1:6">
      <c r="A1871" s="513" t="s">
        <v>13120</v>
      </c>
      <c r="B1871" s="502">
        <v>97654</v>
      </c>
      <c r="C1871" s="503" t="s">
        <v>6064</v>
      </c>
      <c r="D1871" s="502" t="s">
        <v>13</v>
      </c>
      <c r="E1871" s="504">
        <v>182.36</v>
      </c>
      <c r="F1871" s="512">
        <v>0.53439999999999999</v>
      </c>
    </row>
    <row r="1872" spans="1:6">
      <c r="A1872" s="513" t="s">
        <v>13120</v>
      </c>
      <c r="B1872" s="502">
        <v>97651</v>
      </c>
      <c r="C1872" s="503" t="s">
        <v>6061</v>
      </c>
      <c r="D1872" s="502" t="s">
        <v>13</v>
      </c>
      <c r="E1872" s="504">
        <v>93.58</v>
      </c>
      <c r="F1872" s="512">
        <v>0</v>
      </c>
    </row>
    <row r="1873" spans="1:6">
      <c r="A1873" s="513" t="s">
        <v>13120</v>
      </c>
      <c r="B1873" s="502">
        <v>97653</v>
      </c>
      <c r="C1873" s="503" t="s">
        <v>6063</v>
      </c>
      <c r="D1873" s="502" t="s">
        <v>13</v>
      </c>
      <c r="E1873" s="504">
        <v>143.56</v>
      </c>
      <c r="F1873" s="512">
        <v>0.67879999999999996</v>
      </c>
    </row>
    <row r="1874" spans="1:6">
      <c r="A1874" s="513" t="s">
        <v>13120</v>
      </c>
      <c r="B1874" s="502">
        <v>97657</v>
      </c>
      <c r="C1874" s="503" t="s">
        <v>6067</v>
      </c>
      <c r="D1874" s="502" t="s">
        <v>13</v>
      </c>
      <c r="E1874" s="504">
        <v>720.8</v>
      </c>
      <c r="F1874" s="512">
        <v>0.4335</v>
      </c>
    </row>
    <row r="1875" spans="1:6">
      <c r="A1875" s="513" t="s">
        <v>13120</v>
      </c>
      <c r="B1875" s="502">
        <v>97659</v>
      </c>
      <c r="C1875" s="503" t="s">
        <v>6069</v>
      </c>
      <c r="D1875" s="502" t="s">
        <v>13</v>
      </c>
      <c r="E1875" s="504">
        <v>322.23</v>
      </c>
      <c r="F1875" s="512">
        <v>0.52680000000000005</v>
      </c>
    </row>
    <row r="1876" spans="1:6">
      <c r="A1876" s="513" t="s">
        <v>13120</v>
      </c>
      <c r="B1876" s="502">
        <v>97656</v>
      </c>
      <c r="C1876" s="503" t="s">
        <v>6066</v>
      </c>
      <c r="D1876" s="502" t="s">
        <v>13</v>
      </c>
      <c r="E1876" s="504">
        <v>363.66</v>
      </c>
      <c r="F1876" s="512">
        <v>0.4335</v>
      </c>
    </row>
    <row r="1877" spans="1:6">
      <c r="A1877" s="513" t="s">
        <v>13120</v>
      </c>
      <c r="B1877" s="502">
        <v>97658</v>
      </c>
      <c r="C1877" s="503" t="s">
        <v>6068</v>
      </c>
      <c r="D1877" s="502" t="s">
        <v>13</v>
      </c>
      <c r="E1877" s="504">
        <v>228.8</v>
      </c>
      <c r="F1877" s="512">
        <v>0.60150000000000003</v>
      </c>
    </row>
    <row r="1878" spans="1:6">
      <c r="A1878" s="513" t="s">
        <v>13120</v>
      </c>
      <c r="B1878" s="502">
        <v>97650</v>
      </c>
      <c r="C1878" s="503" t="s">
        <v>6060</v>
      </c>
      <c r="D1878" s="502" t="s">
        <v>15</v>
      </c>
      <c r="E1878" s="504">
        <v>8.59</v>
      </c>
      <c r="F1878" s="512">
        <v>0</v>
      </c>
    </row>
    <row r="1879" spans="1:6">
      <c r="A1879" s="513" t="s">
        <v>13120</v>
      </c>
      <c r="B1879" s="502">
        <v>97642</v>
      </c>
      <c r="C1879" s="503" t="s">
        <v>6053</v>
      </c>
      <c r="D1879" s="502" t="s">
        <v>15</v>
      </c>
      <c r="E1879" s="504">
        <v>3.04</v>
      </c>
      <c r="F1879" s="512">
        <v>0</v>
      </c>
    </row>
    <row r="1880" spans="1:6">
      <c r="A1880" s="513" t="s">
        <v>13120</v>
      </c>
      <c r="B1880" s="502">
        <v>97655</v>
      </c>
      <c r="C1880" s="503" t="s">
        <v>6065</v>
      </c>
      <c r="D1880" s="502" t="s">
        <v>15</v>
      </c>
      <c r="E1880" s="504">
        <v>39.74</v>
      </c>
      <c r="F1880" s="512">
        <v>0.50449999999999995</v>
      </c>
    </row>
    <row r="1881" spans="1:6">
      <c r="A1881" s="513" t="s">
        <v>13120</v>
      </c>
      <c r="B1881" s="502">
        <v>97662</v>
      </c>
      <c r="C1881" s="503" t="s">
        <v>6072</v>
      </c>
      <c r="D1881" s="502" t="s">
        <v>12</v>
      </c>
      <c r="E1881" s="504">
        <v>0.56999999999999995</v>
      </c>
      <c r="F1881" s="512">
        <v>0</v>
      </c>
    </row>
    <row r="1882" spans="1:6">
      <c r="A1882" s="513" t="s">
        <v>13120</v>
      </c>
      <c r="B1882" s="502">
        <v>97646</v>
      </c>
      <c r="C1882" s="503" t="s">
        <v>13122</v>
      </c>
      <c r="D1882" s="502" t="s">
        <v>15</v>
      </c>
      <c r="E1882" s="504">
        <v>0</v>
      </c>
      <c r="F1882" s="512"/>
    </row>
    <row r="1883" spans="1:6">
      <c r="A1883" s="513" t="s">
        <v>13123</v>
      </c>
      <c r="B1883" s="502">
        <v>92712</v>
      </c>
      <c r="C1883" s="503" t="s">
        <v>5671</v>
      </c>
      <c r="D1883" s="502" t="s">
        <v>250</v>
      </c>
      <c r="E1883" s="504">
        <v>0.15</v>
      </c>
      <c r="F1883" s="512">
        <v>0</v>
      </c>
    </row>
    <row r="1884" spans="1:6">
      <c r="A1884" s="513" t="s">
        <v>13123</v>
      </c>
      <c r="B1884" s="502">
        <v>92713</v>
      </c>
      <c r="C1884" s="503" t="s">
        <v>5672</v>
      </c>
      <c r="D1884" s="502" t="s">
        <v>250</v>
      </c>
      <c r="E1884" s="504">
        <v>0.03</v>
      </c>
      <c r="F1884" s="512">
        <v>0</v>
      </c>
    </row>
    <row r="1885" spans="1:6">
      <c r="A1885" s="513" t="s">
        <v>13123</v>
      </c>
      <c r="B1885" s="502">
        <v>92714</v>
      </c>
      <c r="C1885" s="503" t="s">
        <v>5673</v>
      </c>
      <c r="D1885" s="502" t="s">
        <v>250</v>
      </c>
      <c r="E1885" s="504">
        <v>0.18</v>
      </c>
      <c r="F1885" s="512">
        <v>0</v>
      </c>
    </row>
    <row r="1886" spans="1:6">
      <c r="A1886" s="513" t="s">
        <v>13123</v>
      </c>
      <c r="B1886" s="502">
        <v>92715</v>
      </c>
      <c r="C1886" s="503" t="s">
        <v>5674</v>
      </c>
      <c r="D1886" s="502" t="s">
        <v>250</v>
      </c>
      <c r="E1886" s="504">
        <v>109</v>
      </c>
      <c r="F1886" s="512">
        <v>1</v>
      </c>
    </row>
    <row r="1887" spans="1:6">
      <c r="A1887" s="513" t="s">
        <v>13123</v>
      </c>
      <c r="B1887" s="502">
        <v>103663</v>
      </c>
      <c r="C1887" s="503" t="s">
        <v>13124</v>
      </c>
      <c r="D1887" s="502" t="s">
        <v>250</v>
      </c>
      <c r="E1887" s="504">
        <v>0</v>
      </c>
      <c r="F1887" s="512"/>
    </row>
    <row r="1888" spans="1:6">
      <c r="A1888" s="513" t="s">
        <v>13123</v>
      </c>
      <c r="B1888" s="502">
        <v>104390</v>
      </c>
      <c r="C1888" s="503" t="s">
        <v>13125</v>
      </c>
      <c r="D1888" s="502" t="s">
        <v>250</v>
      </c>
      <c r="E1888" s="504">
        <v>0</v>
      </c>
      <c r="F1888" s="512"/>
    </row>
    <row r="1889" spans="1:6">
      <c r="A1889" s="513" t="s">
        <v>13123</v>
      </c>
      <c r="B1889" s="502">
        <v>103664</v>
      </c>
      <c r="C1889" s="503" t="s">
        <v>13126</v>
      </c>
      <c r="D1889" s="502" t="s">
        <v>250</v>
      </c>
      <c r="E1889" s="504">
        <v>0</v>
      </c>
      <c r="F1889" s="512"/>
    </row>
    <row r="1890" spans="1:6">
      <c r="A1890" s="513" t="s">
        <v>13123</v>
      </c>
      <c r="B1890" s="502">
        <v>104451</v>
      </c>
      <c r="C1890" s="503" t="s">
        <v>13127</v>
      </c>
      <c r="D1890" s="502" t="s">
        <v>250</v>
      </c>
      <c r="E1890" s="504">
        <v>0</v>
      </c>
      <c r="F1890" s="512"/>
    </row>
    <row r="1891" spans="1:6">
      <c r="A1891" s="513" t="s">
        <v>13123</v>
      </c>
      <c r="B1891" s="502">
        <v>103666</v>
      </c>
      <c r="C1891" s="503" t="s">
        <v>5727</v>
      </c>
      <c r="D1891" s="502" t="s">
        <v>250</v>
      </c>
      <c r="E1891" s="504">
        <v>146.96</v>
      </c>
      <c r="F1891" s="512">
        <v>0</v>
      </c>
    </row>
    <row r="1892" spans="1:6">
      <c r="A1892" s="513" t="s">
        <v>13123</v>
      </c>
      <c r="B1892" s="502">
        <v>89212</v>
      </c>
      <c r="C1892" s="503" t="s">
        <v>394</v>
      </c>
      <c r="D1892" s="502" t="s">
        <v>250</v>
      </c>
      <c r="E1892" s="504">
        <v>29.76</v>
      </c>
      <c r="F1892" s="512">
        <v>1</v>
      </c>
    </row>
    <row r="1893" spans="1:6">
      <c r="A1893" s="513" t="s">
        <v>13123</v>
      </c>
      <c r="B1893" s="502">
        <v>89213</v>
      </c>
      <c r="C1893" s="503" t="s">
        <v>395</v>
      </c>
      <c r="D1893" s="502" t="s">
        <v>250</v>
      </c>
      <c r="E1893" s="504">
        <v>9.18</v>
      </c>
      <c r="F1893" s="512">
        <v>1</v>
      </c>
    </row>
    <row r="1894" spans="1:6">
      <c r="A1894" s="513" t="s">
        <v>13123</v>
      </c>
      <c r="B1894" s="502">
        <v>89214</v>
      </c>
      <c r="C1894" s="503" t="s">
        <v>396</v>
      </c>
      <c r="D1894" s="502" t="s">
        <v>250</v>
      </c>
      <c r="E1894" s="504">
        <v>27.94</v>
      </c>
      <c r="F1894" s="512">
        <v>1</v>
      </c>
    </row>
    <row r="1895" spans="1:6">
      <c r="A1895" s="513" t="s">
        <v>13123</v>
      </c>
      <c r="B1895" s="502">
        <v>89215</v>
      </c>
      <c r="C1895" s="503" t="s">
        <v>397</v>
      </c>
      <c r="D1895" s="502" t="s">
        <v>250</v>
      </c>
      <c r="E1895" s="504">
        <v>100.56</v>
      </c>
      <c r="F1895" s="512">
        <v>0</v>
      </c>
    </row>
    <row r="1896" spans="1:6">
      <c r="A1896" s="513" t="s">
        <v>13123</v>
      </c>
      <c r="B1896" s="502">
        <v>87441</v>
      </c>
      <c r="C1896" s="503" t="s">
        <v>5615</v>
      </c>
      <c r="D1896" s="502" t="s">
        <v>250</v>
      </c>
      <c r="E1896" s="504">
        <v>0.48</v>
      </c>
      <c r="F1896" s="512">
        <v>0</v>
      </c>
    </row>
    <row r="1897" spans="1:6">
      <c r="A1897" s="513" t="s">
        <v>13123</v>
      </c>
      <c r="B1897" s="502">
        <v>87442</v>
      </c>
      <c r="C1897" s="503" t="s">
        <v>5616</v>
      </c>
      <c r="D1897" s="502" t="s">
        <v>250</v>
      </c>
      <c r="E1897" s="504">
        <v>0.11</v>
      </c>
      <c r="F1897" s="512">
        <v>0</v>
      </c>
    </row>
    <row r="1898" spans="1:6">
      <c r="A1898" s="513" t="s">
        <v>13123</v>
      </c>
      <c r="B1898" s="502">
        <v>87443</v>
      </c>
      <c r="C1898" s="503" t="s">
        <v>5617</v>
      </c>
      <c r="D1898" s="502" t="s">
        <v>250</v>
      </c>
      <c r="E1898" s="504">
        <v>0.6</v>
      </c>
      <c r="F1898" s="512">
        <v>0</v>
      </c>
    </row>
    <row r="1899" spans="1:6">
      <c r="A1899" s="513" t="s">
        <v>13123</v>
      </c>
      <c r="B1899" s="502">
        <v>87444</v>
      </c>
      <c r="C1899" s="503" t="s">
        <v>5618</v>
      </c>
      <c r="D1899" s="502" t="s">
        <v>250</v>
      </c>
      <c r="E1899" s="504">
        <v>4.53</v>
      </c>
      <c r="F1899" s="512">
        <v>0</v>
      </c>
    </row>
    <row r="1900" spans="1:6">
      <c r="A1900" s="513" t="s">
        <v>13123</v>
      </c>
      <c r="B1900" s="502">
        <v>93229</v>
      </c>
      <c r="C1900" s="503" t="s">
        <v>3534</v>
      </c>
      <c r="D1900" s="502" t="s">
        <v>250</v>
      </c>
      <c r="E1900" s="504">
        <v>0.44</v>
      </c>
      <c r="F1900" s="512">
        <v>0</v>
      </c>
    </row>
    <row r="1901" spans="1:6">
      <c r="A1901" s="513" t="s">
        <v>13123</v>
      </c>
      <c r="B1901" s="502">
        <v>93230</v>
      </c>
      <c r="C1901" s="503" t="s">
        <v>3535</v>
      </c>
      <c r="D1901" s="502" t="s">
        <v>250</v>
      </c>
      <c r="E1901" s="504">
        <v>0.1</v>
      </c>
      <c r="F1901" s="512">
        <v>0</v>
      </c>
    </row>
    <row r="1902" spans="1:6">
      <c r="A1902" s="513" t="s">
        <v>13123</v>
      </c>
      <c r="B1902" s="502">
        <v>93231</v>
      </c>
      <c r="C1902" s="503" t="s">
        <v>3536</v>
      </c>
      <c r="D1902" s="502" t="s">
        <v>250</v>
      </c>
      <c r="E1902" s="504">
        <v>0.55000000000000004</v>
      </c>
      <c r="F1902" s="512">
        <v>0</v>
      </c>
    </row>
    <row r="1903" spans="1:6">
      <c r="A1903" s="513" t="s">
        <v>13123</v>
      </c>
      <c r="B1903" s="502">
        <v>93232</v>
      </c>
      <c r="C1903" s="503" t="s">
        <v>3537</v>
      </c>
      <c r="D1903" s="502" t="s">
        <v>250</v>
      </c>
      <c r="E1903" s="504">
        <v>5.08</v>
      </c>
      <c r="F1903" s="512">
        <v>0</v>
      </c>
    </row>
    <row r="1904" spans="1:6">
      <c r="A1904" s="513" t="s">
        <v>13123</v>
      </c>
      <c r="B1904" s="502">
        <v>102948</v>
      </c>
      <c r="C1904" s="503" t="s">
        <v>13128</v>
      </c>
      <c r="D1904" s="502" t="s">
        <v>250</v>
      </c>
      <c r="E1904" s="504">
        <v>0</v>
      </c>
      <c r="F1904" s="512"/>
    </row>
    <row r="1905" spans="1:6">
      <c r="A1905" s="513" t="s">
        <v>13123</v>
      </c>
      <c r="B1905" s="502">
        <v>102949</v>
      </c>
      <c r="C1905" s="503" t="s">
        <v>13129</v>
      </c>
      <c r="D1905" s="502" t="s">
        <v>250</v>
      </c>
      <c r="E1905" s="504">
        <v>0</v>
      </c>
      <c r="F1905" s="512"/>
    </row>
    <row r="1906" spans="1:6">
      <c r="A1906" s="513" t="s">
        <v>13123</v>
      </c>
      <c r="B1906" s="502">
        <v>102950</v>
      </c>
      <c r="C1906" s="503" t="s">
        <v>13130</v>
      </c>
      <c r="D1906" s="502" t="s">
        <v>250</v>
      </c>
      <c r="E1906" s="504">
        <v>0</v>
      </c>
      <c r="F1906" s="512"/>
    </row>
    <row r="1907" spans="1:6">
      <c r="A1907" s="513" t="s">
        <v>13123</v>
      </c>
      <c r="B1907" s="502">
        <v>102951</v>
      </c>
      <c r="C1907" s="503" t="s">
        <v>5715</v>
      </c>
      <c r="D1907" s="502" t="s">
        <v>250</v>
      </c>
      <c r="E1907" s="504">
        <v>0.45</v>
      </c>
      <c r="F1907" s="512">
        <v>0</v>
      </c>
    </row>
    <row r="1908" spans="1:6">
      <c r="A1908" s="513" t="s">
        <v>13123</v>
      </c>
      <c r="B1908" s="502">
        <v>88826</v>
      </c>
      <c r="C1908" s="503" t="s">
        <v>5631</v>
      </c>
      <c r="D1908" s="502" t="s">
        <v>250</v>
      </c>
      <c r="E1908" s="504">
        <v>0.35</v>
      </c>
      <c r="F1908" s="512">
        <v>0</v>
      </c>
    </row>
    <row r="1909" spans="1:6">
      <c r="A1909" s="513" t="s">
        <v>13123</v>
      </c>
      <c r="B1909" s="502">
        <v>88827</v>
      </c>
      <c r="C1909" s="503" t="s">
        <v>5632</v>
      </c>
      <c r="D1909" s="502" t="s">
        <v>250</v>
      </c>
      <c r="E1909" s="504">
        <v>0.08</v>
      </c>
      <c r="F1909" s="512">
        <v>0</v>
      </c>
    </row>
    <row r="1910" spans="1:6">
      <c r="A1910" s="513" t="s">
        <v>13123</v>
      </c>
      <c r="B1910" s="502">
        <v>88828</v>
      </c>
      <c r="C1910" s="503" t="s">
        <v>5633</v>
      </c>
      <c r="D1910" s="502" t="s">
        <v>250</v>
      </c>
      <c r="E1910" s="504">
        <v>0.38</v>
      </c>
      <c r="F1910" s="512">
        <v>0</v>
      </c>
    </row>
    <row r="1911" spans="1:6">
      <c r="A1911" s="513" t="s">
        <v>13123</v>
      </c>
      <c r="B1911" s="502">
        <v>88829</v>
      </c>
      <c r="C1911" s="503" t="s">
        <v>5634</v>
      </c>
      <c r="D1911" s="502" t="s">
        <v>250</v>
      </c>
      <c r="E1911" s="504">
        <v>0.9</v>
      </c>
      <c r="F1911" s="512">
        <v>0</v>
      </c>
    </row>
    <row r="1912" spans="1:6">
      <c r="A1912" s="513" t="s">
        <v>13123</v>
      </c>
      <c r="B1912" s="502">
        <v>89221</v>
      </c>
      <c r="C1912" s="503" t="s">
        <v>5639</v>
      </c>
      <c r="D1912" s="502" t="s">
        <v>250</v>
      </c>
      <c r="E1912" s="504">
        <v>1.43</v>
      </c>
      <c r="F1912" s="512">
        <v>0</v>
      </c>
    </row>
    <row r="1913" spans="1:6">
      <c r="A1913" s="513" t="s">
        <v>13123</v>
      </c>
      <c r="B1913" s="502">
        <v>89222</v>
      </c>
      <c r="C1913" s="503" t="s">
        <v>5640</v>
      </c>
      <c r="D1913" s="502" t="s">
        <v>250</v>
      </c>
      <c r="E1913" s="504">
        <v>0.33</v>
      </c>
      <c r="F1913" s="512">
        <v>0</v>
      </c>
    </row>
    <row r="1914" spans="1:6">
      <c r="A1914" s="513" t="s">
        <v>13123</v>
      </c>
      <c r="B1914" s="502">
        <v>89223</v>
      </c>
      <c r="C1914" s="503" t="s">
        <v>5641</v>
      </c>
      <c r="D1914" s="502" t="s">
        <v>250</v>
      </c>
      <c r="E1914" s="504">
        <v>1.56</v>
      </c>
      <c r="F1914" s="512">
        <v>0</v>
      </c>
    </row>
    <row r="1915" spans="1:6">
      <c r="A1915" s="513" t="s">
        <v>13123</v>
      </c>
      <c r="B1915" s="502">
        <v>89224</v>
      </c>
      <c r="C1915" s="503" t="s">
        <v>5642</v>
      </c>
      <c r="D1915" s="502" t="s">
        <v>250</v>
      </c>
      <c r="E1915" s="504">
        <v>1.8</v>
      </c>
      <c r="F1915" s="512">
        <v>0</v>
      </c>
    </row>
    <row r="1916" spans="1:6">
      <c r="A1916" s="513" t="s">
        <v>13123</v>
      </c>
      <c r="B1916" s="502">
        <v>89274</v>
      </c>
      <c r="C1916" s="503" t="s">
        <v>5643</v>
      </c>
      <c r="D1916" s="502" t="s">
        <v>250</v>
      </c>
      <c r="E1916" s="504">
        <v>1.74</v>
      </c>
      <c r="F1916" s="512">
        <v>0</v>
      </c>
    </row>
    <row r="1917" spans="1:6">
      <c r="A1917" s="513" t="s">
        <v>13123</v>
      </c>
      <c r="B1917" s="502">
        <v>89275</v>
      </c>
      <c r="C1917" s="503" t="s">
        <v>5644</v>
      </c>
      <c r="D1917" s="502" t="s">
        <v>250</v>
      </c>
      <c r="E1917" s="504">
        <v>0.4</v>
      </c>
      <c r="F1917" s="512">
        <v>0</v>
      </c>
    </row>
    <row r="1918" spans="1:6">
      <c r="A1918" s="513" t="s">
        <v>13123</v>
      </c>
      <c r="B1918" s="502">
        <v>89276</v>
      </c>
      <c r="C1918" s="503" t="s">
        <v>5645</v>
      </c>
      <c r="D1918" s="502" t="s">
        <v>250</v>
      </c>
      <c r="E1918" s="504">
        <v>2.17</v>
      </c>
      <c r="F1918" s="512">
        <v>0</v>
      </c>
    </row>
    <row r="1919" spans="1:6">
      <c r="A1919" s="513" t="s">
        <v>13123</v>
      </c>
      <c r="B1919" s="502">
        <v>89277</v>
      </c>
      <c r="C1919" s="503" t="s">
        <v>5646</v>
      </c>
      <c r="D1919" s="502" t="s">
        <v>250</v>
      </c>
      <c r="E1919" s="504">
        <v>9.07</v>
      </c>
      <c r="F1919" s="512">
        <v>0</v>
      </c>
    </row>
    <row r="1920" spans="1:6">
      <c r="A1920" s="513" t="s">
        <v>13123</v>
      </c>
      <c r="B1920" s="502">
        <v>90646</v>
      </c>
      <c r="C1920" s="503" t="s">
        <v>461</v>
      </c>
      <c r="D1920" s="502" t="s">
        <v>250</v>
      </c>
      <c r="E1920" s="504">
        <v>1</v>
      </c>
      <c r="F1920" s="512">
        <v>0</v>
      </c>
    </row>
    <row r="1921" spans="1:6">
      <c r="A1921" s="513" t="s">
        <v>13123</v>
      </c>
      <c r="B1921" s="502">
        <v>90647</v>
      </c>
      <c r="C1921" s="503" t="s">
        <v>462</v>
      </c>
      <c r="D1921" s="502" t="s">
        <v>250</v>
      </c>
      <c r="E1921" s="504">
        <v>0.23</v>
      </c>
      <c r="F1921" s="512">
        <v>0</v>
      </c>
    </row>
    <row r="1922" spans="1:6">
      <c r="A1922" s="513" t="s">
        <v>13123</v>
      </c>
      <c r="B1922" s="502">
        <v>90648</v>
      </c>
      <c r="C1922" s="503" t="s">
        <v>463</v>
      </c>
      <c r="D1922" s="502" t="s">
        <v>250</v>
      </c>
      <c r="E1922" s="504">
        <v>1.0900000000000001</v>
      </c>
      <c r="F1922" s="512">
        <v>0</v>
      </c>
    </row>
    <row r="1923" spans="1:6">
      <c r="A1923" s="513" t="s">
        <v>13123</v>
      </c>
      <c r="B1923" s="502">
        <v>90649</v>
      </c>
      <c r="C1923" s="503" t="s">
        <v>464</v>
      </c>
      <c r="D1923" s="502" t="s">
        <v>250</v>
      </c>
      <c r="E1923" s="504">
        <v>7.03</v>
      </c>
      <c r="F1923" s="512">
        <v>0</v>
      </c>
    </row>
    <row r="1924" spans="1:6">
      <c r="A1924" s="513" t="s">
        <v>13123</v>
      </c>
      <c r="B1924" s="502">
        <v>90652</v>
      </c>
      <c r="C1924" s="503" t="s">
        <v>465</v>
      </c>
      <c r="D1924" s="502" t="s">
        <v>250</v>
      </c>
      <c r="E1924" s="504">
        <v>4.29</v>
      </c>
      <c r="F1924" s="512">
        <v>0</v>
      </c>
    </row>
    <row r="1925" spans="1:6">
      <c r="A1925" s="513" t="s">
        <v>13123</v>
      </c>
      <c r="B1925" s="502">
        <v>90653</v>
      </c>
      <c r="C1925" s="503" t="s">
        <v>466</v>
      </c>
      <c r="D1925" s="502" t="s">
        <v>250</v>
      </c>
      <c r="E1925" s="504">
        <v>0.99</v>
      </c>
      <c r="F1925" s="512">
        <v>0</v>
      </c>
    </row>
    <row r="1926" spans="1:6">
      <c r="A1926" s="513" t="s">
        <v>13123</v>
      </c>
      <c r="B1926" s="502">
        <v>90654</v>
      </c>
      <c r="C1926" s="503" t="s">
        <v>467</v>
      </c>
      <c r="D1926" s="502" t="s">
        <v>250</v>
      </c>
      <c r="E1926" s="504">
        <v>4.6900000000000004</v>
      </c>
      <c r="F1926" s="512">
        <v>0</v>
      </c>
    </row>
    <row r="1927" spans="1:6">
      <c r="A1927" s="513" t="s">
        <v>13123</v>
      </c>
      <c r="B1927" s="502">
        <v>90655</v>
      </c>
      <c r="C1927" s="503" t="s">
        <v>468</v>
      </c>
      <c r="D1927" s="502" t="s">
        <v>250</v>
      </c>
      <c r="E1927" s="504">
        <v>4.63</v>
      </c>
      <c r="F1927" s="512">
        <v>0</v>
      </c>
    </row>
    <row r="1928" spans="1:6">
      <c r="A1928" s="513" t="s">
        <v>13123</v>
      </c>
      <c r="B1928" s="502">
        <v>90658</v>
      </c>
      <c r="C1928" s="503" t="s">
        <v>469</v>
      </c>
      <c r="D1928" s="502" t="s">
        <v>250</v>
      </c>
      <c r="E1928" s="504">
        <v>4.59</v>
      </c>
      <c r="F1928" s="512">
        <v>0</v>
      </c>
    </row>
    <row r="1929" spans="1:6">
      <c r="A1929" s="513" t="s">
        <v>13123</v>
      </c>
      <c r="B1929" s="502">
        <v>90659</v>
      </c>
      <c r="C1929" s="503" t="s">
        <v>470</v>
      </c>
      <c r="D1929" s="502" t="s">
        <v>250</v>
      </c>
      <c r="E1929" s="504">
        <v>1.06</v>
      </c>
      <c r="F1929" s="512">
        <v>0</v>
      </c>
    </row>
    <row r="1930" spans="1:6">
      <c r="A1930" s="513" t="s">
        <v>13123</v>
      </c>
      <c r="B1930" s="502">
        <v>90660</v>
      </c>
      <c r="C1930" s="503" t="s">
        <v>471</v>
      </c>
      <c r="D1930" s="502" t="s">
        <v>250</v>
      </c>
      <c r="E1930" s="504">
        <v>5.0199999999999996</v>
      </c>
      <c r="F1930" s="512">
        <v>0</v>
      </c>
    </row>
    <row r="1931" spans="1:6">
      <c r="A1931" s="513" t="s">
        <v>13123</v>
      </c>
      <c r="B1931" s="502">
        <v>90661</v>
      </c>
      <c r="C1931" s="503" t="s">
        <v>472</v>
      </c>
      <c r="D1931" s="502" t="s">
        <v>250</v>
      </c>
      <c r="E1931" s="504">
        <v>4.63</v>
      </c>
      <c r="F1931" s="512">
        <v>0</v>
      </c>
    </row>
    <row r="1932" spans="1:6">
      <c r="A1932" s="513" t="s">
        <v>13123</v>
      </c>
      <c r="B1932" s="502">
        <v>89019</v>
      </c>
      <c r="C1932" s="503" t="s">
        <v>6456</v>
      </c>
      <c r="D1932" s="502" t="s">
        <v>250</v>
      </c>
      <c r="E1932" s="504">
        <v>0.36</v>
      </c>
      <c r="F1932" s="512">
        <v>1</v>
      </c>
    </row>
    <row r="1933" spans="1:6">
      <c r="A1933" s="513" t="s">
        <v>13123</v>
      </c>
      <c r="B1933" s="502">
        <v>89020</v>
      </c>
      <c r="C1933" s="503" t="s">
        <v>6457</v>
      </c>
      <c r="D1933" s="502" t="s">
        <v>250</v>
      </c>
      <c r="E1933" s="504">
        <v>0.08</v>
      </c>
      <c r="F1933" s="512">
        <v>1</v>
      </c>
    </row>
    <row r="1934" spans="1:6">
      <c r="A1934" s="513" t="s">
        <v>13123</v>
      </c>
      <c r="B1934" s="502">
        <v>5800</v>
      </c>
      <c r="C1934" s="503" t="s">
        <v>6452</v>
      </c>
      <c r="D1934" s="502" t="s">
        <v>250</v>
      </c>
      <c r="E1934" s="504">
        <v>0.4</v>
      </c>
      <c r="F1934" s="512">
        <v>1</v>
      </c>
    </row>
    <row r="1935" spans="1:6">
      <c r="A1935" s="513" t="s">
        <v>13123</v>
      </c>
      <c r="B1935" s="502">
        <v>53866</v>
      </c>
      <c r="C1935" s="503" t="s">
        <v>6453</v>
      </c>
      <c r="D1935" s="502" t="s">
        <v>250</v>
      </c>
      <c r="E1935" s="504">
        <v>1.39</v>
      </c>
      <c r="F1935" s="512">
        <v>0</v>
      </c>
    </row>
    <row r="1936" spans="1:6">
      <c r="A1936" s="513" t="s">
        <v>13123</v>
      </c>
      <c r="B1936" s="502">
        <v>90639</v>
      </c>
      <c r="C1936" s="503" t="s">
        <v>457</v>
      </c>
      <c r="D1936" s="502" t="s">
        <v>250</v>
      </c>
      <c r="E1936" s="504">
        <v>6.59</v>
      </c>
      <c r="F1936" s="512">
        <v>0</v>
      </c>
    </row>
    <row r="1937" spans="1:6">
      <c r="A1937" s="513" t="s">
        <v>13123</v>
      </c>
      <c r="B1937" s="502">
        <v>90640</v>
      </c>
      <c r="C1937" s="503" t="s">
        <v>458</v>
      </c>
      <c r="D1937" s="502" t="s">
        <v>250</v>
      </c>
      <c r="E1937" s="504">
        <v>1.52</v>
      </c>
      <c r="F1937" s="512">
        <v>0</v>
      </c>
    </row>
    <row r="1938" spans="1:6">
      <c r="A1938" s="513" t="s">
        <v>13123</v>
      </c>
      <c r="B1938" s="502">
        <v>90641</v>
      </c>
      <c r="C1938" s="503" t="s">
        <v>459</v>
      </c>
      <c r="D1938" s="502" t="s">
        <v>250</v>
      </c>
      <c r="E1938" s="504">
        <v>7.2</v>
      </c>
      <c r="F1938" s="512">
        <v>0</v>
      </c>
    </row>
    <row r="1939" spans="1:6">
      <c r="A1939" s="513" t="s">
        <v>13123</v>
      </c>
      <c r="B1939" s="502">
        <v>90642</v>
      </c>
      <c r="C1939" s="503" t="s">
        <v>460</v>
      </c>
      <c r="D1939" s="502" t="s">
        <v>250</v>
      </c>
      <c r="E1939" s="504">
        <v>13.6</v>
      </c>
      <c r="F1939" s="512">
        <v>0</v>
      </c>
    </row>
    <row r="1940" spans="1:6">
      <c r="A1940" s="513" t="s">
        <v>13123</v>
      </c>
      <c r="B1940" s="502">
        <v>102806</v>
      </c>
      <c r="C1940" s="503" t="s">
        <v>13131</v>
      </c>
      <c r="D1940" s="502" t="s">
        <v>250</v>
      </c>
      <c r="E1940" s="504">
        <v>0</v>
      </c>
      <c r="F1940" s="512"/>
    </row>
    <row r="1941" spans="1:6">
      <c r="A1941" s="513" t="s">
        <v>13123</v>
      </c>
      <c r="B1941" s="502">
        <v>102807</v>
      </c>
      <c r="C1941" s="503" t="s">
        <v>13132</v>
      </c>
      <c r="D1941" s="502" t="s">
        <v>250</v>
      </c>
      <c r="E1941" s="504">
        <v>0</v>
      </c>
      <c r="F1941" s="512"/>
    </row>
    <row r="1942" spans="1:6">
      <c r="A1942" s="513" t="s">
        <v>13123</v>
      </c>
      <c r="B1942" s="502">
        <v>102808</v>
      </c>
      <c r="C1942" s="503" t="s">
        <v>13133</v>
      </c>
      <c r="D1942" s="502" t="s">
        <v>250</v>
      </c>
      <c r="E1942" s="504">
        <v>0</v>
      </c>
      <c r="F1942" s="512"/>
    </row>
    <row r="1943" spans="1:6">
      <c r="A1943" s="513" t="s">
        <v>13123</v>
      </c>
      <c r="B1943" s="502">
        <v>102809</v>
      </c>
      <c r="C1943" s="503" t="s">
        <v>5704</v>
      </c>
      <c r="D1943" s="502" t="s">
        <v>250</v>
      </c>
      <c r="E1943" s="504">
        <v>16.66</v>
      </c>
      <c r="F1943" s="512">
        <v>0</v>
      </c>
    </row>
    <row r="1944" spans="1:6">
      <c r="A1944" s="513" t="s">
        <v>13123</v>
      </c>
      <c r="B1944" s="502">
        <v>92140</v>
      </c>
      <c r="C1944" s="503" t="s">
        <v>569</v>
      </c>
      <c r="D1944" s="502" t="s">
        <v>250</v>
      </c>
      <c r="E1944" s="504">
        <v>4.72</v>
      </c>
      <c r="F1944" s="512">
        <v>0</v>
      </c>
    </row>
    <row r="1945" spans="1:6">
      <c r="A1945" s="513" t="s">
        <v>13123</v>
      </c>
      <c r="B1945" s="502">
        <v>92142</v>
      </c>
      <c r="C1945" s="503" t="s">
        <v>571</v>
      </c>
      <c r="D1945" s="502" t="s">
        <v>250</v>
      </c>
      <c r="E1945" s="504">
        <v>0.59</v>
      </c>
      <c r="F1945" s="512">
        <v>0</v>
      </c>
    </row>
    <row r="1946" spans="1:6">
      <c r="A1946" s="513" t="s">
        <v>13123</v>
      </c>
      <c r="B1946" s="502">
        <v>92141</v>
      </c>
      <c r="C1946" s="503" t="s">
        <v>570</v>
      </c>
      <c r="D1946" s="502" t="s">
        <v>250</v>
      </c>
      <c r="E1946" s="504">
        <v>1.45</v>
      </c>
      <c r="F1946" s="512">
        <v>0</v>
      </c>
    </row>
    <row r="1947" spans="1:6">
      <c r="A1947" s="513" t="s">
        <v>13123</v>
      </c>
      <c r="B1947" s="502">
        <v>92143</v>
      </c>
      <c r="C1947" s="503" t="s">
        <v>572</v>
      </c>
      <c r="D1947" s="502" t="s">
        <v>250</v>
      </c>
      <c r="E1947" s="504">
        <v>5.9</v>
      </c>
      <c r="F1947" s="512">
        <v>0</v>
      </c>
    </row>
    <row r="1948" spans="1:6">
      <c r="A1948" s="513" t="s">
        <v>13123</v>
      </c>
      <c r="B1948" s="502">
        <v>92144</v>
      </c>
      <c r="C1948" s="503" t="s">
        <v>573</v>
      </c>
      <c r="D1948" s="502" t="s">
        <v>250</v>
      </c>
      <c r="E1948" s="504">
        <v>44.22</v>
      </c>
      <c r="F1948" s="512">
        <v>0</v>
      </c>
    </row>
    <row r="1949" spans="1:6">
      <c r="A1949" s="513" t="s">
        <v>13123</v>
      </c>
      <c r="B1949" s="502">
        <v>92133</v>
      </c>
      <c r="C1949" s="503" t="s">
        <v>564</v>
      </c>
      <c r="D1949" s="502" t="s">
        <v>250</v>
      </c>
      <c r="E1949" s="504">
        <v>12.9</v>
      </c>
      <c r="F1949" s="512">
        <v>0</v>
      </c>
    </row>
    <row r="1950" spans="1:6">
      <c r="A1950" s="513" t="s">
        <v>13123</v>
      </c>
      <c r="B1950" s="502">
        <v>92135</v>
      </c>
      <c r="C1950" s="503" t="s">
        <v>566</v>
      </c>
      <c r="D1950" s="502" t="s">
        <v>250</v>
      </c>
      <c r="E1950" s="504">
        <v>1.61</v>
      </c>
      <c r="F1950" s="512">
        <v>0</v>
      </c>
    </row>
    <row r="1951" spans="1:6">
      <c r="A1951" s="513" t="s">
        <v>13123</v>
      </c>
      <c r="B1951" s="502">
        <v>92134</v>
      </c>
      <c r="C1951" s="503" t="s">
        <v>565</v>
      </c>
      <c r="D1951" s="502" t="s">
        <v>250</v>
      </c>
      <c r="E1951" s="504">
        <v>3.97</v>
      </c>
      <c r="F1951" s="512">
        <v>0</v>
      </c>
    </row>
    <row r="1952" spans="1:6">
      <c r="A1952" s="513" t="s">
        <v>13123</v>
      </c>
      <c r="B1952" s="502">
        <v>92136</v>
      </c>
      <c r="C1952" s="503" t="s">
        <v>567</v>
      </c>
      <c r="D1952" s="502" t="s">
        <v>250</v>
      </c>
      <c r="E1952" s="504">
        <v>16.12</v>
      </c>
      <c r="F1952" s="512">
        <v>0</v>
      </c>
    </row>
    <row r="1953" spans="1:6">
      <c r="A1953" s="513" t="s">
        <v>13123</v>
      </c>
      <c r="B1953" s="502">
        <v>92137</v>
      </c>
      <c r="C1953" s="503" t="s">
        <v>568</v>
      </c>
      <c r="D1953" s="502" t="s">
        <v>250</v>
      </c>
      <c r="E1953" s="504">
        <v>38.159999999999997</v>
      </c>
      <c r="F1953" s="512">
        <v>0</v>
      </c>
    </row>
    <row r="1954" spans="1:6">
      <c r="A1954" s="513" t="s">
        <v>13123</v>
      </c>
      <c r="B1954" s="502">
        <v>91380</v>
      </c>
      <c r="C1954" s="503" t="s">
        <v>529</v>
      </c>
      <c r="D1954" s="502" t="s">
        <v>250</v>
      </c>
      <c r="E1954" s="504">
        <v>29.83</v>
      </c>
      <c r="F1954" s="512">
        <v>1</v>
      </c>
    </row>
    <row r="1955" spans="1:6">
      <c r="A1955" s="513" t="s">
        <v>13123</v>
      </c>
      <c r="B1955" s="502">
        <v>91382</v>
      </c>
      <c r="C1955" s="503" t="s">
        <v>531</v>
      </c>
      <c r="D1955" s="502" t="s">
        <v>250</v>
      </c>
      <c r="E1955" s="504">
        <v>4.63</v>
      </c>
      <c r="F1955" s="512">
        <v>1</v>
      </c>
    </row>
    <row r="1956" spans="1:6">
      <c r="A1956" s="513" t="s">
        <v>13123</v>
      </c>
      <c r="B1956" s="502">
        <v>91381</v>
      </c>
      <c r="C1956" s="503" t="s">
        <v>530</v>
      </c>
      <c r="D1956" s="502" t="s">
        <v>250</v>
      </c>
      <c r="E1956" s="504">
        <v>11.46</v>
      </c>
      <c r="F1956" s="512">
        <v>1</v>
      </c>
    </row>
    <row r="1957" spans="1:6">
      <c r="A1957" s="513" t="s">
        <v>13123</v>
      </c>
      <c r="B1957" s="502">
        <v>91383</v>
      </c>
      <c r="C1957" s="503" t="s">
        <v>532</v>
      </c>
      <c r="D1957" s="502" t="s">
        <v>250</v>
      </c>
      <c r="E1957" s="504">
        <v>53.69</v>
      </c>
      <c r="F1957" s="512">
        <v>1</v>
      </c>
    </row>
    <row r="1958" spans="1:6">
      <c r="A1958" s="513" t="s">
        <v>13123</v>
      </c>
      <c r="B1958" s="502">
        <v>91384</v>
      </c>
      <c r="C1958" s="503" t="s">
        <v>533</v>
      </c>
      <c r="D1958" s="502" t="s">
        <v>250</v>
      </c>
      <c r="E1958" s="504">
        <v>153.57</v>
      </c>
      <c r="F1958" s="512">
        <v>0</v>
      </c>
    </row>
    <row r="1959" spans="1:6">
      <c r="A1959" s="513" t="s">
        <v>13123</v>
      </c>
      <c r="B1959" s="502">
        <v>96030</v>
      </c>
      <c r="C1959" s="503" t="s">
        <v>676</v>
      </c>
      <c r="D1959" s="502" t="s">
        <v>250</v>
      </c>
      <c r="E1959" s="504">
        <v>36.299999999999997</v>
      </c>
      <c r="F1959" s="512">
        <v>1</v>
      </c>
    </row>
    <row r="1960" spans="1:6">
      <c r="A1960" s="513" t="s">
        <v>13123</v>
      </c>
      <c r="B1960" s="502">
        <v>96032</v>
      </c>
      <c r="C1960" s="503" t="s">
        <v>678</v>
      </c>
      <c r="D1960" s="502" t="s">
        <v>250</v>
      </c>
      <c r="E1960" s="504">
        <v>5.14</v>
      </c>
      <c r="F1960" s="512">
        <v>1</v>
      </c>
    </row>
    <row r="1961" spans="1:6">
      <c r="A1961" s="513" t="s">
        <v>13123</v>
      </c>
      <c r="B1961" s="502">
        <v>96031</v>
      </c>
      <c r="C1961" s="503" t="s">
        <v>677</v>
      </c>
      <c r="D1961" s="502" t="s">
        <v>250</v>
      </c>
      <c r="E1961" s="504">
        <v>12.79</v>
      </c>
      <c r="F1961" s="512">
        <v>1</v>
      </c>
    </row>
    <row r="1962" spans="1:6">
      <c r="A1962" s="513" t="s">
        <v>13123</v>
      </c>
      <c r="B1962" s="502">
        <v>96033</v>
      </c>
      <c r="C1962" s="503" t="s">
        <v>679</v>
      </c>
      <c r="D1962" s="502" t="s">
        <v>250</v>
      </c>
      <c r="E1962" s="504">
        <v>59.08</v>
      </c>
      <c r="F1962" s="512">
        <v>1</v>
      </c>
    </row>
    <row r="1963" spans="1:6">
      <c r="A1963" s="513" t="s">
        <v>13123</v>
      </c>
      <c r="B1963" s="502">
        <v>96034</v>
      </c>
      <c r="C1963" s="503" t="s">
        <v>680</v>
      </c>
      <c r="D1963" s="502" t="s">
        <v>250</v>
      </c>
      <c r="E1963" s="504">
        <v>153.57</v>
      </c>
      <c r="F1963" s="512">
        <v>0</v>
      </c>
    </row>
    <row r="1964" spans="1:6">
      <c r="A1964" s="513" t="s">
        <v>13123</v>
      </c>
      <c r="B1964" s="502">
        <v>89870</v>
      </c>
      <c r="C1964" s="503" t="s">
        <v>431</v>
      </c>
      <c r="D1964" s="502" t="s">
        <v>250</v>
      </c>
      <c r="E1964" s="504">
        <v>39.6</v>
      </c>
      <c r="F1964" s="512">
        <v>1</v>
      </c>
    </row>
    <row r="1965" spans="1:6">
      <c r="A1965" s="513" t="s">
        <v>13123</v>
      </c>
      <c r="B1965" s="502">
        <v>89872</v>
      </c>
      <c r="C1965" s="503" t="s">
        <v>433</v>
      </c>
      <c r="D1965" s="502" t="s">
        <v>250</v>
      </c>
      <c r="E1965" s="504">
        <v>5.61</v>
      </c>
      <c r="F1965" s="512">
        <v>1</v>
      </c>
    </row>
    <row r="1966" spans="1:6">
      <c r="A1966" s="513" t="s">
        <v>13123</v>
      </c>
      <c r="B1966" s="502">
        <v>89871</v>
      </c>
      <c r="C1966" s="503" t="s">
        <v>432</v>
      </c>
      <c r="D1966" s="502" t="s">
        <v>250</v>
      </c>
      <c r="E1966" s="504">
        <v>13.88</v>
      </c>
      <c r="F1966" s="512">
        <v>1</v>
      </c>
    </row>
    <row r="1967" spans="1:6">
      <c r="A1967" s="513" t="s">
        <v>13123</v>
      </c>
      <c r="B1967" s="502">
        <v>89873</v>
      </c>
      <c r="C1967" s="503" t="s">
        <v>434</v>
      </c>
      <c r="D1967" s="502" t="s">
        <v>250</v>
      </c>
      <c r="E1967" s="504">
        <v>67.61</v>
      </c>
      <c r="F1967" s="512">
        <v>1</v>
      </c>
    </row>
    <row r="1968" spans="1:6">
      <c r="A1968" s="513" t="s">
        <v>13123</v>
      </c>
      <c r="B1968" s="502">
        <v>89874</v>
      </c>
      <c r="C1968" s="503" t="s">
        <v>435</v>
      </c>
      <c r="D1968" s="502" t="s">
        <v>250</v>
      </c>
      <c r="E1968" s="504">
        <v>190.96</v>
      </c>
      <c r="F1968" s="512">
        <v>0</v>
      </c>
    </row>
    <row r="1969" spans="1:6">
      <c r="A1969" s="513" t="s">
        <v>13123</v>
      </c>
      <c r="B1969" s="502">
        <v>89878</v>
      </c>
      <c r="C1969" s="503" t="s">
        <v>436</v>
      </c>
      <c r="D1969" s="502" t="s">
        <v>250</v>
      </c>
      <c r="E1969" s="504">
        <v>42.43</v>
      </c>
      <c r="F1969" s="512">
        <v>1</v>
      </c>
    </row>
    <row r="1970" spans="1:6">
      <c r="A1970" s="513" t="s">
        <v>13123</v>
      </c>
      <c r="B1970" s="502">
        <v>89880</v>
      </c>
      <c r="C1970" s="503" t="s">
        <v>438</v>
      </c>
      <c r="D1970" s="502" t="s">
        <v>250</v>
      </c>
      <c r="E1970" s="504">
        <v>5.9</v>
      </c>
      <c r="F1970" s="512">
        <v>1</v>
      </c>
    </row>
    <row r="1971" spans="1:6">
      <c r="A1971" s="513" t="s">
        <v>13123</v>
      </c>
      <c r="B1971" s="502">
        <v>89879</v>
      </c>
      <c r="C1971" s="503" t="s">
        <v>437</v>
      </c>
      <c r="D1971" s="502" t="s">
        <v>250</v>
      </c>
      <c r="E1971" s="504">
        <v>14.62</v>
      </c>
      <c r="F1971" s="512">
        <v>1</v>
      </c>
    </row>
    <row r="1972" spans="1:6">
      <c r="A1972" s="513" t="s">
        <v>13123</v>
      </c>
      <c r="B1972" s="502">
        <v>89881</v>
      </c>
      <c r="C1972" s="503" t="s">
        <v>439</v>
      </c>
      <c r="D1972" s="502" t="s">
        <v>250</v>
      </c>
      <c r="E1972" s="504">
        <v>71.739999999999995</v>
      </c>
      <c r="F1972" s="512">
        <v>1</v>
      </c>
    </row>
    <row r="1973" spans="1:6">
      <c r="A1973" s="513" t="s">
        <v>13123</v>
      </c>
      <c r="B1973" s="502">
        <v>89882</v>
      </c>
      <c r="C1973" s="503" t="s">
        <v>440</v>
      </c>
      <c r="D1973" s="502" t="s">
        <v>250</v>
      </c>
      <c r="E1973" s="504">
        <v>220.32</v>
      </c>
      <c r="F1973" s="512">
        <v>0</v>
      </c>
    </row>
    <row r="1974" spans="1:6">
      <c r="A1974" s="513" t="s">
        <v>13123</v>
      </c>
      <c r="B1974" s="502">
        <v>7058</v>
      </c>
      <c r="C1974" s="503" t="s">
        <v>302</v>
      </c>
      <c r="D1974" s="502" t="s">
        <v>250</v>
      </c>
      <c r="E1974" s="504">
        <v>23.45</v>
      </c>
      <c r="F1974" s="512">
        <v>1</v>
      </c>
    </row>
    <row r="1975" spans="1:6">
      <c r="A1975" s="513" t="s">
        <v>13123</v>
      </c>
      <c r="B1975" s="502">
        <v>91402</v>
      </c>
      <c r="C1975" s="503" t="s">
        <v>540</v>
      </c>
      <c r="D1975" s="502" t="s">
        <v>250</v>
      </c>
      <c r="E1975" s="504">
        <v>3.65</v>
      </c>
      <c r="F1975" s="512">
        <v>1</v>
      </c>
    </row>
    <row r="1976" spans="1:6">
      <c r="A1976" s="513" t="s">
        <v>13123</v>
      </c>
      <c r="B1976" s="502">
        <v>7059</v>
      </c>
      <c r="C1976" s="503" t="s">
        <v>303</v>
      </c>
      <c r="D1976" s="502" t="s">
        <v>250</v>
      </c>
      <c r="E1976" s="504">
        <v>9.0299999999999994</v>
      </c>
      <c r="F1976" s="512">
        <v>1</v>
      </c>
    </row>
    <row r="1977" spans="1:6">
      <c r="A1977" s="513" t="s">
        <v>13123</v>
      </c>
      <c r="B1977" s="502">
        <v>7060</v>
      </c>
      <c r="C1977" s="503" t="s">
        <v>304</v>
      </c>
      <c r="D1977" s="502" t="s">
        <v>250</v>
      </c>
      <c r="E1977" s="504">
        <v>42.3</v>
      </c>
      <c r="F1977" s="512">
        <v>1</v>
      </c>
    </row>
    <row r="1978" spans="1:6">
      <c r="A1978" s="513" t="s">
        <v>13123</v>
      </c>
      <c r="B1978" s="502">
        <v>7061</v>
      </c>
      <c r="C1978" s="503" t="s">
        <v>305</v>
      </c>
      <c r="D1978" s="502" t="s">
        <v>250</v>
      </c>
      <c r="E1978" s="504">
        <v>88.25</v>
      </c>
      <c r="F1978" s="512">
        <v>0</v>
      </c>
    </row>
    <row r="1979" spans="1:6">
      <c r="A1979" s="513" t="s">
        <v>13123</v>
      </c>
      <c r="B1979" s="502">
        <v>91367</v>
      </c>
      <c r="C1979" s="503" t="s">
        <v>523</v>
      </c>
      <c r="D1979" s="502" t="s">
        <v>250</v>
      </c>
      <c r="E1979" s="504">
        <v>22.67</v>
      </c>
      <c r="F1979" s="512">
        <v>1</v>
      </c>
    </row>
    <row r="1980" spans="1:6">
      <c r="A1980" s="513" t="s">
        <v>13123</v>
      </c>
      <c r="B1980" s="502">
        <v>91369</v>
      </c>
      <c r="C1980" s="503" t="s">
        <v>525</v>
      </c>
      <c r="D1980" s="502" t="s">
        <v>250</v>
      </c>
      <c r="E1980" s="504">
        <v>3.52</v>
      </c>
      <c r="F1980" s="512">
        <v>1</v>
      </c>
    </row>
    <row r="1981" spans="1:6">
      <c r="A1981" s="513" t="s">
        <v>13123</v>
      </c>
      <c r="B1981" s="502">
        <v>91368</v>
      </c>
      <c r="C1981" s="503" t="s">
        <v>524</v>
      </c>
      <c r="D1981" s="502" t="s">
        <v>250</v>
      </c>
      <c r="E1981" s="504">
        <v>8.7100000000000009</v>
      </c>
      <c r="F1981" s="512">
        <v>1</v>
      </c>
    </row>
    <row r="1982" spans="1:6">
      <c r="A1982" s="513" t="s">
        <v>13123</v>
      </c>
      <c r="B1982" s="502">
        <v>5695</v>
      </c>
      <c r="C1982" s="503" t="s">
        <v>261</v>
      </c>
      <c r="D1982" s="502" t="s">
        <v>250</v>
      </c>
      <c r="E1982" s="504">
        <v>40.89</v>
      </c>
      <c r="F1982" s="512">
        <v>1</v>
      </c>
    </row>
    <row r="1983" spans="1:6">
      <c r="A1983" s="513" t="s">
        <v>13123</v>
      </c>
      <c r="B1983" s="502">
        <v>53792</v>
      </c>
      <c r="C1983" s="503" t="s">
        <v>312</v>
      </c>
      <c r="D1983" s="502" t="s">
        <v>250</v>
      </c>
      <c r="E1983" s="504">
        <v>109.7</v>
      </c>
      <c r="F1983" s="512">
        <v>0</v>
      </c>
    </row>
    <row r="1984" spans="1:6">
      <c r="A1984" s="513" t="s">
        <v>13123</v>
      </c>
      <c r="B1984" s="502">
        <v>92237</v>
      </c>
      <c r="C1984" s="503" t="s">
        <v>574</v>
      </c>
      <c r="D1984" s="502" t="s">
        <v>250</v>
      </c>
      <c r="E1984" s="504">
        <v>29.46</v>
      </c>
      <c r="F1984" s="512">
        <v>1</v>
      </c>
    </row>
    <row r="1985" spans="1:6">
      <c r="A1985" s="513" t="s">
        <v>13123</v>
      </c>
      <c r="B1985" s="502">
        <v>92239</v>
      </c>
      <c r="C1985" s="503" t="s">
        <v>576</v>
      </c>
      <c r="D1985" s="502" t="s">
        <v>250</v>
      </c>
      <c r="E1985" s="504">
        <v>4.79</v>
      </c>
      <c r="F1985" s="512">
        <v>1</v>
      </c>
    </row>
    <row r="1986" spans="1:6">
      <c r="A1986" s="513" t="s">
        <v>13123</v>
      </c>
      <c r="B1986" s="502">
        <v>92238</v>
      </c>
      <c r="C1986" s="503" t="s">
        <v>575</v>
      </c>
      <c r="D1986" s="502" t="s">
        <v>250</v>
      </c>
      <c r="E1986" s="504">
        <v>11.86</v>
      </c>
      <c r="F1986" s="512">
        <v>1</v>
      </c>
    </row>
    <row r="1987" spans="1:6">
      <c r="A1987" s="513" t="s">
        <v>13123</v>
      </c>
      <c r="B1987" s="502">
        <v>92240</v>
      </c>
      <c r="C1987" s="503" t="s">
        <v>577</v>
      </c>
      <c r="D1987" s="502" t="s">
        <v>250</v>
      </c>
      <c r="E1987" s="504">
        <v>52.85</v>
      </c>
      <c r="F1987" s="512">
        <v>1</v>
      </c>
    </row>
    <row r="1988" spans="1:6">
      <c r="A1988" s="513" t="s">
        <v>13123</v>
      </c>
      <c r="B1988" s="502">
        <v>92241</v>
      </c>
      <c r="C1988" s="503" t="s">
        <v>578</v>
      </c>
      <c r="D1988" s="502" t="s">
        <v>250</v>
      </c>
      <c r="E1988" s="504">
        <v>299.05</v>
      </c>
      <c r="F1988" s="512">
        <v>0</v>
      </c>
    </row>
    <row r="1989" spans="1:6">
      <c r="A1989" s="513" t="s">
        <v>13123</v>
      </c>
      <c r="B1989" s="502">
        <v>91640</v>
      </c>
      <c r="C1989" s="503" t="s">
        <v>552</v>
      </c>
      <c r="D1989" s="502" t="s">
        <v>250</v>
      </c>
      <c r="E1989" s="504">
        <v>40.450000000000003</v>
      </c>
      <c r="F1989" s="512">
        <v>1</v>
      </c>
    </row>
    <row r="1990" spans="1:6">
      <c r="A1990" s="513" t="s">
        <v>13123</v>
      </c>
      <c r="B1990" s="502">
        <v>91642</v>
      </c>
      <c r="C1990" s="503" t="s">
        <v>554</v>
      </c>
      <c r="D1990" s="502" t="s">
        <v>250</v>
      </c>
      <c r="E1990" s="504">
        <v>6.6</v>
      </c>
      <c r="F1990" s="512">
        <v>1</v>
      </c>
    </row>
    <row r="1991" spans="1:6">
      <c r="A1991" s="513" t="s">
        <v>13123</v>
      </c>
      <c r="B1991" s="502">
        <v>91641</v>
      </c>
      <c r="C1991" s="503" t="s">
        <v>553</v>
      </c>
      <c r="D1991" s="502" t="s">
        <v>250</v>
      </c>
      <c r="E1991" s="504">
        <v>16.32</v>
      </c>
      <c r="F1991" s="512">
        <v>1</v>
      </c>
    </row>
    <row r="1992" spans="1:6">
      <c r="A1992" s="513" t="s">
        <v>13123</v>
      </c>
      <c r="B1992" s="502">
        <v>91643</v>
      </c>
      <c r="C1992" s="503" t="s">
        <v>555</v>
      </c>
      <c r="D1992" s="502" t="s">
        <v>250</v>
      </c>
      <c r="E1992" s="504">
        <v>72.900000000000006</v>
      </c>
      <c r="F1992" s="512">
        <v>1</v>
      </c>
    </row>
    <row r="1993" spans="1:6">
      <c r="A1993" s="513" t="s">
        <v>13123</v>
      </c>
      <c r="B1993" s="502">
        <v>91644</v>
      </c>
      <c r="C1993" s="503" t="s">
        <v>556</v>
      </c>
      <c r="D1993" s="502" t="s">
        <v>250</v>
      </c>
      <c r="E1993" s="504">
        <v>326.2</v>
      </c>
      <c r="F1993" s="512">
        <v>0</v>
      </c>
    </row>
    <row r="1994" spans="1:6">
      <c r="A1994" s="513" t="s">
        <v>13123</v>
      </c>
      <c r="B1994" s="502">
        <v>92105</v>
      </c>
      <c r="C1994" s="503" t="s">
        <v>5663</v>
      </c>
      <c r="D1994" s="502" t="s">
        <v>250</v>
      </c>
      <c r="E1994" s="504">
        <v>208.39</v>
      </c>
      <c r="F1994" s="512">
        <v>0</v>
      </c>
    </row>
    <row r="1995" spans="1:6">
      <c r="A1995" s="513" t="s">
        <v>13123</v>
      </c>
      <c r="B1995" s="502">
        <v>92101</v>
      </c>
      <c r="C1995" s="503" t="s">
        <v>5659</v>
      </c>
      <c r="D1995" s="502" t="s">
        <v>250</v>
      </c>
      <c r="E1995" s="504">
        <v>47.63</v>
      </c>
      <c r="F1995" s="512">
        <v>1</v>
      </c>
    </row>
    <row r="1996" spans="1:6">
      <c r="A1996" s="513" t="s">
        <v>13123</v>
      </c>
      <c r="B1996" s="502">
        <v>92103</v>
      </c>
      <c r="C1996" s="503" t="s">
        <v>5661</v>
      </c>
      <c r="D1996" s="502" t="s">
        <v>250</v>
      </c>
      <c r="E1996" s="504">
        <v>5.96</v>
      </c>
      <c r="F1996" s="512">
        <v>1</v>
      </c>
    </row>
    <row r="1997" spans="1:6">
      <c r="A1997" s="513" t="s">
        <v>13123</v>
      </c>
      <c r="B1997" s="502">
        <v>92102</v>
      </c>
      <c r="C1997" s="503" t="s">
        <v>5660</v>
      </c>
      <c r="D1997" s="502" t="s">
        <v>250</v>
      </c>
      <c r="E1997" s="504">
        <v>14.75</v>
      </c>
      <c r="F1997" s="512">
        <v>1</v>
      </c>
    </row>
    <row r="1998" spans="1:6">
      <c r="A1998" s="513" t="s">
        <v>13123</v>
      </c>
      <c r="B1998" s="502">
        <v>92104</v>
      </c>
      <c r="C1998" s="503" t="s">
        <v>5662</v>
      </c>
      <c r="D1998" s="502" t="s">
        <v>250</v>
      </c>
      <c r="E1998" s="504">
        <v>74.64</v>
      </c>
      <c r="F1998" s="512">
        <v>1</v>
      </c>
    </row>
    <row r="1999" spans="1:6">
      <c r="A1999" s="513" t="s">
        <v>13123</v>
      </c>
      <c r="B1999" s="502">
        <v>91396</v>
      </c>
      <c r="C1999" s="503" t="s">
        <v>537</v>
      </c>
      <c r="D1999" s="502" t="s">
        <v>250</v>
      </c>
      <c r="E1999" s="504">
        <v>29.71</v>
      </c>
      <c r="F1999" s="512">
        <v>1</v>
      </c>
    </row>
    <row r="2000" spans="1:6">
      <c r="A2000" s="513" t="s">
        <v>13123</v>
      </c>
      <c r="B2000" s="502">
        <v>91398</v>
      </c>
      <c r="C2000" s="503" t="s">
        <v>539</v>
      </c>
      <c r="D2000" s="502" t="s">
        <v>250</v>
      </c>
      <c r="E2000" s="504">
        <v>4.6399999999999997</v>
      </c>
      <c r="F2000" s="512">
        <v>1</v>
      </c>
    </row>
    <row r="2001" spans="1:6">
      <c r="A2001" s="513" t="s">
        <v>13123</v>
      </c>
      <c r="B2001" s="502">
        <v>91397</v>
      </c>
      <c r="C2001" s="503" t="s">
        <v>538</v>
      </c>
      <c r="D2001" s="502" t="s">
        <v>250</v>
      </c>
      <c r="E2001" s="504">
        <v>11.5</v>
      </c>
      <c r="F2001" s="512">
        <v>1</v>
      </c>
    </row>
    <row r="2002" spans="1:6">
      <c r="A2002" s="513" t="s">
        <v>13123</v>
      </c>
      <c r="B2002" s="502">
        <v>5763</v>
      </c>
      <c r="C2002" s="503" t="s">
        <v>285</v>
      </c>
      <c r="D2002" s="502" t="s">
        <v>250</v>
      </c>
      <c r="E2002" s="504">
        <v>52.76</v>
      </c>
      <c r="F2002" s="512">
        <v>1</v>
      </c>
    </row>
    <row r="2003" spans="1:6">
      <c r="A2003" s="513" t="s">
        <v>13123</v>
      </c>
      <c r="B2003" s="502">
        <v>53831</v>
      </c>
      <c r="C2003" s="503" t="s">
        <v>323</v>
      </c>
      <c r="D2003" s="502" t="s">
        <v>250</v>
      </c>
      <c r="E2003" s="504">
        <v>208.39</v>
      </c>
      <c r="F2003" s="512">
        <v>0</v>
      </c>
    </row>
    <row r="2004" spans="1:6">
      <c r="A2004" s="513" t="s">
        <v>13123</v>
      </c>
      <c r="B2004" s="502">
        <v>91359</v>
      </c>
      <c r="C2004" s="503" t="s">
        <v>520</v>
      </c>
      <c r="D2004" s="502" t="s">
        <v>250</v>
      </c>
      <c r="E2004" s="504">
        <v>21.41</v>
      </c>
      <c r="F2004" s="512">
        <v>1</v>
      </c>
    </row>
    <row r="2005" spans="1:6">
      <c r="A2005" s="513" t="s">
        <v>13123</v>
      </c>
      <c r="B2005" s="502">
        <v>91361</v>
      </c>
      <c r="C2005" s="503" t="s">
        <v>522</v>
      </c>
      <c r="D2005" s="502" t="s">
        <v>250</v>
      </c>
      <c r="E2005" s="504">
        <v>3.31</v>
      </c>
      <c r="F2005" s="512">
        <v>1</v>
      </c>
    </row>
    <row r="2006" spans="1:6">
      <c r="A2006" s="513" t="s">
        <v>13123</v>
      </c>
      <c r="B2006" s="502">
        <v>91360</v>
      </c>
      <c r="C2006" s="503" t="s">
        <v>521</v>
      </c>
      <c r="D2006" s="502" t="s">
        <v>250</v>
      </c>
      <c r="E2006" s="504">
        <v>8.1999999999999993</v>
      </c>
      <c r="F2006" s="512">
        <v>1</v>
      </c>
    </row>
    <row r="2007" spans="1:6">
      <c r="A2007" s="513" t="s">
        <v>13123</v>
      </c>
      <c r="B2007" s="502">
        <v>53882</v>
      </c>
      <c r="C2007" s="503" t="s">
        <v>332</v>
      </c>
      <c r="D2007" s="502" t="s">
        <v>250</v>
      </c>
      <c r="E2007" s="504">
        <v>37.68</v>
      </c>
      <c r="F2007" s="512">
        <v>1</v>
      </c>
    </row>
    <row r="2008" spans="1:6">
      <c r="A2008" s="513" t="s">
        <v>13123</v>
      </c>
      <c r="B2008" s="502">
        <v>5747</v>
      </c>
      <c r="C2008" s="503" t="s">
        <v>282</v>
      </c>
      <c r="D2008" s="502" t="s">
        <v>250</v>
      </c>
      <c r="E2008" s="504">
        <v>171.26</v>
      </c>
      <c r="F2008" s="512">
        <v>0</v>
      </c>
    </row>
    <row r="2009" spans="1:6">
      <c r="A2009" s="513" t="s">
        <v>13123</v>
      </c>
      <c r="B2009" s="502">
        <v>104699</v>
      </c>
      <c r="C2009" s="503" t="s">
        <v>13134</v>
      </c>
      <c r="D2009" s="502" t="s">
        <v>250</v>
      </c>
      <c r="E2009" s="504">
        <v>0</v>
      </c>
      <c r="F2009" s="512"/>
    </row>
    <row r="2010" spans="1:6">
      <c r="A2010" s="513" t="s">
        <v>13123</v>
      </c>
      <c r="B2010" s="502">
        <v>104702</v>
      </c>
      <c r="C2010" s="503" t="s">
        <v>13135</v>
      </c>
      <c r="D2010" s="502" t="s">
        <v>250</v>
      </c>
      <c r="E2010" s="504">
        <v>0</v>
      </c>
      <c r="F2010" s="512"/>
    </row>
    <row r="2011" spans="1:6">
      <c r="A2011" s="513" t="s">
        <v>13123</v>
      </c>
      <c r="B2011" s="502">
        <v>104700</v>
      </c>
      <c r="C2011" s="503" t="s">
        <v>13136</v>
      </c>
      <c r="D2011" s="502" t="s">
        <v>250</v>
      </c>
      <c r="E2011" s="504">
        <v>0</v>
      </c>
      <c r="F2011" s="512"/>
    </row>
    <row r="2012" spans="1:6">
      <c r="A2012" s="513" t="s">
        <v>13123</v>
      </c>
      <c r="B2012" s="502">
        <v>104701</v>
      </c>
      <c r="C2012" s="503" t="s">
        <v>13137</v>
      </c>
      <c r="D2012" s="502" t="s">
        <v>250</v>
      </c>
      <c r="E2012" s="504">
        <v>0</v>
      </c>
      <c r="F2012" s="512"/>
    </row>
    <row r="2013" spans="1:6">
      <c r="A2013" s="513" t="s">
        <v>13123</v>
      </c>
      <c r="B2013" s="502">
        <v>104703</v>
      </c>
      <c r="C2013" s="503" t="s">
        <v>5731</v>
      </c>
      <c r="D2013" s="502" t="s">
        <v>250</v>
      </c>
      <c r="E2013" s="504">
        <v>100.18</v>
      </c>
      <c r="F2013" s="512">
        <v>0</v>
      </c>
    </row>
    <row r="2014" spans="1:6">
      <c r="A2014" s="513" t="s">
        <v>13123</v>
      </c>
      <c r="B2014" s="502">
        <v>91390</v>
      </c>
      <c r="C2014" s="503" t="s">
        <v>534</v>
      </c>
      <c r="D2014" s="502" t="s">
        <v>250</v>
      </c>
      <c r="E2014" s="504">
        <v>19.7</v>
      </c>
      <c r="F2014" s="512">
        <v>1</v>
      </c>
    </row>
    <row r="2015" spans="1:6">
      <c r="A2015" s="513" t="s">
        <v>13123</v>
      </c>
      <c r="B2015" s="502">
        <v>91392</v>
      </c>
      <c r="C2015" s="503" t="s">
        <v>536</v>
      </c>
      <c r="D2015" s="502" t="s">
        <v>250</v>
      </c>
      <c r="E2015" s="504">
        <v>3.17</v>
      </c>
      <c r="F2015" s="512">
        <v>1</v>
      </c>
    </row>
    <row r="2016" spans="1:6">
      <c r="A2016" s="513" t="s">
        <v>13123</v>
      </c>
      <c r="B2016" s="502">
        <v>91391</v>
      </c>
      <c r="C2016" s="503" t="s">
        <v>535</v>
      </c>
      <c r="D2016" s="502" t="s">
        <v>250</v>
      </c>
      <c r="E2016" s="504">
        <v>7.85</v>
      </c>
      <c r="F2016" s="512">
        <v>1</v>
      </c>
    </row>
    <row r="2017" spans="1:6">
      <c r="A2017" s="513" t="s">
        <v>13123</v>
      </c>
      <c r="B2017" s="502">
        <v>73335</v>
      </c>
      <c r="C2017" s="503" t="s">
        <v>340</v>
      </c>
      <c r="D2017" s="502" t="s">
        <v>250</v>
      </c>
      <c r="E2017" s="504">
        <v>35.92</v>
      </c>
      <c r="F2017" s="512">
        <v>1</v>
      </c>
    </row>
    <row r="2018" spans="1:6">
      <c r="A2018" s="513" t="s">
        <v>13123</v>
      </c>
      <c r="B2018" s="502">
        <v>73340</v>
      </c>
      <c r="C2018" s="503" t="s">
        <v>341</v>
      </c>
      <c r="D2018" s="502" t="s">
        <v>250</v>
      </c>
      <c r="E2018" s="504">
        <v>167.63</v>
      </c>
      <c r="F2018" s="512">
        <v>0</v>
      </c>
    </row>
    <row r="2019" spans="1:6">
      <c r="A2019" s="513" t="s">
        <v>13123</v>
      </c>
      <c r="B2019" s="502">
        <v>89264</v>
      </c>
      <c r="C2019" s="503" t="s">
        <v>421</v>
      </c>
      <c r="D2019" s="502" t="s">
        <v>250</v>
      </c>
      <c r="E2019" s="504">
        <v>21.59</v>
      </c>
      <c r="F2019" s="512">
        <v>1</v>
      </c>
    </row>
    <row r="2020" spans="1:6">
      <c r="A2020" s="513" t="s">
        <v>13123</v>
      </c>
      <c r="B2020" s="502">
        <v>89266</v>
      </c>
      <c r="C2020" s="503" t="s">
        <v>423</v>
      </c>
      <c r="D2020" s="502" t="s">
        <v>250</v>
      </c>
      <c r="E2020" s="504">
        <v>3.47</v>
      </c>
      <c r="F2020" s="512">
        <v>1</v>
      </c>
    </row>
    <row r="2021" spans="1:6">
      <c r="A2021" s="513" t="s">
        <v>13123</v>
      </c>
      <c r="B2021" s="502">
        <v>89265</v>
      </c>
      <c r="C2021" s="503" t="s">
        <v>422</v>
      </c>
      <c r="D2021" s="502" t="s">
        <v>250</v>
      </c>
      <c r="E2021" s="504">
        <v>8.6</v>
      </c>
      <c r="F2021" s="512">
        <v>1</v>
      </c>
    </row>
    <row r="2022" spans="1:6">
      <c r="A2022" s="513" t="s">
        <v>13123</v>
      </c>
      <c r="B2022" s="502">
        <v>5705</v>
      </c>
      <c r="C2022" s="503" t="s">
        <v>263</v>
      </c>
      <c r="D2022" s="502" t="s">
        <v>250</v>
      </c>
      <c r="E2022" s="504">
        <v>39.380000000000003</v>
      </c>
      <c r="F2022" s="512">
        <v>1</v>
      </c>
    </row>
    <row r="2023" spans="1:6">
      <c r="A2023" s="513" t="s">
        <v>13123</v>
      </c>
      <c r="B2023" s="502">
        <v>53797</v>
      </c>
      <c r="C2023" s="503" t="s">
        <v>314</v>
      </c>
      <c r="D2023" s="502" t="s">
        <v>250</v>
      </c>
      <c r="E2023" s="504">
        <v>126.16</v>
      </c>
      <c r="F2023" s="512">
        <v>0</v>
      </c>
    </row>
    <row r="2024" spans="1:6">
      <c r="A2024" s="513" t="s">
        <v>13123</v>
      </c>
      <c r="B2024" s="502">
        <v>91354</v>
      </c>
      <c r="C2024" s="503" t="s">
        <v>517</v>
      </c>
      <c r="D2024" s="502" t="s">
        <v>250</v>
      </c>
      <c r="E2024" s="504">
        <v>18.05</v>
      </c>
      <c r="F2024" s="512">
        <v>1</v>
      </c>
    </row>
    <row r="2025" spans="1:6">
      <c r="A2025" s="513" t="s">
        <v>13123</v>
      </c>
      <c r="B2025" s="502">
        <v>91356</v>
      </c>
      <c r="C2025" s="503" t="s">
        <v>519</v>
      </c>
      <c r="D2025" s="502" t="s">
        <v>250</v>
      </c>
      <c r="E2025" s="504">
        <v>3</v>
      </c>
      <c r="F2025" s="512">
        <v>1</v>
      </c>
    </row>
    <row r="2026" spans="1:6">
      <c r="A2026" s="513" t="s">
        <v>13123</v>
      </c>
      <c r="B2026" s="502">
        <v>91355</v>
      </c>
      <c r="C2026" s="503" t="s">
        <v>518</v>
      </c>
      <c r="D2026" s="502" t="s">
        <v>250</v>
      </c>
      <c r="E2026" s="504">
        <v>7.42</v>
      </c>
      <c r="F2026" s="512">
        <v>1</v>
      </c>
    </row>
    <row r="2027" spans="1:6">
      <c r="A2027" s="513" t="s">
        <v>13123</v>
      </c>
      <c r="B2027" s="502">
        <v>5751</v>
      </c>
      <c r="C2027" s="503" t="s">
        <v>283</v>
      </c>
      <c r="D2027" s="502" t="s">
        <v>250</v>
      </c>
      <c r="E2027" s="504">
        <v>33.85</v>
      </c>
      <c r="F2027" s="512">
        <v>1</v>
      </c>
    </row>
    <row r="2028" spans="1:6">
      <c r="A2028" s="513" t="s">
        <v>13123</v>
      </c>
      <c r="B2028" s="502">
        <v>53827</v>
      </c>
      <c r="C2028" s="503" t="s">
        <v>321</v>
      </c>
      <c r="D2028" s="502" t="s">
        <v>250</v>
      </c>
      <c r="E2028" s="504">
        <v>123.5</v>
      </c>
      <c r="F2028" s="512">
        <v>0</v>
      </c>
    </row>
    <row r="2029" spans="1:6">
      <c r="A2029" s="513" t="s">
        <v>13123</v>
      </c>
      <c r="B2029" s="502">
        <v>91375</v>
      </c>
      <c r="C2029" s="503" t="s">
        <v>526</v>
      </c>
      <c r="D2029" s="502" t="s">
        <v>250</v>
      </c>
      <c r="E2029" s="504">
        <v>19.82</v>
      </c>
      <c r="F2029" s="512">
        <v>1</v>
      </c>
    </row>
    <row r="2030" spans="1:6">
      <c r="A2030" s="513" t="s">
        <v>13123</v>
      </c>
      <c r="B2030" s="502">
        <v>91377</v>
      </c>
      <c r="C2030" s="503" t="s">
        <v>528</v>
      </c>
      <c r="D2030" s="502" t="s">
        <v>250</v>
      </c>
      <c r="E2030" s="504">
        <v>3.29</v>
      </c>
      <c r="F2030" s="512">
        <v>1</v>
      </c>
    </row>
    <row r="2031" spans="1:6">
      <c r="A2031" s="513" t="s">
        <v>13123</v>
      </c>
      <c r="B2031" s="502">
        <v>91376</v>
      </c>
      <c r="C2031" s="503" t="s">
        <v>527</v>
      </c>
      <c r="D2031" s="502" t="s">
        <v>250</v>
      </c>
      <c r="E2031" s="504">
        <v>8.14</v>
      </c>
      <c r="F2031" s="512">
        <v>1</v>
      </c>
    </row>
    <row r="2032" spans="1:6">
      <c r="A2032" s="513" t="s">
        <v>13123</v>
      </c>
      <c r="B2032" s="502">
        <v>5754</v>
      </c>
      <c r="C2032" s="503" t="s">
        <v>284</v>
      </c>
      <c r="D2032" s="502" t="s">
        <v>250</v>
      </c>
      <c r="E2032" s="504">
        <v>37.159999999999997</v>
      </c>
      <c r="F2032" s="512">
        <v>1</v>
      </c>
    </row>
    <row r="2033" spans="1:6">
      <c r="A2033" s="513" t="s">
        <v>13123</v>
      </c>
      <c r="B2033" s="502">
        <v>53829</v>
      </c>
      <c r="C2033" s="503" t="s">
        <v>322</v>
      </c>
      <c r="D2033" s="502" t="s">
        <v>250</v>
      </c>
      <c r="E2033" s="504">
        <v>126.16</v>
      </c>
      <c r="F2033" s="512">
        <v>0</v>
      </c>
    </row>
    <row r="2034" spans="1:6">
      <c r="A2034" s="513" t="s">
        <v>13123</v>
      </c>
      <c r="B2034" s="502">
        <v>91026</v>
      </c>
      <c r="C2034" s="503" t="s">
        <v>504</v>
      </c>
      <c r="D2034" s="502" t="s">
        <v>250</v>
      </c>
      <c r="E2034" s="504">
        <v>25.34</v>
      </c>
      <c r="F2034" s="512">
        <v>1</v>
      </c>
    </row>
    <row r="2035" spans="1:6">
      <c r="A2035" s="513" t="s">
        <v>13123</v>
      </c>
      <c r="B2035" s="502">
        <v>91028</v>
      </c>
      <c r="C2035" s="503" t="s">
        <v>506</v>
      </c>
      <c r="D2035" s="502" t="s">
        <v>250</v>
      </c>
      <c r="E2035" s="504">
        <v>4.0999999999999996</v>
      </c>
      <c r="F2035" s="512">
        <v>1</v>
      </c>
    </row>
    <row r="2036" spans="1:6">
      <c r="A2036" s="513" t="s">
        <v>13123</v>
      </c>
      <c r="B2036" s="502">
        <v>91027</v>
      </c>
      <c r="C2036" s="503" t="s">
        <v>505</v>
      </c>
      <c r="D2036" s="502" t="s">
        <v>250</v>
      </c>
      <c r="E2036" s="504">
        <v>10.17</v>
      </c>
      <c r="F2036" s="512">
        <v>1</v>
      </c>
    </row>
    <row r="2037" spans="1:6">
      <c r="A2037" s="513" t="s">
        <v>13123</v>
      </c>
      <c r="B2037" s="502">
        <v>91029</v>
      </c>
      <c r="C2037" s="503" t="s">
        <v>507</v>
      </c>
      <c r="D2037" s="502" t="s">
        <v>250</v>
      </c>
      <c r="E2037" s="504">
        <v>46.49</v>
      </c>
      <c r="F2037" s="512">
        <v>1</v>
      </c>
    </row>
    <row r="2038" spans="1:6">
      <c r="A2038" s="513" t="s">
        <v>13123</v>
      </c>
      <c r="B2038" s="502">
        <v>91030</v>
      </c>
      <c r="C2038" s="503" t="s">
        <v>508</v>
      </c>
      <c r="D2038" s="502" t="s">
        <v>250</v>
      </c>
      <c r="E2038" s="504">
        <v>158.88</v>
      </c>
      <c r="F2038" s="512">
        <v>0</v>
      </c>
    </row>
    <row r="2039" spans="1:6">
      <c r="A2039" s="513" t="s">
        <v>13123</v>
      </c>
      <c r="B2039" s="502">
        <v>102812</v>
      </c>
      <c r="C2039" s="503" t="s">
        <v>13138</v>
      </c>
      <c r="D2039" s="502" t="s">
        <v>250</v>
      </c>
      <c r="E2039" s="504">
        <v>0</v>
      </c>
      <c r="F2039" s="512"/>
    </row>
    <row r="2040" spans="1:6">
      <c r="A2040" s="513" t="s">
        <v>13123</v>
      </c>
      <c r="B2040" s="502">
        <v>102813</v>
      </c>
      <c r="C2040" s="503" t="s">
        <v>13139</v>
      </c>
      <c r="D2040" s="502" t="s">
        <v>250</v>
      </c>
      <c r="E2040" s="504">
        <v>0</v>
      </c>
      <c r="F2040" s="512"/>
    </row>
    <row r="2041" spans="1:6">
      <c r="A2041" s="513" t="s">
        <v>13123</v>
      </c>
      <c r="B2041" s="502">
        <v>102814</v>
      </c>
      <c r="C2041" s="503" t="s">
        <v>13140</v>
      </c>
      <c r="D2041" s="502" t="s">
        <v>250</v>
      </c>
      <c r="E2041" s="504">
        <v>0</v>
      </c>
      <c r="F2041" s="512"/>
    </row>
    <row r="2042" spans="1:6">
      <c r="A2042" s="513" t="s">
        <v>13123</v>
      </c>
      <c r="B2042" s="502">
        <v>102815</v>
      </c>
      <c r="C2042" s="503" t="s">
        <v>3538</v>
      </c>
      <c r="D2042" s="502" t="s">
        <v>250</v>
      </c>
      <c r="E2042" s="504">
        <v>2.44</v>
      </c>
      <c r="F2042" s="512">
        <v>0</v>
      </c>
    </row>
    <row r="2043" spans="1:6">
      <c r="A2043" s="513" t="s">
        <v>13123</v>
      </c>
      <c r="B2043" s="502">
        <v>91529</v>
      </c>
      <c r="C2043" s="503" t="s">
        <v>543</v>
      </c>
      <c r="D2043" s="502" t="s">
        <v>250</v>
      </c>
      <c r="E2043" s="504">
        <v>0.84</v>
      </c>
      <c r="F2043" s="512">
        <v>1</v>
      </c>
    </row>
    <row r="2044" spans="1:6">
      <c r="A2044" s="513" t="s">
        <v>13123</v>
      </c>
      <c r="B2044" s="502">
        <v>91530</v>
      </c>
      <c r="C2044" s="503" t="s">
        <v>544</v>
      </c>
      <c r="D2044" s="502" t="s">
        <v>250</v>
      </c>
      <c r="E2044" s="504">
        <v>0.22</v>
      </c>
      <c r="F2044" s="512">
        <v>1</v>
      </c>
    </row>
    <row r="2045" spans="1:6">
      <c r="A2045" s="513" t="s">
        <v>13123</v>
      </c>
      <c r="B2045" s="502">
        <v>91531</v>
      </c>
      <c r="C2045" s="503" t="s">
        <v>545</v>
      </c>
      <c r="D2045" s="502" t="s">
        <v>250</v>
      </c>
      <c r="E2045" s="504">
        <v>1.05</v>
      </c>
      <c r="F2045" s="512">
        <v>1</v>
      </c>
    </row>
    <row r="2046" spans="1:6">
      <c r="A2046" s="513" t="s">
        <v>13123</v>
      </c>
      <c r="B2046" s="502">
        <v>91532</v>
      </c>
      <c r="C2046" s="503" t="s">
        <v>546</v>
      </c>
      <c r="D2046" s="502" t="s">
        <v>250</v>
      </c>
      <c r="E2046" s="504">
        <v>6.8</v>
      </c>
      <c r="F2046" s="512">
        <v>0</v>
      </c>
    </row>
    <row r="2047" spans="1:6">
      <c r="A2047" s="513" t="s">
        <v>13123</v>
      </c>
      <c r="B2047" s="502">
        <v>95260</v>
      </c>
      <c r="C2047" s="503" t="s">
        <v>638</v>
      </c>
      <c r="D2047" s="502" t="s">
        <v>250</v>
      </c>
      <c r="E2047" s="504">
        <v>0.68</v>
      </c>
      <c r="F2047" s="512">
        <v>1</v>
      </c>
    </row>
    <row r="2048" spans="1:6">
      <c r="A2048" s="513" t="s">
        <v>13123</v>
      </c>
      <c r="B2048" s="502">
        <v>95261</v>
      </c>
      <c r="C2048" s="503" t="s">
        <v>639</v>
      </c>
      <c r="D2048" s="502" t="s">
        <v>250</v>
      </c>
      <c r="E2048" s="504">
        <v>0.18</v>
      </c>
      <c r="F2048" s="512">
        <v>1</v>
      </c>
    </row>
    <row r="2049" spans="1:6">
      <c r="A2049" s="513" t="s">
        <v>13123</v>
      </c>
      <c r="B2049" s="502">
        <v>95262</v>
      </c>
      <c r="C2049" s="503" t="s">
        <v>640</v>
      </c>
      <c r="D2049" s="502" t="s">
        <v>250</v>
      </c>
      <c r="E2049" s="504">
        <v>0.85</v>
      </c>
      <c r="F2049" s="512">
        <v>1</v>
      </c>
    </row>
    <row r="2050" spans="1:6">
      <c r="A2050" s="513" t="s">
        <v>13123</v>
      </c>
      <c r="B2050" s="502">
        <v>95263</v>
      </c>
      <c r="C2050" s="503" t="s">
        <v>641</v>
      </c>
      <c r="D2050" s="502" t="s">
        <v>250</v>
      </c>
      <c r="E2050" s="504">
        <v>5.15</v>
      </c>
      <c r="F2050" s="512">
        <v>0</v>
      </c>
    </row>
    <row r="2051" spans="1:6">
      <c r="A2051" s="513" t="s">
        <v>13123</v>
      </c>
      <c r="B2051" s="502">
        <v>90968</v>
      </c>
      <c r="C2051" s="503" t="s">
        <v>491</v>
      </c>
      <c r="D2051" s="502" t="s">
        <v>250</v>
      </c>
      <c r="E2051" s="504">
        <v>6.66</v>
      </c>
      <c r="F2051" s="512">
        <v>1</v>
      </c>
    </row>
    <row r="2052" spans="1:6">
      <c r="A2052" s="513" t="s">
        <v>13123</v>
      </c>
      <c r="B2052" s="502">
        <v>90969</v>
      </c>
      <c r="C2052" s="503" t="s">
        <v>492</v>
      </c>
      <c r="D2052" s="502" t="s">
        <v>250</v>
      </c>
      <c r="E2052" s="504">
        <v>1.78</v>
      </c>
      <c r="F2052" s="512">
        <v>1</v>
      </c>
    </row>
    <row r="2053" spans="1:6">
      <c r="A2053" s="513" t="s">
        <v>13123</v>
      </c>
      <c r="B2053" s="502">
        <v>90970</v>
      </c>
      <c r="C2053" s="503" t="s">
        <v>493</v>
      </c>
      <c r="D2053" s="502" t="s">
        <v>250</v>
      </c>
      <c r="E2053" s="504">
        <v>8.34</v>
      </c>
      <c r="F2053" s="512">
        <v>1</v>
      </c>
    </row>
    <row r="2054" spans="1:6">
      <c r="A2054" s="513" t="s">
        <v>13123</v>
      </c>
      <c r="B2054" s="502">
        <v>90971</v>
      </c>
      <c r="C2054" s="503" t="s">
        <v>494</v>
      </c>
      <c r="D2054" s="502" t="s">
        <v>250</v>
      </c>
      <c r="E2054" s="504">
        <v>65.64</v>
      </c>
      <c r="F2054" s="512">
        <v>0</v>
      </c>
    </row>
    <row r="2055" spans="1:6">
      <c r="A2055" s="513" t="s">
        <v>13123</v>
      </c>
      <c r="B2055" s="502">
        <v>90992</v>
      </c>
      <c r="C2055" s="503" t="s">
        <v>499</v>
      </c>
      <c r="D2055" s="502" t="s">
        <v>250</v>
      </c>
      <c r="E2055" s="504">
        <v>7.9</v>
      </c>
      <c r="F2055" s="512">
        <v>1</v>
      </c>
    </row>
    <row r="2056" spans="1:6">
      <c r="A2056" s="513" t="s">
        <v>13123</v>
      </c>
      <c r="B2056" s="502">
        <v>90993</v>
      </c>
      <c r="C2056" s="503" t="s">
        <v>500</v>
      </c>
      <c r="D2056" s="502" t="s">
        <v>250</v>
      </c>
      <c r="E2056" s="504">
        <v>2.12</v>
      </c>
      <c r="F2056" s="512">
        <v>1</v>
      </c>
    </row>
    <row r="2057" spans="1:6">
      <c r="A2057" s="513" t="s">
        <v>13123</v>
      </c>
      <c r="B2057" s="502">
        <v>90994</v>
      </c>
      <c r="C2057" s="503" t="s">
        <v>501</v>
      </c>
      <c r="D2057" s="502" t="s">
        <v>250</v>
      </c>
      <c r="E2057" s="504">
        <v>9.89</v>
      </c>
      <c r="F2057" s="512">
        <v>1</v>
      </c>
    </row>
    <row r="2058" spans="1:6">
      <c r="A2058" s="513" t="s">
        <v>13123</v>
      </c>
      <c r="B2058" s="502">
        <v>90995</v>
      </c>
      <c r="C2058" s="503" t="s">
        <v>502</v>
      </c>
      <c r="D2058" s="502" t="s">
        <v>250</v>
      </c>
      <c r="E2058" s="504">
        <v>89.16</v>
      </c>
      <c r="F2058" s="512">
        <v>0</v>
      </c>
    </row>
    <row r="2059" spans="1:6">
      <c r="A2059" s="513" t="s">
        <v>13123</v>
      </c>
      <c r="B2059" s="502">
        <v>90957</v>
      </c>
      <c r="C2059" s="503" t="s">
        <v>485</v>
      </c>
      <c r="D2059" s="502" t="s">
        <v>250</v>
      </c>
      <c r="E2059" s="504">
        <v>4.97</v>
      </c>
      <c r="F2059" s="512">
        <v>1</v>
      </c>
    </row>
    <row r="2060" spans="1:6">
      <c r="A2060" s="513" t="s">
        <v>13123</v>
      </c>
      <c r="B2060" s="502">
        <v>90958</v>
      </c>
      <c r="C2060" s="503" t="s">
        <v>486</v>
      </c>
      <c r="D2060" s="502" t="s">
        <v>250</v>
      </c>
      <c r="E2060" s="504">
        <v>1.33</v>
      </c>
      <c r="F2060" s="512">
        <v>1</v>
      </c>
    </row>
    <row r="2061" spans="1:6">
      <c r="A2061" s="513" t="s">
        <v>13123</v>
      </c>
      <c r="B2061" s="502">
        <v>5797</v>
      </c>
      <c r="C2061" s="503" t="s">
        <v>290</v>
      </c>
      <c r="D2061" s="502" t="s">
        <v>250</v>
      </c>
      <c r="E2061" s="504">
        <v>6.22</v>
      </c>
      <c r="F2061" s="512">
        <v>1</v>
      </c>
    </row>
    <row r="2062" spans="1:6">
      <c r="A2062" s="513" t="s">
        <v>13123</v>
      </c>
      <c r="B2062" s="502">
        <v>53865</v>
      </c>
      <c r="C2062" s="503" t="s">
        <v>331</v>
      </c>
      <c r="D2062" s="502" t="s">
        <v>250</v>
      </c>
      <c r="E2062" s="504">
        <v>51.06</v>
      </c>
      <c r="F2062" s="512">
        <v>0</v>
      </c>
    </row>
    <row r="2063" spans="1:6">
      <c r="A2063" s="513" t="s">
        <v>13123</v>
      </c>
      <c r="B2063" s="502">
        <v>90975</v>
      </c>
      <c r="C2063" s="503" t="s">
        <v>495</v>
      </c>
      <c r="D2063" s="502" t="s">
        <v>250</v>
      </c>
      <c r="E2063" s="504">
        <v>16.920000000000002</v>
      </c>
      <c r="F2063" s="512">
        <v>1</v>
      </c>
    </row>
    <row r="2064" spans="1:6">
      <c r="A2064" s="513" t="s">
        <v>13123</v>
      </c>
      <c r="B2064" s="502">
        <v>90976</v>
      </c>
      <c r="C2064" s="503" t="s">
        <v>496</v>
      </c>
      <c r="D2064" s="502" t="s">
        <v>250</v>
      </c>
      <c r="E2064" s="504">
        <v>4.54</v>
      </c>
      <c r="F2064" s="512">
        <v>1</v>
      </c>
    </row>
    <row r="2065" spans="1:6">
      <c r="A2065" s="513" t="s">
        <v>13123</v>
      </c>
      <c r="B2065" s="502">
        <v>90977</v>
      </c>
      <c r="C2065" s="503" t="s">
        <v>497</v>
      </c>
      <c r="D2065" s="502" t="s">
        <v>250</v>
      </c>
      <c r="E2065" s="504">
        <v>21.17</v>
      </c>
      <c r="F2065" s="512">
        <v>1</v>
      </c>
    </row>
    <row r="2066" spans="1:6">
      <c r="A2066" s="513" t="s">
        <v>13123</v>
      </c>
      <c r="B2066" s="502">
        <v>90978</v>
      </c>
      <c r="C2066" s="503" t="s">
        <v>498</v>
      </c>
      <c r="D2066" s="502" t="s">
        <v>250</v>
      </c>
      <c r="E2066" s="504">
        <v>170.29</v>
      </c>
      <c r="F2066" s="512">
        <v>0</v>
      </c>
    </row>
    <row r="2067" spans="1:6">
      <c r="A2067" s="513" t="s">
        <v>13123</v>
      </c>
      <c r="B2067" s="502">
        <v>90960</v>
      </c>
      <c r="C2067" s="503" t="s">
        <v>487</v>
      </c>
      <c r="D2067" s="502" t="s">
        <v>250</v>
      </c>
      <c r="E2067" s="504">
        <v>6.64</v>
      </c>
      <c r="F2067" s="512">
        <v>1</v>
      </c>
    </row>
    <row r="2068" spans="1:6">
      <c r="A2068" s="513" t="s">
        <v>13123</v>
      </c>
      <c r="B2068" s="502">
        <v>90961</v>
      </c>
      <c r="C2068" s="503" t="s">
        <v>488</v>
      </c>
      <c r="D2068" s="502" t="s">
        <v>250</v>
      </c>
      <c r="E2068" s="504">
        <v>1.78</v>
      </c>
      <c r="F2068" s="512">
        <v>1</v>
      </c>
    </row>
    <row r="2069" spans="1:6">
      <c r="A2069" s="513" t="s">
        <v>13123</v>
      </c>
      <c r="B2069" s="502">
        <v>90962</v>
      </c>
      <c r="C2069" s="503" t="s">
        <v>489</v>
      </c>
      <c r="D2069" s="502" t="s">
        <v>250</v>
      </c>
      <c r="E2069" s="504">
        <v>8.31</v>
      </c>
      <c r="F2069" s="512">
        <v>1</v>
      </c>
    </row>
    <row r="2070" spans="1:6">
      <c r="A2070" s="513" t="s">
        <v>13123</v>
      </c>
      <c r="B2070" s="502">
        <v>90963</v>
      </c>
      <c r="C2070" s="503" t="s">
        <v>490</v>
      </c>
      <c r="D2070" s="502" t="s">
        <v>250</v>
      </c>
      <c r="E2070" s="504">
        <v>16.2</v>
      </c>
      <c r="F2070" s="512">
        <v>0</v>
      </c>
    </row>
    <row r="2071" spans="1:6">
      <c r="A2071" s="513" t="s">
        <v>13123</v>
      </c>
      <c r="B2071" s="502">
        <v>102966</v>
      </c>
      <c r="C2071" s="503" t="s">
        <v>13141</v>
      </c>
      <c r="D2071" s="502" t="s">
        <v>250</v>
      </c>
      <c r="E2071" s="504">
        <v>0</v>
      </c>
      <c r="F2071" s="512"/>
    </row>
    <row r="2072" spans="1:6">
      <c r="A2072" s="513" t="s">
        <v>13123</v>
      </c>
      <c r="B2072" s="502">
        <v>102967</v>
      </c>
      <c r="C2072" s="503" t="s">
        <v>13142</v>
      </c>
      <c r="D2072" s="502" t="s">
        <v>250</v>
      </c>
      <c r="E2072" s="504">
        <v>0</v>
      </c>
      <c r="F2072" s="512"/>
    </row>
    <row r="2073" spans="1:6">
      <c r="A2073" s="513" t="s">
        <v>13123</v>
      </c>
      <c r="B2073" s="502">
        <v>102968</v>
      </c>
      <c r="C2073" s="503" t="s">
        <v>13143</v>
      </c>
      <c r="D2073" s="502" t="s">
        <v>250</v>
      </c>
      <c r="E2073" s="504">
        <v>0</v>
      </c>
      <c r="F2073" s="512"/>
    </row>
    <row r="2074" spans="1:6">
      <c r="A2074" s="513" t="s">
        <v>13123</v>
      </c>
      <c r="B2074" s="502">
        <v>102969</v>
      </c>
      <c r="C2074" s="503" t="s">
        <v>5716</v>
      </c>
      <c r="D2074" s="502" t="s">
        <v>250</v>
      </c>
      <c r="E2074" s="504">
        <v>0.1</v>
      </c>
      <c r="F2074" s="512">
        <v>0</v>
      </c>
    </row>
    <row r="2075" spans="1:6">
      <c r="A2075" s="513" t="s">
        <v>13123</v>
      </c>
      <c r="B2075" s="502">
        <v>102818</v>
      </c>
      <c r="C2075" s="503" t="s">
        <v>13144</v>
      </c>
      <c r="D2075" s="502" t="s">
        <v>250</v>
      </c>
      <c r="E2075" s="504">
        <v>0</v>
      </c>
      <c r="F2075" s="512"/>
    </row>
    <row r="2076" spans="1:6">
      <c r="A2076" s="513" t="s">
        <v>13123</v>
      </c>
      <c r="B2076" s="502">
        <v>102819</v>
      </c>
      <c r="C2076" s="503" t="s">
        <v>13145</v>
      </c>
      <c r="D2076" s="502" t="s">
        <v>250</v>
      </c>
      <c r="E2076" s="504">
        <v>0</v>
      </c>
      <c r="F2076" s="512"/>
    </row>
    <row r="2077" spans="1:6">
      <c r="A2077" s="513" t="s">
        <v>13123</v>
      </c>
      <c r="B2077" s="502">
        <v>102820</v>
      </c>
      <c r="C2077" s="503" t="s">
        <v>13146</v>
      </c>
      <c r="D2077" s="502" t="s">
        <v>250</v>
      </c>
      <c r="E2077" s="504">
        <v>0</v>
      </c>
      <c r="F2077" s="512"/>
    </row>
    <row r="2078" spans="1:6">
      <c r="A2078" s="513" t="s">
        <v>13123</v>
      </c>
      <c r="B2078" s="502">
        <v>102832</v>
      </c>
      <c r="C2078" s="503" t="s">
        <v>5706</v>
      </c>
      <c r="D2078" s="502" t="s">
        <v>250</v>
      </c>
      <c r="E2078" s="504">
        <v>6.12</v>
      </c>
      <c r="F2078" s="512">
        <v>0</v>
      </c>
    </row>
    <row r="2079" spans="1:6">
      <c r="A2079" s="513" t="s">
        <v>13123</v>
      </c>
      <c r="B2079" s="502">
        <v>102823</v>
      </c>
      <c r="C2079" s="503" t="s">
        <v>13147</v>
      </c>
      <c r="D2079" s="502" t="s">
        <v>250</v>
      </c>
      <c r="E2079" s="504">
        <v>0</v>
      </c>
      <c r="F2079" s="512"/>
    </row>
    <row r="2080" spans="1:6">
      <c r="A2080" s="513" t="s">
        <v>13123</v>
      </c>
      <c r="B2080" s="502">
        <v>102824</v>
      </c>
      <c r="C2080" s="503" t="s">
        <v>13148</v>
      </c>
      <c r="D2080" s="502" t="s">
        <v>250</v>
      </c>
      <c r="E2080" s="504">
        <v>0</v>
      </c>
      <c r="F2080" s="512"/>
    </row>
    <row r="2081" spans="1:6">
      <c r="A2081" s="513" t="s">
        <v>13123</v>
      </c>
      <c r="B2081" s="502">
        <v>102825</v>
      </c>
      <c r="C2081" s="503" t="s">
        <v>13149</v>
      </c>
      <c r="D2081" s="502" t="s">
        <v>250</v>
      </c>
      <c r="E2081" s="504">
        <v>0</v>
      </c>
      <c r="F2081" s="512"/>
    </row>
    <row r="2082" spans="1:6">
      <c r="A2082" s="513" t="s">
        <v>13123</v>
      </c>
      <c r="B2082" s="502">
        <v>102826</v>
      </c>
      <c r="C2082" s="503" t="s">
        <v>5705</v>
      </c>
      <c r="D2082" s="502" t="s">
        <v>250</v>
      </c>
      <c r="E2082" s="504">
        <v>4.59</v>
      </c>
      <c r="F2082" s="512">
        <v>0</v>
      </c>
    </row>
    <row r="2083" spans="1:6">
      <c r="A2083" s="513" t="s">
        <v>13123</v>
      </c>
      <c r="B2083" s="502">
        <v>103934</v>
      </c>
      <c r="C2083" s="503" t="s">
        <v>13150</v>
      </c>
      <c r="D2083" s="502" t="s">
        <v>250</v>
      </c>
      <c r="E2083" s="504">
        <v>0</v>
      </c>
      <c r="F2083" s="512"/>
    </row>
    <row r="2084" spans="1:6">
      <c r="A2084" s="513" t="s">
        <v>13123</v>
      </c>
      <c r="B2084" s="502">
        <v>103935</v>
      </c>
      <c r="C2084" s="503" t="s">
        <v>13151</v>
      </c>
      <c r="D2084" s="502" t="s">
        <v>250</v>
      </c>
      <c r="E2084" s="504">
        <v>0</v>
      </c>
      <c r="F2084" s="512"/>
    </row>
    <row r="2085" spans="1:6">
      <c r="A2085" s="513" t="s">
        <v>13123</v>
      </c>
      <c r="B2085" s="502">
        <v>103936</v>
      </c>
      <c r="C2085" s="503" t="s">
        <v>13152</v>
      </c>
      <c r="D2085" s="502" t="s">
        <v>250</v>
      </c>
      <c r="E2085" s="504">
        <v>0</v>
      </c>
      <c r="F2085" s="512"/>
    </row>
    <row r="2086" spans="1:6">
      <c r="A2086" s="513" t="s">
        <v>13123</v>
      </c>
      <c r="B2086" s="502">
        <v>103937</v>
      </c>
      <c r="C2086" s="503" t="s">
        <v>3551</v>
      </c>
      <c r="D2086" s="502" t="s">
        <v>250</v>
      </c>
      <c r="E2086" s="504">
        <v>1.1000000000000001</v>
      </c>
      <c r="F2086" s="512">
        <v>0</v>
      </c>
    </row>
    <row r="2087" spans="1:6">
      <c r="A2087" s="513" t="s">
        <v>13123</v>
      </c>
      <c r="B2087" s="502">
        <v>103940</v>
      </c>
      <c r="C2087" s="503" t="s">
        <v>13153</v>
      </c>
      <c r="D2087" s="502" t="s">
        <v>250</v>
      </c>
      <c r="E2087" s="504">
        <v>0</v>
      </c>
      <c r="F2087" s="512"/>
    </row>
    <row r="2088" spans="1:6">
      <c r="A2088" s="513" t="s">
        <v>13123</v>
      </c>
      <c r="B2088" s="502">
        <v>103941</v>
      </c>
      <c r="C2088" s="503" t="s">
        <v>13154</v>
      </c>
      <c r="D2088" s="502" t="s">
        <v>250</v>
      </c>
      <c r="E2088" s="504">
        <v>0</v>
      </c>
      <c r="F2088" s="512"/>
    </row>
    <row r="2089" spans="1:6">
      <c r="A2089" s="513" t="s">
        <v>13123</v>
      </c>
      <c r="B2089" s="502">
        <v>103942</v>
      </c>
      <c r="C2089" s="503" t="s">
        <v>13155</v>
      </c>
      <c r="D2089" s="502" t="s">
        <v>250</v>
      </c>
      <c r="E2089" s="504">
        <v>0</v>
      </c>
      <c r="F2089" s="512"/>
    </row>
    <row r="2090" spans="1:6">
      <c r="A2090" s="513" t="s">
        <v>13123</v>
      </c>
      <c r="B2090" s="502">
        <v>103943</v>
      </c>
      <c r="C2090" s="503" t="s">
        <v>3552</v>
      </c>
      <c r="D2090" s="502" t="s">
        <v>250</v>
      </c>
      <c r="E2090" s="504">
        <v>1.1000000000000001</v>
      </c>
      <c r="F2090" s="512">
        <v>0</v>
      </c>
    </row>
    <row r="2091" spans="1:6">
      <c r="A2091" s="513" t="s">
        <v>13123</v>
      </c>
      <c r="B2091" s="502">
        <v>91279</v>
      </c>
      <c r="C2091" s="503" t="s">
        <v>513</v>
      </c>
      <c r="D2091" s="502" t="s">
        <v>250</v>
      </c>
      <c r="E2091" s="504">
        <v>0.94</v>
      </c>
      <c r="F2091" s="512">
        <v>0</v>
      </c>
    </row>
    <row r="2092" spans="1:6">
      <c r="A2092" s="513" t="s">
        <v>13123</v>
      </c>
      <c r="B2092" s="502">
        <v>91280</v>
      </c>
      <c r="C2092" s="503" t="s">
        <v>514</v>
      </c>
      <c r="D2092" s="502" t="s">
        <v>250</v>
      </c>
      <c r="E2092" s="504">
        <v>0.21</v>
      </c>
      <c r="F2092" s="512">
        <v>0</v>
      </c>
    </row>
    <row r="2093" spans="1:6">
      <c r="A2093" s="513" t="s">
        <v>13123</v>
      </c>
      <c r="B2093" s="502">
        <v>91281</v>
      </c>
      <c r="C2093" s="503" t="s">
        <v>515</v>
      </c>
      <c r="D2093" s="502" t="s">
        <v>250</v>
      </c>
      <c r="E2093" s="504">
        <v>1.18</v>
      </c>
      <c r="F2093" s="512">
        <v>0</v>
      </c>
    </row>
    <row r="2094" spans="1:6">
      <c r="A2094" s="513" t="s">
        <v>13123</v>
      </c>
      <c r="B2094" s="502">
        <v>91282</v>
      </c>
      <c r="C2094" s="503" t="s">
        <v>516</v>
      </c>
      <c r="D2094" s="502" t="s">
        <v>250</v>
      </c>
      <c r="E2094" s="504">
        <v>9.58</v>
      </c>
      <c r="F2094" s="512">
        <v>0</v>
      </c>
    </row>
    <row r="2095" spans="1:6">
      <c r="A2095" s="513" t="s">
        <v>13123</v>
      </c>
      <c r="B2095" s="502">
        <v>95281</v>
      </c>
      <c r="C2095" s="503" t="s">
        <v>5699</v>
      </c>
      <c r="D2095" s="502" t="s">
        <v>250</v>
      </c>
      <c r="E2095" s="504">
        <v>9.51</v>
      </c>
      <c r="F2095" s="512">
        <v>0</v>
      </c>
    </row>
    <row r="2096" spans="1:6">
      <c r="A2096" s="513" t="s">
        <v>13123</v>
      </c>
      <c r="B2096" s="502">
        <v>95278</v>
      </c>
      <c r="C2096" s="503" t="s">
        <v>5696</v>
      </c>
      <c r="D2096" s="502" t="s">
        <v>250</v>
      </c>
      <c r="E2096" s="504">
        <v>0.67</v>
      </c>
      <c r="F2096" s="512">
        <v>1</v>
      </c>
    </row>
    <row r="2097" spans="1:6">
      <c r="A2097" s="513" t="s">
        <v>13123</v>
      </c>
      <c r="B2097" s="502">
        <v>95279</v>
      </c>
      <c r="C2097" s="503" t="s">
        <v>5697</v>
      </c>
      <c r="D2097" s="502" t="s">
        <v>250</v>
      </c>
      <c r="E2097" s="504">
        <v>0.13</v>
      </c>
      <c r="F2097" s="512">
        <v>1</v>
      </c>
    </row>
    <row r="2098" spans="1:6">
      <c r="A2098" s="513" t="s">
        <v>13123</v>
      </c>
      <c r="B2098" s="502">
        <v>95280</v>
      </c>
      <c r="C2098" s="503" t="s">
        <v>5698</v>
      </c>
      <c r="D2098" s="502" t="s">
        <v>250</v>
      </c>
      <c r="E2098" s="504">
        <v>0.65</v>
      </c>
      <c r="F2098" s="512">
        <v>1</v>
      </c>
    </row>
    <row r="2099" spans="1:6">
      <c r="A2099" s="513" t="s">
        <v>13123</v>
      </c>
      <c r="B2099" s="502">
        <v>95124</v>
      </c>
      <c r="C2099" s="503" t="s">
        <v>626</v>
      </c>
      <c r="D2099" s="502" t="s">
        <v>250</v>
      </c>
      <c r="E2099" s="504">
        <v>5.51</v>
      </c>
      <c r="F2099" s="512">
        <v>1</v>
      </c>
    </row>
    <row r="2100" spans="1:6">
      <c r="A2100" s="513" t="s">
        <v>13123</v>
      </c>
      <c r="B2100" s="502">
        <v>95123</v>
      </c>
      <c r="C2100" s="503" t="s">
        <v>625</v>
      </c>
      <c r="D2100" s="502" t="s">
        <v>250</v>
      </c>
      <c r="E2100" s="504">
        <v>17.87</v>
      </c>
      <c r="F2100" s="512">
        <v>1</v>
      </c>
    </row>
    <row r="2101" spans="1:6">
      <c r="A2101" s="513" t="s">
        <v>13123</v>
      </c>
      <c r="B2101" s="502">
        <v>95125</v>
      </c>
      <c r="C2101" s="503" t="s">
        <v>627</v>
      </c>
      <c r="D2101" s="502" t="s">
        <v>250</v>
      </c>
      <c r="E2101" s="504">
        <v>19.559999999999999</v>
      </c>
      <c r="F2101" s="512">
        <v>1</v>
      </c>
    </row>
    <row r="2102" spans="1:6">
      <c r="A2102" s="513" t="s">
        <v>13123</v>
      </c>
      <c r="B2102" s="502">
        <v>95126</v>
      </c>
      <c r="C2102" s="503" t="s">
        <v>6464</v>
      </c>
      <c r="D2102" s="502" t="s">
        <v>250</v>
      </c>
      <c r="E2102" s="504">
        <v>159.47</v>
      </c>
      <c r="F2102" s="512">
        <v>0</v>
      </c>
    </row>
    <row r="2103" spans="1:6">
      <c r="A2103" s="513" t="s">
        <v>13123</v>
      </c>
      <c r="B2103" s="502">
        <v>92040</v>
      </c>
      <c r="C2103" s="503" t="s">
        <v>561</v>
      </c>
      <c r="D2103" s="502" t="s">
        <v>250</v>
      </c>
      <c r="E2103" s="504">
        <v>6.47</v>
      </c>
      <c r="F2103" s="512">
        <v>1</v>
      </c>
    </row>
    <row r="2104" spans="1:6">
      <c r="A2104" s="513" t="s">
        <v>13123</v>
      </c>
      <c r="B2104" s="502">
        <v>92041</v>
      </c>
      <c r="C2104" s="503" t="s">
        <v>562</v>
      </c>
      <c r="D2104" s="502" t="s">
        <v>250</v>
      </c>
      <c r="E2104" s="504">
        <v>1.33</v>
      </c>
      <c r="F2104" s="512">
        <v>1</v>
      </c>
    </row>
    <row r="2105" spans="1:6">
      <c r="A2105" s="513" t="s">
        <v>13123</v>
      </c>
      <c r="B2105" s="502">
        <v>92042</v>
      </c>
      <c r="C2105" s="503" t="s">
        <v>563</v>
      </c>
      <c r="D2105" s="502" t="s">
        <v>250</v>
      </c>
      <c r="E2105" s="504">
        <v>5.39</v>
      </c>
      <c r="F2105" s="512">
        <v>1</v>
      </c>
    </row>
    <row r="2106" spans="1:6">
      <c r="A2106" s="513" t="s">
        <v>13123</v>
      </c>
      <c r="B2106" s="502">
        <v>102829</v>
      </c>
      <c r="C2106" s="503" t="s">
        <v>13156</v>
      </c>
      <c r="D2106" s="502" t="s">
        <v>250</v>
      </c>
      <c r="E2106" s="504">
        <v>0</v>
      </c>
      <c r="F2106" s="512"/>
    </row>
    <row r="2107" spans="1:6">
      <c r="A2107" s="513" t="s">
        <v>13123</v>
      </c>
      <c r="B2107" s="502">
        <v>102830</v>
      </c>
      <c r="C2107" s="503" t="s">
        <v>13157</v>
      </c>
      <c r="D2107" s="502" t="s">
        <v>250</v>
      </c>
      <c r="E2107" s="504">
        <v>0</v>
      </c>
      <c r="F2107" s="512"/>
    </row>
    <row r="2108" spans="1:6">
      <c r="A2108" s="513" t="s">
        <v>13123</v>
      </c>
      <c r="B2108" s="502">
        <v>102831</v>
      </c>
      <c r="C2108" s="503" t="s">
        <v>13158</v>
      </c>
      <c r="D2108" s="502" t="s">
        <v>250</v>
      </c>
      <c r="E2108" s="504">
        <v>0</v>
      </c>
      <c r="F2108" s="512"/>
    </row>
    <row r="2109" spans="1:6">
      <c r="A2109" s="513" t="s">
        <v>13123</v>
      </c>
      <c r="B2109" s="502">
        <v>92114</v>
      </c>
      <c r="C2109" s="503" t="s">
        <v>5668</v>
      </c>
      <c r="D2109" s="502" t="s">
        <v>250</v>
      </c>
      <c r="E2109" s="504">
        <v>0.26</v>
      </c>
      <c r="F2109" s="512">
        <v>0</v>
      </c>
    </row>
    <row r="2110" spans="1:6">
      <c r="A2110" s="513" t="s">
        <v>13123</v>
      </c>
      <c r="B2110" s="502">
        <v>92115</v>
      </c>
      <c r="C2110" s="503" t="s">
        <v>5669</v>
      </c>
      <c r="D2110" s="502" t="s">
        <v>250</v>
      </c>
      <c r="E2110" s="504">
        <v>0.05</v>
      </c>
      <c r="F2110" s="512">
        <v>0</v>
      </c>
    </row>
    <row r="2111" spans="1:6">
      <c r="A2111" s="513" t="s">
        <v>13123</v>
      </c>
      <c r="B2111" s="502">
        <v>92116</v>
      </c>
      <c r="C2111" s="503" t="s">
        <v>5670</v>
      </c>
      <c r="D2111" s="502" t="s">
        <v>250</v>
      </c>
      <c r="E2111" s="504">
        <v>0.18</v>
      </c>
      <c r="F2111" s="512">
        <v>0</v>
      </c>
    </row>
    <row r="2112" spans="1:6">
      <c r="A2112" s="513" t="s">
        <v>13123</v>
      </c>
      <c r="B2112" s="502">
        <v>102912</v>
      </c>
      <c r="C2112" s="503" t="s">
        <v>13159</v>
      </c>
      <c r="D2112" s="502" t="s">
        <v>250</v>
      </c>
      <c r="E2112" s="504">
        <v>0</v>
      </c>
      <c r="F2112" s="512"/>
    </row>
    <row r="2113" spans="1:6">
      <c r="A2113" s="513" t="s">
        <v>13123</v>
      </c>
      <c r="B2113" s="502">
        <v>102913</v>
      </c>
      <c r="C2113" s="503" t="s">
        <v>13160</v>
      </c>
      <c r="D2113" s="502" t="s">
        <v>250</v>
      </c>
      <c r="E2113" s="504">
        <v>0</v>
      </c>
      <c r="F2113" s="512"/>
    </row>
    <row r="2114" spans="1:6">
      <c r="A2114" s="513" t="s">
        <v>13123</v>
      </c>
      <c r="B2114" s="502">
        <v>102914</v>
      </c>
      <c r="C2114" s="503" t="s">
        <v>13161</v>
      </c>
      <c r="D2114" s="502" t="s">
        <v>250</v>
      </c>
      <c r="E2114" s="504">
        <v>0</v>
      </c>
      <c r="F2114" s="512"/>
    </row>
    <row r="2115" spans="1:6">
      <c r="A2115" s="513" t="s">
        <v>13123</v>
      </c>
      <c r="B2115" s="502">
        <v>102915</v>
      </c>
      <c r="C2115" s="503" t="s">
        <v>5711</v>
      </c>
      <c r="D2115" s="502" t="s">
        <v>250</v>
      </c>
      <c r="E2115" s="504">
        <v>0.45</v>
      </c>
      <c r="F2115" s="512">
        <v>0</v>
      </c>
    </row>
    <row r="2116" spans="1:6">
      <c r="A2116" s="513" t="s">
        <v>13123</v>
      </c>
      <c r="B2116" s="502">
        <v>95716</v>
      </c>
      <c r="C2116" s="503" t="s">
        <v>656</v>
      </c>
      <c r="D2116" s="502" t="s">
        <v>250</v>
      </c>
      <c r="E2116" s="504">
        <v>65.91</v>
      </c>
      <c r="F2116" s="512">
        <v>1</v>
      </c>
    </row>
    <row r="2117" spans="1:6">
      <c r="A2117" s="513" t="s">
        <v>13123</v>
      </c>
      <c r="B2117" s="502">
        <v>95717</v>
      </c>
      <c r="C2117" s="503" t="s">
        <v>657</v>
      </c>
      <c r="D2117" s="502" t="s">
        <v>250</v>
      </c>
      <c r="E2117" s="504">
        <v>17.420000000000002</v>
      </c>
      <c r="F2117" s="512">
        <v>1</v>
      </c>
    </row>
    <row r="2118" spans="1:6">
      <c r="A2118" s="513" t="s">
        <v>13123</v>
      </c>
      <c r="B2118" s="502">
        <v>95718</v>
      </c>
      <c r="C2118" s="503" t="s">
        <v>658</v>
      </c>
      <c r="D2118" s="502" t="s">
        <v>250</v>
      </c>
      <c r="E2118" s="504">
        <v>82.39</v>
      </c>
      <c r="F2118" s="512">
        <v>1</v>
      </c>
    </row>
    <row r="2119" spans="1:6">
      <c r="A2119" s="513" t="s">
        <v>13123</v>
      </c>
      <c r="B2119" s="502">
        <v>95719</v>
      </c>
      <c r="C2119" s="503" t="s">
        <v>659</v>
      </c>
      <c r="D2119" s="502" t="s">
        <v>250</v>
      </c>
      <c r="E2119" s="504">
        <v>97.39</v>
      </c>
      <c r="F2119" s="512">
        <v>0</v>
      </c>
    </row>
    <row r="2120" spans="1:6">
      <c r="A2120" s="513" t="s">
        <v>13123</v>
      </c>
      <c r="B2120" s="502">
        <v>104715</v>
      </c>
      <c r="C2120" s="503" t="s">
        <v>5733</v>
      </c>
      <c r="D2120" s="502" t="s">
        <v>250</v>
      </c>
      <c r="E2120" s="504">
        <v>97.39</v>
      </c>
      <c r="F2120" s="512">
        <v>0</v>
      </c>
    </row>
    <row r="2121" spans="1:6">
      <c r="A2121" s="513" t="s">
        <v>13123</v>
      </c>
      <c r="B2121" s="502">
        <v>104712</v>
      </c>
      <c r="C2121" s="503" t="s">
        <v>7740</v>
      </c>
      <c r="D2121" s="502" t="s">
        <v>250</v>
      </c>
      <c r="E2121" s="504">
        <v>61.95</v>
      </c>
      <c r="F2121" s="512">
        <v>1</v>
      </c>
    </row>
    <row r="2122" spans="1:6">
      <c r="A2122" s="513" t="s">
        <v>13123</v>
      </c>
      <c r="B2122" s="502">
        <v>104713</v>
      </c>
      <c r="C2122" s="503" t="s">
        <v>7741</v>
      </c>
      <c r="D2122" s="502" t="s">
        <v>250</v>
      </c>
      <c r="E2122" s="504">
        <v>16.37</v>
      </c>
      <c r="F2122" s="512">
        <v>1</v>
      </c>
    </row>
    <row r="2123" spans="1:6">
      <c r="A2123" s="513" t="s">
        <v>13123</v>
      </c>
      <c r="B2123" s="502">
        <v>104714</v>
      </c>
      <c r="C2123" s="503" t="s">
        <v>7742</v>
      </c>
      <c r="D2123" s="502" t="s">
        <v>250</v>
      </c>
      <c r="E2123" s="504">
        <v>77.430000000000007</v>
      </c>
      <c r="F2123" s="512">
        <v>1</v>
      </c>
    </row>
    <row r="2124" spans="1:6">
      <c r="A2124" s="513" t="s">
        <v>13123</v>
      </c>
      <c r="B2124" s="502">
        <v>102894</v>
      </c>
      <c r="C2124" s="503" t="s">
        <v>13162</v>
      </c>
      <c r="D2124" s="502" t="s">
        <v>250</v>
      </c>
      <c r="E2124" s="504">
        <v>0</v>
      </c>
      <c r="F2124" s="512"/>
    </row>
    <row r="2125" spans="1:6">
      <c r="A2125" s="513" t="s">
        <v>13123</v>
      </c>
      <c r="B2125" s="502">
        <v>104161</v>
      </c>
      <c r="C2125" s="503" t="s">
        <v>13163</v>
      </c>
      <c r="D2125" s="502" t="s">
        <v>250</v>
      </c>
      <c r="E2125" s="504">
        <v>0</v>
      </c>
      <c r="F2125" s="512"/>
    </row>
    <row r="2126" spans="1:6">
      <c r="A2126" s="513" t="s">
        <v>13123</v>
      </c>
      <c r="B2126" s="502">
        <v>102896</v>
      </c>
      <c r="C2126" s="503" t="s">
        <v>13164</v>
      </c>
      <c r="D2126" s="502" t="s">
        <v>250</v>
      </c>
      <c r="E2126" s="504">
        <v>0</v>
      </c>
      <c r="F2126" s="512"/>
    </row>
    <row r="2127" spans="1:6">
      <c r="A2127" s="513" t="s">
        <v>13123</v>
      </c>
      <c r="B2127" s="502">
        <v>102897</v>
      </c>
      <c r="C2127" s="503" t="s">
        <v>3546</v>
      </c>
      <c r="D2127" s="502" t="s">
        <v>250</v>
      </c>
      <c r="E2127" s="504">
        <v>97.39</v>
      </c>
      <c r="F2127" s="512">
        <v>0</v>
      </c>
    </row>
    <row r="2128" spans="1:6">
      <c r="A2128" s="513" t="s">
        <v>13123</v>
      </c>
      <c r="B2128" s="502">
        <v>5627</v>
      </c>
      <c r="C2128" s="503" t="s">
        <v>251</v>
      </c>
      <c r="D2128" s="502" t="s">
        <v>250</v>
      </c>
      <c r="E2128" s="504">
        <v>47.6</v>
      </c>
      <c r="F2128" s="512">
        <v>1</v>
      </c>
    </row>
    <row r="2129" spans="1:6">
      <c r="A2129" s="513" t="s">
        <v>13123</v>
      </c>
      <c r="B2129" s="502">
        <v>5628</v>
      </c>
      <c r="C2129" s="503" t="s">
        <v>252</v>
      </c>
      <c r="D2129" s="502" t="s">
        <v>250</v>
      </c>
      <c r="E2129" s="504">
        <v>12.58</v>
      </c>
      <c r="F2129" s="512">
        <v>1</v>
      </c>
    </row>
    <row r="2130" spans="1:6">
      <c r="A2130" s="513" t="s">
        <v>13123</v>
      </c>
      <c r="B2130" s="502">
        <v>5629</v>
      </c>
      <c r="C2130" s="503" t="s">
        <v>253</v>
      </c>
      <c r="D2130" s="502" t="s">
        <v>250</v>
      </c>
      <c r="E2130" s="504">
        <v>59.5</v>
      </c>
      <c r="F2130" s="512">
        <v>1</v>
      </c>
    </row>
    <row r="2131" spans="1:6">
      <c r="A2131" s="513" t="s">
        <v>13123</v>
      </c>
      <c r="B2131" s="502">
        <v>5630</v>
      </c>
      <c r="C2131" s="503" t="s">
        <v>254</v>
      </c>
      <c r="D2131" s="502" t="s">
        <v>250</v>
      </c>
      <c r="E2131" s="504">
        <v>69.78</v>
      </c>
      <c r="F2131" s="512">
        <v>0</v>
      </c>
    </row>
    <row r="2132" spans="1:6">
      <c r="A2132" s="513" t="s">
        <v>13123</v>
      </c>
      <c r="B2132" s="502">
        <v>88900</v>
      </c>
      <c r="C2132" s="503" t="s">
        <v>370</v>
      </c>
      <c r="D2132" s="502" t="s">
        <v>250</v>
      </c>
      <c r="E2132" s="504">
        <v>53.86</v>
      </c>
      <c r="F2132" s="512">
        <v>1</v>
      </c>
    </row>
    <row r="2133" spans="1:6">
      <c r="A2133" s="513" t="s">
        <v>13123</v>
      </c>
      <c r="B2133" s="502">
        <v>88902</v>
      </c>
      <c r="C2133" s="503" t="s">
        <v>371</v>
      </c>
      <c r="D2133" s="502" t="s">
        <v>250</v>
      </c>
      <c r="E2133" s="504">
        <v>14.23</v>
      </c>
      <c r="F2133" s="512">
        <v>1</v>
      </c>
    </row>
    <row r="2134" spans="1:6">
      <c r="A2134" s="513" t="s">
        <v>13123</v>
      </c>
      <c r="B2134" s="502">
        <v>88903</v>
      </c>
      <c r="C2134" s="503" t="s">
        <v>372</v>
      </c>
      <c r="D2134" s="502" t="s">
        <v>250</v>
      </c>
      <c r="E2134" s="504">
        <v>67.319999999999993</v>
      </c>
      <c r="F2134" s="512">
        <v>1</v>
      </c>
    </row>
    <row r="2135" spans="1:6">
      <c r="A2135" s="513" t="s">
        <v>13123</v>
      </c>
      <c r="B2135" s="502">
        <v>88904</v>
      </c>
      <c r="C2135" s="503" t="s">
        <v>373</v>
      </c>
      <c r="D2135" s="502" t="s">
        <v>250</v>
      </c>
      <c r="E2135" s="504">
        <v>97.39</v>
      </c>
      <c r="F2135" s="512">
        <v>0</v>
      </c>
    </row>
    <row r="2136" spans="1:6">
      <c r="A2136" s="513" t="s">
        <v>13123</v>
      </c>
      <c r="B2136" s="502">
        <v>88569</v>
      </c>
      <c r="C2136" s="503" t="s">
        <v>356</v>
      </c>
      <c r="D2136" s="502" t="s">
        <v>250</v>
      </c>
      <c r="E2136" s="504">
        <v>3.71</v>
      </c>
      <c r="F2136" s="512">
        <v>1</v>
      </c>
    </row>
    <row r="2137" spans="1:6">
      <c r="A2137" s="513" t="s">
        <v>13123</v>
      </c>
      <c r="B2137" s="502">
        <v>88570</v>
      </c>
      <c r="C2137" s="503" t="s">
        <v>357</v>
      </c>
      <c r="D2137" s="502" t="s">
        <v>250</v>
      </c>
      <c r="E2137" s="504">
        <v>1.28</v>
      </c>
      <c r="F2137" s="512">
        <v>1</v>
      </c>
    </row>
    <row r="2138" spans="1:6">
      <c r="A2138" s="513" t="s">
        <v>13123</v>
      </c>
      <c r="B2138" s="502">
        <v>5765</v>
      </c>
      <c r="C2138" s="503" t="s">
        <v>286</v>
      </c>
      <c r="D2138" s="502" t="s">
        <v>250</v>
      </c>
      <c r="E2138" s="504">
        <v>4.6399999999999997</v>
      </c>
      <c r="F2138" s="512">
        <v>1</v>
      </c>
    </row>
    <row r="2139" spans="1:6">
      <c r="A2139" s="513" t="s">
        <v>13123</v>
      </c>
      <c r="B2139" s="502">
        <v>5766</v>
      </c>
      <c r="C2139" s="503" t="s">
        <v>287</v>
      </c>
      <c r="D2139" s="502" t="s">
        <v>250</v>
      </c>
      <c r="E2139" s="504">
        <v>3.17</v>
      </c>
      <c r="F2139" s="512">
        <v>0</v>
      </c>
    </row>
    <row r="2140" spans="1:6">
      <c r="A2140" s="513" t="s">
        <v>13123</v>
      </c>
      <c r="B2140" s="502">
        <v>91468</v>
      </c>
      <c r="C2140" s="503" t="s">
        <v>5655</v>
      </c>
      <c r="D2140" s="502" t="s">
        <v>250</v>
      </c>
      <c r="E2140" s="504">
        <v>25.92</v>
      </c>
      <c r="F2140" s="512">
        <v>1</v>
      </c>
    </row>
    <row r="2141" spans="1:6">
      <c r="A2141" s="513" t="s">
        <v>13123</v>
      </c>
      <c r="B2141" s="502">
        <v>91484</v>
      </c>
      <c r="C2141" s="503" t="s">
        <v>5657</v>
      </c>
      <c r="D2141" s="502" t="s">
        <v>250</v>
      </c>
      <c r="E2141" s="504">
        <v>4.0999999999999996</v>
      </c>
      <c r="F2141" s="512">
        <v>1</v>
      </c>
    </row>
    <row r="2142" spans="1:6">
      <c r="A2142" s="513" t="s">
        <v>13123</v>
      </c>
      <c r="B2142" s="502">
        <v>91469</v>
      </c>
      <c r="C2142" s="503" t="s">
        <v>5656</v>
      </c>
      <c r="D2142" s="502" t="s">
        <v>250</v>
      </c>
      <c r="E2142" s="504">
        <v>10.15</v>
      </c>
      <c r="F2142" s="512">
        <v>1</v>
      </c>
    </row>
    <row r="2143" spans="1:6">
      <c r="A2143" s="513" t="s">
        <v>13123</v>
      </c>
      <c r="B2143" s="502">
        <v>83361</v>
      </c>
      <c r="C2143" s="503" t="s">
        <v>342</v>
      </c>
      <c r="D2143" s="502" t="s">
        <v>250</v>
      </c>
      <c r="E2143" s="504">
        <v>43.63</v>
      </c>
      <c r="F2143" s="512">
        <v>1</v>
      </c>
    </row>
    <row r="2144" spans="1:6">
      <c r="A2144" s="513" t="s">
        <v>13123</v>
      </c>
      <c r="B2144" s="502">
        <v>91485</v>
      </c>
      <c r="C2144" s="503" t="s">
        <v>5658</v>
      </c>
      <c r="D2144" s="502" t="s">
        <v>250</v>
      </c>
      <c r="E2144" s="504">
        <v>167.63</v>
      </c>
      <c r="F2144" s="512">
        <v>0</v>
      </c>
    </row>
    <row r="2145" spans="1:6">
      <c r="A2145" s="513" t="s">
        <v>13123</v>
      </c>
      <c r="B2145" s="502">
        <v>102835</v>
      </c>
      <c r="C2145" s="503" t="s">
        <v>13165</v>
      </c>
      <c r="D2145" s="502" t="s">
        <v>250</v>
      </c>
      <c r="E2145" s="504">
        <v>0</v>
      </c>
      <c r="F2145" s="512"/>
    </row>
    <row r="2146" spans="1:6">
      <c r="A2146" s="513" t="s">
        <v>13123</v>
      </c>
      <c r="B2146" s="502">
        <v>102836</v>
      </c>
      <c r="C2146" s="503" t="s">
        <v>13166</v>
      </c>
      <c r="D2146" s="502" t="s">
        <v>250</v>
      </c>
      <c r="E2146" s="504">
        <v>0</v>
      </c>
      <c r="F2146" s="512"/>
    </row>
    <row r="2147" spans="1:6">
      <c r="A2147" s="513" t="s">
        <v>13123</v>
      </c>
      <c r="B2147" s="502">
        <v>102837</v>
      </c>
      <c r="C2147" s="503" t="s">
        <v>13167</v>
      </c>
      <c r="D2147" s="502" t="s">
        <v>250</v>
      </c>
      <c r="E2147" s="504">
        <v>0</v>
      </c>
      <c r="F2147" s="512"/>
    </row>
    <row r="2148" spans="1:6">
      <c r="A2148" s="513" t="s">
        <v>13123</v>
      </c>
      <c r="B2148" s="502">
        <v>89230</v>
      </c>
      <c r="C2148" s="503" t="s">
        <v>400</v>
      </c>
      <c r="D2148" s="502" t="s">
        <v>250</v>
      </c>
      <c r="E2148" s="504">
        <v>114.32</v>
      </c>
      <c r="F2148" s="512">
        <v>1</v>
      </c>
    </row>
    <row r="2149" spans="1:6">
      <c r="A2149" s="513" t="s">
        <v>13123</v>
      </c>
      <c r="B2149" s="502">
        <v>89231</v>
      </c>
      <c r="C2149" s="503" t="s">
        <v>401</v>
      </c>
      <c r="D2149" s="502" t="s">
        <v>250</v>
      </c>
      <c r="E2149" s="504">
        <v>35</v>
      </c>
      <c r="F2149" s="512">
        <v>1</v>
      </c>
    </row>
    <row r="2150" spans="1:6">
      <c r="A2150" s="513" t="s">
        <v>13123</v>
      </c>
      <c r="B2150" s="502">
        <v>89232</v>
      </c>
      <c r="C2150" s="503" t="s">
        <v>402</v>
      </c>
      <c r="D2150" s="502" t="s">
        <v>250</v>
      </c>
      <c r="E2150" s="504">
        <v>203.93</v>
      </c>
      <c r="F2150" s="512">
        <v>1</v>
      </c>
    </row>
    <row r="2151" spans="1:6">
      <c r="A2151" s="513" t="s">
        <v>13123</v>
      </c>
      <c r="B2151" s="502">
        <v>89233</v>
      </c>
      <c r="C2151" s="503" t="s">
        <v>403</v>
      </c>
      <c r="D2151" s="502" t="s">
        <v>250</v>
      </c>
      <c r="E2151" s="504">
        <v>180.98</v>
      </c>
      <c r="F2151" s="512">
        <v>0</v>
      </c>
    </row>
    <row r="2152" spans="1:6">
      <c r="A2152" s="513" t="s">
        <v>13123</v>
      </c>
      <c r="B2152" s="502">
        <v>89236</v>
      </c>
      <c r="C2152" s="503" t="s">
        <v>404</v>
      </c>
      <c r="D2152" s="502" t="s">
        <v>250</v>
      </c>
      <c r="E2152" s="504">
        <v>267.06</v>
      </c>
      <c r="F2152" s="512">
        <v>1</v>
      </c>
    </row>
    <row r="2153" spans="1:6">
      <c r="A2153" s="513" t="s">
        <v>13123</v>
      </c>
      <c r="B2153" s="502">
        <v>89237</v>
      </c>
      <c r="C2153" s="503" t="s">
        <v>405</v>
      </c>
      <c r="D2153" s="502" t="s">
        <v>250</v>
      </c>
      <c r="E2153" s="504">
        <v>81.77</v>
      </c>
      <c r="F2153" s="512">
        <v>1</v>
      </c>
    </row>
    <row r="2154" spans="1:6">
      <c r="A2154" s="513" t="s">
        <v>13123</v>
      </c>
      <c r="B2154" s="502">
        <v>89238</v>
      </c>
      <c r="C2154" s="503" t="s">
        <v>406</v>
      </c>
      <c r="D2154" s="502" t="s">
        <v>250</v>
      </c>
      <c r="E2154" s="504">
        <v>476.37</v>
      </c>
      <c r="F2154" s="512">
        <v>1</v>
      </c>
    </row>
    <row r="2155" spans="1:6">
      <c r="A2155" s="513" t="s">
        <v>13123</v>
      </c>
      <c r="B2155" s="502">
        <v>89239</v>
      </c>
      <c r="C2155" s="503" t="s">
        <v>407</v>
      </c>
      <c r="D2155" s="502" t="s">
        <v>250</v>
      </c>
      <c r="E2155" s="504">
        <v>478.61</v>
      </c>
      <c r="F2155" s="512">
        <v>0</v>
      </c>
    </row>
    <row r="2156" spans="1:6">
      <c r="A2156" s="513" t="s">
        <v>13123</v>
      </c>
      <c r="B2156" s="502">
        <v>102930</v>
      </c>
      <c r="C2156" s="503" t="s">
        <v>13168</v>
      </c>
      <c r="D2156" s="502" t="s">
        <v>250</v>
      </c>
      <c r="E2156" s="504">
        <v>0</v>
      </c>
      <c r="F2156" s="512"/>
    </row>
    <row r="2157" spans="1:6">
      <c r="A2157" s="513" t="s">
        <v>13123</v>
      </c>
      <c r="B2157" s="502">
        <v>102931</v>
      </c>
      <c r="C2157" s="503" t="s">
        <v>13169</v>
      </c>
      <c r="D2157" s="502" t="s">
        <v>250</v>
      </c>
      <c r="E2157" s="504">
        <v>0</v>
      </c>
      <c r="F2157" s="512"/>
    </row>
    <row r="2158" spans="1:6">
      <c r="A2158" s="513" t="s">
        <v>13123</v>
      </c>
      <c r="B2158" s="502">
        <v>102932</v>
      </c>
      <c r="C2158" s="503" t="s">
        <v>13170</v>
      </c>
      <c r="D2158" s="502" t="s">
        <v>250</v>
      </c>
      <c r="E2158" s="504">
        <v>0</v>
      </c>
      <c r="F2158" s="512"/>
    </row>
    <row r="2159" spans="1:6">
      <c r="A2159" s="513" t="s">
        <v>13123</v>
      </c>
      <c r="B2159" s="502">
        <v>102933</v>
      </c>
      <c r="C2159" s="503" t="s">
        <v>3547</v>
      </c>
      <c r="D2159" s="502" t="s">
        <v>250</v>
      </c>
      <c r="E2159" s="504">
        <v>0.67</v>
      </c>
      <c r="F2159" s="512">
        <v>0</v>
      </c>
    </row>
    <row r="2160" spans="1:6">
      <c r="A2160" s="513" t="s">
        <v>13123</v>
      </c>
      <c r="B2160" s="502">
        <v>93411</v>
      </c>
      <c r="C2160" s="503" t="s">
        <v>606</v>
      </c>
      <c r="D2160" s="502" t="s">
        <v>250</v>
      </c>
      <c r="E2160" s="504">
        <v>0.36</v>
      </c>
      <c r="F2160" s="512">
        <v>1</v>
      </c>
    </row>
    <row r="2161" spans="1:6">
      <c r="A2161" s="513" t="s">
        <v>13123</v>
      </c>
      <c r="B2161" s="502">
        <v>93412</v>
      </c>
      <c r="C2161" s="503" t="s">
        <v>607</v>
      </c>
      <c r="D2161" s="502" t="s">
        <v>250</v>
      </c>
      <c r="E2161" s="504">
        <v>0.13</v>
      </c>
      <c r="F2161" s="512">
        <v>1</v>
      </c>
    </row>
    <row r="2162" spans="1:6">
      <c r="A2162" s="513" t="s">
        <v>13123</v>
      </c>
      <c r="B2162" s="502">
        <v>93413</v>
      </c>
      <c r="C2162" s="503" t="s">
        <v>608</v>
      </c>
      <c r="D2162" s="502" t="s">
        <v>250</v>
      </c>
      <c r="E2162" s="504">
        <v>0.32</v>
      </c>
      <c r="F2162" s="512">
        <v>1</v>
      </c>
    </row>
    <row r="2163" spans="1:6">
      <c r="A2163" s="513" t="s">
        <v>13123</v>
      </c>
      <c r="B2163" s="502">
        <v>93414</v>
      </c>
      <c r="C2163" s="503" t="s">
        <v>609</v>
      </c>
      <c r="D2163" s="502" t="s">
        <v>250</v>
      </c>
      <c r="E2163" s="504">
        <v>12.03</v>
      </c>
      <c r="F2163" s="512">
        <v>0</v>
      </c>
    </row>
    <row r="2164" spans="1:6">
      <c r="A2164" s="513" t="s">
        <v>13123</v>
      </c>
      <c r="B2164" s="502">
        <v>88855</v>
      </c>
      <c r="C2164" s="503" t="s">
        <v>6454</v>
      </c>
      <c r="D2164" s="502" t="s">
        <v>250</v>
      </c>
      <c r="E2164" s="504">
        <v>3.31</v>
      </c>
      <c r="F2164" s="512">
        <v>1</v>
      </c>
    </row>
    <row r="2165" spans="1:6">
      <c r="A2165" s="513" t="s">
        <v>13123</v>
      </c>
      <c r="B2165" s="502">
        <v>88856</v>
      </c>
      <c r="C2165" s="503" t="s">
        <v>6455</v>
      </c>
      <c r="D2165" s="502" t="s">
        <v>250</v>
      </c>
      <c r="E2165" s="504">
        <v>0.91</v>
      </c>
      <c r="F2165" s="512">
        <v>1</v>
      </c>
    </row>
    <row r="2166" spans="1:6">
      <c r="A2166" s="513" t="s">
        <v>13123</v>
      </c>
      <c r="B2166" s="502">
        <v>5658</v>
      </c>
      <c r="C2166" s="503" t="s">
        <v>6451</v>
      </c>
      <c r="D2166" s="502" t="s">
        <v>250</v>
      </c>
      <c r="E2166" s="504">
        <v>2.2999999999999998</v>
      </c>
      <c r="F2166" s="512">
        <v>1</v>
      </c>
    </row>
    <row r="2167" spans="1:6">
      <c r="A2167" s="513" t="s">
        <v>13123</v>
      </c>
      <c r="B2167" s="502">
        <v>53840</v>
      </c>
      <c r="C2167" s="503" t="s">
        <v>324</v>
      </c>
      <c r="D2167" s="502" t="s">
        <v>250</v>
      </c>
      <c r="E2167" s="504">
        <v>2.6</v>
      </c>
      <c r="F2167" s="512">
        <v>1</v>
      </c>
    </row>
    <row r="2168" spans="1:6">
      <c r="A2168" s="513" t="s">
        <v>13123</v>
      </c>
      <c r="B2168" s="502">
        <v>87026</v>
      </c>
      <c r="C2168" s="503" t="s">
        <v>347</v>
      </c>
      <c r="D2168" s="502" t="s">
        <v>250</v>
      </c>
      <c r="E2168" s="504">
        <v>0.71</v>
      </c>
      <c r="F2168" s="512">
        <v>1</v>
      </c>
    </row>
    <row r="2169" spans="1:6">
      <c r="A2169" s="513" t="s">
        <v>13123</v>
      </c>
      <c r="B2169" s="502">
        <v>53841</v>
      </c>
      <c r="C2169" s="503" t="s">
        <v>325</v>
      </c>
      <c r="D2169" s="502" t="s">
        <v>250</v>
      </c>
      <c r="E2169" s="504">
        <v>1.8</v>
      </c>
      <c r="F2169" s="512">
        <v>1</v>
      </c>
    </row>
    <row r="2170" spans="1:6">
      <c r="A2170" s="513" t="s">
        <v>13123</v>
      </c>
      <c r="B2170" s="502">
        <v>95209</v>
      </c>
      <c r="C2170" s="503" t="s">
        <v>5688</v>
      </c>
      <c r="D2170" s="502" t="s">
        <v>250</v>
      </c>
      <c r="E2170" s="504">
        <v>12.42</v>
      </c>
      <c r="F2170" s="512">
        <v>1</v>
      </c>
    </row>
    <row r="2171" spans="1:6">
      <c r="A2171" s="513" t="s">
        <v>13123</v>
      </c>
      <c r="B2171" s="502">
        <v>95210</v>
      </c>
      <c r="C2171" s="503" t="s">
        <v>5689</v>
      </c>
      <c r="D2171" s="502" t="s">
        <v>250</v>
      </c>
      <c r="E2171" s="504">
        <v>58.74</v>
      </c>
      <c r="F2171" s="512">
        <v>1</v>
      </c>
    </row>
    <row r="2172" spans="1:6">
      <c r="A2172" s="513" t="s">
        <v>13123</v>
      </c>
      <c r="B2172" s="502">
        <v>95211</v>
      </c>
      <c r="C2172" s="503" t="s">
        <v>5690</v>
      </c>
      <c r="D2172" s="502" t="s">
        <v>250</v>
      </c>
      <c r="E2172" s="504">
        <v>6.73</v>
      </c>
      <c r="F2172" s="512">
        <v>0</v>
      </c>
    </row>
    <row r="2173" spans="1:6">
      <c r="A2173" s="513" t="s">
        <v>13123</v>
      </c>
      <c r="B2173" s="502">
        <v>93267</v>
      </c>
      <c r="C2173" s="503" t="s">
        <v>5675</v>
      </c>
      <c r="D2173" s="502" t="s">
        <v>250</v>
      </c>
      <c r="E2173" s="504">
        <v>26.66</v>
      </c>
      <c r="F2173" s="512">
        <v>1</v>
      </c>
    </row>
    <row r="2174" spans="1:6">
      <c r="A2174" s="513" t="s">
        <v>13123</v>
      </c>
      <c r="B2174" s="502">
        <v>93269</v>
      </c>
      <c r="C2174" s="503" t="s">
        <v>5676</v>
      </c>
      <c r="D2174" s="502" t="s">
        <v>250</v>
      </c>
      <c r="E2174" s="504">
        <v>10</v>
      </c>
      <c r="F2174" s="512">
        <v>1</v>
      </c>
    </row>
    <row r="2175" spans="1:6">
      <c r="A2175" s="513" t="s">
        <v>13123</v>
      </c>
      <c r="B2175" s="502">
        <v>93270</v>
      </c>
      <c r="C2175" s="503" t="s">
        <v>5677</v>
      </c>
      <c r="D2175" s="502" t="s">
        <v>250</v>
      </c>
      <c r="E2175" s="504">
        <v>25.92</v>
      </c>
      <c r="F2175" s="512">
        <v>1</v>
      </c>
    </row>
    <row r="2176" spans="1:6">
      <c r="A2176" s="513" t="s">
        <v>13123</v>
      </c>
      <c r="B2176" s="502">
        <v>93271</v>
      </c>
      <c r="C2176" s="503" t="s">
        <v>5678</v>
      </c>
      <c r="D2176" s="502" t="s">
        <v>250</v>
      </c>
      <c r="E2176" s="504">
        <v>6.73</v>
      </c>
      <c r="F2176" s="512">
        <v>0</v>
      </c>
    </row>
    <row r="2177" spans="1:6">
      <c r="A2177" s="513" t="s">
        <v>13123</v>
      </c>
      <c r="B2177" s="502">
        <v>95208</v>
      </c>
      <c r="C2177" s="503" t="s">
        <v>5687</v>
      </c>
      <c r="D2177" s="502" t="s">
        <v>250</v>
      </c>
      <c r="E2177" s="504">
        <v>53.71</v>
      </c>
      <c r="F2177" s="512">
        <v>1</v>
      </c>
    </row>
    <row r="2178" spans="1:6">
      <c r="A2178" s="513" t="s">
        <v>13123</v>
      </c>
      <c r="B2178" s="502">
        <v>83761</v>
      </c>
      <c r="C2178" s="503" t="s">
        <v>343</v>
      </c>
      <c r="D2178" s="502" t="s">
        <v>250</v>
      </c>
      <c r="E2178" s="504">
        <v>10.210000000000001</v>
      </c>
      <c r="F2178" s="512">
        <v>1</v>
      </c>
    </row>
    <row r="2179" spans="1:6">
      <c r="A2179" s="513" t="s">
        <v>13123</v>
      </c>
      <c r="B2179" s="502">
        <v>83764</v>
      </c>
      <c r="C2179" s="503" t="s">
        <v>346</v>
      </c>
      <c r="D2179" s="502" t="s">
        <v>250</v>
      </c>
      <c r="E2179" s="504">
        <v>3.6</v>
      </c>
      <c r="F2179" s="512">
        <v>1</v>
      </c>
    </row>
    <row r="2180" spans="1:6">
      <c r="A2180" s="513" t="s">
        <v>13123</v>
      </c>
      <c r="B2180" s="502">
        <v>83762</v>
      </c>
      <c r="C2180" s="503" t="s">
        <v>344</v>
      </c>
      <c r="D2180" s="502" t="s">
        <v>250</v>
      </c>
      <c r="E2180" s="504">
        <v>9.11</v>
      </c>
      <c r="F2180" s="512">
        <v>1</v>
      </c>
    </row>
    <row r="2181" spans="1:6">
      <c r="A2181" s="513" t="s">
        <v>13123</v>
      </c>
      <c r="B2181" s="502">
        <v>83763</v>
      </c>
      <c r="C2181" s="503" t="s">
        <v>345</v>
      </c>
      <c r="D2181" s="502" t="s">
        <v>250</v>
      </c>
      <c r="E2181" s="504">
        <v>54.36</v>
      </c>
      <c r="F2181" s="512">
        <v>0</v>
      </c>
    </row>
    <row r="2182" spans="1:6">
      <c r="A2182" s="513" t="s">
        <v>13123</v>
      </c>
      <c r="B2182" s="502">
        <v>95874</v>
      </c>
      <c r="C2182" s="503" t="s">
        <v>663</v>
      </c>
      <c r="D2182" s="502" t="s">
        <v>250</v>
      </c>
      <c r="E2182" s="504">
        <v>10.91</v>
      </c>
      <c r="F2182" s="512">
        <v>1</v>
      </c>
    </row>
    <row r="2183" spans="1:6">
      <c r="A2183" s="513" t="s">
        <v>13123</v>
      </c>
      <c r="B2183" s="502">
        <v>95869</v>
      </c>
      <c r="C2183" s="503" t="s">
        <v>660</v>
      </c>
      <c r="D2183" s="502" t="s">
        <v>250</v>
      </c>
      <c r="E2183" s="504">
        <v>3.84</v>
      </c>
      <c r="F2183" s="512">
        <v>1</v>
      </c>
    </row>
    <row r="2184" spans="1:6">
      <c r="A2184" s="513" t="s">
        <v>13123</v>
      </c>
      <c r="B2184" s="502">
        <v>95870</v>
      </c>
      <c r="C2184" s="503" t="s">
        <v>661</v>
      </c>
      <c r="D2184" s="502" t="s">
        <v>250</v>
      </c>
      <c r="E2184" s="504">
        <v>9.73</v>
      </c>
      <c r="F2184" s="512">
        <v>1</v>
      </c>
    </row>
    <row r="2185" spans="1:6">
      <c r="A2185" s="513" t="s">
        <v>13123</v>
      </c>
      <c r="B2185" s="502">
        <v>95871</v>
      </c>
      <c r="C2185" s="503" t="s">
        <v>662</v>
      </c>
      <c r="D2185" s="502" t="s">
        <v>250</v>
      </c>
      <c r="E2185" s="504">
        <v>295.74</v>
      </c>
      <c r="F2185" s="512">
        <v>0</v>
      </c>
    </row>
    <row r="2186" spans="1:6">
      <c r="A2186" s="513" t="s">
        <v>13123</v>
      </c>
      <c r="B2186" s="502">
        <v>104684</v>
      </c>
      <c r="C2186" s="503" t="s">
        <v>13171</v>
      </c>
      <c r="D2186" s="502" t="s">
        <v>250</v>
      </c>
      <c r="E2186" s="504">
        <v>0</v>
      </c>
      <c r="F2186" s="512"/>
    </row>
    <row r="2187" spans="1:6">
      <c r="A2187" s="513" t="s">
        <v>13123</v>
      </c>
      <c r="B2187" s="502">
        <v>104685</v>
      </c>
      <c r="C2187" s="503" t="s">
        <v>13172</v>
      </c>
      <c r="D2187" s="502" t="s">
        <v>250</v>
      </c>
      <c r="E2187" s="504">
        <v>0</v>
      </c>
      <c r="F2187" s="512"/>
    </row>
    <row r="2188" spans="1:6">
      <c r="A2188" s="513" t="s">
        <v>13123</v>
      </c>
      <c r="B2188" s="502">
        <v>104686</v>
      </c>
      <c r="C2188" s="503" t="s">
        <v>13173</v>
      </c>
      <c r="D2188" s="502" t="s">
        <v>250</v>
      </c>
      <c r="E2188" s="504">
        <v>0</v>
      </c>
      <c r="F2188" s="512"/>
    </row>
    <row r="2189" spans="1:6">
      <c r="A2189" s="513" t="s">
        <v>13123</v>
      </c>
      <c r="B2189" s="502">
        <v>104687</v>
      </c>
      <c r="C2189" s="503" t="s">
        <v>5729</v>
      </c>
      <c r="D2189" s="502" t="s">
        <v>250</v>
      </c>
      <c r="E2189" s="504">
        <v>486.77</v>
      </c>
      <c r="F2189" s="512">
        <v>0</v>
      </c>
    </row>
    <row r="2190" spans="1:6">
      <c r="A2190" s="513" t="s">
        <v>13123</v>
      </c>
      <c r="B2190" s="502">
        <v>73303</v>
      </c>
      <c r="C2190" s="503" t="s">
        <v>334</v>
      </c>
      <c r="D2190" s="502" t="s">
        <v>250</v>
      </c>
      <c r="E2190" s="504">
        <v>7.66</v>
      </c>
      <c r="F2190" s="512">
        <v>1</v>
      </c>
    </row>
    <row r="2191" spans="1:6">
      <c r="A2191" s="513" t="s">
        <v>13123</v>
      </c>
      <c r="B2191" s="502">
        <v>93235</v>
      </c>
      <c r="C2191" s="503" t="s">
        <v>589</v>
      </c>
      <c r="D2191" s="502" t="s">
        <v>250</v>
      </c>
      <c r="E2191" s="504">
        <v>2.7</v>
      </c>
      <c r="F2191" s="512">
        <v>1</v>
      </c>
    </row>
    <row r="2192" spans="1:6">
      <c r="A2192" s="513" t="s">
        <v>13123</v>
      </c>
      <c r="B2192" s="502">
        <v>73307</v>
      </c>
      <c r="C2192" s="503" t="s">
        <v>335</v>
      </c>
      <c r="D2192" s="502" t="s">
        <v>250</v>
      </c>
      <c r="E2192" s="504">
        <v>6.84</v>
      </c>
      <c r="F2192" s="512">
        <v>1</v>
      </c>
    </row>
    <row r="2193" spans="1:6">
      <c r="A2193" s="513" t="s">
        <v>13123</v>
      </c>
      <c r="B2193" s="502">
        <v>73311</v>
      </c>
      <c r="C2193" s="503" t="s">
        <v>337</v>
      </c>
      <c r="D2193" s="502" t="s">
        <v>250</v>
      </c>
      <c r="E2193" s="504">
        <v>192.9</v>
      </c>
      <c r="F2193" s="512">
        <v>0</v>
      </c>
    </row>
    <row r="2194" spans="1:6">
      <c r="A2194" s="513" t="s">
        <v>13123</v>
      </c>
      <c r="B2194" s="502">
        <v>93423</v>
      </c>
      <c r="C2194" s="503" t="s">
        <v>614</v>
      </c>
      <c r="D2194" s="502" t="s">
        <v>250</v>
      </c>
      <c r="E2194" s="504">
        <v>6.82</v>
      </c>
      <c r="F2194" s="512">
        <v>1</v>
      </c>
    </row>
    <row r="2195" spans="1:6">
      <c r="A2195" s="513" t="s">
        <v>13123</v>
      </c>
      <c r="B2195" s="502">
        <v>93424</v>
      </c>
      <c r="C2195" s="503" t="s">
        <v>615</v>
      </c>
      <c r="D2195" s="502" t="s">
        <v>250</v>
      </c>
      <c r="E2195" s="504">
        <v>2.4</v>
      </c>
      <c r="F2195" s="512">
        <v>1</v>
      </c>
    </row>
    <row r="2196" spans="1:6">
      <c r="A2196" s="513" t="s">
        <v>13123</v>
      </c>
      <c r="B2196" s="502">
        <v>93425</v>
      </c>
      <c r="C2196" s="503" t="s">
        <v>616</v>
      </c>
      <c r="D2196" s="502" t="s">
        <v>250</v>
      </c>
      <c r="E2196" s="504">
        <v>6.09</v>
      </c>
      <c r="F2196" s="512">
        <v>1</v>
      </c>
    </row>
    <row r="2197" spans="1:6">
      <c r="A2197" s="513" t="s">
        <v>13123</v>
      </c>
      <c r="B2197" s="502">
        <v>93426</v>
      </c>
      <c r="C2197" s="503" t="s">
        <v>617</v>
      </c>
      <c r="D2197" s="502" t="s">
        <v>250</v>
      </c>
      <c r="E2197" s="504">
        <v>173.59</v>
      </c>
      <c r="F2197" s="512">
        <v>0</v>
      </c>
    </row>
    <row r="2198" spans="1:6">
      <c r="A2198" s="513" t="s">
        <v>13123</v>
      </c>
      <c r="B2198" s="502">
        <v>93417</v>
      </c>
      <c r="C2198" s="503" t="s">
        <v>610</v>
      </c>
      <c r="D2198" s="502" t="s">
        <v>250</v>
      </c>
      <c r="E2198" s="504">
        <v>4.82</v>
      </c>
      <c r="F2198" s="512">
        <v>1</v>
      </c>
    </row>
    <row r="2199" spans="1:6">
      <c r="A2199" s="513" t="s">
        <v>13123</v>
      </c>
      <c r="B2199" s="502">
        <v>93418</v>
      </c>
      <c r="C2199" s="503" t="s">
        <v>611</v>
      </c>
      <c r="D2199" s="502" t="s">
        <v>250</v>
      </c>
      <c r="E2199" s="504">
        <v>1.7</v>
      </c>
      <c r="F2199" s="512">
        <v>1</v>
      </c>
    </row>
    <row r="2200" spans="1:6">
      <c r="A2200" s="513" t="s">
        <v>13123</v>
      </c>
      <c r="B2200" s="502">
        <v>93419</v>
      </c>
      <c r="C2200" s="503" t="s">
        <v>612</v>
      </c>
      <c r="D2200" s="502" t="s">
        <v>250</v>
      </c>
      <c r="E2200" s="504">
        <v>4.3</v>
      </c>
      <c r="F2200" s="512">
        <v>1</v>
      </c>
    </row>
    <row r="2201" spans="1:6">
      <c r="A2201" s="513" t="s">
        <v>13123</v>
      </c>
      <c r="B2201" s="502">
        <v>93420</v>
      </c>
      <c r="C2201" s="503" t="s">
        <v>613</v>
      </c>
      <c r="D2201" s="502" t="s">
        <v>250</v>
      </c>
      <c r="E2201" s="504">
        <v>72.64</v>
      </c>
      <c r="F2201" s="512">
        <v>0</v>
      </c>
    </row>
    <row r="2202" spans="1:6">
      <c r="A2202" s="513" t="s">
        <v>13123</v>
      </c>
      <c r="B2202" s="502">
        <v>93277</v>
      </c>
      <c r="C2202" s="503" t="s">
        <v>593</v>
      </c>
      <c r="D2202" s="502" t="s">
        <v>250</v>
      </c>
      <c r="E2202" s="504">
        <v>0.28999999999999998</v>
      </c>
      <c r="F2202" s="512">
        <v>1</v>
      </c>
    </row>
    <row r="2203" spans="1:6">
      <c r="A2203" s="513" t="s">
        <v>13123</v>
      </c>
      <c r="B2203" s="502">
        <v>93278</v>
      </c>
      <c r="C2203" s="503" t="s">
        <v>594</v>
      </c>
      <c r="D2203" s="502" t="s">
        <v>250</v>
      </c>
      <c r="E2203" s="504">
        <v>0.06</v>
      </c>
      <c r="F2203" s="512">
        <v>1</v>
      </c>
    </row>
    <row r="2204" spans="1:6">
      <c r="A2204" s="513" t="s">
        <v>13123</v>
      </c>
      <c r="B2204" s="502">
        <v>93279</v>
      </c>
      <c r="C2204" s="503" t="s">
        <v>595</v>
      </c>
      <c r="D2204" s="502" t="s">
        <v>250</v>
      </c>
      <c r="E2204" s="504">
        <v>0.27</v>
      </c>
      <c r="F2204" s="512">
        <v>1</v>
      </c>
    </row>
    <row r="2205" spans="1:6">
      <c r="A2205" s="513" t="s">
        <v>13123</v>
      </c>
      <c r="B2205" s="502">
        <v>93280</v>
      </c>
      <c r="C2205" s="503" t="s">
        <v>596</v>
      </c>
      <c r="D2205" s="502" t="s">
        <v>250</v>
      </c>
      <c r="E2205" s="504">
        <v>0.56000000000000005</v>
      </c>
      <c r="F2205" s="512">
        <v>0</v>
      </c>
    </row>
    <row r="2206" spans="1:6">
      <c r="A2206" s="513" t="s">
        <v>13123</v>
      </c>
      <c r="B2206" s="502">
        <v>104909</v>
      </c>
      <c r="C2206" s="503" t="s">
        <v>13174</v>
      </c>
      <c r="D2206" s="502" t="s">
        <v>250</v>
      </c>
      <c r="E2206" s="504">
        <v>0</v>
      </c>
      <c r="F2206" s="512"/>
    </row>
    <row r="2207" spans="1:6">
      <c r="A2207" s="513" t="s">
        <v>13123</v>
      </c>
      <c r="B2207" s="502">
        <v>104910</v>
      </c>
      <c r="C2207" s="503" t="s">
        <v>13175</v>
      </c>
      <c r="D2207" s="502" t="s">
        <v>250</v>
      </c>
      <c r="E2207" s="504">
        <v>0</v>
      </c>
      <c r="F2207" s="512"/>
    </row>
    <row r="2208" spans="1:6">
      <c r="A2208" s="513" t="s">
        <v>13123</v>
      </c>
      <c r="B2208" s="502">
        <v>104911</v>
      </c>
      <c r="C2208" s="503" t="s">
        <v>13176</v>
      </c>
      <c r="D2208" s="502" t="s">
        <v>250</v>
      </c>
      <c r="E2208" s="504">
        <v>0</v>
      </c>
      <c r="F2208" s="512"/>
    </row>
    <row r="2209" spans="1:6">
      <c r="A2209" s="513" t="s">
        <v>13123</v>
      </c>
      <c r="B2209" s="502">
        <v>104912</v>
      </c>
      <c r="C2209" s="503" t="s">
        <v>6480</v>
      </c>
      <c r="D2209" s="502" t="s">
        <v>250</v>
      </c>
      <c r="E2209" s="504">
        <v>27.54</v>
      </c>
      <c r="F2209" s="512">
        <v>0</v>
      </c>
    </row>
    <row r="2210" spans="1:6">
      <c r="A2210" s="513" t="s">
        <v>13123</v>
      </c>
      <c r="B2210" s="502">
        <v>102840</v>
      </c>
      <c r="C2210" s="503" t="s">
        <v>13177</v>
      </c>
      <c r="D2210" s="502" t="s">
        <v>250</v>
      </c>
      <c r="E2210" s="504">
        <v>0</v>
      </c>
      <c r="F2210" s="512"/>
    </row>
    <row r="2211" spans="1:6">
      <c r="A2211" s="513" t="s">
        <v>13123</v>
      </c>
      <c r="B2211" s="502">
        <v>102841</v>
      </c>
      <c r="C2211" s="503" t="s">
        <v>13178</v>
      </c>
      <c r="D2211" s="502" t="s">
        <v>250</v>
      </c>
      <c r="E2211" s="504">
        <v>0</v>
      </c>
      <c r="F2211" s="512"/>
    </row>
    <row r="2212" spans="1:6">
      <c r="A2212" s="513" t="s">
        <v>13123</v>
      </c>
      <c r="B2212" s="502">
        <v>102842</v>
      </c>
      <c r="C2212" s="503" t="s">
        <v>13179</v>
      </c>
      <c r="D2212" s="502" t="s">
        <v>250</v>
      </c>
      <c r="E2212" s="504">
        <v>0</v>
      </c>
      <c r="F2212" s="512"/>
    </row>
    <row r="2213" spans="1:6">
      <c r="A2213" s="513" t="s">
        <v>13123</v>
      </c>
      <c r="B2213" s="502">
        <v>102843</v>
      </c>
      <c r="C2213" s="503" t="s">
        <v>3539</v>
      </c>
      <c r="D2213" s="502" t="s">
        <v>250</v>
      </c>
      <c r="E2213" s="504">
        <v>145.80000000000001</v>
      </c>
      <c r="F2213" s="512">
        <v>0</v>
      </c>
    </row>
    <row r="2214" spans="1:6">
      <c r="A2214" s="513" t="s">
        <v>13123</v>
      </c>
      <c r="B2214" s="502">
        <v>89267</v>
      </c>
      <c r="C2214" s="503" t="s">
        <v>424</v>
      </c>
      <c r="D2214" s="502" t="s">
        <v>250</v>
      </c>
      <c r="E2214" s="504">
        <v>51.81</v>
      </c>
      <c r="F2214" s="512">
        <v>1</v>
      </c>
    </row>
    <row r="2215" spans="1:6">
      <c r="A2215" s="513" t="s">
        <v>13123</v>
      </c>
      <c r="B2215" s="502">
        <v>89269</v>
      </c>
      <c r="C2215" s="503" t="s">
        <v>426</v>
      </c>
      <c r="D2215" s="502" t="s">
        <v>250</v>
      </c>
      <c r="E2215" s="504">
        <v>7.38</v>
      </c>
      <c r="F2215" s="512">
        <v>1</v>
      </c>
    </row>
    <row r="2216" spans="1:6">
      <c r="A2216" s="513" t="s">
        <v>13123</v>
      </c>
      <c r="B2216" s="502">
        <v>89268</v>
      </c>
      <c r="C2216" s="503" t="s">
        <v>425</v>
      </c>
      <c r="D2216" s="502" t="s">
        <v>250</v>
      </c>
      <c r="E2216" s="504">
        <v>18.260000000000002</v>
      </c>
      <c r="F2216" s="512">
        <v>1</v>
      </c>
    </row>
    <row r="2217" spans="1:6">
      <c r="A2217" s="513" t="s">
        <v>13123</v>
      </c>
      <c r="B2217" s="502">
        <v>89270</v>
      </c>
      <c r="C2217" s="503" t="s">
        <v>427</v>
      </c>
      <c r="D2217" s="502" t="s">
        <v>250</v>
      </c>
      <c r="E2217" s="504">
        <v>83.29</v>
      </c>
      <c r="F2217" s="512">
        <v>1</v>
      </c>
    </row>
    <row r="2218" spans="1:6">
      <c r="A2218" s="513" t="s">
        <v>13123</v>
      </c>
      <c r="B2218" s="502">
        <v>89271</v>
      </c>
      <c r="C2218" s="503" t="s">
        <v>428</v>
      </c>
      <c r="D2218" s="502" t="s">
        <v>250</v>
      </c>
      <c r="E2218" s="504">
        <v>31.42</v>
      </c>
      <c r="F2218" s="512">
        <v>0</v>
      </c>
    </row>
    <row r="2219" spans="1:6">
      <c r="A2219" s="513" t="s">
        <v>13123</v>
      </c>
      <c r="B2219" s="502">
        <v>93283</v>
      </c>
      <c r="C2219" s="503" t="s">
        <v>597</v>
      </c>
      <c r="D2219" s="502" t="s">
        <v>250</v>
      </c>
      <c r="E2219" s="504">
        <v>99.64</v>
      </c>
      <c r="F2219" s="512">
        <v>1</v>
      </c>
    </row>
    <row r="2220" spans="1:6">
      <c r="A2220" s="513" t="s">
        <v>13123</v>
      </c>
      <c r="B2220" s="502">
        <v>93296</v>
      </c>
      <c r="C2220" s="503" t="s">
        <v>601</v>
      </c>
      <c r="D2220" s="502" t="s">
        <v>250</v>
      </c>
      <c r="E2220" s="504">
        <v>14.19</v>
      </c>
      <c r="F2220" s="512">
        <v>1</v>
      </c>
    </row>
    <row r="2221" spans="1:6">
      <c r="A2221" s="513" t="s">
        <v>13123</v>
      </c>
      <c r="B2221" s="502">
        <v>93284</v>
      </c>
      <c r="C2221" s="503" t="s">
        <v>598</v>
      </c>
      <c r="D2221" s="502" t="s">
        <v>250</v>
      </c>
      <c r="E2221" s="504">
        <v>35.119999999999997</v>
      </c>
      <c r="F2221" s="512">
        <v>1</v>
      </c>
    </row>
    <row r="2222" spans="1:6">
      <c r="A2222" s="513" t="s">
        <v>13123</v>
      </c>
      <c r="B2222" s="502">
        <v>93285</v>
      </c>
      <c r="C2222" s="503" t="s">
        <v>599</v>
      </c>
      <c r="D2222" s="502" t="s">
        <v>250</v>
      </c>
      <c r="E2222" s="504">
        <v>160.16999999999999</v>
      </c>
      <c r="F2222" s="512">
        <v>1</v>
      </c>
    </row>
    <row r="2223" spans="1:6">
      <c r="A2223" s="513" t="s">
        <v>13123</v>
      </c>
      <c r="B2223" s="502">
        <v>93286</v>
      </c>
      <c r="C2223" s="503" t="s">
        <v>600</v>
      </c>
      <c r="D2223" s="502" t="s">
        <v>250</v>
      </c>
      <c r="E2223" s="504">
        <v>9.36</v>
      </c>
      <c r="F2223" s="512">
        <v>0</v>
      </c>
    </row>
    <row r="2224" spans="1:6">
      <c r="A2224" s="513" t="s">
        <v>13123</v>
      </c>
      <c r="B2224" s="502">
        <v>104706</v>
      </c>
      <c r="C2224" s="503" t="s">
        <v>13180</v>
      </c>
      <c r="D2224" s="502" t="s">
        <v>250</v>
      </c>
      <c r="E2224" s="504">
        <v>0</v>
      </c>
      <c r="F2224" s="512"/>
    </row>
    <row r="2225" spans="1:6">
      <c r="A2225" s="513" t="s">
        <v>13123</v>
      </c>
      <c r="B2225" s="502">
        <v>104707</v>
      </c>
      <c r="C2225" s="503" t="s">
        <v>13181</v>
      </c>
      <c r="D2225" s="502" t="s">
        <v>250</v>
      </c>
      <c r="E2225" s="504">
        <v>0</v>
      </c>
      <c r="F2225" s="512"/>
    </row>
    <row r="2226" spans="1:6">
      <c r="A2226" s="513" t="s">
        <v>13123</v>
      </c>
      <c r="B2226" s="502">
        <v>104708</v>
      </c>
      <c r="C2226" s="503" t="s">
        <v>13182</v>
      </c>
      <c r="D2226" s="502" t="s">
        <v>250</v>
      </c>
      <c r="E2226" s="504">
        <v>0</v>
      </c>
      <c r="F2226" s="512"/>
    </row>
    <row r="2227" spans="1:6">
      <c r="A2227" s="513" t="s">
        <v>13123</v>
      </c>
      <c r="B2227" s="502">
        <v>104709</v>
      </c>
      <c r="C2227" s="503" t="s">
        <v>5732</v>
      </c>
      <c r="D2227" s="502" t="s">
        <v>250</v>
      </c>
      <c r="E2227" s="504">
        <v>1266.8399999999999</v>
      </c>
      <c r="F2227" s="512">
        <v>0</v>
      </c>
    </row>
    <row r="2228" spans="1:6">
      <c r="A2228" s="513" t="s">
        <v>13123</v>
      </c>
      <c r="B2228" s="502">
        <v>104903</v>
      </c>
      <c r="C2228" s="503" t="s">
        <v>13183</v>
      </c>
      <c r="D2228" s="502" t="s">
        <v>250</v>
      </c>
      <c r="E2228" s="504">
        <v>0</v>
      </c>
      <c r="F2228" s="512"/>
    </row>
    <row r="2229" spans="1:6">
      <c r="A2229" s="513" t="s">
        <v>13123</v>
      </c>
      <c r="B2229" s="502">
        <v>104904</v>
      </c>
      <c r="C2229" s="503" t="s">
        <v>13184</v>
      </c>
      <c r="D2229" s="502" t="s">
        <v>250</v>
      </c>
      <c r="E2229" s="504">
        <v>0</v>
      </c>
      <c r="F2229" s="512"/>
    </row>
    <row r="2230" spans="1:6">
      <c r="A2230" s="513" t="s">
        <v>13123</v>
      </c>
      <c r="B2230" s="502">
        <v>104905</v>
      </c>
      <c r="C2230" s="503" t="s">
        <v>13185</v>
      </c>
      <c r="D2230" s="502" t="s">
        <v>250</v>
      </c>
      <c r="E2230" s="504">
        <v>0</v>
      </c>
      <c r="F2230" s="512"/>
    </row>
    <row r="2231" spans="1:6">
      <c r="A2231" s="513" t="s">
        <v>13123</v>
      </c>
      <c r="B2231" s="502">
        <v>104906</v>
      </c>
      <c r="C2231" s="503" t="s">
        <v>6479</v>
      </c>
      <c r="D2231" s="502" t="s">
        <v>250</v>
      </c>
      <c r="E2231" s="504">
        <v>106.92</v>
      </c>
      <c r="F2231" s="512">
        <v>0</v>
      </c>
    </row>
    <row r="2232" spans="1:6">
      <c r="A2232" s="513" t="s">
        <v>13123</v>
      </c>
      <c r="B2232" s="502">
        <v>102846</v>
      </c>
      <c r="C2232" s="503" t="s">
        <v>13186</v>
      </c>
      <c r="D2232" s="502" t="s">
        <v>250</v>
      </c>
      <c r="E2232" s="504">
        <v>0</v>
      </c>
      <c r="F2232" s="512"/>
    </row>
    <row r="2233" spans="1:6">
      <c r="A2233" s="513" t="s">
        <v>13123</v>
      </c>
      <c r="B2233" s="502">
        <v>102847</v>
      </c>
      <c r="C2233" s="503" t="s">
        <v>13187</v>
      </c>
      <c r="D2233" s="502" t="s">
        <v>250</v>
      </c>
      <c r="E2233" s="504">
        <v>0</v>
      </c>
      <c r="F2233" s="512"/>
    </row>
    <row r="2234" spans="1:6">
      <c r="A2234" s="513" t="s">
        <v>13123</v>
      </c>
      <c r="B2234" s="502">
        <v>102848</v>
      </c>
      <c r="C2234" s="503" t="s">
        <v>13188</v>
      </c>
      <c r="D2234" s="502" t="s">
        <v>250</v>
      </c>
      <c r="E2234" s="504">
        <v>0</v>
      </c>
      <c r="F2234" s="512"/>
    </row>
    <row r="2235" spans="1:6">
      <c r="A2235" s="513" t="s">
        <v>13123</v>
      </c>
      <c r="B2235" s="502">
        <v>102849</v>
      </c>
      <c r="C2235" s="503" t="s">
        <v>3540</v>
      </c>
      <c r="D2235" s="502" t="s">
        <v>250</v>
      </c>
      <c r="E2235" s="504">
        <v>71.28</v>
      </c>
      <c r="F2235" s="512">
        <v>0</v>
      </c>
    </row>
    <row r="2236" spans="1:6">
      <c r="A2236" s="513" t="s">
        <v>13123</v>
      </c>
      <c r="B2236" s="502">
        <v>102852</v>
      </c>
      <c r="C2236" s="503" t="s">
        <v>13189</v>
      </c>
      <c r="D2236" s="502" t="s">
        <v>250</v>
      </c>
      <c r="E2236" s="504">
        <v>0</v>
      </c>
      <c r="F2236" s="512"/>
    </row>
    <row r="2237" spans="1:6">
      <c r="A2237" s="513" t="s">
        <v>13123</v>
      </c>
      <c r="B2237" s="502">
        <v>102853</v>
      </c>
      <c r="C2237" s="503" t="s">
        <v>13190</v>
      </c>
      <c r="D2237" s="502" t="s">
        <v>250</v>
      </c>
      <c r="E2237" s="504">
        <v>0</v>
      </c>
      <c r="F2237" s="512"/>
    </row>
    <row r="2238" spans="1:6">
      <c r="A2238" s="513" t="s">
        <v>13123</v>
      </c>
      <c r="B2238" s="502">
        <v>102854</v>
      </c>
      <c r="C2238" s="503" t="s">
        <v>13191</v>
      </c>
      <c r="D2238" s="502" t="s">
        <v>250</v>
      </c>
      <c r="E2238" s="504">
        <v>0</v>
      </c>
      <c r="F2238" s="512"/>
    </row>
    <row r="2239" spans="1:6">
      <c r="A2239" s="513" t="s">
        <v>13123</v>
      </c>
      <c r="B2239" s="502">
        <v>102855</v>
      </c>
      <c r="C2239" s="503" t="s">
        <v>3541</v>
      </c>
      <c r="D2239" s="502" t="s">
        <v>250</v>
      </c>
      <c r="E2239" s="504">
        <v>71.28</v>
      </c>
      <c r="F2239" s="512">
        <v>0</v>
      </c>
    </row>
    <row r="2240" spans="1:6">
      <c r="A2240" s="513" t="s">
        <v>13123</v>
      </c>
      <c r="B2240" s="502">
        <v>93397</v>
      </c>
      <c r="C2240" s="503" t="s">
        <v>602</v>
      </c>
      <c r="D2240" s="502" t="s">
        <v>250</v>
      </c>
      <c r="E2240" s="504">
        <v>25.45</v>
      </c>
      <c r="F2240" s="512">
        <v>1</v>
      </c>
    </row>
    <row r="2241" spans="1:6">
      <c r="A2241" s="513" t="s">
        <v>13123</v>
      </c>
      <c r="B2241" s="502">
        <v>93399</v>
      </c>
      <c r="C2241" s="503" t="s">
        <v>6459</v>
      </c>
      <c r="D2241" s="502" t="s">
        <v>250</v>
      </c>
      <c r="E2241" s="504">
        <v>3.88</v>
      </c>
      <c r="F2241" s="512">
        <v>1</v>
      </c>
    </row>
    <row r="2242" spans="1:6">
      <c r="A2242" s="513" t="s">
        <v>13123</v>
      </c>
      <c r="B2242" s="502">
        <v>93398</v>
      </c>
      <c r="C2242" s="503" t="s">
        <v>603</v>
      </c>
      <c r="D2242" s="502" t="s">
        <v>250</v>
      </c>
      <c r="E2242" s="504">
        <v>9.61</v>
      </c>
      <c r="F2242" s="512">
        <v>1</v>
      </c>
    </row>
    <row r="2243" spans="1:6">
      <c r="A2243" s="513" t="s">
        <v>13123</v>
      </c>
      <c r="B2243" s="502">
        <v>93400</v>
      </c>
      <c r="C2243" s="503" t="s">
        <v>604</v>
      </c>
      <c r="D2243" s="502" t="s">
        <v>250</v>
      </c>
      <c r="E2243" s="504">
        <v>44.2</v>
      </c>
      <c r="F2243" s="512">
        <v>1</v>
      </c>
    </row>
    <row r="2244" spans="1:6">
      <c r="A2244" s="513" t="s">
        <v>13123</v>
      </c>
      <c r="B2244" s="502">
        <v>93401</v>
      </c>
      <c r="C2244" s="503" t="s">
        <v>605</v>
      </c>
      <c r="D2244" s="502" t="s">
        <v>250</v>
      </c>
      <c r="E2244" s="504">
        <v>171.26</v>
      </c>
      <c r="F2244" s="512">
        <v>0</v>
      </c>
    </row>
    <row r="2245" spans="1:6">
      <c r="A2245" s="513" t="s">
        <v>13123</v>
      </c>
      <c r="B2245" s="502">
        <v>89259</v>
      </c>
      <c r="C2245" s="503" t="s">
        <v>418</v>
      </c>
      <c r="D2245" s="502" t="s">
        <v>250</v>
      </c>
      <c r="E2245" s="504">
        <v>27.74</v>
      </c>
      <c r="F2245" s="512">
        <v>1</v>
      </c>
    </row>
    <row r="2246" spans="1:6">
      <c r="A2246" s="513" t="s">
        <v>13123</v>
      </c>
      <c r="B2246" s="502">
        <v>91466</v>
      </c>
      <c r="C2246" s="503" t="s">
        <v>541</v>
      </c>
      <c r="D2246" s="502" t="s">
        <v>250</v>
      </c>
      <c r="E2246" s="504">
        <v>4.12</v>
      </c>
      <c r="F2246" s="512">
        <v>1</v>
      </c>
    </row>
    <row r="2247" spans="1:6">
      <c r="A2247" s="513" t="s">
        <v>13123</v>
      </c>
      <c r="B2247" s="502">
        <v>89260</v>
      </c>
      <c r="C2247" s="503" t="s">
        <v>419</v>
      </c>
      <c r="D2247" s="502" t="s">
        <v>250</v>
      </c>
      <c r="E2247" s="504">
        <v>10.210000000000001</v>
      </c>
      <c r="F2247" s="512">
        <v>1</v>
      </c>
    </row>
    <row r="2248" spans="1:6">
      <c r="A2248" s="513" t="s">
        <v>13123</v>
      </c>
      <c r="B2248" s="502">
        <v>89262</v>
      </c>
      <c r="C2248" s="503" t="s">
        <v>420</v>
      </c>
      <c r="D2248" s="502" t="s">
        <v>250</v>
      </c>
      <c r="E2248" s="504">
        <v>47.06</v>
      </c>
      <c r="F2248" s="512">
        <v>1</v>
      </c>
    </row>
    <row r="2249" spans="1:6">
      <c r="A2249" s="513" t="s">
        <v>13123</v>
      </c>
      <c r="B2249" s="502">
        <v>91467</v>
      </c>
      <c r="C2249" s="503" t="s">
        <v>542</v>
      </c>
      <c r="D2249" s="502" t="s">
        <v>250</v>
      </c>
      <c r="E2249" s="504">
        <v>171.26</v>
      </c>
      <c r="F2249" s="512">
        <v>0</v>
      </c>
    </row>
    <row r="2250" spans="1:6">
      <c r="A2250" s="513" t="s">
        <v>13123</v>
      </c>
      <c r="B2250" s="502">
        <v>105839</v>
      </c>
      <c r="C2250" s="503" t="s">
        <v>13192</v>
      </c>
      <c r="D2250" s="502" t="s">
        <v>250</v>
      </c>
      <c r="E2250" s="504">
        <v>0</v>
      </c>
      <c r="F2250" s="512"/>
    </row>
    <row r="2251" spans="1:6">
      <c r="A2251" s="513" t="s">
        <v>13123</v>
      </c>
      <c r="B2251" s="502">
        <v>105842</v>
      </c>
      <c r="C2251" s="503" t="s">
        <v>13193</v>
      </c>
      <c r="D2251" s="502" t="s">
        <v>250</v>
      </c>
      <c r="E2251" s="504">
        <v>0</v>
      </c>
      <c r="F2251" s="512"/>
    </row>
    <row r="2252" spans="1:6">
      <c r="A2252" s="513" t="s">
        <v>13123</v>
      </c>
      <c r="B2252" s="502">
        <v>105840</v>
      </c>
      <c r="C2252" s="503" t="s">
        <v>13194</v>
      </c>
      <c r="D2252" s="502" t="s">
        <v>250</v>
      </c>
      <c r="E2252" s="504">
        <v>0</v>
      </c>
      <c r="F2252" s="512"/>
    </row>
    <row r="2253" spans="1:6">
      <c r="A2253" s="513" t="s">
        <v>13123</v>
      </c>
      <c r="B2253" s="502">
        <v>105841</v>
      </c>
      <c r="C2253" s="503" t="s">
        <v>13195</v>
      </c>
      <c r="D2253" s="502" t="s">
        <v>250</v>
      </c>
      <c r="E2253" s="504">
        <v>0</v>
      </c>
      <c r="F2253" s="512"/>
    </row>
    <row r="2254" spans="1:6">
      <c r="A2254" s="513" t="s">
        <v>13123</v>
      </c>
      <c r="B2254" s="502">
        <v>105843</v>
      </c>
      <c r="C2254" s="503" t="s">
        <v>13196</v>
      </c>
      <c r="D2254" s="502" t="s">
        <v>250</v>
      </c>
      <c r="E2254" s="504">
        <v>90.13</v>
      </c>
      <c r="F2254" s="512">
        <v>0</v>
      </c>
    </row>
    <row r="2255" spans="1:6">
      <c r="A2255" s="513" t="s">
        <v>13123</v>
      </c>
      <c r="B2255" s="502">
        <v>91629</v>
      </c>
      <c r="C2255" s="503" t="s">
        <v>547</v>
      </c>
      <c r="D2255" s="502" t="s">
        <v>250</v>
      </c>
      <c r="E2255" s="504">
        <v>21.99</v>
      </c>
      <c r="F2255" s="512">
        <v>1</v>
      </c>
    </row>
    <row r="2256" spans="1:6">
      <c r="A2256" s="513" t="s">
        <v>13123</v>
      </c>
      <c r="B2256" s="502">
        <v>91631</v>
      </c>
      <c r="C2256" s="503" t="s">
        <v>549</v>
      </c>
      <c r="D2256" s="502" t="s">
        <v>250</v>
      </c>
      <c r="E2256" s="504">
        <v>3.3</v>
      </c>
      <c r="F2256" s="512">
        <v>1</v>
      </c>
    </row>
    <row r="2257" spans="1:6">
      <c r="A2257" s="513" t="s">
        <v>13123</v>
      </c>
      <c r="B2257" s="502">
        <v>91630</v>
      </c>
      <c r="C2257" s="503" t="s">
        <v>548</v>
      </c>
      <c r="D2257" s="502" t="s">
        <v>250</v>
      </c>
      <c r="E2257" s="504">
        <v>8.19</v>
      </c>
      <c r="F2257" s="512">
        <v>1</v>
      </c>
    </row>
    <row r="2258" spans="1:6">
      <c r="A2258" s="513" t="s">
        <v>13123</v>
      </c>
      <c r="B2258" s="502">
        <v>91632</v>
      </c>
      <c r="C2258" s="503" t="s">
        <v>550</v>
      </c>
      <c r="D2258" s="502" t="s">
        <v>250</v>
      </c>
      <c r="E2258" s="504">
        <v>37.71</v>
      </c>
      <c r="F2258" s="512">
        <v>1</v>
      </c>
    </row>
    <row r="2259" spans="1:6">
      <c r="A2259" s="513" t="s">
        <v>13123</v>
      </c>
      <c r="B2259" s="502">
        <v>91633</v>
      </c>
      <c r="C2259" s="503" t="s">
        <v>551</v>
      </c>
      <c r="D2259" s="502" t="s">
        <v>250</v>
      </c>
      <c r="E2259" s="504">
        <v>144.94999999999999</v>
      </c>
      <c r="F2259" s="512">
        <v>0</v>
      </c>
    </row>
    <row r="2260" spans="1:6">
      <c r="A2260" s="513" t="s">
        <v>13123</v>
      </c>
      <c r="B2260" s="502">
        <v>98760</v>
      </c>
      <c r="C2260" s="503" t="s">
        <v>690</v>
      </c>
      <c r="D2260" s="502" t="s">
        <v>250</v>
      </c>
      <c r="E2260" s="504">
        <v>0.05</v>
      </c>
      <c r="F2260" s="512">
        <v>0</v>
      </c>
    </row>
    <row r="2261" spans="1:6">
      <c r="A2261" s="513" t="s">
        <v>13123</v>
      </c>
      <c r="B2261" s="502">
        <v>98761</v>
      </c>
      <c r="C2261" s="503" t="s">
        <v>691</v>
      </c>
      <c r="D2261" s="502" t="s">
        <v>250</v>
      </c>
      <c r="E2261" s="504">
        <v>0.01</v>
      </c>
      <c r="F2261" s="512">
        <v>0</v>
      </c>
    </row>
    <row r="2262" spans="1:6">
      <c r="A2262" s="513" t="s">
        <v>13123</v>
      </c>
      <c r="B2262" s="502">
        <v>98762</v>
      </c>
      <c r="C2262" s="503" t="s">
        <v>692</v>
      </c>
      <c r="D2262" s="502" t="s">
        <v>250</v>
      </c>
      <c r="E2262" s="504">
        <v>7.0000000000000007E-2</v>
      </c>
      <c r="F2262" s="512">
        <v>0</v>
      </c>
    </row>
    <row r="2263" spans="1:6">
      <c r="A2263" s="513" t="s">
        <v>13123</v>
      </c>
      <c r="B2263" s="502">
        <v>98763</v>
      </c>
      <c r="C2263" s="503" t="s">
        <v>693</v>
      </c>
      <c r="D2263" s="502" t="s">
        <v>250</v>
      </c>
      <c r="E2263" s="504">
        <v>3.3</v>
      </c>
      <c r="F2263" s="512">
        <v>0</v>
      </c>
    </row>
    <row r="2264" spans="1:6">
      <c r="A2264" s="513" t="s">
        <v>13123</v>
      </c>
      <c r="B2264" s="502">
        <v>99829</v>
      </c>
      <c r="C2264" s="503" t="s">
        <v>5700</v>
      </c>
      <c r="D2264" s="502" t="s">
        <v>250</v>
      </c>
      <c r="E2264" s="504">
        <v>0.21</v>
      </c>
      <c r="F2264" s="512">
        <v>1</v>
      </c>
    </row>
    <row r="2265" spans="1:6">
      <c r="A2265" s="513" t="s">
        <v>13123</v>
      </c>
      <c r="B2265" s="502">
        <v>99830</v>
      </c>
      <c r="C2265" s="503" t="s">
        <v>5701</v>
      </c>
      <c r="D2265" s="502" t="s">
        <v>250</v>
      </c>
      <c r="E2265" s="504">
        <v>0.04</v>
      </c>
      <c r="F2265" s="512">
        <v>1</v>
      </c>
    </row>
    <row r="2266" spans="1:6">
      <c r="A2266" s="513" t="s">
        <v>13123</v>
      </c>
      <c r="B2266" s="502">
        <v>99831</v>
      </c>
      <c r="C2266" s="503" t="s">
        <v>5702</v>
      </c>
      <c r="D2266" s="502" t="s">
        <v>250</v>
      </c>
      <c r="E2266" s="504">
        <v>0.14000000000000001</v>
      </c>
      <c r="F2266" s="512">
        <v>1</v>
      </c>
    </row>
    <row r="2267" spans="1:6">
      <c r="A2267" s="513" t="s">
        <v>13123</v>
      </c>
      <c r="B2267" s="502">
        <v>99832</v>
      </c>
      <c r="C2267" s="503" t="s">
        <v>5703</v>
      </c>
      <c r="D2267" s="502" t="s">
        <v>250</v>
      </c>
      <c r="E2267" s="504">
        <v>3.18</v>
      </c>
      <c r="F2267" s="512">
        <v>0</v>
      </c>
    </row>
    <row r="2268" spans="1:6">
      <c r="A2268" s="513" t="s">
        <v>13123</v>
      </c>
      <c r="B2268" s="502">
        <v>104516</v>
      </c>
      <c r="C2268" s="503" t="s">
        <v>13197</v>
      </c>
      <c r="D2268" s="502" t="s">
        <v>250</v>
      </c>
      <c r="E2268" s="504">
        <v>0</v>
      </c>
      <c r="F2268" s="512"/>
    </row>
    <row r="2269" spans="1:6">
      <c r="A2269" s="513" t="s">
        <v>13123</v>
      </c>
      <c r="B2269" s="502">
        <v>104517</v>
      </c>
      <c r="C2269" s="503" t="s">
        <v>13198</v>
      </c>
      <c r="D2269" s="502" t="s">
        <v>250</v>
      </c>
      <c r="E2269" s="504">
        <v>0</v>
      </c>
      <c r="F2269" s="512"/>
    </row>
    <row r="2270" spans="1:6">
      <c r="A2270" s="513" t="s">
        <v>13123</v>
      </c>
      <c r="B2270" s="502">
        <v>104518</v>
      </c>
      <c r="C2270" s="503" t="s">
        <v>13199</v>
      </c>
      <c r="D2270" s="502" t="s">
        <v>250</v>
      </c>
      <c r="E2270" s="504">
        <v>0</v>
      </c>
      <c r="F2270" s="512"/>
    </row>
    <row r="2271" spans="1:6">
      <c r="A2271" s="513" t="s">
        <v>13123</v>
      </c>
      <c r="B2271" s="502">
        <v>104519</v>
      </c>
      <c r="C2271" s="503" t="s">
        <v>3561</v>
      </c>
      <c r="D2271" s="502" t="s">
        <v>250</v>
      </c>
      <c r="E2271" s="504">
        <v>0.46</v>
      </c>
      <c r="F2271" s="512">
        <v>0</v>
      </c>
    </row>
    <row r="2272" spans="1:6">
      <c r="A2272" s="513" t="s">
        <v>13123</v>
      </c>
      <c r="B2272" s="502">
        <v>90682</v>
      </c>
      <c r="C2272" s="503" t="s">
        <v>5651</v>
      </c>
      <c r="D2272" s="502" t="s">
        <v>250</v>
      </c>
      <c r="E2272" s="504">
        <v>38.46</v>
      </c>
      <c r="F2272" s="512">
        <v>1</v>
      </c>
    </row>
    <row r="2273" spans="1:6">
      <c r="A2273" s="513" t="s">
        <v>13123</v>
      </c>
      <c r="B2273" s="502">
        <v>90683</v>
      </c>
      <c r="C2273" s="503" t="s">
        <v>5652</v>
      </c>
      <c r="D2273" s="502" t="s">
        <v>250</v>
      </c>
      <c r="E2273" s="504">
        <v>8.89</v>
      </c>
      <c r="F2273" s="512">
        <v>1</v>
      </c>
    </row>
    <row r="2274" spans="1:6">
      <c r="A2274" s="513" t="s">
        <v>13123</v>
      </c>
      <c r="B2274" s="502">
        <v>90684</v>
      </c>
      <c r="C2274" s="503" t="s">
        <v>5653</v>
      </c>
      <c r="D2274" s="502" t="s">
        <v>250</v>
      </c>
      <c r="E2274" s="504">
        <v>42.07</v>
      </c>
      <c r="F2274" s="512">
        <v>1</v>
      </c>
    </row>
    <row r="2275" spans="1:6">
      <c r="A2275" s="513" t="s">
        <v>13123</v>
      </c>
      <c r="B2275" s="502">
        <v>90685</v>
      </c>
      <c r="C2275" s="503" t="s">
        <v>5654</v>
      </c>
      <c r="D2275" s="502" t="s">
        <v>250</v>
      </c>
      <c r="E2275" s="504">
        <v>61.62</v>
      </c>
      <c r="F2275" s="512">
        <v>0</v>
      </c>
    </row>
    <row r="2276" spans="1:6">
      <c r="A2276" s="513" t="s">
        <v>13123</v>
      </c>
      <c r="B2276" s="502">
        <v>95114</v>
      </c>
      <c r="C2276" s="503" t="s">
        <v>618</v>
      </c>
      <c r="D2276" s="502" t="s">
        <v>250</v>
      </c>
      <c r="E2276" s="504">
        <v>1.57</v>
      </c>
      <c r="F2276" s="512">
        <v>1</v>
      </c>
    </row>
    <row r="2277" spans="1:6">
      <c r="A2277" s="513" t="s">
        <v>13123</v>
      </c>
      <c r="B2277" s="502">
        <v>95115</v>
      </c>
      <c r="C2277" s="503" t="s">
        <v>619</v>
      </c>
      <c r="D2277" s="502" t="s">
        <v>250</v>
      </c>
      <c r="E2277" s="504">
        <v>0.36</v>
      </c>
      <c r="F2277" s="512">
        <v>1</v>
      </c>
    </row>
    <row r="2278" spans="1:6">
      <c r="A2278" s="513" t="s">
        <v>13123</v>
      </c>
      <c r="B2278" s="502">
        <v>53863</v>
      </c>
      <c r="C2278" s="503" t="s">
        <v>330</v>
      </c>
      <c r="D2278" s="502" t="s">
        <v>250</v>
      </c>
      <c r="E2278" s="504">
        <v>1.97</v>
      </c>
      <c r="F2278" s="512">
        <v>1</v>
      </c>
    </row>
    <row r="2279" spans="1:6">
      <c r="A2279" s="513" t="s">
        <v>13123</v>
      </c>
      <c r="B2279" s="502">
        <v>104652</v>
      </c>
      <c r="C2279" s="503" t="s">
        <v>13200</v>
      </c>
      <c r="D2279" s="502" t="s">
        <v>250</v>
      </c>
      <c r="E2279" s="504">
        <v>0</v>
      </c>
      <c r="F2279" s="512"/>
    </row>
    <row r="2280" spans="1:6">
      <c r="A2280" s="513" t="s">
        <v>13123</v>
      </c>
      <c r="B2280" s="502">
        <v>104653</v>
      </c>
      <c r="C2280" s="503" t="s">
        <v>13201</v>
      </c>
      <c r="D2280" s="502" t="s">
        <v>250</v>
      </c>
      <c r="E2280" s="504">
        <v>0</v>
      </c>
      <c r="F2280" s="512"/>
    </row>
    <row r="2281" spans="1:6">
      <c r="A2281" s="513" t="s">
        <v>13123</v>
      </c>
      <c r="B2281" s="502">
        <v>104654</v>
      </c>
      <c r="C2281" s="503" t="s">
        <v>13202</v>
      </c>
      <c r="D2281" s="502" t="s">
        <v>250</v>
      </c>
      <c r="E2281" s="504">
        <v>0</v>
      </c>
      <c r="F2281" s="512"/>
    </row>
    <row r="2282" spans="1:6">
      <c r="A2282" s="513" t="s">
        <v>13123</v>
      </c>
      <c r="B2282" s="502">
        <v>104655</v>
      </c>
      <c r="C2282" s="503" t="s">
        <v>5728</v>
      </c>
      <c r="D2282" s="502" t="s">
        <v>250</v>
      </c>
      <c r="E2282" s="504">
        <v>0.48</v>
      </c>
      <c r="F2282" s="512">
        <v>0</v>
      </c>
    </row>
    <row r="2283" spans="1:6">
      <c r="A2283" s="513" t="s">
        <v>13123</v>
      </c>
      <c r="B2283" s="502">
        <v>102270</v>
      </c>
      <c r="C2283" s="503" t="s">
        <v>3022</v>
      </c>
      <c r="D2283" s="502" t="s">
        <v>250</v>
      </c>
      <c r="E2283" s="504">
        <v>0.69</v>
      </c>
      <c r="F2283" s="512">
        <v>1</v>
      </c>
    </row>
    <row r="2284" spans="1:6">
      <c r="A2284" s="513" t="s">
        <v>13123</v>
      </c>
      <c r="B2284" s="502">
        <v>102271</v>
      </c>
      <c r="C2284" s="503" t="s">
        <v>3023</v>
      </c>
      <c r="D2284" s="502" t="s">
        <v>250</v>
      </c>
      <c r="E2284" s="504">
        <v>0.15</v>
      </c>
      <c r="F2284" s="512">
        <v>1</v>
      </c>
    </row>
    <row r="2285" spans="1:6">
      <c r="A2285" s="513" t="s">
        <v>13123</v>
      </c>
      <c r="B2285" s="502">
        <v>102272</v>
      </c>
      <c r="C2285" s="503" t="s">
        <v>3024</v>
      </c>
      <c r="D2285" s="502" t="s">
        <v>250</v>
      </c>
      <c r="E2285" s="504">
        <v>0.86</v>
      </c>
      <c r="F2285" s="512">
        <v>1</v>
      </c>
    </row>
    <row r="2286" spans="1:6">
      <c r="A2286" s="513" t="s">
        <v>13123</v>
      </c>
      <c r="B2286" s="502">
        <v>102273</v>
      </c>
      <c r="C2286" s="503" t="s">
        <v>3025</v>
      </c>
      <c r="D2286" s="502" t="s">
        <v>250</v>
      </c>
      <c r="E2286" s="504">
        <v>1.22</v>
      </c>
      <c r="F2286" s="512">
        <v>0</v>
      </c>
    </row>
    <row r="2287" spans="1:6">
      <c r="A2287" s="513" t="s">
        <v>13123</v>
      </c>
      <c r="B2287" s="502">
        <v>95255</v>
      </c>
      <c r="C2287" s="503" t="s">
        <v>635</v>
      </c>
      <c r="D2287" s="502" t="s">
        <v>250</v>
      </c>
      <c r="E2287" s="504">
        <v>1.4</v>
      </c>
      <c r="F2287" s="512">
        <v>1</v>
      </c>
    </row>
    <row r="2288" spans="1:6">
      <c r="A2288" s="513" t="s">
        <v>13123</v>
      </c>
      <c r="B2288" s="502">
        <v>95256</v>
      </c>
      <c r="C2288" s="503" t="s">
        <v>636</v>
      </c>
      <c r="D2288" s="502" t="s">
        <v>250</v>
      </c>
      <c r="E2288" s="504">
        <v>0.32</v>
      </c>
      <c r="F2288" s="512">
        <v>1</v>
      </c>
    </row>
    <row r="2289" spans="1:6">
      <c r="A2289" s="513" t="s">
        <v>13123</v>
      </c>
      <c r="B2289" s="502">
        <v>95257</v>
      </c>
      <c r="C2289" s="503" t="s">
        <v>637</v>
      </c>
      <c r="D2289" s="502" t="s">
        <v>250</v>
      </c>
      <c r="E2289" s="504">
        <v>1.75</v>
      </c>
      <c r="F2289" s="512">
        <v>1</v>
      </c>
    </row>
    <row r="2290" spans="1:6">
      <c r="A2290" s="513" t="s">
        <v>13123</v>
      </c>
      <c r="B2290" s="502">
        <v>105913</v>
      </c>
      <c r="C2290" s="503" t="s">
        <v>13203</v>
      </c>
      <c r="D2290" s="502" t="s">
        <v>250</v>
      </c>
      <c r="E2290" s="504">
        <v>0</v>
      </c>
      <c r="F2290" s="512"/>
    </row>
    <row r="2291" spans="1:6">
      <c r="A2291" s="513" t="s">
        <v>13123</v>
      </c>
      <c r="B2291" s="502">
        <v>105914</v>
      </c>
      <c r="C2291" s="503" t="s">
        <v>13204</v>
      </c>
      <c r="D2291" s="502" t="s">
        <v>250</v>
      </c>
      <c r="E2291" s="504">
        <v>0</v>
      </c>
      <c r="F2291" s="512"/>
    </row>
    <row r="2292" spans="1:6">
      <c r="A2292" s="513" t="s">
        <v>13123</v>
      </c>
      <c r="B2292" s="502">
        <v>105915</v>
      </c>
      <c r="C2292" s="503" t="s">
        <v>13205</v>
      </c>
      <c r="D2292" s="502" t="s">
        <v>250</v>
      </c>
      <c r="E2292" s="504">
        <v>0</v>
      </c>
      <c r="F2292" s="512"/>
    </row>
    <row r="2293" spans="1:6">
      <c r="A2293" s="513" t="s">
        <v>13123</v>
      </c>
      <c r="B2293" s="502">
        <v>92963</v>
      </c>
      <c r="C2293" s="503" t="s">
        <v>583</v>
      </c>
      <c r="D2293" s="502" t="s">
        <v>250</v>
      </c>
      <c r="E2293" s="504">
        <v>1.62</v>
      </c>
      <c r="F2293" s="512">
        <v>1</v>
      </c>
    </row>
    <row r="2294" spans="1:6">
      <c r="A2294" s="513" t="s">
        <v>13123</v>
      </c>
      <c r="B2294" s="502">
        <v>92964</v>
      </c>
      <c r="C2294" s="503" t="s">
        <v>584</v>
      </c>
      <c r="D2294" s="502" t="s">
        <v>250</v>
      </c>
      <c r="E2294" s="504">
        <v>0.37</v>
      </c>
      <c r="F2294" s="512">
        <v>1</v>
      </c>
    </row>
    <row r="2295" spans="1:6">
      <c r="A2295" s="513" t="s">
        <v>13123</v>
      </c>
      <c r="B2295" s="502">
        <v>92965</v>
      </c>
      <c r="C2295" s="503" t="s">
        <v>585</v>
      </c>
      <c r="D2295" s="502" t="s">
        <v>250</v>
      </c>
      <c r="E2295" s="504">
        <v>2.02</v>
      </c>
      <c r="F2295" s="512">
        <v>1</v>
      </c>
    </row>
    <row r="2296" spans="1:6">
      <c r="A2296" s="513" t="s">
        <v>13123</v>
      </c>
      <c r="B2296" s="502">
        <v>103792</v>
      </c>
      <c r="C2296" s="503" t="s">
        <v>6478</v>
      </c>
      <c r="D2296" s="502" t="s">
        <v>250</v>
      </c>
      <c r="E2296" s="504">
        <v>3.36</v>
      </c>
      <c r="F2296" s="512">
        <v>0</v>
      </c>
    </row>
    <row r="2297" spans="1:6">
      <c r="A2297" s="513" t="s">
        <v>13123</v>
      </c>
      <c r="B2297" s="502">
        <v>103789</v>
      </c>
      <c r="C2297" s="503" t="s">
        <v>13206</v>
      </c>
      <c r="D2297" s="502" t="s">
        <v>250</v>
      </c>
      <c r="E2297" s="504">
        <v>0</v>
      </c>
      <c r="F2297" s="512"/>
    </row>
    <row r="2298" spans="1:6">
      <c r="A2298" s="513" t="s">
        <v>13123</v>
      </c>
      <c r="B2298" s="502">
        <v>103790</v>
      </c>
      <c r="C2298" s="503" t="s">
        <v>13207</v>
      </c>
      <c r="D2298" s="502" t="s">
        <v>250</v>
      </c>
      <c r="E2298" s="504">
        <v>0</v>
      </c>
      <c r="F2298" s="512"/>
    </row>
    <row r="2299" spans="1:6">
      <c r="A2299" s="513" t="s">
        <v>13123</v>
      </c>
      <c r="B2299" s="502">
        <v>103791</v>
      </c>
      <c r="C2299" s="503" t="s">
        <v>13208</v>
      </c>
      <c r="D2299" s="502" t="s">
        <v>250</v>
      </c>
      <c r="E2299" s="504">
        <v>0</v>
      </c>
      <c r="F2299" s="512"/>
    </row>
    <row r="2300" spans="1:6">
      <c r="A2300" s="513" t="s">
        <v>13123</v>
      </c>
      <c r="B2300" s="502">
        <v>96054</v>
      </c>
      <c r="C2300" s="503" t="s">
        <v>682</v>
      </c>
      <c r="D2300" s="502" t="s">
        <v>250</v>
      </c>
      <c r="E2300" s="504">
        <v>30.43</v>
      </c>
      <c r="F2300" s="512">
        <v>1</v>
      </c>
    </row>
    <row r="2301" spans="1:6">
      <c r="A2301" s="513" t="s">
        <v>13123</v>
      </c>
      <c r="B2301" s="502">
        <v>96060</v>
      </c>
      <c r="C2301" s="503" t="s">
        <v>686</v>
      </c>
      <c r="D2301" s="502" t="s">
        <v>250</v>
      </c>
      <c r="E2301" s="504">
        <v>6.26</v>
      </c>
      <c r="F2301" s="512">
        <v>1</v>
      </c>
    </row>
    <row r="2302" spans="1:6">
      <c r="A2302" s="513" t="s">
        <v>13123</v>
      </c>
      <c r="B2302" s="502">
        <v>96061</v>
      </c>
      <c r="C2302" s="503" t="s">
        <v>687</v>
      </c>
      <c r="D2302" s="502" t="s">
        <v>250</v>
      </c>
      <c r="E2302" s="504">
        <v>38.03</v>
      </c>
      <c r="F2302" s="512">
        <v>1</v>
      </c>
    </row>
    <row r="2303" spans="1:6">
      <c r="A2303" s="513" t="s">
        <v>13123</v>
      </c>
      <c r="B2303" s="502">
        <v>96062</v>
      </c>
      <c r="C2303" s="503" t="s">
        <v>688</v>
      </c>
      <c r="D2303" s="502" t="s">
        <v>250</v>
      </c>
      <c r="E2303" s="504">
        <v>43.15</v>
      </c>
      <c r="F2303" s="512">
        <v>0</v>
      </c>
    </row>
    <row r="2304" spans="1:6">
      <c r="A2304" s="513" t="s">
        <v>13123</v>
      </c>
      <c r="B2304" s="502">
        <v>90688</v>
      </c>
      <c r="C2304" s="503" t="s">
        <v>481</v>
      </c>
      <c r="D2304" s="502" t="s">
        <v>250</v>
      </c>
      <c r="E2304" s="504">
        <v>26.6</v>
      </c>
      <c r="F2304" s="512">
        <v>1</v>
      </c>
    </row>
    <row r="2305" spans="1:6">
      <c r="A2305" s="513" t="s">
        <v>13123</v>
      </c>
      <c r="B2305" s="502">
        <v>90689</v>
      </c>
      <c r="C2305" s="503" t="s">
        <v>482</v>
      </c>
      <c r="D2305" s="502" t="s">
        <v>250</v>
      </c>
      <c r="E2305" s="504">
        <v>5.25</v>
      </c>
      <c r="F2305" s="512">
        <v>1</v>
      </c>
    </row>
    <row r="2306" spans="1:6">
      <c r="A2306" s="513" t="s">
        <v>13123</v>
      </c>
      <c r="B2306" s="502">
        <v>90690</v>
      </c>
      <c r="C2306" s="503" t="s">
        <v>483</v>
      </c>
      <c r="D2306" s="502" t="s">
        <v>250</v>
      </c>
      <c r="E2306" s="504">
        <v>33.25</v>
      </c>
      <c r="F2306" s="512">
        <v>1</v>
      </c>
    </row>
    <row r="2307" spans="1:6">
      <c r="A2307" s="513" t="s">
        <v>13123</v>
      </c>
      <c r="B2307" s="502">
        <v>90691</v>
      </c>
      <c r="C2307" s="503" t="s">
        <v>484</v>
      </c>
      <c r="D2307" s="502" t="s">
        <v>250</v>
      </c>
      <c r="E2307" s="504">
        <v>43.15</v>
      </c>
      <c r="F2307" s="512">
        <v>0</v>
      </c>
    </row>
    <row r="2308" spans="1:6">
      <c r="A2308" s="513" t="s">
        <v>13123</v>
      </c>
      <c r="B2308" s="502">
        <v>96241</v>
      </c>
      <c r="C2308" s="503" t="s">
        <v>6470</v>
      </c>
      <c r="D2308" s="502" t="s">
        <v>250</v>
      </c>
      <c r="E2308" s="504">
        <v>28.26</v>
      </c>
      <c r="F2308" s="512">
        <v>1</v>
      </c>
    </row>
    <row r="2309" spans="1:6">
      <c r="A2309" s="513" t="s">
        <v>13123</v>
      </c>
      <c r="B2309" s="502">
        <v>96242</v>
      </c>
      <c r="C2309" s="503" t="s">
        <v>6471</v>
      </c>
      <c r="D2309" s="502" t="s">
        <v>250</v>
      </c>
      <c r="E2309" s="504">
        <v>7.47</v>
      </c>
      <c r="F2309" s="512">
        <v>1</v>
      </c>
    </row>
    <row r="2310" spans="1:6">
      <c r="A2310" s="513" t="s">
        <v>13123</v>
      </c>
      <c r="B2310" s="502">
        <v>96243</v>
      </c>
      <c r="C2310" s="503" t="s">
        <v>6472</v>
      </c>
      <c r="D2310" s="502" t="s">
        <v>250</v>
      </c>
      <c r="E2310" s="504">
        <v>35.33</v>
      </c>
      <c r="F2310" s="512">
        <v>1</v>
      </c>
    </row>
    <row r="2311" spans="1:6">
      <c r="A2311" s="513" t="s">
        <v>13123</v>
      </c>
      <c r="B2311" s="502">
        <v>96244</v>
      </c>
      <c r="C2311" s="503" t="s">
        <v>6473</v>
      </c>
      <c r="D2311" s="502" t="s">
        <v>250</v>
      </c>
      <c r="E2311" s="504">
        <v>18.850000000000001</v>
      </c>
      <c r="F2311" s="512">
        <v>0</v>
      </c>
    </row>
    <row r="2312" spans="1:6">
      <c r="A2312" s="513" t="s">
        <v>13123</v>
      </c>
      <c r="B2312" s="502">
        <v>88400</v>
      </c>
      <c r="C2312" s="503" t="s">
        <v>5627</v>
      </c>
      <c r="D2312" s="502" t="s">
        <v>250</v>
      </c>
      <c r="E2312" s="504">
        <v>0.88</v>
      </c>
      <c r="F2312" s="512">
        <v>0</v>
      </c>
    </row>
    <row r="2313" spans="1:6">
      <c r="A2313" s="513" t="s">
        <v>13123</v>
      </c>
      <c r="B2313" s="502">
        <v>88401</v>
      </c>
      <c r="C2313" s="503" t="s">
        <v>5628</v>
      </c>
      <c r="D2313" s="502" t="s">
        <v>250</v>
      </c>
      <c r="E2313" s="504">
        <v>0.2</v>
      </c>
      <c r="F2313" s="512">
        <v>0</v>
      </c>
    </row>
    <row r="2314" spans="1:6">
      <c r="A2314" s="513" t="s">
        <v>13123</v>
      </c>
      <c r="B2314" s="502">
        <v>88402</v>
      </c>
      <c r="C2314" s="503" t="s">
        <v>5629</v>
      </c>
      <c r="D2314" s="502" t="s">
        <v>250</v>
      </c>
      <c r="E2314" s="504">
        <v>0.96</v>
      </c>
      <c r="F2314" s="512">
        <v>0</v>
      </c>
    </row>
    <row r="2315" spans="1:6">
      <c r="A2315" s="513" t="s">
        <v>13123</v>
      </c>
      <c r="B2315" s="502">
        <v>88403</v>
      </c>
      <c r="C2315" s="503" t="s">
        <v>5630</v>
      </c>
      <c r="D2315" s="502" t="s">
        <v>250</v>
      </c>
      <c r="E2315" s="504">
        <v>1.35</v>
      </c>
      <c r="F2315" s="512">
        <v>0</v>
      </c>
    </row>
    <row r="2316" spans="1:6">
      <c r="A2316" s="513" t="s">
        <v>13123</v>
      </c>
      <c r="B2316" s="502">
        <v>88387</v>
      </c>
      <c r="C2316" s="503" t="s">
        <v>5619</v>
      </c>
      <c r="D2316" s="502" t="s">
        <v>250</v>
      </c>
      <c r="E2316" s="504">
        <v>0.93</v>
      </c>
      <c r="F2316" s="512">
        <v>0</v>
      </c>
    </row>
    <row r="2317" spans="1:6">
      <c r="A2317" s="513" t="s">
        <v>13123</v>
      </c>
      <c r="B2317" s="502">
        <v>88389</v>
      </c>
      <c r="C2317" s="503" t="s">
        <v>5620</v>
      </c>
      <c r="D2317" s="502" t="s">
        <v>250</v>
      </c>
      <c r="E2317" s="504">
        <v>0.21</v>
      </c>
      <c r="F2317" s="512">
        <v>0</v>
      </c>
    </row>
    <row r="2318" spans="1:6">
      <c r="A2318" s="513" t="s">
        <v>13123</v>
      </c>
      <c r="B2318" s="502">
        <v>88390</v>
      </c>
      <c r="C2318" s="503" t="s">
        <v>5621</v>
      </c>
      <c r="D2318" s="502" t="s">
        <v>250</v>
      </c>
      <c r="E2318" s="504">
        <v>1.02</v>
      </c>
      <c r="F2318" s="512">
        <v>0</v>
      </c>
    </row>
    <row r="2319" spans="1:6">
      <c r="A2319" s="513" t="s">
        <v>13123</v>
      </c>
      <c r="B2319" s="502">
        <v>88391</v>
      </c>
      <c r="C2319" s="503" t="s">
        <v>5622</v>
      </c>
      <c r="D2319" s="502" t="s">
        <v>250</v>
      </c>
      <c r="E2319" s="504">
        <v>2.25</v>
      </c>
      <c r="F2319" s="512">
        <v>0</v>
      </c>
    </row>
    <row r="2320" spans="1:6">
      <c r="A2320" s="513" t="s">
        <v>13123</v>
      </c>
      <c r="B2320" s="502">
        <v>88394</v>
      </c>
      <c r="C2320" s="503" t="s">
        <v>5623</v>
      </c>
      <c r="D2320" s="502" t="s">
        <v>250</v>
      </c>
      <c r="E2320" s="504">
        <v>1.1100000000000001</v>
      </c>
      <c r="F2320" s="512">
        <v>0</v>
      </c>
    </row>
    <row r="2321" spans="1:6">
      <c r="A2321" s="513" t="s">
        <v>13123</v>
      </c>
      <c r="B2321" s="502">
        <v>88395</v>
      </c>
      <c r="C2321" s="503" t="s">
        <v>5624</v>
      </c>
      <c r="D2321" s="502" t="s">
        <v>250</v>
      </c>
      <c r="E2321" s="504">
        <v>0.25</v>
      </c>
      <c r="F2321" s="512">
        <v>0</v>
      </c>
    </row>
    <row r="2322" spans="1:6">
      <c r="A2322" s="513" t="s">
        <v>13123</v>
      </c>
      <c r="B2322" s="502">
        <v>88396</v>
      </c>
      <c r="C2322" s="503" t="s">
        <v>5625</v>
      </c>
      <c r="D2322" s="502" t="s">
        <v>250</v>
      </c>
      <c r="E2322" s="504">
        <v>1.21</v>
      </c>
      <c r="F2322" s="512">
        <v>0</v>
      </c>
    </row>
    <row r="2323" spans="1:6">
      <c r="A2323" s="513" t="s">
        <v>13123</v>
      </c>
      <c r="B2323" s="502">
        <v>88397</v>
      </c>
      <c r="C2323" s="503" t="s">
        <v>5626</v>
      </c>
      <c r="D2323" s="502" t="s">
        <v>250</v>
      </c>
      <c r="E2323" s="504">
        <v>3.37</v>
      </c>
      <c r="F2323" s="512">
        <v>0</v>
      </c>
    </row>
    <row r="2324" spans="1:6">
      <c r="A2324" s="513" t="s">
        <v>13123</v>
      </c>
      <c r="B2324" s="502">
        <v>90633</v>
      </c>
      <c r="C2324" s="503" t="s">
        <v>453</v>
      </c>
      <c r="D2324" s="502" t="s">
        <v>250</v>
      </c>
      <c r="E2324" s="504">
        <v>4.41</v>
      </c>
      <c r="F2324" s="512">
        <v>0</v>
      </c>
    </row>
    <row r="2325" spans="1:6">
      <c r="A2325" s="513" t="s">
        <v>13123</v>
      </c>
      <c r="B2325" s="502">
        <v>90634</v>
      </c>
      <c r="C2325" s="503" t="s">
        <v>454</v>
      </c>
      <c r="D2325" s="502" t="s">
        <v>250</v>
      </c>
      <c r="E2325" s="504">
        <v>1.02</v>
      </c>
      <c r="F2325" s="512">
        <v>0</v>
      </c>
    </row>
    <row r="2326" spans="1:6">
      <c r="A2326" s="513" t="s">
        <v>13123</v>
      </c>
      <c r="B2326" s="502">
        <v>90635</v>
      </c>
      <c r="C2326" s="503" t="s">
        <v>455</v>
      </c>
      <c r="D2326" s="502" t="s">
        <v>250</v>
      </c>
      <c r="E2326" s="504">
        <v>4.82</v>
      </c>
      <c r="F2326" s="512">
        <v>0</v>
      </c>
    </row>
    <row r="2327" spans="1:6">
      <c r="A2327" s="513" t="s">
        <v>13123</v>
      </c>
      <c r="B2327" s="502">
        <v>90636</v>
      </c>
      <c r="C2327" s="503" t="s">
        <v>456</v>
      </c>
      <c r="D2327" s="502" t="s">
        <v>250</v>
      </c>
      <c r="E2327" s="504">
        <v>4.5</v>
      </c>
      <c r="F2327" s="512">
        <v>0</v>
      </c>
    </row>
    <row r="2328" spans="1:6">
      <c r="A2328" s="513" t="s">
        <v>13123</v>
      </c>
      <c r="B2328" s="502">
        <v>103238</v>
      </c>
      <c r="C2328" s="503" t="s">
        <v>13209</v>
      </c>
      <c r="D2328" s="502" t="s">
        <v>250</v>
      </c>
      <c r="E2328" s="504">
        <v>0</v>
      </c>
      <c r="F2328" s="512"/>
    </row>
    <row r="2329" spans="1:6">
      <c r="A2329" s="513" t="s">
        <v>13123</v>
      </c>
      <c r="B2329" s="502">
        <v>103239</v>
      </c>
      <c r="C2329" s="503" t="s">
        <v>13210</v>
      </c>
      <c r="D2329" s="502" t="s">
        <v>250</v>
      </c>
      <c r="E2329" s="504">
        <v>0</v>
      </c>
      <c r="F2329" s="512"/>
    </row>
    <row r="2330" spans="1:6">
      <c r="A2330" s="513" t="s">
        <v>13123</v>
      </c>
      <c r="B2330" s="502">
        <v>103240</v>
      </c>
      <c r="C2330" s="503" t="s">
        <v>13211</v>
      </c>
      <c r="D2330" s="502" t="s">
        <v>250</v>
      </c>
      <c r="E2330" s="504">
        <v>0</v>
      </c>
      <c r="F2330" s="512"/>
    </row>
    <row r="2331" spans="1:6">
      <c r="A2331" s="513" t="s">
        <v>13123</v>
      </c>
      <c r="B2331" s="502">
        <v>103241</v>
      </c>
      <c r="C2331" s="503" t="s">
        <v>5725</v>
      </c>
      <c r="D2331" s="502" t="s">
        <v>250</v>
      </c>
      <c r="E2331" s="504">
        <v>8.44</v>
      </c>
      <c r="F2331" s="512">
        <v>0</v>
      </c>
    </row>
    <row r="2332" spans="1:6">
      <c r="A2332" s="513" t="s">
        <v>13123</v>
      </c>
      <c r="B2332" s="502">
        <v>88853</v>
      </c>
      <c r="C2332" s="503" t="s">
        <v>364</v>
      </c>
      <c r="D2332" s="502" t="s">
        <v>250</v>
      </c>
      <c r="E2332" s="504">
        <v>0.28000000000000003</v>
      </c>
      <c r="F2332" s="512">
        <v>0</v>
      </c>
    </row>
    <row r="2333" spans="1:6">
      <c r="A2333" s="513" t="s">
        <v>13123</v>
      </c>
      <c r="B2333" s="502">
        <v>88854</v>
      </c>
      <c r="C2333" s="503" t="s">
        <v>365</v>
      </c>
      <c r="D2333" s="502" t="s">
        <v>250</v>
      </c>
      <c r="E2333" s="504">
        <v>0.06</v>
      </c>
      <c r="F2333" s="512">
        <v>0</v>
      </c>
    </row>
    <row r="2334" spans="1:6">
      <c r="A2334" s="513" t="s">
        <v>13123</v>
      </c>
      <c r="B2334" s="502">
        <v>5692</v>
      </c>
      <c r="C2334" s="503" t="s">
        <v>259</v>
      </c>
      <c r="D2334" s="502" t="s">
        <v>250</v>
      </c>
      <c r="E2334" s="504">
        <v>0.31</v>
      </c>
      <c r="F2334" s="512">
        <v>0</v>
      </c>
    </row>
    <row r="2335" spans="1:6">
      <c r="A2335" s="513" t="s">
        <v>13123</v>
      </c>
      <c r="B2335" s="502">
        <v>5693</v>
      </c>
      <c r="C2335" s="503" t="s">
        <v>260</v>
      </c>
      <c r="D2335" s="502" t="s">
        <v>250</v>
      </c>
      <c r="E2335" s="504">
        <v>22.73</v>
      </c>
      <c r="F2335" s="512">
        <v>0</v>
      </c>
    </row>
    <row r="2336" spans="1:6">
      <c r="A2336" s="513" t="s">
        <v>13123</v>
      </c>
      <c r="B2336" s="502">
        <v>7044</v>
      </c>
      <c r="C2336" s="503" t="s">
        <v>294</v>
      </c>
      <c r="D2336" s="502" t="s">
        <v>250</v>
      </c>
      <c r="E2336" s="504">
        <v>0.35</v>
      </c>
      <c r="F2336" s="512">
        <v>0</v>
      </c>
    </row>
    <row r="2337" spans="1:6">
      <c r="A2337" s="513" t="s">
        <v>13123</v>
      </c>
      <c r="B2337" s="502">
        <v>7045</v>
      </c>
      <c r="C2337" s="503" t="s">
        <v>295</v>
      </c>
      <c r="D2337" s="502" t="s">
        <v>250</v>
      </c>
      <c r="E2337" s="504">
        <v>0.08</v>
      </c>
      <c r="F2337" s="512">
        <v>0</v>
      </c>
    </row>
    <row r="2338" spans="1:6">
      <c r="A2338" s="513" t="s">
        <v>13123</v>
      </c>
      <c r="B2338" s="502">
        <v>7046</v>
      </c>
      <c r="C2338" s="503" t="s">
        <v>296</v>
      </c>
      <c r="D2338" s="502" t="s">
        <v>250</v>
      </c>
      <c r="E2338" s="504">
        <v>0.38</v>
      </c>
      <c r="F2338" s="512">
        <v>0</v>
      </c>
    </row>
    <row r="2339" spans="1:6">
      <c r="A2339" s="513" t="s">
        <v>13123</v>
      </c>
      <c r="B2339" s="502">
        <v>7047</v>
      </c>
      <c r="C2339" s="503" t="s">
        <v>297</v>
      </c>
      <c r="D2339" s="502" t="s">
        <v>250</v>
      </c>
      <c r="E2339" s="504">
        <v>26.83</v>
      </c>
      <c r="F2339" s="512">
        <v>0</v>
      </c>
    </row>
    <row r="2340" spans="1:6">
      <c r="A2340" s="513" t="s">
        <v>13123</v>
      </c>
      <c r="B2340" s="502">
        <v>89228</v>
      </c>
      <c r="C2340" s="503" t="s">
        <v>398</v>
      </c>
      <c r="D2340" s="502" t="s">
        <v>250</v>
      </c>
      <c r="E2340" s="504">
        <v>46</v>
      </c>
      <c r="F2340" s="512">
        <v>1</v>
      </c>
    </row>
    <row r="2341" spans="1:6">
      <c r="A2341" s="513" t="s">
        <v>13123</v>
      </c>
      <c r="B2341" s="502">
        <v>89229</v>
      </c>
      <c r="C2341" s="503" t="s">
        <v>399</v>
      </c>
      <c r="D2341" s="502" t="s">
        <v>250</v>
      </c>
      <c r="E2341" s="504">
        <v>16.21</v>
      </c>
      <c r="F2341" s="512">
        <v>1</v>
      </c>
    </row>
    <row r="2342" spans="1:6">
      <c r="A2342" s="513" t="s">
        <v>13123</v>
      </c>
      <c r="B2342" s="502">
        <v>5779</v>
      </c>
      <c r="C2342" s="503" t="s">
        <v>288</v>
      </c>
      <c r="D2342" s="502" t="s">
        <v>250</v>
      </c>
      <c r="E2342" s="504">
        <v>73.94</v>
      </c>
      <c r="F2342" s="512">
        <v>1</v>
      </c>
    </row>
    <row r="2343" spans="1:6">
      <c r="A2343" s="513" t="s">
        <v>13123</v>
      </c>
      <c r="B2343" s="502">
        <v>53849</v>
      </c>
      <c r="C2343" s="503" t="s">
        <v>326</v>
      </c>
      <c r="D2343" s="502" t="s">
        <v>250</v>
      </c>
      <c r="E2343" s="504">
        <v>90.65</v>
      </c>
      <c r="F2343" s="512">
        <v>0</v>
      </c>
    </row>
    <row r="2344" spans="1:6">
      <c r="A2344" s="513" t="s">
        <v>13123</v>
      </c>
      <c r="B2344" s="502">
        <v>95129</v>
      </c>
      <c r="C2344" s="503" t="s">
        <v>628</v>
      </c>
      <c r="D2344" s="502" t="s">
        <v>250</v>
      </c>
      <c r="E2344" s="504">
        <v>47.9</v>
      </c>
      <c r="F2344" s="512">
        <v>1</v>
      </c>
    </row>
    <row r="2345" spans="1:6">
      <c r="A2345" s="513" t="s">
        <v>13123</v>
      </c>
      <c r="B2345" s="502">
        <v>95130</v>
      </c>
      <c r="C2345" s="503" t="s">
        <v>629</v>
      </c>
      <c r="D2345" s="502" t="s">
        <v>250</v>
      </c>
      <c r="E2345" s="504">
        <v>17.36</v>
      </c>
      <c r="F2345" s="512">
        <v>1</v>
      </c>
    </row>
    <row r="2346" spans="1:6">
      <c r="A2346" s="513" t="s">
        <v>13123</v>
      </c>
      <c r="B2346" s="502">
        <v>95131</v>
      </c>
      <c r="C2346" s="503" t="s">
        <v>630</v>
      </c>
      <c r="D2346" s="502" t="s">
        <v>250</v>
      </c>
      <c r="E2346" s="504">
        <v>56.38</v>
      </c>
      <c r="F2346" s="512">
        <v>1</v>
      </c>
    </row>
    <row r="2347" spans="1:6">
      <c r="A2347" s="513" t="s">
        <v>13123</v>
      </c>
      <c r="B2347" s="502">
        <v>95132</v>
      </c>
      <c r="C2347" s="503" t="s">
        <v>631</v>
      </c>
      <c r="D2347" s="502" t="s">
        <v>250</v>
      </c>
      <c r="E2347" s="504">
        <v>34.92</v>
      </c>
      <c r="F2347" s="512">
        <v>0</v>
      </c>
    </row>
    <row r="2348" spans="1:6">
      <c r="A2348" s="513" t="s">
        <v>13123</v>
      </c>
      <c r="B2348" s="502">
        <v>102982</v>
      </c>
      <c r="C2348" s="503" t="s">
        <v>13212</v>
      </c>
      <c r="D2348" s="502" t="s">
        <v>250</v>
      </c>
      <c r="E2348" s="504">
        <v>0</v>
      </c>
      <c r="F2348" s="512"/>
    </row>
    <row r="2349" spans="1:6">
      <c r="A2349" s="513" t="s">
        <v>13123</v>
      </c>
      <c r="B2349" s="502">
        <v>102983</v>
      </c>
      <c r="C2349" s="503" t="s">
        <v>13213</v>
      </c>
      <c r="D2349" s="502" t="s">
        <v>250</v>
      </c>
      <c r="E2349" s="504">
        <v>0</v>
      </c>
      <c r="F2349" s="512"/>
    </row>
    <row r="2350" spans="1:6">
      <c r="A2350" s="513" t="s">
        <v>13123</v>
      </c>
      <c r="B2350" s="502">
        <v>102984</v>
      </c>
      <c r="C2350" s="503" t="s">
        <v>13214</v>
      </c>
      <c r="D2350" s="502" t="s">
        <v>250</v>
      </c>
      <c r="E2350" s="504">
        <v>0</v>
      </c>
      <c r="F2350" s="512"/>
    </row>
    <row r="2351" spans="1:6">
      <c r="A2351" s="513" t="s">
        <v>13123</v>
      </c>
      <c r="B2351" s="502">
        <v>102985</v>
      </c>
      <c r="C2351" s="503" t="s">
        <v>3550</v>
      </c>
      <c r="D2351" s="502" t="s">
        <v>250</v>
      </c>
      <c r="E2351" s="504">
        <v>16.2</v>
      </c>
      <c r="F2351" s="512">
        <v>0</v>
      </c>
    </row>
    <row r="2352" spans="1:6">
      <c r="A2352" s="513" t="s">
        <v>13123</v>
      </c>
      <c r="B2352" s="502">
        <v>92956</v>
      </c>
      <c r="C2352" s="503" t="s">
        <v>579</v>
      </c>
      <c r="D2352" s="502" t="s">
        <v>250</v>
      </c>
      <c r="E2352" s="504">
        <v>4.41</v>
      </c>
      <c r="F2352" s="512">
        <v>1</v>
      </c>
    </row>
    <row r="2353" spans="1:6">
      <c r="A2353" s="513" t="s">
        <v>13123</v>
      </c>
      <c r="B2353" s="502">
        <v>92957</v>
      </c>
      <c r="C2353" s="503" t="s">
        <v>580</v>
      </c>
      <c r="D2353" s="502" t="s">
        <v>250</v>
      </c>
      <c r="E2353" s="504">
        <v>1.02</v>
      </c>
      <c r="F2353" s="512">
        <v>1</v>
      </c>
    </row>
    <row r="2354" spans="1:6">
      <c r="A2354" s="513" t="s">
        <v>13123</v>
      </c>
      <c r="B2354" s="502">
        <v>92958</v>
      </c>
      <c r="C2354" s="503" t="s">
        <v>581</v>
      </c>
      <c r="D2354" s="502" t="s">
        <v>250</v>
      </c>
      <c r="E2354" s="504">
        <v>4.83</v>
      </c>
      <c r="F2354" s="512">
        <v>1</v>
      </c>
    </row>
    <row r="2355" spans="1:6">
      <c r="A2355" s="513" t="s">
        <v>13123</v>
      </c>
      <c r="B2355" s="502">
        <v>92959</v>
      </c>
      <c r="C2355" s="503" t="s">
        <v>582</v>
      </c>
      <c r="D2355" s="502" t="s">
        <v>250</v>
      </c>
      <c r="E2355" s="504">
        <v>10.039999999999999</v>
      </c>
      <c r="F2355" s="512">
        <v>0</v>
      </c>
    </row>
    <row r="2356" spans="1:6">
      <c r="A2356" s="513" t="s">
        <v>13123</v>
      </c>
      <c r="B2356" s="502">
        <v>102858</v>
      </c>
      <c r="C2356" s="503" t="s">
        <v>13215</v>
      </c>
      <c r="D2356" s="502" t="s">
        <v>250</v>
      </c>
      <c r="E2356" s="504">
        <v>0</v>
      </c>
      <c r="F2356" s="512"/>
    </row>
    <row r="2357" spans="1:6">
      <c r="A2357" s="513" t="s">
        <v>13123</v>
      </c>
      <c r="B2357" s="502">
        <v>102859</v>
      </c>
      <c r="C2357" s="503" t="s">
        <v>13216</v>
      </c>
      <c r="D2357" s="502" t="s">
        <v>250</v>
      </c>
      <c r="E2357" s="504">
        <v>0</v>
      </c>
      <c r="F2357" s="512"/>
    </row>
    <row r="2358" spans="1:6">
      <c r="A2358" s="513" t="s">
        <v>13123</v>
      </c>
      <c r="B2358" s="502">
        <v>102860</v>
      </c>
      <c r="C2358" s="503" t="s">
        <v>13217</v>
      </c>
      <c r="D2358" s="502" t="s">
        <v>250</v>
      </c>
      <c r="E2358" s="504">
        <v>0</v>
      </c>
      <c r="F2358" s="512"/>
    </row>
    <row r="2359" spans="1:6">
      <c r="A2359" s="513" t="s">
        <v>13123</v>
      </c>
      <c r="B2359" s="502">
        <v>102861</v>
      </c>
      <c r="C2359" s="503" t="s">
        <v>5707</v>
      </c>
      <c r="D2359" s="502" t="s">
        <v>250</v>
      </c>
      <c r="E2359" s="504">
        <v>0.9</v>
      </c>
      <c r="F2359" s="512">
        <v>0</v>
      </c>
    </row>
    <row r="2360" spans="1:6">
      <c r="A2360" s="513" t="s">
        <v>13123</v>
      </c>
      <c r="B2360" s="502">
        <v>93404</v>
      </c>
      <c r="C2360" s="503" t="s">
        <v>6460</v>
      </c>
      <c r="D2360" s="502" t="s">
        <v>250</v>
      </c>
      <c r="E2360" s="504">
        <v>7.33</v>
      </c>
      <c r="F2360" s="512">
        <v>1</v>
      </c>
    </row>
    <row r="2361" spans="1:6">
      <c r="A2361" s="513" t="s">
        <v>13123</v>
      </c>
      <c r="B2361" s="502">
        <v>93405</v>
      </c>
      <c r="C2361" s="503" t="s">
        <v>6461</v>
      </c>
      <c r="D2361" s="502" t="s">
        <v>250</v>
      </c>
      <c r="E2361" s="504">
        <v>1.87</v>
      </c>
      <c r="F2361" s="512">
        <v>1</v>
      </c>
    </row>
    <row r="2362" spans="1:6">
      <c r="A2362" s="513" t="s">
        <v>13123</v>
      </c>
      <c r="B2362" s="502">
        <v>93406</v>
      </c>
      <c r="C2362" s="503" t="s">
        <v>6462</v>
      </c>
      <c r="D2362" s="502" t="s">
        <v>250</v>
      </c>
      <c r="E2362" s="504">
        <v>8.8000000000000007</v>
      </c>
      <c r="F2362" s="512">
        <v>1</v>
      </c>
    </row>
    <row r="2363" spans="1:6">
      <c r="A2363" s="513" t="s">
        <v>13123</v>
      </c>
      <c r="B2363" s="502">
        <v>93407</v>
      </c>
      <c r="C2363" s="503" t="s">
        <v>6463</v>
      </c>
      <c r="D2363" s="502" t="s">
        <v>250</v>
      </c>
      <c r="E2363" s="504">
        <v>51.06</v>
      </c>
      <c r="F2363" s="512">
        <v>0</v>
      </c>
    </row>
    <row r="2364" spans="1:6">
      <c r="A2364" s="513" t="s">
        <v>13123</v>
      </c>
      <c r="B2364" s="502">
        <v>102936</v>
      </c>
      <c r="C2364" s="503" t="s">
        <v>13218</v>
      </c>
      <c r="D2364" s="502" t="s">
        <v>250</v>
      </c>
      <c r="E2364" s="504">
        <v>0</v>
      </c>
      <c r="F2364" s="512"/>
    </row>
    <row r="2365" spans="1:6">
      <c r="A2365" s="513" t="s">
        <v>13123</v>
      </c>
      <c r="B2365" s="502">
        <v>102937</v>
      </c>
      <c r="C2365" s="503" t="s">
        <v>13219</v>
      </c>
      <c r="D2365" s="502" t="s">
        <v>250</v>
      </c>
      <c r="E2365" s="504">
        <v>0</v>
      </c>
      <c r="F2365" s="512"/>
    </row>
    <row r="2366" spans="1:6">
      <c r="A2366" s="513" t="s">
        <v>13123</v>
      </c>
      <c r="B2366" s="502">
        <v>102938</v>
      </c>
      <c r="C2366" s="503" t="s">
        <v>13220</v>
      </c>
      <c r="D2366" s="502" t="s">
        <v>250</v>
      </c>
      <c r="E2366" s="504">
        <v>0</v>
      </c>
      <c r="F2366" s="512"/>
    </row>
    <row r="2367" spans="1:6">
      <c r="A2367" s="513" t="s">
        <v>13123</v>
      </c>
      <c r="B2367" s="502">
        <v>102939</v>
      </c>
      <c r="C2367" s="503" t="s">
        <v>5713</v>
      </c>
      <c r="D2367" s="502" t="s">
        <v>250</v>
      </c>
      <c r="E2367" s="504">
        <v>6.73</v>
      </c>
      <c r="F2367" s="512">
        <v>0</v>
      </c>
    </row>
    <row r="2368" spans="1:6">
      <c r="A2368" s="513" t="s">
        <v>13123</v>
      </c>
      <c r="B2368" s="502">
        <v>103159</v>
      </c>
      <c r="C2368" s="503" t="s">
        <v>13221</v>
      </c>
      <c r="D2368" s="502" t="s">
        <v>250</v>
      </c>
      <c r="E2368" s="504">
        <v>0</v>
      </c>
      <c r="F2368" s="512"/>
    </row>
    <row r="2369" spans="1:6">
      <c r="A2369" s="513" t="s">
        <v>13123</v>
      </c>
      <c r="B2369" s="502">
        <v>103160</v>
      </c>
      <c r="C2369" s="503" t="s">
        <v>13222</v>
      </c>
      <c r="D2369" s="502" t="s">
        <v>250</v>
      </c>
      <c r="E2369" s="504">
        <v>0</v>
      </c>
      <c r="F2369" s="512"/>
    </row>
    <row r="2370" spans="1:6">
      <c r="A2370" s="513" t="s">
        <v>13123</v>
      </c>
      <c r="B2370" s="502">
        <v>103161</v>
      </c>
      <c r="C2370" s="503" t="s">
        <v>13223</v>
      </c>
      <c r="D2370" s="502" t="s">
        <v>250</v>
      </c>
      <c r="E2370" s="504">
        <v>0</v>
      </c>
      <c r="F2370" s="512"/>
    </row>
    <row r="2371" spans="1:6">
      <c r="A2371" s="513" t="s">
        <v>13123</v>
      </c>
      <c r="B2371" s="502">
        <v>103162</v>
      </c>
      <c r="C2371" s="503" t="s">
        <v>5718</v>
      </c>
      <c r="D2371" s="502" t="s">
        <v>250</v>
      </c>
      <c r="E2371" s="504">
        <v>0.48</v>
      </c>
      <c r="F2371" s="512">
        <v>0</v>
      </c>
    </row>
    <row r="2372" spans="1:6">
      <c r="A2372" s="513" t="s">
        <v>13123</v>
      </c>
      <c r="B2372" s="502">
        <v>103153</v>
      </c>
      <c r="C2372" s="503" t="s">
        <v>13224</v>
      </c>
      <c r="D2372" s="502" t="s">
        <v>250</v>
      </c>
      <c r="E2372" s="504">
        <v>0</v>
      </c>
      <c r="F2372" s="512"/>
    </row>
    <row r="2373" spans="1:6">
      <c r="A2373" s="513" t="s">
        <v>13123</v>
      </c>
      <c r="B2373" s="502">
        <v>103154</v>
      </c>
      <c r="C2373" s="503" t="s">
        <v>13225</v>
      </c>
      <c r="D2373" s="502" t="s">
        <v>250</v>
      </c>
      <c r="E2373" s="504">
        <v>0</v>
      </c>
      <c r="F2373" s="512"/>
    </row>
    <row r="2374" spans="1:6">
      <c r="A2374" s="513" t="s">
        <v>13123</v>
      </c>
      <c r="B2374" s="502">
        <v>103155</v>
      </c>
      <c r="C2374" s="503" t="s">
        <v>13226</v>
      </c>
      <c r="D2374" s="502" t="s">
        <v>250</v>
      </c>
      <c r="E2374" s="504">
        <v>0</v>
      </c>
      <c r="F2374" s="512"/>
    </row>
    <row r="2375" spans="1:6">
      <c r="A2375" s="513" t="s">
        <v>13123</v>
      </c>
      <c r="B2375" s="502">
        <v>103156</v>
      </c>
      <c r="C2375" s="503" t="s">
        <v>5717</v>
      </c>
      <c r="D2375" s="502" t="s">
        <v>250</v>
      </c>
      <c r="E2375" s="504">
        <v>1.71</v>
      </c>
      <c r="F2375" s="512">
        <v>0</v>
      </c>
    </row>
    <row r="2376" spans="1:6">
      <c r="A2376" s="513" t="s">
        <v>13123</v>
      </c>
      <c r="B2376" s="502">
        <v>103171</v>
      </c>
      <c r="C2376" s="503" t="s">
        <v>13227</v>
      </c>
      <c r="D2376" s="502" t="s">
        <v>250</v>
      </c>
      <c r="E2376" s="504">
        <v>0</v>
      </c>
      <c r="F2376" s="512"/>
    </row>
    <row r="2377" spans="1:6">
      <c r="A2377" s="513" t="s">
        <v>13123</v>
      </c>
      <c r="B2377" s="502">
        <v>103172</v>
      </c>
      <c r="C2377" s="503" t="s">
        <v>13228</v>
      </c>
      <c r="D2377" s="502" t="s">
        <v>250</v>
      </c>
      <c r="E2377" s="504">
        <v>0</v>
      </c>
      <c r="F2377" s="512"/>
    </row>
    <row r="2378" spans="1:6">
      <c r="A2378" s="513" t="s">
        <v>13123</v>
      </c>
      <c r="B2378" s="502">
        <v>103173</v>
      </c>
      <c r="C2378" s="503" t="s">
        <v>13229</v>
      </c>
      <c r="D2378" s="502" t="s">
        <v>250</v>
      </c>
      <c r="E2378" s="504">
        <v>0</v>
      </c>
      <c r="F2378" s="512"/>
    </row>
    <row r="2379" spans="1:6">
      <c r="A2379" s="513" t="s">
        <v>13123</v>
      </c>
      <c r="B2379" s="502">
        <v>103174</v>
      </c>
      <c r="C2379" s="503" t="s">
        <v>5720</v>
      </c>
      <c r="D2379" s="502" t="s">
        <v>250</v>
      </c>
      <c r="E2379" s="504">
        <v>1.36</v>
      </c>
      <c r="F2379" s="512">
        <v>0</v>
      </c>
    </row>
    <row r="2380" spans="1:6">
      <c r="A2380" s="513" t="s">
        <v>13123</v>
      </c>
      <c r="B2380" s="502">
        <v>103177</v>
      </c>
      <c r="C2380" s="503" t="s">
        <v>13230</v>
      </c>
      <c r="D2380" s="502" t="s">
        <v>250</v>
      </c>
      <c r="E2380" s="504">
        <v>0</v>
      </c>
      <c r="F2380" s="512"/>
    </row>
    <row r="2381" spans="1:6">
      <c r="A2381" s="513" t="s">
        <v>13123</v>
      </c>
      <c r="B2381" s="502">
        <v>103178</v>
      </c>
      <c r="C2381" s="503" t="s">
        <v>13231</v>
      </c>
      <c r="D2381" s="502" t="s">
        <v>250</v>
      </c>
      <c r="E2381" s="504">
        <v>0</v>
      </c>
      <c r="F2381" s="512"/>
    </row>
    <row r="2382" spans="1:6">
      <c r="A2382" s="513" t="s">
        <v>13123</v>
      </c>
      <c r="B2382" s="502">
        <v>103179</v>
      </c>
      <c r="C2382" s="503" t="s">
        <v>13232</v>
      </c>
      <c r="D2382" s="502" t="s">
        <v>250</v>
      </c>
      <c r="E2382" s="504">
        <v>0</v>
      </c>
      <c r="F2382" s="512"/>
    </row>
    <row r="2383" spans="1:6">
      <c r="A2383" s="513" t="s">
        <v>13123</v>
      </c>
      <c r="B2383" s="502">
        <v>103180</v>
      </c>
      <c r="C2383" s="503" t="s">
        <v>5721</v>
      </c>
      <c r="D2383" s="502" t="s">
        <v>250</v>
      </c>
      <c r="E2383" s="504">
        <v>3.14</v>
      </c>
      <c r="F2383" s="512">
        <v>0</v>
      </c>
    </row>
    <row r="2384" spans="1:6">
      <c r="A2384" s="513" t="s">
        <v>13123</v>
      </c>
      <c r="B2384" s="502">
        <v>103165</v>
      </c>
      <c r="C2384" s="503" t="s">
        <v>13233</v>
      </c>
      <c r="D2384" s="502" t="s">
        <v>250</v>
      </c>
      <c r="E2384" s="504">
        <v>0</v>
      </c>
      <c r="F2384" s="512"/>
    </row>
    <row r="2385" spans="1:6">
      <c r="A2385" s="513" t="s">
        <v>13123</v>
      </c>
      <c r="B2385" s="502">
        <v>103166</v>
      </c>
      <c r="C2385" s="503" t="s">
        <v>13234</v>
      </c>
      <c r="D2385" s="502" t="s">
        <v>250</v>
      </c>
      <c r="E2385" s="504">
        <v>0</v>
      </c>
      <c r="F2385" s="512"/>
    </row>
    <row r="2386" spans="1:6">
      <c r="A2386" s="513" t="s">
        <v>13123</v>
      </c>
      <c r="B2386" s="502">
        <v>103167</v>
      </c>
      <c r="C2386" s="503" t="s">
        <v>13235</v>
      </c>
      <c r="D2386" s="502" t="s">
        <v>250</v>
      </c>
      <c r="E2386" s="504">
        <v>0</v>
      </c>
      <c r="F2386" s="512"/>
    </row>
    <row r="2387" spans="1:6">
      <c r="A2387" s="513" t="s">
        <v>13123</v>
      </c>
      <c r="B2387" s="502">
        <v>103168</v>
      </c>
      <c r="C2387" s="503" t="s">
        <v>5719</v>
      </c>
      <c r="D2387" s="502" t="s">
        <v>250</v>
      </c>
      <c r="E2387" s="504">
        <v>0.54</v>
      </c>
      <c r="F2387" s="512">
        <v>0</v>
      </c>
    </row>
    <row r="2388" spans="1:6">
      <c r="A2388" s="513" t="s">
        <v>13123</v>
      </c>
      <c r="B2388" s="502">
        <v>102864</v>
      </c>
      <c r="C2388" s="503" t="s">
        <v>13236</v>
      </c>
      <c r="D2388" s="502" t="s">
        <v>250</v>
      </c>
      <c r="E2388" s="504">
        <v>0</v>
      </c>
      <c r="F2388" s="512"/>
    </row>
    <row r="2389" spans="1:6">
      <c r="A2389" s="513" t="s">
        <v>13123</v>
      </c>
      <c r="B2389" s="502">
        <v>102865</v>
      </c>
      <c r="C2389" s="503" t="s">
        <v>13237</v>
      </c>
      <c r="D2389" s="502" t="s">
        <v>250</v>
      </c>
      <c r="E2389" s="504">
        <v>0</v>
      </c>
      <c r="F2389" s="512"/>
    </row>
    <row r="2390" spans="1:6">
      <c r="A2390" s="513" t="s">
        <v>13123</v>
      </c>
      <c r="B2390" s="502">
        <v>102866</v>
      </c>
      <c r="C2390" s="503" t="s">
        <v>13238</v>
      </c>
      <c r="D2390" s="502" t="s">
        <v>250</v>
      </c>
      <c r="E2390" s="504">
        <v>0</v>
      </c>
      <c r="F2390" s="512"/>
    </row>
    <row r="2391" spans="1:6">
      <c r="A2391" s="513" t="s">
        <v>13123</v>
      </c>
      <c r="B2391" s="502">
        <v>102867</v>
      </c>
      <c r="C2391" s="503" t="s">
        <v>5708</v>
      </c>
      <c r="D2391" s="502" t="s">
        <v>250</v>
      </c>
      <c r="E2391" s="504">
        <v>0.48</v>
      </c>
      <c r="F2391" s="512">
        <v>0</v>
      </c>
    </row>
    <row r="2392" spans="1:6">
      <c r="A2392" s="513" t="s">
        <v>13123</v>
      </c>
      <c r="B2392" s="502">
        <v>92108</v>
      </c>
      <c r="C2392" s="503" t="s">
        <v>5664</v>
      </c>
      <c r="D2392" s="502" t="s">
        <v>250</v>
      </c>
      <c r="E2392" s="504">
        <v>1.03</v>
      </c>
      <c r="F2392" s="512">
        <v>0</v>
      </c>
    </row>
    <row r="2393" spans="1:6">
      <c r="A2393" s="513" t="s">
        <v>13123</v>
      </c>
      <c r="B2393" s="502">
        <v>92109</v>
      </c>
      <c r="C2393" s="503" t="s">
        <v>5665</v>
      </c>
      <c r="D2393" s="502" t="s">
        <v>250</v>
      </c>
      <c r="E2393" s="504">
        <v>0.23</v>
      </c>
      <c r="F2393" s="512">
        <v>0</v>
      </c>
    </row>
    <row r="2394" spans="1:6">
      <c r="A2394" s="513" t="s">
        <v>13123</v>
      </c>
      <c r="B2394" s="502">
        <v>92110</v>
      </c>
      <c r="C2394" s="503" t="s">
        <v>5666</v>
      </c>
      <c r="D2394" s="502" t="s">
        <v>250</v>
      </c>
      <c r="E2394" s="504">
        <v>1.29</v>
      </c>
      <c r="F2394" s="512">
        <v>0</v>
      </c>
    </row>
    <row r="2395" spans="1:6">
      <c r="A2395" s="513" t="s">
        <v>13123</v>
      </c>
      <c r="B2395" s="502">
        <v>92111</v>
      </c>
      <c r="C2395" s="503" t="s">
        <v>5667</v>
      </c>
      <c r="D2395" s="502" t="s">
        <v>250</v>
      </c>
      <c r="E2395" s="504">
        <v>0.9</v>
      </c>
      <c r="F2395" s="512">
        <v>0</v>
      </c>
    </row>
    <row r="2396" spans="1:6">
      <c r="A2396" s="513" t="s">
        <v>13123</v>
      </c>
      <c r="B2396" s="502">
        <v>90670</v>
      </c>
      <c r="C2396" s="503" t="s">
        <v>473</v>
      </c>
      <c r="D2396" s="502" t="s">
        <v>250</v>
      </c>
      <c r="E2396" s="504">
        <v>244.89</v>
      </c>
      <c r="F2396" s="512">
        <v>1</v>
      </c>
    </row>
    <row r="2397" spans="1:6">
      <c r="A2397" s="513" t="s">
        <v>13123</v>
      </c>
      <c r="B2397" s="502">
        <v>90671</v>
      </c>
      <c r="C2397" s="503" t="s">
        <v>474</v>
      </c>
      <c r="D2397" s="502" t="s">
        <v>250</v>
      </c>
      <c r="E2397" s="504">
        <v>65.7</v>
      </c>
      <c r="F2397" s="512">
        <v>1</v>
      </c>
    </row>
    <row r="2398" spans="1:6">
      <c r="A2398" s="513" t="s">
        <v>13123</v>
      </c>
      <c r="B2398" s="502">
        <v>90672</v>
      </c>
      <c r="C2398" s="503" t="s">
        <v>475</v>
      </c>
      <c r="D2398" s="502" t="s">
        <v>250</v>
      </c>
      <c r="E2398" s="504">
        <v>306.45</v>
      </c>
      <c r="F2398" s="512">
        <v>1</v>
      </c>
    </row>
    <row r="2399" spans="1:6">
      <c r="A2399" s="513" t="s">
        <v>13123</v>
      </c>
      <c r="B2399" s="502">
        <v>90673</v>
      </c>
      <c r="C2399" s="503" t="s">
        <v>476</v>
      </c>
      <c r="D2399" s="502" t="s">
        <v>250</v>
      </c>
      <c r="E2399" s="504">
        <v>129.53</v>
      </c>
      <c r="F2399" s="512">
        <v>0</v>
      </c>
    </row>
    <row r="2400" spans="1:6">
      <c r="A2400" s="513" t="s">
        <v>13123</v>
      </c>
      <c r="B2400" s="502">
        <v>93220</v>
      </c>
      <c r="C2400" s="503" t="s">
        <v>586</v>
      </c>
      <c r="D2400" s="502" t="s">
        <v>250</v>
      </c>
      <c r="E2400" s="504">
        <v>375.5</v>
      </c>
      <c r="F2400" s="512">
        <v>1</v>
      </c>
    </row>
    <row r="2401" spans="1:6">
      <c r="A2401" s="513" t="s">
        <v>13123</v>
      </c>
      <c r="B2401" s="502">
        <v>93221</v>
      </c>
      <c r="C2401" s="503" t="s">
        <v>587</v>
      </c>
      <c r="D2401" s="502" t="s">
        <v>250</v>
      </c>
      <c r="E2401" s="504">
        <v>100.74</v>
      </c>
      <c r="F2401" s="512">
        <v>1</v>
      </c>
    </row>
    <row r="2402" spans="1:6">
      <c r="A2402" s="513" t="s">
        <v>13123</v>
      </c>
      <c r="B2402" s="502">
        <v>93222</v>
      </c>
      <c r="C2402" s="503" t="s">
        <v>588</v>
      </c>
      <c r="D2402" s="502" t="s">
        <v>250</v>
      </c>
      <c r="E2402" s="504">
        <v>469.9</v>
      </c>
      <c r="F2402" s="512">
        <v>1</v>
      </c>
    </row>
    <row r="2403" spans="1:6">
      <c r="A2403" s="513" t="s">
        <v>13123</v>
      </c>
      <c r="B2403" s="502">
        <v>93223</v>
      </c>
      <c r="C2403" s="503" t="s">
        <v>6458</v>
      </c>
      <c r="D2403" s="502" t="s">
        <v>250</v>
      </c>
      <c r="E2403" s="504">
        <v>169.19</v>
      </c>
      <c r="F2403" s="512">
        <v>0</v>
      </c>
    </row>
    <row r="2404" spans="1:6">
      <c r="A2404" s="513" t="s">
        <v>13123</v>
      </c>
      <c r="B2404" s="502">
        <v>104691</v>
      </c>
      <c r="C2404" s="503" t="s">
        <v>7737</v>
      </c>
      <c r="D2404" s="502" t="s">
        <v>250</v>
      </c>
      <c r="E2404" s="504">
        <v>0.97</v>
      </c>
      <c r="F2404" s="512">
        <v>1</v>
      </c>
    </row>
    <row r="2405" spans="1:6">
      <c r="A2405" s="513" t="s">
        <v>13123</v>
      </c>
      <c r="B2405" s="502">
        <v>104692</v>
      </c>
      <c r="C2405" s="503" t="s">
        <v>7738</v>
      </c>
      <c r="D2405" s="502" t="s">
        <v>250</v>
      </c>
      <c r="E2405" s="504">
        <v>0.22</v>
      </c>
      <c r="F2405" s="512">
        <v>1</v>
      </c>
    </row>
    <row r="2406" spans="1:6">
      <c r="A2406" s="513" t="s">
        <v>13123</v>
      </c>
      <c r="B2406" s="502">
        <v>104693</v>
      </c>
      <c r="C2406" s="503" t="s">
        <v>7739</v>
      </c>
      <c r="D2406" s="502" t="s">
        <v>250</v>
      </c>
      <c r="E2406" s="504">
        <v>1.22</v>
      </c>
      <c r="F2406" s="512">
        <v>1</v>
      </c>
    </row>
    <row r="2407" spans="1:6">
      <c r="A2407" s="513" t="s">
        <v>13123</v>
      </c>
      <c r="B2407" s="502">
        <v>104694</v>
      </c>
      <c r="C2407" s="503" t="s">
        <v>5730</v>
      </c>
      <c r="D2407" s="502" t="s">
        <v>250</v>
      </c>
      <c r="E2407" s="504">
        <v>1.53</v>
      </c>
      <c r="F2407" s="512">
        <v>0</v>
      </c>
    </row>
    <row r="2408" spans="1:6">
      <c r="A2408" s="513" t="s">
        <v>13123</v>
      </c>
      <c r="B2408" s="502">
        <v>90676</v>
      </c>
      <c r="C2408" s="503" t="s">
        <v>477</v>
      </c>
      <c r="D2408" s="502" t="s">
        <v>250</v>
      </c>
      <c r="E2408" s="504">
        <v>100.08</v>
      </c>
      <c r="F2408" s="512">
        <v>1</v>
      </c>
    </row>
    <row r="2409" spans="1:6">
      <c r="A2409" s="513" t="s">
        <v>13123</v>
      </c>
      <c r="B2409" s="502">
        <v>91021</v>
      </c>
      <c r="C2409" s="503" t="s">
        <v>503</v>
      </c>
      <c r="D2409" s="502" t="s">
        <v>250</v>
      </c>
      <c r="E2409" s="504">
        <v>12.25</v>
      </c>
      <c r="F2409" s="512">
        <v>1</v>
      </c>
    </row>
    <row r="2410" spans="1:6">
      <c r="A2410" s="513" t="s">
        <v>13123</v>
      </c>
      <c r="B2410" s="502">
        <v>90677</v>
      </c>
      <c r="C2410" s="503" t="s">
        <v>478</v>
      </c>
      <c r="D2410" s="502" t="s">
        <v>250</v>
      </c>
      <c r="E2410" s="504">
        <v>30.25</v>
      </c>
      <c r="F2410" s="512">
        <v>1</v>
      </c>
    </row>
    <row r="2411" spans="1:6">
      <c r="A2411" s="513" t="s">
        <v>13123</v>
      </c>
      <c r="B2411" s="502">
        <v>90678</v>
      </c>
      <c r="C2411" s="503" t="s">
        <v>479</v>
      </c>
      <c r="D2411" s="502" t="s">
        <v>250</v>
      </c>
      <c r="E2411" s="504">
        <v>140.03</v>
      </c>
      <c r="F2411" s="512">
        <v>1</v>
      </c>
    </row>
    <row r="2412" spans="1:6">
      <c r="A2412" s="513" t="s">
        <v>13123</v>
      </c>
      <c r="B2412" s="502">
        <v>90679</v>
      </c>
      <c r="C2412" s="503" t="s">
        <v>480</v>
      </c>
      <c r="D2412" s="502" t="s">
        <v>250</v>
      </c>
      <c r="E2412" s="504">
        <v>99.33</v>
      </c>
      <c r="F2412" s="512">
        <v>0</v>
      </c>
    </row>
    <row r="2413" spans="1:6">
      <c r="A2413" s="513" t="s">
        <v>13123</v>
      </c>
      <c r="B2413" s="502">
        <v>102870</v>
      </c>
      <c r="C2413" s="503" t="s">
        <v>7716</v>
      </c>
      <c r="D2413" s="502" t="s">
        <v>250</v>
      </c>
      <c r="E2413" s="504">
        <v>357.14</v>
      </c>
      <c r="F2413" s="512">
        <v>1</v>
      </c>
    </row>
    <row r="2414" spans="1:6">
      <c r="A2414" s="513" t="s">
        <v>13123</v>
      </c>
      <c r="B2414" s="502">
        <v>102871</v>
      </c>
      <c r="C2414" s="503" t="s">
        <v>7717</v>
      </c>
      <c r="D2414" s="502" t="s">
        <v>250</v>
      </c>
      <c r="E2414" s="504">
        <v>96.48</v>
      </c>
      <c r="F2414" s="512">
        <v>1</v>
      </c>
    </row>
    <row r="2415" spans="1:6">
      <c r="A2415" s="513" t="s">
        <v>13123</v>
      </c>
      <c r="B2415" s="502">
        <v>102872</v>
      </c>
      <c r="C2415" s="503" t="s">
        <v>7718</v>
      </c>
      <c r="D2415" s="502" t="s">
        <v>250</v>
      </c>
      <c r="E2415" s="504">
        <v>446.93</v>
      </c>
      <c r="F2415" s="512">
        <v>1</v>
      </c>
    </row>
    <row r="2416" spans="1:6">
      <c r="A2416" s="513" t="s">
        <v>13123</v>
      </c>
      <c r="B2416" s="502">
        <v>102873</v>
      </c>
      <c r="C2416" s="503" t="s">
        <v>3542</v>
      </c>
      <c r="D2416" s="502" t="s">
        <v>250</v>
      </c>
      <c r="E2416" s="504">
        <v>129.53</v>
      </c>
      <c r="F2416" s="512">
        <v>0</v>
      </c>
    </row>
    <row r="2417" spans="1:6">
      <c r="A2417" s="513" t="s">
        <v>13123</v>
      </c>
      <c r="B2417" s="502">
        <v>102960</v>
      </c>
      <c r="C2417" s="503" t="s">
        <v>7722</v>
      </c>
      <c r="D2417" s="502" t="s">
        <v>250</v>
      </c>
      <c r="E2417" s="504">
        <v>173.32</v>
      </c>
      <c r="F2417" s="512">
        <v>1</v>
      </c>
    </row>
    <row r="2418" spans="1:6">
      <c r="A2418" s="513" t="s">
        <v>13123</v>
      </c>
      <c r="B2418" s="502">
        <v>102961</v>
      </c>
      <c r="C2418" s="503" t="s">
        <v>7723</v>
      </c>
      <c r="D2418" s="502" t="s">
        <v>250</v>
      </c>
      <c r="E2418" s="504">
        <v>46.82</v>
      </c>
      <c r="F2418" s="512">
        <v>1</v>
      </c>
    </row>
    <row r="2419" spans="1:6">
      <c r="A2419" s="513" t="s">
        <v>13123</v>
      </c>
      <c r="B2419" s="502">
        <v>102962</v>
      </c>
      <c r="C2419" s="503" t="s">
        <v>7724</v>
      </c>
      <c r="D2419" s="502" t="s">
        <v>250</v>
      </c>
      <c r="E2419" s="504">
        <v>162.59</v>
      </c>
      <c r="F2419" s="512">
        <v>1</v>
      </c>
    </row>
    <row r="2420" spans="1:6">
      <c r="A2420" s="513" t="s">
        <v>13123</v>
      </c>
      <c r="B2420" s="502">
        <v>102963</v>
      </c>
      <c r="C2420" s="503" t="s">
        <v>3549</v>
      </c>
      <c r="D2420" s="502" t="s">
        <v>250</v>
      </c>
      <c r="E2420" s="504">
        <v>91.82</v>
      </c>
      <c r="F2420" s="512">
        <v>0</v>
      </c>
    </row>
    <row r="2421" spans="1:6">
      <c r="A2421" s="513" t="s">
        <v>13123</v>
      </c>
      <c r="B2421" s="502">
        <v>95698</v>
      </c>
      <c r="C2421" s="503" t="s">
        <v>652</v>
      </c>
      <c r="D2421" s="502" t="s">
        <v>250</v>
      </c>
      <c r="E2421" s="504">
        <v>4.6500000000000004</v>
      </c>
      <c r="F2421" s="512">
        <v>1</v>
      </c>
    </row>
    <row r="2422" spans="1:6">
      <c r="A2422" s="513" t="s">
        <v>13123</v>
      </c>
      <c r="B2422" s="502">
        <v>95699</v>
      </c>
      <c r="C2422" s="503" t="s">
        <v>653</v>
      </c>
      <c r="D2422" s="502" t="s">
        <v>250</v>
      </c>
      <c r="E2422" s="504">
        <v>1.07</v>
      </c>
      <c r="F2422" s="512">
        <v>1</v>
      </c>
    </row>
    <row r="2423" spans="1:6">
      <c r="A2423" s="513" t="s">
        <v>13123</v>
      </c>
      <c r="B2423" s="502">
        <v>95700</v>
      </c>
      <c r="C2423" s="503" t="s">
        <v>654</v>
      </c>
      <c r="D2423" s="502" t="s">
        <v>250</v>
      </c>
      <c r="E2423" s="504">
        <v>5.82</v>
      </c>
      <c r="F2423" s="512">
        <v>1</v>
      </c>
    </row>
    <row r="2424" spans="1:6">
      <c r="A2424" s="513" t="s">
        <v>13123</v>
      </c>
      <c r="B2424" s="502">
        <v>95701</v>
      </c>
      <c r="C2424" s="503" t="s">
        <v>655</v>
      </c>
      <c r="D2424" s="502" t="s">
        <v>250</v>
      </c>
      <c r="E2424" s="504">
        <v>2.25</v>
      </c>
      <c r="F2424" s="512">
        <v>0</v>
      </c>
    </row>
    <row r="2425" spans="1:6">
      <c r="A2425" s="513" t="s">
        <v>13123</v>
      </c>
      <c r="B2425" s="502">
        <v>90621</v>
      </c>
      <c r="C2425" s="503" t="s">
        <v>445</v>
      </c>
      <c r="D2425" s="502" t="s">
        <v>250</v>
      </c>
      <c r="E2425" s="504">
        <v>2.1</v>
      </c>
      <c r="F2425" s="512">
        <v>1</v>
      </c>
    </row>
    <row r="2426" spans="1:6">
      <c r="A2426" s="513" t="s">
        <v>13123</v>
      </c>
      <c r="B2426" s="502">
        <v>90622</v>
      </c>
      <c r="C2426" s="503" t="s">
        <v>446</v>
      </c>
      <c r="D2426" s="502" t="s">
        <v>250</v>
      </c>
      <c r="E2426" s="504">
        <v>0.48</v>
      </c>
      <c r="F2426" s="512">
        <v>1</v>
      </c>
    </row>
    <row r="2427" spans="1:6">
      <c r="A2427" s="513" t="s">
        <v>13123</v>
      </c>
      <c r="B2427" s="502">
        <v>90623</v>
      </c>
      <c r="C2427" s="503" t="s">
        <v>447</v>
      </c>
      <c r="D2427" s="502" t="s">
        <v>250</v>
      </c>
      <c r="E2427" s="504">
        <v>2.62</v>
      </c>
      <c r="F2427" s="512">
        <v>1</v>
      </c>
    </row>
    <row r="2428" spans="1:6">
      <c r="A2428" s="513" t="s">
        <v>13123</v>
      </c>
      <c r="B2428" s="502">
        <v>90624</v>
      </c>
      <c r="C2428" s="503" t="s">
        <v>448</v>
      </c>
      <c r="D2428" s="502" t="s">
        <v>250</v>
      </c>
      <c r="E2428" s="504">
        <v>2.25</v>
      </c>
      <c r="F2428" s="512">
        <v>0</v>
      </c>
    </row>
    <row r="2429" spans="1:6">
      <c r="A2429" s="513" t="s">
        <v>13123</v>
      </c>
      <c r="B2429" s="502">
        <v>102876</v>
      </c>
      <c r="C2429" s="503" t="s">
        <v>7719</v>
      </c>
      <c r="D2429" s="502" t="s">
        <v>250</v>
      </c>
      <c r="E2429" s="504">
        <v>496.31</v>
      </c>
      <c r="F2429" s="512">
        <v>1</v>
      </c>
    </row>
    <row r="2430" spans="1:6">
      <c r="A2430" s="513" t="s">
        <v>13123</v>
      </c>
      <c r="B2430" s="502">
        <v>102877</v>
      </c>
      <c r="C2430" s="503" t="s">
        <v>7720</v>
      </c>
      <c r="D2430" s="502" t="s">
        <v>250</v>
      </c>
      <c r="E2430" s="504">
        <v>134.08000000000001</v>
      </c>
      <c r="F2430" s="512">
        <v>1</v>
      </c>
    </row>
    <row r="2431" spans="1:6">
      <c r="A2431" s="513" t="s">
        <v>13123</v>
      </c>
      <c r="B2431" s="502">
        <v>102878</v>
      </c>
      <c r="C2431" s="503" t="s">
        <v>7721</v>
      </c>
      <c r="D2431" s="502" t="s">
        <v>250</v>
      </c>
      <c r="E2431" s="504">
        <v>621.09</v>
      </c>
      <c r="F2431" s="512">
        <v>1</v>
      </c>
    </row>
    <row r="2432" spans="1:6">
      <c r="A2432" s="513" t="s">
        <v>13123</v>
      </c>
      <c r="B2432" s="502">
        <v>102879</v>
      </c>
      <c r="C2432" s="503" t="s">
        <v>3543</v>
      </c>
      <c r="D2432" s="502" t="s">
        <v>250</v>
      </c>
      <c r="E2432" s="504">
        <v>194.4</v>
      </c>
      <c r="F2432" s="512">
        <v>0</v>
      </c>
    </row>
    <row r="2433" spans="1:6">
      <c r="A2433" s="513" t="s">
        <v>13123</v>
      </c>
      <c r="B2433" s="502">
        <v>103220</v>
      </c>
      <c r="C2433" s="503" t="s">
        <v>7728</v>
      </c>
      <c r="D2433" s="502" t="s">
        <v>250</v>
      </c>
      <c r="E2433" s="504">
        <v>151.78</v>
      </c>
      <c r="F2433" s="512">
        <v>1</v>
      </c>
    </row>
    <row r="2434" spans="1:6">
      <c r="A2434" s="513" t="s">
        <v>13123</v>
      </c>
      <c r="B2434" s="502">
        <v>103221</v>
      </c>
      <c r="C2434" s="503" t="s">
        <v>7729</v>
      </c>
      <c r="D2434" s="502" t="s">
        <v>250</v>
      </c>
      <c r="E2434" s="504">
        <v>41</v>
      </c>
      <c r="F2434" s="512">
        <v>1</v>
      </c>
    </row>
    <row r="2435" spans="1:6">
      <c r="A2435" s="513" t="s">
        <v>13123</v>
      </c>
      <c r="B2435" s="502">
        <v>103222</v>
      </c>
      <c r="C2435" s="503" t="s">
        <v>7730</v>
      </c>
      <c r="D2435" s="502" t="s">
        <v>250</v>
      </c>
      <c r="E2435" s="504">
        <v>189.94</v>
      </c>
      <c r="F2435" s="512">
        <v>1</v>
      </c>
    </row>
    <row r="2436" spans="1:6">
      <c r="A2436" s="513" t="s">
        <v>13123</v>
      </c>
      <c r="B2436" s="502">
        <v>103223</v>
      </c>
      <c r="C2436" s="503" t="s">
        <v>5722</v>
      </c>
      <c r="D2436" s="502" t="s">
        <v>250</v>
      </c>
      <c r="E2436" s="504">
        <v>37.97</v>
      </c>
      <c r="F2436" s="512">
        <v>0</v>
      </c>
    </row>
    <row r="2437" spans="1:6">
      <c r="A2437" s="513" t="s">
        <v>13123</v>
      </c>
      <c r="B2437" s="502">
        <v>103232</v>
      </c>
      <c r="C2437" s="503" t="s">
        <v>7734</v>
      </c>
      <c r="D2437" s="502" t="s">
        <v>250</v>
      </c>
      <c r="E2437" s="504">
        <v>476.2</v>
      </c>
      <c r="F2437" s="512">
        <v>1</v>
      </c>
    </row>
    <row r="2438" spans="1:6">
      <c r="A2438" s="513" t="s">
        <v>13123</v>
      </c>
      <c r="B2438" s="502">
        <v>103233</v>
      </c>
      <c r="C2438" s="503" t="s">
        <v>7735</v>
      </c>
      <c r="D2438" s="502" t="s">
        <v>250</v>
      </c>
      <c r="E2438" s="504">
        <v>128.65</v>
      </c>
      <c r="F2438" s="512">
        <v>1</v>
      </c>
    </row>
    <row r="2439" spans="1:6">
      <c r="A2439" s="513" t="s">
        <v>13123</v>
      </c>
      <c r="B2439" s="502">
        <v>103234</v>
      </c>
      <c r="C2439" s="503" t="s">
        <v>7736</v>
      </c>
      <c r="D2439" s="502" t="s">
        <v>250</v>
      </c>
      <c r="E2439" s="504">
        <v>625.4</v>
      </c>
      <c r="F2439" s="512">
        <v>1</v>
      </c>
    </row>
    <row r="2440" spans="1:6">
      <c r="A2440" s="513" t="s">
        <v>13123</v>
      </c>
      <c r="B2440" s="502">
        <v>103235</v>
      </c>
      <c r="C2440" s="503" t="s">
        <v>5724</v>
      </c>
      <c r="D2440" s="502" t="s">
        <v>250</v>
      </c>
      <c r="E2440" s="504">
        <v>111.18</v>
      </c>
      <c r="F2440" s="512">
        <v>0</v>
      </c>
    </row>
    <row r="2441" spans="1:6">
      <c r="A2441" s="513" t="s">
        <v>13123</v>
      </c>
      <c r="B2441" s="502">
        <v>103228</v>
      </c>
      <c r="C2441" s="503" t="s">
        <v>7733</v>
      </c>
      <c r="D2441" s="502" t="s">
        <v>250</v>
      </c>
      <c r="E2441" s="504">
        <v>435.76</v>
      </c>
      <c r="F2441" s="512">
        <v>1</v>
      </c>
    </row>
    <row r="2442" spans="1:6">
      <c r="A2442" s="513" t="s">
        <v>13123</v>
      </c>
      <c r="B2442" s="502">
        <v>103226</v>
      </c>
      <c r="C2442" s="503" t="s">
        <v>7731</v>
      </c>
      <c r="D2442" s="502" t="s">
        <v>250</v>
      </c>
      <c r="E2442" s="504">
        <v>348.22</v>
      </c>
      <c r="F2442" s="512">
        <v>1</v>
      </c>
    </row>
    <row r="2443" spans="1:6">
      <c r="A2443" s="513" t="s">
        <v>13123</v>
      </c>
      <c r="B2443" s="502">
        <v>103227</v>
      </c>
      <c r="C2443" s="503" t="s">
        <v>7732</v>
      </c>
      <c r="D2443" s="502" t="s">
        <v>250</v>
      </c>
      <c r="E2443" s="504">
        <v>94.07</v>
      </c>
      <c r="F2443" s="512">
        <v>1</v>
      </c>
    </row>
    <row r="2444" spans="1:6">
      <c r="A2444" s="513" t="s">
        <v>13123</v>
      </c>
      <c r="B2444" s="502">
        <v>103229</v>
      </c>
      <c r="C2444" s="503" t="s">
        <v>5723</v>
      </c>
      <c r="D2444" s="502" t="s">
        <v>250</v>
      </c>
      <c r="E2444" s="504">
        <v>94.28</v>
      </c>
      <c r="F2444" s="512">
        <v>0</v>
      </c>
    </row>
    <row r="2445" spans="1:6">
      <c r="A2445" s="513" t="s">
        <v>13123</v>
      </c>
      <c r="B2445" s="502">
        <v>95617</v>
      </c>
      <c r="C2445" s="503" t="s">
        <v>645</v>
      </c>
      <c r="D2445" s="502" t="s">
        <v>250</v>
      </c>
      <c r="E2445" s="504">
        <v>1.1399999999999999</v>
      </c>
      <c r="F2445" s="512">
        <v>1</v>
      </c>
    </row>
    <row r="2446" spans="1:6">
      <c r="A2446" s="513" t="s">
        <v>13123</v>
      </c>
      <c r="B2446" s="502">
        <v>95618</v>
      </c>
      <c r="C2446" s="503" t="s">
        <v>646</v>
      </c>
      <c r="D2446" s="502" t="s">
        <v>250</v>
      </c>
      <c r="E2446" s="504">
        <v>0.26</v>
      </c>
      <c r="F2446" s="512">
        <v>1</v>
      </c>
    </row>
    <row r="2447" spans="1:6">
      <c r="A2447" s="513" t="s">
        <v>13123</v>
      </c>
      <c r="B2447" s="502">
        <v>95619</v>
      </c>
      <c r="C2447" s="503" t="s">
        <v>647</v>
      </c>
      <c r="D2447" s="502" t="s">
        <v>250</v>
      </c>
      <c r="E2447" s="504">
        <v>1.43</v>
      </c>
      <c r="F2447" s="512">
        <v>1</v>
      </c>
    </row>
    <row r="2448" spans="1:6">
      <c r="A2448" s="513" t="s">
        <v>13123</v>
      </c>
      <c r="B2448" s="502">
        <v>102972</v>
      </c>
      <c r="C2448" s="503" t="s">
        <v>7725</v>
      </c>
      <c r="D2448" s="502" t="s">
        <v>250</v>
      </c>
      <c r="E2448" s="504">
        <v>92.51</v>
      </c>
      <c r="F2448" s="512">
        <v>1</v>
      </c>
    </row>
    <row r="2449" spans="1:6">
      <c r="A2449" s="513" t="s">
        <v>13123</v>
      </c>
      <c r="B2449" s="502">
        <v>102973</v>
      </c>
      <c r="C2449" s="503" t="s">
        <v>7726</v>
      </c>
      <c r="D2449" s="502" t="s">
        <v>250</v>
      </c>
      <c r="E2449" s="504">
        <v>25.68</v>
      </c>
      <c r="F2449" s="512">
        <v>1</v>
      </c>
    </row>
    <row r="2450" spans="1:6">
      <c r="A2450" s="513" t="s">
        <v>13123</v>
      </c>
      <c r="B2450" s="502">
        <v>102974</v>
      </c>
      <c r="C2450" s="503" t="s">
        <v>7727</v>
      </c>
      <c r="D2450" s="502" t="s">
        <v>250</v>
      </c>
      <c r="E2450" s="504">
        <v>86.78</v>
      </c>
      <c r="F2450" s="512">
        <v>1</v>
      </c>
    </row>
    <row r="2451" spans="1:6">
      <c r="A2451" s="513" t="s">
        <v>13123</v>
      </c>
      <c r="B2451" s="502">
        <v>96301</v>
      </c>
      <c r="C2451" s="503" t="s">
        <v>689</v>
      </c>
      <c r="D2451" s="502" t="s">
        <v>250</v>
      </c>
      <c r="E2451" s="504">
        <v>53.2</v>
      </c>
      <c r="F2451" s="512">
        <v>0</v>
      </c>
    </row>
    <row r="2452" spans="1:6">
      <c r="A2452" s="513" t="s">
        <v>13123</v>
      </c>
      <c r="B2452" s="502">
        <v>90627</v>
      </c>
      <c r="C2452" s="503" t="s">
        <v>449</v>
      </c>
      <c r="D2452" s="502" t="s">
        <v>250</v>
      </c>
      <c r="E2452" s="504">
        <v>54.28</v>
      </c>
      <c r="F2452" s="512">
        <v>1</v>
      </c>
    </row>
    <row r="2453" spans="1:6">
      <c r="A2453" s="513" t="s">
        <v>13123</v>
      </c>
      <c r="B2453" s="502">
        <v>90628</v>
      </c>
      <c r="C2453" s="503" t="s">
        <v>450</v>
      </c>
      <c r="D2453" s="502" t="s">
        <v>250</v>
      </c>
      <c r="E2453" s="504">
        <v>14.56</v>
      </c>
      <c r="F2453" s="512">
        <v>1</v>
      </c>
    </row>
    <row r="2454" spans="1:6">
      <c r="A2454" s="513" t="s">
        <v>13123</v>
      </c>
      <c r="B2454" s="502">
        <v>90629</v>
      </c>
      <c r="C2454" s="503" t="s">
        <v>451</v>
      </c>
      <c r="D2454" s="502" t="s">
        <v>250</v>
      </c>
      <c r="E2454" s="504">
        <v>67.930000000000007</v>
      </c>
      <c r="F2454" s="512">
        <v>1</v>
      </c>
    </row>
    <row r="2455" spans="1:6">
      <c r="A2455" s="513" t="s">
        <v>13123</v>
      </c>
      <c r="B2455" s="502">
        <v>90630</v>
      </c>
      <c r="C2455" s="503" t="s">
        <v>452</v>
      </c>
      <c r="D2455" s="502" t="s">
        <v>250</v>
      </c>
      <c r="E2455" s="504">
        <v>1.07</v>
      </c>
      <c r="F2455" s="512">
        <v>0</v>
      </c>
    </row>
    <row r="2456" spans="1:6">
      <c r="A2456" s="513" t="s">
        <v>13123</v>
      </c>
      <c r="B2456" s="502">
        <v>95704</v>
      </c>
      <c r="C2456" s="503" t="s">
        <v>6466</v>
      </c>
      <c r="D2456" s="502" t="s">
        <v>250</v>
      </c>
      <c r="E2456" s="504">
        <v>54.81</v>
      </c>
      <c r="F2456" s="512">
        <v>1</v>
      </c>
    </row>
    <row r="2457" spans="1:6">
      <c r="A2457" s="513" t="s">
        <v>13123</v>
      </c>
      <c r="B2457" s="502">
        <v>95705</v>
      </c>
      <c r="C2457" s="503" t="s">
        <v>6467</v>
      </c>
      <c r="D2457" s="502" t="s">
        <v>250</v>
      </c>
      <c r="E2457" s="504">
        <v>14.7</v>
      </c>
      <c r="F2457" s="512">
        <v>1</v>
      </c>
    </row>
    <row r="2458" spans="1:6">
      <c r="A2458" s="513" t="s">
        <v>13123</v>
      </c>
      <c r="B2458" s="502">
        <v>95706</v>
      </c>
      <c r="C2458" s="503" t="s">
        <v>6468</v>
      </c>
      <c r="D2458" s="502" t="s">
        <v>250</v>
      </c>
      <c r="E2458" s="504">
        <v>68.59</v>
      </c>
      <c r="F2458" s="512">
        <v>1</v>
      </c>
    </row>
    <row r="2459" spans="1:6">
      <c r="A2459" s="513" t="s">
        <v>13123</v>
      </c>
      <c r="B2459" s="502">
        <v>95707</v>
      </c>
      <c r="C2459" s="503" t="s">
        <v>6469</v>
      </c>
      <c r="D2459" s="502" t="s">
        <v>250</v>
      </c>
      <c r="E2459" s="504">
        <v>2.95</v>
      </c>
      <c r="F2459" s="512">
        <v>0</v>
      </c>
    </row>
    <row r="2460" spans="1:6">
      <c r="A2460" s="513" t="s">
        <v>13123</v>
      </c>
      <c r="B2460" s="502">
        <v>91273</v>
      </c>
      <c r="C2460" s="503" t="s">
        <v>509</v>
      </c>
      <c r="D2460" s="502" t="s">
        <v>250</v>
      </c>
      <c r="E2460" s="504">
        <v>0.56999999999999995</v>
      </c>
      <c r="F2460" s="512">
        <v>1</v>
      </c>
    </row>
    <row r="2461" spans="1:6">
      <c r="A2461" s="513" t="s">
        <v>13123</v>
      </c>
      <c r="B2461" s="502">
        <v>91274</v>
      </c>
      <c r="C2461" s="503" t="s">
        <v>510</v>
      </c>
      <c r="D2461" s="502" t="s">
        <v>250</v>
      </c>
      <c r="E2461" s="504">
        <v>0.15</v>
      </c>
      <c r="F2461" s="512">
        <v>1</v>
      </c>
    </row>
    <row r="2462" spans="1:6">
      <c r="A2462" s="513" t="s">
        <v>13123</v>
      </c>
      <c r="B2462" s="502">
        <v>91275</v>
      </c>
      <c r="C2462" s="503" t="s">
        <v>511</v>
      </c>
      <c r="D2462" s="502" t="s">
        <v>250</v>
      </c>
      <c r="E2462" s="504">
        <v>0.71</v>
      </c>
      <c r="F2462" s="512">
        <v>1</v>
      </c>
    </row>
    <row r="2463" spans="1:6">
      <c r="A2463" s="513" t="s">
        <v>13123</v>
      </c>
      <c r="B2463" s="502">
        <v>91276</v>
      </c>
      <c r="C2463" s="503" t="s">
        <v>512</v>
      </c>
      <c r="D2463" s="502" t="s">
        <v>250</v>
      </c>
      <c r="E2463" s="504">
        <v>9.51</v>
      </c>
      <c r="F2463" s="512">
        <v>0</v>
      </c>
    </row>
    <row r="2464" spans="1:6">
      <c r="A2464" s="513" t="s">
        <v>13123</v>
      </c>
      <c r="B2464" s="502">
        <v>102882</v>
      </c>
      <c r="C2464" s="503" t="s">
        <v>13239</v>
      </c>
      <c r="D2464" s="502" t="s">
        <v>250</v>
      </c>
      <c r="E2464" s="504">
        <v>0</v>
      </c>
      <c r="F2464" s="512"/>
    </row>
    <row r="2465" spans="1:6">
      <c r="A2465" s="513" t="s">
        <v>13123</v>
      </c>
      <c r="B2465" s="502">
        <v>102883</v>
      </c>
      <c r="C2465" s="503" t="s">
        <v>13240</v>
      </c>
      <c r="D2465" s="502" t="s">
        <v>250</v>
      </c>
      <c r="E2465" s="504">
        <v>0</v>
      </c>
      <c r="F2465" s="512"/>
    </row>
    <row r="2466" spans="1:6">
      <c r="A2466" s="513" t="s">
        <v>13123</v>
      </c>
      <c r="B2466" s="502">
        <v>102884</v>
      </c>
      <c r="C2466" s="503" t="s">
        <v>13241</v>
      </c>
      <c r="D2466" s="502" t="s">
        <v>250</v>
      </c>
      <c r="E2466" s="504">
        <v>0</v>
      </c>
      <c r="F2466" s="512"/>
    </row>
    <row r="2467" spans="1:6">
      <c r="A2467" s="513" t="s">
        <v>13123</v>
      </c>
      <c r="B2467" s="502">
        <v>102885</v>
      </c>
      <c r="C2467" s="503" t="s">
        <v>3544</v>
      </c>
      <c r="D2467" s="502" t="s">
        <v>250</v>
      </c>
      <c r="E2467" s="504">
        <v>0.92</v>
      </c>
      <c r="F2467" s="512">
        <v>0</v>
      </c>
    </row>
    <row r="2468" spans="1:6">
      <c r="A2468" s="513" t="s">
        <v>13123</v>
      </c>
      <c r="B2468" s="502">
        <v>95272</v>
      </c>
      <c r="C2468" s="503" t="s">
        <v>5692</v>
      </c>
      <c r="D2468" s="502" t="s">
        <v>250</v>
      </c>
      <c r="E2468" s="504">
        <v>0.55000000000000004</v>
      </c>
      <c r="F2468" s="512">
        <v>1</v>
      </c>
    </row>
    <row r="2469" spans="1:6">
      <c r="A2469" s="513" t="s">
        <v>13123</v>
      </c>
      <c r="B2469" s="502">
        <v>95273</v>
      </c>
      <c r="C2469" s="503" t="s">
        <v>5693</v>
      </c>
      <c r="D2469" s="502" t="s">
        <v>250</v>
      </c>
      <c r="E2469" s="504">
        <v>0.12</v>
      </c>
      <c r="F2469" s="512">
        <v>1</v>
      </c>
    </row>
    <row r="2470" spans="1:6">
      <c r="A2470" s="513" t="s">
        <v>13123</v>
      </c>
      <c r="B2470" s="502">
        <v>95274</v>
      </c>
      <c r="C2470" s="503" t="s">
        <v>5694</v>
      </c>
      <c r="D2470" s="502" t="s">
        <v>250</v>
      </c>
      <c r="E2470" s="504">
        <v>0.43</v>
      </c>
      <c r="F2470" s="512">
        <v>1</v>
      </c>
    </row>
    <row r="2471" spans="1:6">
      <c r="A2471" s="513" t="s">
        <v>13123</v>
      </c>
      <c r="B2471" s="502">
        <v>95275</v>
      </c>
      <c r="C2471" s="503" t="s">
        <v>5695</v>
      </c>
      <c r="D2471" s="502" t="s">
        <v>250</v>
      </c>
      <c r="E2471" s="504">
        <v>1.82</v>
      </c>
      <c r="F2471" s="512">
        <v>0</v>
      </c>
    </row>
    <row r="2472" spans="1:6">
      <c r="A2472" s="513" t="s">
        <v>13123</v>
      </c>
      <c r="B2472" s="502">
        <v>88419</v>
      </c>
      <c r="C2472" s="503" t="s">
        <v>348</v>
      </c>
      <c r="D2472" s="502" t="s">
        <v>250</v>
      </c>
      <c r="E2472" s="504">
        <v>5.73</v>
      </c>
      <c r="F2472" s="512">
        <v>0</v>
      </c>
    </row>
    <row r="2473" spans="1:6">
      <c r="A2473" s="513" t="s">
        <v>13123</v>
      </c>
      <c r="B2473" s="502">
        <v>88422</v>
      </c>
      <c r="C2473" s="503" t="s">
        <v>349</v>
      </c>
      <c r="D2473" s="502" t="s">
        <v>250</v>
      </c>
      <c r="E2473" s="504">
        <v>1.32</v>
      </c>
      <c r="F2473" s="512">
        <v>0</v>
      </c>
    </row>
    <row r="2474" spans="1:6">
      <c r="A2474" s="513" t="s">
        <v>13123</v>
      </c>
      <c r="B2474" s="502">
        <v>88425</v>
      </c>
      <c r="C2474" s="503" t="s">
        <v>350</v>
      </c>
      <c r="D2474" s="502" t="s">
        <v>250</v>
      </c>
      <c r="E2474" s="504">
        <v>7.17</v>
      </c>
      <c r="F2474" s="512">
        <v>0</v>
      </c>
    </row>
    <row r="2475" spans="1:6">
      <c r="A2475" s="513" t="s">
        <v>13123</v>
      </c>
      <c r="B2475" s="502">
        <v>88427</v>
      </c>
      <c r="C2475" s="503" t="s">
        <v>351</v>
      </c>
      <c r="D2475" s="502" t="s">
        <v>250</v>
      </c>
      <c r="E2475" s="504">
        <v>0.76</v>
      </c>
      <c r="F2475" s="512">
        <v>0</v>
      </c>
    </row>
    <row r="2476" spans="1:6">
      <c r="A2476" s="513" t="s">
        <v>13123</v>
      </c>
      <c r="B2476" s="502">
        <v>88434</v>
      </c>
      <c r="C2476" s="503" t="s">
        <v>352</v>
      </c>
      <c r="D2476" s="502" t="s">
        <v>250</v>
      </c>
      <c r="E2476" s="504">
        <v>7.6</v>
      </c>
      <c r="F2476" s="512">
        <v>0</v>
      </c>
    </row>
    <row r="2477" spans="1:6">
      <c r="A2477" s="513" t="s">
        <v>13123</v>
      </c>
      <c r="B2477" s="502">
        <v>88435</v>
      </c>
      <c r="C2477" s="503" t="s">
        <v>353</v>
      </c>
      <c r="D2477" s="502" t="s">
        <v>250</v>
      </c>
      <c r="E2477" s="504">
        <v>1.75</v>
      </c>
      <c r="F2477" s="512">
        <v>0</v>
      </c>
    </row>
    <row r="2478" spans="1:6">
      <c r="A2478" s="513" t="s">
        <v>13123</v>
      </c>
      <c r="B2478" s="502">
        <v>88436</v>
      </c>
      <c r="C2478" s="503" t="s">
        <v>354</v>
      </c>
      <c r="D2478" s="502" t="s">
        <v>250</v>
      </c>
      <c r="E2478" s="504">
        <v>9.5</v>
      </c>
      <c r="F2478" s="512">
        <v>0</v>
      </c>
    </row>
    <row r="2479" spans="1:6">
      <c r="A2479" s="513" t="s">
        <v>13123</v>
      </c>
      <c r="B2479" s="502">
        <v>88437</v>
      </c>
      <c r="C2479" s="503" t="s">
        <v>355</v>
      </c>
      <c r="D2479" s="502" t="s">
        <v>250</v>
      </c>
      <c r="E2479" s="504">
        <v>0.76</v>
      </c>
      <c r="F2479" s="512">
        <v>0</v>
      </c>
    </row>
    <row r="2480" spans="1:6">
      <c r="A2480" s="513" t="s">
        <v>13123</v>
      </c>
      <c r="B2480" s="502">
        <v>90664</v>
      </c>
      <c r="C2480" s="503" t="s">
        <v>5647</v>
      </c>
      <c r="D2480" s="502" t="s">
        <v>250</v>
      </c>
      <c r="E2480" s="504">
        <v>6.68</v>
      </c>
      <c r="F2480" s="512">
        <v>0.99399999999999999</v>
      </c>
    </row>
    <row r="2481" spans="1:6">
      <c r="A2481" s="513" t="s">
        <v>13123</v>
      </c>
      <c r="B2481" s="502">
        <v>90665</v>
      </c>
      <c r="C2481" s="503" t="s">
        <v>5648</v>
      </c>
      <c r="D2481" s="502" t="s">
        <v>250</v>
      </c>
      <c r="E2481" s="504">
        <v>1.78</v>
      </c>
      <c r="F2481" s="512">
        <v>1</v>
      </c>
    </row>
    <row r="2482" spans="1:6">
      <c r="A2482" s="513" t="s">
        <v>13123</v>
      </c>
      <c r="B2482" s="502">
        <v>90666</v>
      </c>
      <c r="C2482" s="503" t="s">
        <v>5649</v>
      </c>
      <c r="D2482" s="502" t="s">
        <v>250</v>
      </c>
      <c r="E2482" s="504">
        <v>8.36</v>
      </c>
      <c r="F2482" s="512">
        <v>0.99399999999999999</v>
      </c>
    </row>
    <row r="2483" spans="1:6">
      <c r="A2483" s="513" t="s">
        <v>13123</v>
      </c>
      <c r="B2483" s="502">
        <v>90667</v>
      </c>
      <c r="C2483" s="503" t="s">
        <v>5650</v>
      </c>
      <c r="D2483" s="502" t="s">
        <v>250</v>
      </c>
      <c r="E2483" s="504">
        <v>16.2</v>
      </c>
      <c r="F2483" s="512">
        <v>0</v>
      </c>
    </row>
    <row r="2484" spans="1:6">
      <c r="A2484" s="513" t="s">
        <v>13123</v>
      </c>
      <c r="B2484" s="502">
        <v>102977</v>
      </c>
      <c r="C2484" s="503" t="s">
        <v>13242</v>
      </c>
      <c r="D2484" s="502" t="s">
        <v>250</v>
      </c>
      <c r="E2484" s="504">
        <v>0</v>
      </c>
      <c r="F2484" s="512"/>
    </row>
    <row r="2485" spans="1:6">
      <c r="A2485" s="513" t="s">
        <v>13123</v>
      </c>
      <c r="B2485" s="502">
        <v>102978</v>
      </c>
      <c r="C2485" s="503" t="s">
        <v>13243</v>
      </c>
      <c r="D2485" s="502" t="s">
        <v>250</v>
      </c>
      <c r="E2485" s="504">
        <v>0</v>
      </c>
      <c r="F2485" s="512"/>
    </row>
    <row r="2486" spans="1:6">
      <c r="A2486" s="513" t="s">
        <v>13123</v>
      </c>
      <c r="B2486" s="502">
        <v>102979</v>
      </c>
      <c r="C2486" s="503" t="s">
        <v>13244</v>
      </c>
      <c r="D2486" s="502" t="s">
        <v>250</v>
      </c>
      <c r="E2486" s="504">
        <v>0</v>
      </c>
      <c r="F2486" s="512"/>
    </row>
    <row r="2487" spans="1:6">
      <c r="A2487" s="513" t="s">
        <v>13123</v>
      </c>
      <c r="B2487" s="502">
        <v>95217</v>
      </c>
      <c r="C2487" s="503" t="s">
        <v>5691</v>
      </c>
      <c r="D2487" s="502" t="s">
        <v>250</v>
      </c>
      <c r="E2487" s="504">
        <v>0.45</v>
      </c>
      <c r="F2487" s="512">
        <v>0</v>
      </c>
    </row>
    <row r="2488" spans="1:6">
      <c r="A2488" s="513" t="s">
        <v>13123</v>
      </c>
      <c r="B2488" s="502">
        <v>89130</v>
      </c>
      <c r="C2488" s="503" t="s">
        <v>390</v>
      </c>
      <c r="D2488" s="502" t="s">
        <v>250</v>
      </c>
      <c r="E2488" s="504">
        <v>51.63</v>
      </c>
      <c r="F2488" s="512">
        <v>1</v>
      </c>
    </row>
    <row r="2489" spans="1:6">
      <c r="A2489" s="513" t="s">
        <v>13123</v>
      </c>
      <c r="B2489" s="502">
        <v>89131</v>
      </c>
      <c r="C2489" s="503" t="s">
        <v>391</v>
      </c>
      <c r="D2489" s="502" t="s">
        <v>250</v>
      </c>
      <c r="E2489" s="504">
        <v>13.64</v>
      </c>
      <c r="F2489" s="512">
        <v>1</v>
      </c>
    </row>
    <row r="2490" spans="1:6">
      <c r="A2490" s="513" t="s">
        <v>13123</v>
      </c>
      <c r="B2490" s="502">
        <v>53861</v>
      </c>
      <c r="C2490" s="503" t="s">
        <v>329</v>
      </c>
      <c r="D2490" s="502" t="s">
        <v>250</v>
      </c>
      <c r="E2490" s="504">
        <v>64.540000000000006</v>
      </c>
      <c r="F2490" s="512">
        <v>1</v>
      </c>
    </row>
    <row r="2491" spans="1:6">
      <c r="A2491" s="513" t="s">
        <v>13123</v>
      </c>
      <c r="B2491" s="502">
        <v>5787</v>
      </c>
      <c r="C2491" s="503" t="s">
        <v>289</v>
      </c>
      <c r="D2491" s="502" t="s">
        <v>250</v>
      </c>
      <c r="E2491" s="504">
        <v>76.2</v>
      </c>
      <c r="F2491" s="512">
        <v>0</v>
      </c>
    </row>
    <row r="2492" spans="1:6">
      <c r="A2492" s="513" t="s">
        <v>13123</v>
      </c>
      <c r="B2492" s="502">
        <v>89128</v>
      </c>
      <c r="C2492" s="503" t="s">
        <v>388</v>
      </c>
      <c r="D2492" s="502" t="s">
        <v>250</v>
      </c>
      <c r="E2492" s="504">
        <v>37.24</v>
      </c>
      <c r="F2492" s="512">
        <v>1</v>
      </c>
    </row>
    <row r="2493" spans="1:6">
      <c r="A2493" s="513" t="s">
        <v>13123</v>
      </c>
      <c r="B2493" s="502">
        <v>89129</v>
      </c>
      <c r="C2493" s="503" t="s">
        <v>389</v>
      </c>
      <c r="D2493" s="502" t="s">
        <v>250</v>
      </c>
      <c r="E2493" s="504">
        <v>9.84</v>
      </c>
      <c r="F2493" s="512">
        <v>1</v>
      </c>
    </row>
    <row r="2494" spans="1:6">
      <c r="A2494" s="513" t="s">
        <v>13123</v>
      </c>
      <c r="B2494" s="502">
        <v>53857</v>
      </c>
      <c r="C2494" s="503" t="s">
        <v>327</v>
      </c>
      <c r="D2494" s="502" t="s">
        <v>250</v>
      </c>
      <c r="E2494" s="504">
        <v>46.55</v>
      </c>
      <c r="F2494" s="512">
        <v>1</v>
      </c>
    </row>
    <row r="2495" spans="1:6">
      <c r="A2495" s="513" t="s">
        <v>13123</v>
      </c>
      <c r="B2495" s="502">
        <v>53858</v>
      </c>
      <c r="C2495" s="503" t="s">
        <v>328</v>
      </c>
      <c r="D2495" s="502" t="s">
        <v>250</v>
      </c>
      <c r="E2495" s="504">
        <v>49.5</v>
      </c>
      <c r="F2495" s="512">
        <v>0</v>
      </c>
    </row>
    <row r="2496" spans="1:6">
      <c r="A2496" s="513" t="s">
        <v>13123</v>
      </c>
      <c r="B2496" s="502">
        <v>102888</v>
      </c>
      <c r="C2496" s="503" t="s">
        <v>13245</v>
      </c>
      <c r="D2496" s="502" t="s">
        <v>250</v>
      </c>
      <c r="E2496" s="504">
        <v>0</v>
      </c>
      <c r="F2496" s="512"/>
    </row>
    <row r="2497" spans="1:6">
      <c r="A2497" s="513" t="s">
        <v>13123</v>
      </c>
      <c r="B2497" s="502">
        <v>102889</v>
      </c>
      <c r="C2497" s="503" t="s">
        <v>13246</v>
      </c>
      <c r="D2497" s="502" t="s">
        <v>250</v>
      </c>
      <c r="E2497" s="504">
        <v>0</v>
      </c>
      <c r="F2497" s="512"/>
    </row>
    <row r="2498" spans="1:6">
      <c r="A2498" s="513" t="s">
        <v>13123</v>
      </c>
      <c r="B2498" s="502">
        <v>102890</v>
      </c>
      <c r="C2498" s="503" t="s">
        <v>13247</v>
      </c>
      <c r="D2498" s="502" t="s">
        <v>250</v>
      </c>
      <c r="E2498" s="504">
        <v>0</v>
      </c>
      <c r="F2498" s="512"/>
    </row>
    <row r="2499" spans="1:6">
      <c r="A2499" s="513" t="s">
        <v>13123</v>
      </c>
      <c r="B2499" s="502">
        <v>102891</v>
      </c>
      <c r="C2499" s="503" t="s">
        <v>3545</v>
      </c>
      <c r="D2499" s="502" t="s">
        <v>250</v>
      </c>
      <c r="E2499" s="504">
        <v>0.92</v>
      </c>
      <c r="F2499" s="512">
        <v>0</v>
      </c>
    </row>
    <row r="2500" spans="1:6">
      <c r="A2500" s="513" t="s">
        <v>13123</v>
      </c>
      <c r="B2500" s="502">
        <v>89246</v>
      </c>
      <c r="C2500" s="503" t="s">
        <v>410</v>
      </c>
      <c r="D2500" s="502" t="s">
        <v>250</v>
      </c>
      <c r="E2500" s="504">
        <v>232.06</v>
      </c>
      <c r="F2500" s="512">
        <v>1</v>
      </c>
    </row>
    <row r="2501" spans="1:6">
      <c r="A2501" s="513" t="s">
        <v>13123</v>
      </c>
      <c r="B2501" s="502">
        <v>89247</v>
      </c>
      <c r="C2501" s="503" t="s">
        <v>411</v>
      </c>
      <c r="D2501" s="502" t="s">
        <v>250</v>
      </c>
      <c r="E2501" s="504">
        <v>71.06</v>
      </c>
      <c r="F2501" s="512">
        <v>1</v>
      </c>
    </row>
    <row r="2502" spans="1:6">
      <c r="A2502" s="513" t="s">
        <v>13123</v>
      </c>
      <c r="B2502" s="502">
        <v>89248</v>
      </c>
      <c r="C2502" s="503" t="s">
        <v>412</v>
      </c>
      <c r="D2502" s="502" t="s">
        <v>250</v>
      </c>
      <c r="E2502" s="504">
        <v>413.94</v>
      </c>
      <c r="F2502" s="512">
        <v>1</v>
      </c>
    </row>
    <row r="2503" spans="1:6">
      <c r="A2503" s="513" t="s">
        <v>13123</v>
      </c>
      <c r="B2503" s="502">
        <v>89249</v>
      </c>
      <c r="C2503" s="503" t="s">
        <v>413</v>
      </c>
      <c r="D2503" s="502" t="s">
        <v>250</v>
      </c>
      <c r="E2503" s="504">
        <v>407.98</v>
      </c>
      <c r="F2503" s="512">
        <v>0</v>
      </c>
    </row>
    <row r="2504" spans="1:6">
      <c r="A2504" s="513" t="s">
        <v>13123</v>
      </c>
      <c r="B2504" s="502">
        <v>102954</v>
      </c>
      <c r="C2504" s="503" t="s">
        <v>13248</v>
      </c>
      <c r="D2504" s="502" t="s">
        <v>250</v>
      </c>
      <c r="E2504" s="504">
        <v>0</v>
      </c>
      <c r="F2504" s="512"/>
    </row>
    <row r="2505" spans="1:6">
      <c r="A2505" s="513" t="s">
        <v>13123</v>
      </c>
      <c r="B2505" s="502">
        <v>102956</v>
      </c>
      <c r="C2505" s="503" t="s">
        <v>13249</v>
      </c>
      <c r="D2505" s="502" t="s">
        <v>250</v>
      </c>
      <c r="E2505" s="504">
        <v>0</v>
      </c>
      <c r="F2505" s="512"/>
    </row>
    <row r="2506" spans="1:6">
      <c r="A2506" s="513" t="s">
        <v>13123</v>
      </c>
      <c r="B2506" s="502">
        <v>102957</v>
      </c>
      <c r="C2506" s="503" t="s">
        <v>3548</v>
      </c>
      <c r="D2506" s="502" t="s">
        <v>250</v>
      </c>
      <c r="E2506" s="504">
        <v>42.57</v>
      </c>
      <c r="F2506" s="512">
        <v>0</v>
      </c>
    </row>
    <row r="2507" spans="1:6">
      <c r="A2507" s="513" t="s">
        <v>13123</v>
      </c>
      <c r="B2507" s="502">
        <v>104727</v>
      </c>
      <c r="C2507" s="503" t="s">
        <v>13250</v>
      </c>
      <c r="D2507" s="502" t="s">
        <v>250</v>
      </c>
      <c r="E2507" s="504">
        <v>0</v>
      </c>
      <c r="F2507" s="512"/>
    </row>
    <row r="2508" spans="1:6">
      <c r="A2508" s="513" t="s">
        <v>13123</v>
      </c>
      <c r="B2508" s="502">
        <v>88859</v>
      </c>
      <c r="C2508" s="503" t="s">
        <v>368</v>
      </c>
      <c r="D2508" s="502" t="s">
        <v>250</v>
      </c>
      <c r="E2508" s="504">
        <v>23.23</v>
      </c>
      <c r="F2508" s="512">
        <v>1</v>
      </c>
    </row>
    <row r="2509" spans="1:6">
      <c r="A2509" s="513" t="s">
        <v>13123</v>
      </c>
      <c r="B2509" s="502">
        <v>88860</v>
      </c>
      <c r="C2509" s="503" t="s">
        <v>369</v>
      </c>
      <c r="D2509" s="502" t="s">
        <v>250</v>
      </c>
      <c r="E2509" s="504">
        <v>6.14</v>
      </c>
      <c r="F2509" s="512">
        <v>1</v>
      </c>
    </row>
    <row r="2510" spans="1:6">
      <c r="A2510" s="513" t="s">
        <v>13123</v>
      </c>
      <c r="B2510" s="502">
        <v>5667</v>
      </c>
      <c r="C2510" s="503" t="s">
        <v>256</v>
      </c>
      <c r="D2510" s="502" t="s">
        <v>250</v>
      </c>
      <c r="E2510" s="504">
        <v>29.04</v>
      </c>
      <c r="F2510" s="512">
        <v>1</v>
      </c>
    </row>
    <row r="2511" spans="1:6">
      <c r="A2511" s="513" t="s">
        <v>13123</v>
      </c>
      <c r="B2511" s="502">
        <v>5668</v>
      </c>
      <c r="C2511" s="503" t="s">
        <v>257</v>
      </c>
      <c r="D2511" s="502" t="s">
        <v>250</v>
      </c>
      <c r="E2511" s="504">
        <v>49.63</v>
      </c>
      <c r="F2511" s="512">
        <v>0</v>
      </c>
    </row>
    <row r="2512" spans="1:6">
      <c r="A2512" s="513" t="s">
        <v>13123</v>
      </c>
      <c r="B2512" s="502">
        <v>89011</v>
      </c>
      <c r="C2512" s="503" t="s">
        <v>376</v>
      </c>
      <c r="D2512" s="502" t="s">
        <v>250</v>
      </c>
      <c r="E2512" s="504">
        <v>25.2</v>
      </c>
      <c r="F2512" s="512">
        <v>1</v>
      </c>
    </row>
    <row r="2513" spans="1:6">
      <c r="A2513" s="513" t="s">
        <v>13123</v>
      </c>
      <c r="B2513" s="502">
        <v>89012</v>
      </c>
      <c r="C2513" s="503" t="s">
        <v>377</v>
      </c>
      <c r="D2513" s="502" t="s">
        <v>250</v>
      </c>
      <c r="E2513" s="504">
        <v>6.66</v>
      </c>
      <c r="F2513" s="512">
        <v>1</v>
      </c>
    </row>
    <row r="2514" spans="1:6">
      <c r="A2514" s="513" t="s">
        <v>13123</v>
      </c>
      <c r="B2514" s="502">
        <v>5735</v>
      </c>
      <c r="C2514" s="503" t="s">
        <v>276</v>
      </c>
      <c r="D2514" s="502" t="s">
        <v>250</v>
      </c>
      <c r="E2514" s="504">
        <v>31.5</v>
      </c>
      <c r="F2514" s="512">
        <v>1</v>
      </c>
    </row>
    <row r="2515" spans="1:6">
      <c r="A2515" s="513" t="s">
        <v>13123</v>
      </c>
      <c r="B2515" s="502">
        <v>5736</v>
      </c>
      <c r="C2515" s="503" t="s">
        <v>277</v>
      </c>
      <c r="D2515" s="502" t="s">
        <v>250</v>
      </c>
      <c r="E2515" s="504">
        <v>45.23</v>
      </c>
      <c r="F2515" s="512">
        <v>0</v>
      </c>
    </row>
    <row r="2516" spans="1:6">
      <c r="A2516" s="513" t="s">
        <v>13123</v>
      </c>
      <c r="B2516" s="502">
        <v>88857</v>
      </c>
      <c r="C2516" s="503" t="s">
        <v>366</v>
      </c>
      <c r="D2516" s="502" t="s">
        <v>250</v>
      </c>
      <c r="E2516" s="504">
        <v>26.12</v>
      </c>
      <c r="F2516" s="512">
        <v>1</v>
      </c>
    </row>
    <row r="2517" spans="1:6">
      <c r="A2517" s="513" t="s">
        <v>13123</v>
      </c>
      <c r="B2517" s="502">
        <v>88858</v>
      </c>
      <c r="C2517" s="503" t="s">
        <v>367</v>
      </c>
      <c r="D2517" s="502" t="s">
        <v>250</v>
      </c>
      <c r="E2517" s="504">
        <v>6.9</v>
      </c>
      <c r="F2517" s="512">
        <v>1</v>
      </c>
    </row>
    <row r="2518" spans="1:6">
      <c r="A2518" s="513" t="s">
        <v>13123</v>
      </c>
      <c r="B2518" s="502">
        <v>5664</v>
      </c>
      <c r="C2518" s="503" t="s">
        <v>255</v>
      </c>
      <c r="D2518" s="502" t="s">
        <v>250</v>
      </c>
      <c r="E2518" s="504">
        <v>32.65</v>
      </c>
      <c r="F2518" s="512">
        <v>1</v>
      </c>
    </row>
    <row r="2519" spans="1:6">
      <c r="A2519" s="513" t="s">
        <v>13123</v>
      </c>
      <c r="B2519" s="502">
        <v>53786</v>
      </c>
      <c r="C2519" s="503" t="s">
        <v>310</v>
      </c>
      <c r="D2519" s="502" t="s">
        <v>250</v>
      </c>
      <c r="E2519" s="504">
        <v>55.27</v>
      </c>
      <c r="F2519" s="512">
        <v>0</v>
      </c>
    </row>
    <row r="2520" spans="1:6">
      <c r="A2520" s="513" t="s">
        <v>13123</v>
      </c>
      <c r="B2520" s="502">
        <v>7038</v>
      </c>
      <c r="C2520" s="503" t="s">
        <v>291</v>
      </c>
      <c r="D2520" s="502" t="s">
        <v>250</v>
      </c>
      <c r="E2520" s="504">
        <v>50.1</v>
      </c>
      <c r="F2520" s="512">
        <v>1</v>
      </c>
    </row>
    <row r="2521" spans="1:6">
      <c r="A2521" s="513" t="s">
        <v>13123</v>
      </c>
      <c r="B2521" s="502">
        <v>7039</v>
      </c>
      <c r="C2521" s="503" t="s">
        <v>292</v>
      </c>
      <c r="D2521" s="502" t="s">
        <v>250</v>
      </c>
      <c r="E2521" s="504">
        <v>13.44</v>
      </c>
      <c r="F2521" s="512">
        <v>1</v>
      </c>
    </row>
    <row r="2522" spans="1:6">
      <c r="A2522" s="513" t="s">
        <v>13123</v>
      </c>
      <c r="B2522" s="502">
        <v>7040</v>
      </c>
      <c r="C2522" s="503" t="s">
        <v>293</v>
      </c>
      <c r="D2522" s="502" t="s">
        <v>250</v>
      </c>
      <c r="E2522" s="504">
        <v>62.69</v>
      </c>
      <c r="F2522" s="512">
        <v>1</v>
      </c>
    </row>
    <row r="2523" spans="1:6">
      <c r="A2523" s="513" t="s">
        <v>13123</v>
      </c>
      <c r="B2523" s="502">
        <v>55263</v>
      </c>
      <c r="C2523" s="503" t="s">
        <v>333</v>
      </c>
      <c r="D2523" s="502" t="s">
        <v>250</v>
      </c>
      <c r="E2523" s="504">
        <v>69.78</v>
      </c>
      <c r="F2523" s="512">
        <v>0</v>
      </c>
    </row>
    <row r="2524" spans="1:6">
      <c r="A2524" s="513" t="s">
        <v>13123</v>
      </c>
      <c r="B2524" s="502">
        <v>96460</v>
      </c>
      <c r="C2524" s="503" t="s">
        <v>6477</v>
      </c>
      <c r="D2524" s="502" t="s">
        <v>250</v>
      </c>
      <c r="E2524" s="504">
        <v>53.18</v>
      </c>
      <c r="F2524" s="512">
        <v>1</v>
      </c>
    </row>
    <row r="2525" spans="1:6">
      <c r="A2525" s="513" t="s">
        <v>13123</v>
      </c>
      <c r="B2525" s="502">
        <v>96459</v>
      </c>
      <c r="C2525" s="503" t="s">
        <v>6476</v>
      </c>
      <c r="D2525" s="502" t="s">
        <v>250</v>
      </c>
      <c r="E2525" s="504">
        <v>14.26</v>
      </c>
      <c r="F2525" s="512">
        <v>1</v>
      </c>
    </row>
    <row r="2526" spans="1:6">
      <c r="A2526" s="513" t="s">
        <v>13123</v>
      </c>
      <c r="B2526" s="502">
        <v>96458</v>
      </c>
      <c r="C2526" s="503" t="s">
        <v>6475</v>
      </c>
      <c r="D2526" s="502" t="s">
        <v>250</v>
      </c>
      <c r="E2526" s="504">
        <v>66.55</v>
      </c>
      <c r="F2526" s="512">
        <v>1</v>
      </c>
    </row>
    <row r="2527" spans="1:6">
      <c r="A2527" s="513" t="s">
        <v>13123</v>
      </c>
      <c r="B2527" s="502">
        <v>96457</v>
      </c>
      <c r="C2527" s="503" t="s">
        <v>6474</v>
      </c>
      <c r="D2527" s="502" t="s">
        <v>250</v>
      </c>
      <c r="E2527" s="504">
        <v>69.14</v>
      </c>
      <c r="F2527" s="512">
        <v>0</v>
      </c>
    </row>
    <row r="2528" spans="1:6">
      <c r="A2528" s="513" t="s">
        <v>13123</v>
      </c>
      <c r="B2528" s="502">
        <v>7051</v>
      </c>
      <c r="C2528" s="503" t="s">
        <v>298</v>
      </c>
      <c r="D2528" s="502" t="s">
        <v>250</v>
      </c>
      <c r="E2528" s="504">
        <v>44.43</v>
      </c>
      <c r="F2528" s="512">
        <v>1</v>
      </c>
    </row>
    <row r="2529" spans="1:6">
      <c r="A2529" s="513" t="s">
        <v>13123</v>
      </c>
      <c r="B2529" s="502">
        <v>7052</v>
      </c>
      <c r="C2529" s="503" t="s">
        <v>299</v>
      </c>
      <c r="D2529" s="502" t="s">
        <v>250</v>
      </c>
      <c r="E2529" s="504">
        <v>12</v>
      </c>
      <c r="F2529" s="512">
        <v>1</v>
      </c>
    </row>
    <row r="2530" spans="1:6">
      <c r="A2530" s="513" t="s">
        <v>13123</v>
      </c>
      <c r="B2530" s="502">
        <v>7053</v>
      </c>
      <c r="C2530" s="503" t="s">
        <v>300</v>
      </c>
      <c r="D2530" s="502" t="s">
        <v>250</v>
      </c>
      <c r="E2530" s="504">
        <v>55.61</v>
      </c>
      <c r="F2530" s="512">
        <v>1</v>
      </c>
    </row>
    <row r="2531" spans="1:6">
      <c r="A2531" s="513" t="s">
        <v>13123</v>
      </c>
      <c r="B2531" s="502">
        <v>7054</v>
      </c>
      <c r="C2531" s="503" t="s">
        <v>301</v>
      </c>
      <c r="D2531" s="502" t="s">
        <v>250</v>
      </c>
      <c r="E2531" s="504">
        <v>96.68</v>
      </c>
      <c r="F2531" s="512">
        <v>0</v>
      </c>
    </row>
    <row r="2532" spans="1:6">
      <c r="A2532" s="513" t="s">
        <v>13123</v>
      </c>
      <c r="B2532" s="502">
        <v>95627</v>
      </c>
      <c r="C2532" s="503" t="s">
        <v>648</v>
      </c>
      <c r="D2532" s="502" t="s">
        <v>250</v>
      </c>
      <c r="E2532" s="504">
        <v>47.95</v>
      </c>
      <c r="F2532" s="512">
        <v>1</v>
      </c>
    </row>
    <row r="2533" spans="1:6">
      <c r="A2533" s="513" t="s">
        <v>13123</v>
      </c>
      <c r="B2533" s="502">
        <v>95628</v>
      </c>
      <c r="C2533" s="503" t="s">
        <v>649</v>
      </c>
      <c r="D2533" s="502" t="s">
        <v>250</v>
      </c>
      <c r="E2533" s="504">
        <v>12.86</v>
      </c>
      <c r="F2533" s="512">
        <v>1</v>
      </c>
    </row>
    <row r="2534" spans="1:6">
      <c r="A2534" s="513" t="s">
        <v>13123</v>
      </c>
      <c r="B2534" s="502">
        <v>95629</v>
      </c>
      <c r="C2534" s="503" t="s">
        <v>650</v>
      </c>
      <c r="D2534" s="502" t="s">
        <v>250</v>
      </c>
      <c r="E2534" s="504">
        <v>60.01</v>
      </c>
      <c r="F2534" s="512">
        <v>1</v>
      </c>
    </row>
    <row r="2535" spans="1:6">
      <c r="A2535" s="513" t="s">
        <v>13123</v>
      </c>
      <c r="B2535" s="502">
        <v>95630</v>
      </c>
      <c r="C2535" s="503" t="s">
        <v>651</v>
      </c>
      <c r="D2535" s="502" t="s">
        <v>250</v>
      </c>
      <c r="E2535" s="504">
        <v>96.68</v>
      </c>
      <c r="F2535" s="512">
        <v>0</v>
      </c>
    </row>
    <row r="2536" spans="1:6">
      <c r="A2536" s="513" t="s">
        <v>13123</v>
      </c>
      <c r="B2536" s="502">
        <v>89210</v>
      </c>
      <c r="C2536" s="503" t="s">
        <v>392</v>
      </c>
      <c r="D2536" s="502" t="s">
        <v>250</v>
      </c>
      <c r="E2536" s="504">
        <v>32.049999999999997</v>
      </c>
      <c r="F2536" s="512">
        <v>1</v>
      </c>
    </row>
    <row r="2537" spans="1:6">
      <c r="A2537" s="513" t="s">
        <v>13123</v>
      </c>
      <c r="B2537" s="502">
        <v>89211</v>
      </c>
      <c r="C2537" s="503" t="s">
        <v>393</v>
      </c>
      <c r="D2537" s="502" t="s">
        <v>250</v>
      </c>
      <c r="E2537" s="504">
        <v>8.6</v>
      </c>
      <c r="F2537" s="512">
        <v>1</v>
      </c>
    </row>
    <row r="2538" spans="1:6">
      <c r="A2538" s="513" t="s">
        <v>13123</v>
      </c>
      <c r="B2538" s="502">
        <v>5674</v>
      </c>
      <c r="C2538" s="503" t="s">
        <v>258</v>
      </c>
      <c r="D2538" s="502" t="s">
        <v>250</v>
      </c>
      <c r="E2538" s="504">
        <v>40.11</v>
      </c>
      <c r="F2538" s="512">
        <v>1</v>
      </c>
    </row>
    <row r="2539" spans="1:6">
      <c r="A2539" s="513" t="s">
        <v>13123</v>
      </c>
      <c r="B2539" s="502">
        <v>53788</v>
      </c>
      <c r="C2539" s="503" t="s">
        <v>311</v>
      </c>
      <c r="D2539" s="502" t="s">
        <v>250</v>
      </c>
      <c r="E2539" s="504">
        <v>61.88</v>
      </c>
      <c r="F2539" s="512">
        <v>0</v>
      </c>
    </row>
    <row r="2540" spans="1:6">
      <c r="A2540" s="513" t="s">
        <v>13123</v>
      </c>
      <c r="B2540" s="502">
        <v>73309</v>
      </c>
      <c r="C2540" s="503" t="s">
        <v>336</v>
      </c>
      <c r="D2540" s="502" t="s">
        <v>250</v>
      </c>
      <c r="E2540" s="504">
        <v>33.33</v>
      </c>
      <c r="F2540" s="512">
        <v>1</v>
      </c>
    </row>
    <row r="2541" spans="1:6">
      <c r="A2541" s="513" t="s">
        <v>13123</v>
      </c>
      <c r="B2541" s="502">
        <v>73313</v>
      </c>
      <c r="C2541" s="503" t="s">
        <v>338</v>
      </c>
      <c r="D2541" s="502" t="s">
        <v>250</v>
      </c>
      <c r="E2541" s="504">
        <v>9</v>
      </c>
      <c r="F2541" s="512">
        <v>1</v>
      </c>
    </row>
    <row r="2542" spans="1:6">
      <c r="A2542" s="513" t="s">
        <v>13123</v>
      </c>
      <c r="B2542" s="502">
        <v>5089</v>
      </c>
      <c r="C2542" s="503" t="s">
        <v>249</v>
      </c>
      <c r="D2542" s="502" t="s">
        <v>250</v>
      </c>
      <c r="E2542" s="504">
        <v>41.71</v>
      </c>
      <c r="F2542" s="512">
        <v>1</v>
      </c>
    </row>
    <row r="2543" spans="1:6">
      <c r="A2543" s="513" t="s">
        <v>13123</v>
      </c>
      <c r="B2543" s="502">
        <v>73315</v>
      </c>
      <c r="C2543" s="503" t="s">
        <v>339</v>
      </c>
      <c r="D2543" s="502" t="s">
        <v>250</v>
      </c>
      <c r="E2543" s="504">
        <v>61.88</v>
      </c>
      <c r="F2543" s="512">
        <v>0</v>
      </c>
    </row>
    <row r="2544" spans="1:6">
      <c r="A2544" s="513" t="s">
        <v>13123</v>
      </c>
      <c r="B2544" s="502">
        <v>5738</v>
      </c>
      <c r="C2544" s="503" t="s">
        <v>278</v>
      </c>
      <c r="D2544" s="502" t="s">
        <v>250</v>
      </c>
      <c r="E2544" s="504">
        <v>43.8</v>
      </c>
      <c r="F2544" s="512">
        <v>1</v>
      </c>
    </row>
    <row r="2545" spans="1:6">
      <c r="A2545" s="513" t="s">
        <v>13123</v>
      </c>
      <c r="B2545" s="502">
        <v>93239</v>
      </c>
      <c r="C2545" s="503" t="s">
        <v>591</v>
      </c>
      <c r="D2545" s="502" t="s">
        <v>250</v>
      </c>
      <c r="E2545" s="504">
        <v>11.75</v>
      </c>
      <c r="F2545" s="512">
        <v>1</v>
      </c>
    </row>
    <row r="2546" spans="1:6">
      <c r="A2546" s="513" t="s">
        <v>13123</v>
      </c>
      <c r="B2546" s="502">
        <v>5739</v>
      </c>
      <c r="C2546" s="503" t="s">
        <v>279</v>
      </c>
      <c r="D2546" s="502" t="s">
        <v>250</v>
      </c>
      <c r="E2546" s="504">
        <v>54.81</v>
      </c>
      <c r="F2546" s="512">
        <v>1</v>
      </c>
    </row>
    <row r="2547" spans="1:6">
      <c r="A2547" s="513" t="s">
        <v>13123</v>
      </c>
      <c r="B2547" s="502">
        <v>93240</v>
      </c>
      <c r="C2547" s="503" t="s">
        <v>592</v>
      </c>
      <c r="D2547" s="502" t="s">
        <v>250</v>
      </c>
      <c r="E2547" s="504">
        <v>12.96</v>
      </c>
      <c r="F2547" s="512">
        <v>0</v>
      </c>
    </row>
    <row r="2548" spans="1:6">
      <c r="A2548" s="513" t="s">
        <v>13123</v>
      </c>
      <c r="B2548" s="502">
        <v>53818</v>
      </c>
      <c r="C2548" s="503" t="s">
        <v>320</v>
      </c>
      <c r="D2548" s="502" t="s">
        <v>250</v>
      </c>
      <c r="E2548" s="504">
        <v>9.67</v>
      </c>
      <c r="F2548" s="512">
        <v>1</v>
      </c>
    </row>
    <row r="2549" spans="1:6">
      <c r="A2549" s="513" t="s">
        <v>13123</v>
      </c>
      <c r="B2549" s="502">
        <v>93238</v>
      </c>
      <c r="C2549" s="503" t="s">
        <v>590</v>
      </c>
      <c r="D2549" s="502" t="s">
        <v>250</v>
      </c>
      <c r="E2549" s="504">
        <v>2.59</v>
      </c>
      <c r="F2549" s="512">
        <v>1</v>
      </c>
    </row>
    <row r="2550" spans="1:6">
      <c r="A2550" s="513" t="s">
        <v>13123</v>
      </c>
      <c r="B2550" s="502">
        <v>5727</v>
      </c>
      <c r="C2550" s="503" t="s">
        <v>273</v>
      </c>
      <c r="D2550" s="502" t="s">
        <v>250</v>
      </c>
      <c r="E2550" s="504">
        <v>12.1</v>
      </c>
      <c r="F2550" s="512">
        <v>1</v>
      </c>
    </row>
    <row r="2551" spans="1:6">
      <c r="A2551" s="513" t="s">
        <v>13123</v>
      </c>
      <c r="B2551" s="502">
        <v>89280</v>
      </c>
      <c r="C2551" s="503" t="s">
        <v>429</v>
      </c>
      <c r="D2551" s="502" t="s">
        <v>250</v>
      </c>
      <c r="E2551" s="504">
        <v>39.36</v>
      </c>
      <c r="F2551" s="512">
        <v>1</v>
      </c>
    </row>
    <row r="2552" spans="1:6">
      <c r="A2552" s="513" t="s">
        <v>13123</v>
      </c>
      <c r="B2552" s="502">
        <v>89281</v>
      </c>
      <c r="C2552" s="503" t="s">
        <v>430</v>
      </c>
      <c r="D2552" s="502" t="s">
        <v>250</v>
      </c>
      <c r="E2552" s="504">
        <v>10.56</v>
      </c>
      <c r="F2552" s="512">
        <v>1</v>
      </c>
    </row>
    <row r="2553" spans="1:6">
      <c r="A2553" s="513" t="s">
        <v>13123</v>
      </c>
      <c r="B2553" s="502">
        <v>5729</v>
      </c>
      <c r="C2553" s="503" t="s">
        <v>274</v>
      </c>
      <c r="D2553" s="502" t="s">
        <v>250</v>
      </c>
      <c r="E2553" s="504">
        <v>49.26</v>
      </c>
      <c r="F2553" s="512">
        <v>1</v>
      </c>
    </row>
    <row r="2554" spans="1:6">
      <c r="A2554" s="513" t="s">
        <v>13123</v>
      </c>
      <c r="B2554" s="502">
        <v>5730</v>
      </c>
      <c r="C2554" s="503" t="s">
        <v>275</v>
      </c>
      <c r="D2554" s="502" t="s">
        <v>250</v>
      </c>
      <c r="E2554" s="504">
        <v>44.25</v>
      </c>
      <c r="F2554" s="512">
        <v>0</v>
      </c>
    </row>
    <row r="2555" spans="1:6">
      <c r="A2555" s="513" t="s">
        <v>13123</v>
      </c>
      <c r="B2555" s="502">
        <v>95266</v>
      </c>
      <c r="C2555" s="503" t="s">
        <v>642</v>
      </c>
      <c r="D2555" s="502" t="s">
        <v>250</v>
      </c>
      <c r="E2555" s="504">
        <v>0.56000000000000005</v>
      </c>
      <c r="F2555" s="512">
        <v>1</v>
      </c>
    </row>
    <row r="2556" spans="1:6">
      <c r="A2556" s="513" t="s">
        <v>13123</v>
      </c>
      <c r="B2556" s="502">
        <v>95267</v>
      </c>
      <c r="C2556" s="503" t="s">
        <v>643</v>
      </c>
      <c r="D2556" s="502" t="s">
        <v>250</v>
      </c>
      <c r="E2556" s="504">
        <v>0.11</v>
      </c>
      <c r="F2556" s="512">
        <v>1</v>
      </c>
    </row>
    <row r="2557" spans="1:6">
      <c r="A2557" s="513" t="s">
        <v>13123</v>
      </c>
      <c r="B2557" s="502">
        <v>95268</v>
      </c>
      <c r="C2557" s="503" t="s">
        <v>644</v>
      </c>
      <c r="D2557" s="502" t="s">
        <v>250</v>
      </c>
      <c r="E2557" s="504">
        <v>0.55000000000000004</v>
      </c>
      <c r="F2557" s="512">
        <v>1</v>
      </c>
    </row>
    <row r="2558" spans="1:6">
      <c r="A2558" s="513" t="s">
        <v>13123</v>
      </c>
      <c r="B2558" s="502">
        <v>95269</v>
      </c>
      <c r="C2558" s="503" t="s">
        <v>6465</v>
      </c>
      <c r="D2558" s="502" t="s">
        <v>250</v>
      </c>
      <c r="E2558" s="504">
        <v>9.51</v>
      </c>
      <c r="F2558" s="512">
        <v>0</v>
      </c>
    </row>
    <row r="2559" spans="1:6">
      <c r="A2559" s="513" t="s">
        <v>13123</v>
      </c>
      <c r="B2559" s="502">
        <v>91688</v>
      </c>
      <c r="C2559" s="503" t="s">
        <v>557</v>
      </c>
      <c r="D2559" s="502" t="s">
        <v>250</v>
      </c>
      <c r="E2559" s="504">
        <v>0.11</v>
      </c>
      <c r="F2559" s="512">
        <v>0</v>
      </c>
    </row>
    <row r="2560" spans="1:6">
      <c r="A2560" s="513" t="s">
        <v>13123</v>
      </c>
      <c r="B2560" s="502">
        <v>91689</v>
      </c>
      <c r="C2560" s="503" t="s">
        <v>558</v>
      </c>
      <c r="D2560" s="502" t="s">
        <v>250</v>
      </c>
      <c r="E2560" s="504">
        <v>0.02</v>
      </c>
      <c r="F2560" s="512">
        <v>0</v>
      </c>
    </row>
    <row r="2561" spans="1:6">
      <c r="A2561" s="513" t="s">
        <v>13123</v>
      </c>
      <c r="B2561" s="502">
        <v>91690</v>
      </c>
      <c r="C2561" s="503" t="s">
        <v>559</v>
      </c>
      <c r="D2561" s="502" t="s">
        <v>250</v>
      </c>
      <c r="E2561" s="504">
        <v>7.0000000000000007E-2</v>
      </c>
      <c r="F2561" s="512">
        <v>0</v>
      </c>
    </row>
    <row r="2562" spans="1:6">
      <c r="A2562" s="513" t="s">
        <v>13123</v>
      </c>
      <c r="B2562" s="502">
        <v>91691</v>
      </c>
      <c r="C2562" s="503" t="s">
        <v>560</v>
      </c>
      <c r="D2562" s="502" t="s">
        <v>250</v>
      </c>
      <c r="E2562" s="504">
        <v>0.97</v>
      </c>
      <c r="F2562" s="512">
        <v>0</v>
      </c>
    </row>
    <row r="2563" spans="1:6">
      <c r="A2563" s="513" t="s">
        <v>13123</v>
      </c>
      <c r="B2563" s="502">
        <v>102924</v>
      </c>
      <c r="C2563" s="503" t="s">
        <v>13251</v>
      </c>
      <c r="D2563" s="502" t="s">
        <v>250</v>
      </c>
      <c r="E2563" s="504">
        <v>0</v>
      </c>
      <c r="F2563" s="512"/>
    </row>
    <row r="2564" spans="1:6">
      <c r="A2564" s="513" t="s">
        <v>13123</v>
      </c>
      <c r="B2564" s="502">
        <v>102925</v>
      </c>
      <c r="C2564" s="503" t="s">
        <v>13252</v>
      </c>
      <c r="D2564" s="502" t="s">
        <v>250</v>
      </c>
      <c r="E2564" s="504">
        <v>0</v>
      </c>
      <c r="F2564" s="512"/>
    </row>
    <row r="2565" spans="1:6">
      <c r="A2565" s="513" t="s">
        <v>13123</v>
      </c>
      <c r="B2565" s="502">
        <v>102926</v>
      </c>
      <c r="C2565" s="503" t="s">
        <v>13253</v>
      </c>
      <c r="D2565" s="502" t="s">
        <v>250</v>
      </c>
      <c r="E2565" s="504">
        <v>0</v>
      </c>
      <c r="F2565" s="512"/>
    </row>
    <row r="2566" spans="1:6">
      <c r="A2566" s="513" t="s">
        <v>13123</v>
      </c>
      <c r="B2566" s="502">
        <v>102927</v>
      </c>
      <c r="C2566" s="503" t="s">
        <v>5712</v>
      </c>
      <c r="D2566" s="502" t="s">
        <v>250</v>
      </c>
      <c r="E2566" s="504">
        <v>0.67</v>
      </c>
      <c r="F2566" s="512">
        <v>0</v>
      </c>
    </row>
    <row r="2567" spans="1:6">
      <c r="A2567" s="513" t="s">
        <v>13123</v>
      </c>
      <c r="B2567" s="502">
        <v>95136</v>
      </c>
      <c r="C2567" s="503" t="s">
        <v>632</v>
      </c>
      <c r="D2567" s="502" t="s">
        <v>250</v>
      </c>
      <c r="E2567" s="504">
        <v>0.03</v>
      </c>
      <c r="F2567" s="512">
        <v>1</v>
      </c>
    </row>
    <row r="2568" spans="1:6">
      <c r="A2568" s="513" t="s">
        <v>13123</v>
      </c>
      <c r="B2568" s="502">
        <v>95137</v>
      </c>
      <c r="C2568" s="503" t="s">
        <v>633</v>
      </c>
      <c r="D2568" s="502" t="s">
        <v>250</v>
      </c>
      <c r="E2568" s="504">
        <v>0.01</v>
      </c>
      <c r="F2568" s="512">
        <v>1</v>
      </c>
    </row>
    <row r="2569" spans="1:6">
      <c r="A2569" s="513" t="s">
        <v>13123</v>
      </c>
      <c r="B2569" s="502">
        <v>95138</v>
      </c>
      <c r="C2569" s="503" t="s">
        <v>634</v>
      </c>
      <c r="D2569" s="502" t="s">
        <v>250</v>
      </c>
      <c r="E2569" s="504">
        <v>0.02</v>
      </c>
      <c r="F2569" s="512">
        <v>1</v>
      </c>
    </row>
    <row r="2570" spans="1:6">
      <c r="A2570" s="513" t="s">
        <v>13123</v>
      </c>
      <c r="B2570" s="502">
        <v>89023</v>
      </c>
      <c r="C2570" s="503" t="s">
        <v>5635</v>
      </c>
      <c r="D2570" s="502" t="s">
        <v>250</v>
      </c>
      <c r="E2570" s="504">
        <v>3.82</v>
      </c>
      <c r="F2570" s="512">
        <v>1</v>
      </c>
    </row>
    <row r="2571" spans="1:6">
      <c r="A2571" s="513" t="s">
        <v>13123</v>
      </c>
      <c r="B2571" s="502">
        <v>89024</v>
      </c>
      <c r="C2571" s="503" t="s">
        <v>5636</v>
      </c>
      <c r="D2571" s="502" t="s">
        <v>250</v>
      </c>
      <c r="E2571" s="504">
        <v>1.32</v>
      </c>
      <c r="F2571" s="512">
        <v>1</v>
      </c>
    </row>
    <row r="2572" spans="1:6">
      <c r="A2572" s="513" t="s">
        <v>13123</v>
      </c>
      <c r="B2572" s="502">
        <v>89025</v>
      </c>
      <c r="C2572" s="503" t="s">
        <v>5637</v>
      </c>
      <c r="D2572" s="502" t="s">
        <v>250</v>
      </c>
      <c r="E2572" s="504">
        <v>4.78</v>
      </c>
      <c r="F2572" s="512">
        <v>1</v>
      </c>
    </row>
    <row r="2573" spans="1:6">
      <c r="A2573" s="513" t="s">
        <v>13123</v>
      </c>
      <c r="B2573" s="502">
        <v>89026</v>
      </c>
      <c r="C2573" s="503" t="s">
        <v>5638</v>
      </c>
      <c r="D2573" s="502" t="s">
        <v>250</v>
      </c>
      <c r="E2573" s="504">
        <v>185.16</v>
      </c>
      <c r="F2573" s="512">
        <v>0</v>
      </c>
    </row>
    <row r="2574" spans="1:6">
      <c r="A2574" s="513" t="s">
        <v>13123</v>
      </c>
      <c r="B2574" s="502">
        <v>7032</v>
      </c>
      <c r="C2574" s="503" t="s">
        <v>5611</v>
      </c>
      <c r="D2574" s="502" t="s">
        <v>250</v>
      </c>
      <c r="E2574" s="504">
        <v>4.7</v>
      </c>
      <c r="F2574" s="512">
        <v>1</v>
      </c>
    </row>
    <row r="2575" spans="1:6">
      <c r="A2575" s="513" t="s">
        <v>13123</v>
      </c>
      <c r="B2575" s="502">
        <v>7033</v>
      </c>
      <c r="C2575" s="503" t="s">
        <v>5612</v>
      </c>
      <c r="D2575" s="502" t="s">
        <v>250</v>
      </c>
      <c r="E2575" s="504">
        <v>1.63</v>
      </c>
      <c r="F2575" s="512">
        <v>1</v>
      </c>
    </row>
    <row r="2576" spans="1:6">
      <c r="A2576" s="513" t="s">
        <v>13123</v>
      </c>
      <c r="B2576" s="502">
        <v>7034</v>
      </c>
      <c r="C2576" s="503" t="s">
        <v>5613</v>
      </c>
      <c r="D2576" s="502" t="s">
        <v>250</v>
      </c>
      <c r="E2576" s="504">
        <v>5.88</v>
      </c>
      <c r="F2576" s="512">
        <v>1</v>
      </c>
    </row>
    <row r="2577" spans="1:6">
      <c r="A2577" s="513" t="s">
        <v>13123</v>
      </c>
      <c r="B2577" s="502">
        <v>7035</v>
      </c>
      <c r="C2577" s="503" t="s">
        <v>5614</v>
      </c>
      <c r="D2577" s="502" t="s">
        <v>250</v>
      </c>
      <c r="E2577" s="504">
        <v>277.74</v>
      </c>
      <c r="F2577" s="512">
        <v>0</v>
      </c>
    </row>
    <row r="2578" spans="1:6">
      <c r="A2578" s="513" t="s">
        <v>13123</v>
      </c>
      <c r="B2578" s="502">
        <v>102942</v>
      </c>
      <c r="C2578" s="503" t="s">
        <v>13254</v>
      </c>
      <c r="D2578" s="502" t="s">
        <v>250</v>
      </c>
      <c r="E2578" s="504">
        <v>0</v>
      </c>
      <c r="F2578" s="512"/>
    </row>
    <row r="2579" spans="1:6">
      <c r="A2579" s="513" t="s">
        <v>13123</v>
      </c>
      <c r="B2579" s="502">
        <v>102943</v>
      </c>
      <c r="C2579" s="503" t="s">
        <v>13255</v>
      </c>
      <c r="D2579" s="502" t="s">
        <v>250</v>
      </c>
      <c r="E2579" s="504">
        <v>0</v>
      </c>
      <c r="F2579" s="512"/>
    </row>
    <row r="2580" spans="1:6">
      <c r="A2580" s="513" t="s">
        <v>13123</v>
      </c>
      <c r="B2580" s="502">
        <v>102944</v>
      </c>
      <c r="C2580" s="503" t="s">
        <v>13256</v>
      </c>
      <c r="D2580" s="502" t="s">
        <v>250</v>
      </c>
      <c r="E2580" s="504">
        <v>0</v>
      </c>
      <c r="F2580" s="512"/>
    </row>
    <row r="2581" spans="1:6">
      <c r="A2581" s="513" t="s">
        <v>13123</v>
      </c>
      <c r="B2581" s="502">
        <v>102945</v>
      </c>
      <c r="C2581" s="503" t="s">
        <v>5714</v>
      </c>
      <c r="D2581" s="502" t="s">
        <v>250</v>
      </c>
      <c r="E2581" s="504">
        <v>0.01</v>
      </c>
      <c r="F2581" s="512">
        <v>0</v>
      </c>
    </row>
    <row r="2582" spans="1:6">
      <c r="A2582" s="513" t="s">
        <v>13123</v>
      </c>
      <c r="B2582" s="502">
        <v>104087</v>
      </c>
      <c r="C2582" s="503" t="s">
        <v>3553</v>
      </c>
      <c r="D2582" s="502" t="s">
        <v>250</v>
      </c>
      <c r="E2582" s="504">
        <v>7.0000000000000007E-2</v>
      </c>
      <c r="F2582" s="512">
        <v>0</v>
      </c>
    </row>
    <row r="2583" spans="1:6">
      <c r="A2583" s="513" t="s">
        <v>13123</v>
      </c>
      <c r="B2583" s="502">
        <v>104088</v>
      </c>
      <c r="C2583" s="503" t="s">
        <v>3554</v>
      </c>
      <c r="D2583" s="502" t="s">
        <v>250</v>
      </c>
      <c r="E2583" s="504">
        <v>0.01</v>
      </c>
      <c r="F2583" s="512">
        <v>0</v>
      </c>
    </row>
    <row r="2584" spans="1:6">
      <c r="A2584" s="513" t="s">
        <v>13123</v>
      </c>
      <c r="B2584" s="502">
        <v>104089</v>
      </c>
      <c r="C2584" s="503" t="s">
        <v>3555</v>
      </c>
      <c r="D2584" s="502" t="s">
        <v>250</v>
      </c>
      <c r="E2584" s="504">
        <v>0.09</v>
      </c>
      <c r="F2584" s="512">
        <v>0</v>
      </c>
    </row>
    <row r="2585" spans="1:6">
      <c r="A2585" s="513" t="s">
        <v>13123</v>
      </c>
      <c r="B2585" s="502">
        <v>104090</v>
      </c>
      <c r="C2585" s="503" t="s">
        <v>3556</v>
      </c>
      <c r="D2585" s="502" t="s">
        <v>250</v>
      </c>
      <c r="E2585" s="504">
        <v>0.48</v>
      </c>
      <c r="F2585" s="512">
        <v>0</v>
      </c>
    </row>
    <row r="2586" spans="1:6">
      <c r="A2586" s="513" t="s">
        <v>13123</v>
      </c>
      <c r="B2586" s="502">
        <v>104093</v>
      </c>
      <c r="C2586" s="503" t="s">
        <v>3557</v>
      </c>
      <c r="D2586" s="502" t="s">
        <v>250</v>
      </c>
      <c r="E2586" s="504">
        <v>0.1</v>
      </c>
      <c r="F2586" s="512">
        <v>0</v>
      </c>
    </row>
    <row r="2587" spans="1:6">
      <c r="A2587" s="513" t="s">
        <v>13123</v>
      </c>
      <c r="B2587" s="502">
        <v>104094</v>
      </c>
      <c r="C2587" s="503" t="s">
        <v>3558</v>
      </c>
      <c r="D2587" s="502" t="s">
        <v>250</v>
      </c>
      <c r="E2587" s="504">
        <v>0.02</v>
      </c>
      <c r="F2587" s="512">
        <v>0</v>
      </c>
    </row>
    <row r="2588" spans="1:6">
      <c r="A2588" s="513" t="s">
        <v>13123</v>
      </c>
      <c r="B2588" s="502">
        <v>104095</v>
      </c>
      <c r="C2588" s="503" t="s">
        <v>3559</v>
      </c>
      <c r="D2588" s="502" t="s">
        <v>250</v>
      </c>
      <c r="E2588" s="504">
        <v>0.13</v>
      </c>
      <c r="F2588" s="512">
        <v>0</v>
      </c>
    </row>
    <row r="2589" spans="1:6">
      <c r="A2589" s="513" t="s">
        <v>13123</v>
      </c>
      <c r="B2589" s="502">
        <v>104096</v>
      </c>
      <c r="C2589" s="503" t="s">
        <v>3560</v>
      </c>
      <c r="D2589" s="502" t="s">
        <v>250</v>
      </c>
      <c r="E2589" s="504">
        <v>0.67</v>
      </c>
      <c r="F2589" s="512">
        <v>0</v>
      </c>
    </row>
    <row r="2590" spans="1:6">
      <c r="A2590" s="513" t="s">
        <v>13123</v>
      </c>
      <c r="B2590" s="502">
        <v>102900</v>
      </c>
      <c r="C2590" s="503" t="s">
        <v>13257</v>
      </c>
      <c r="D2590" s="502" t="s">
        <v>250</v>
      </c>
      <c r="E2590" s="504">
        <v>0</v>
      </c>
      <c r="F2590" s="512"/>
    </row>
    <row r="2591" spans="1:6">
      <c r="A2591" s="513" t="s">
        <v>13123</v>
      </c>
      <c r="B2591" s="502">
        <v>102901</v>
      </c>
      <c r="C2591" s="503" t="s">
        <v>13258</v>
      </c>
      <c r="D2591" s="502" t="s">
        <v>250</v>
      </c>
      <c r="E2591" s="504">
        <v>0</v>
      </c>
      <c r="F2591" s="512"/>
    </row>
    <row r="2592" spans="1:6">
      <c r="A2592" s="513" t="s">
        <v>13123</v>
      </c>
      <c r="B2592" s="502">
        <v>102902</v>
      </c>
      <c r="C2592" s="503" t="s">
        <v>13259</v>
      </c>
      <c r="D2592" s="502" t="s">
        <v>250</v>
      </c>
      <c r="E2592" s="504">
        <v>0</v>
      </c>
      <c r="F2592" s="512"/>
    </row>
    <row r="2593" spans="1:6">
      <c r="A2593" s="513" t="s">
        <v>13123</v>
      </c>
      <c r="B2593" s="502">
        <v>102903</v>
      </c>
      <c r="C2593" s="503" t="s">
        <v>5709</v>
      </c>
      <c r="D2593" s="502" t="s">
        <v>250</v>
      </c>
      <c r="E2593" s="504">
        <v>12.63</v>
      </c>
      <c r="F2593" s="512">
        <v>0</v>
      </c>
    </row>
    <row r="2594" spans="1:6">
      <c r="A2594" s="513" t="s">
        <v>13123</v>
      </c>
      <c r="B2594" s="502">
        <v>89029</v>
      </c>
      <c r="C2594" s="503" t="s">
        <v>384</v>
      </c>
      <c r="D2594" s="502" t="s">
        <v>250</v>
      </c>
      <c r="E2594" s="504">
        <v>33.58</v>
      </c>
      <c r="F2594" s="512">
        <v>1</v>
      </c>
    </row>
    <row r="2595" spans="1:6">
      <c r="A2595" s="513" t="s">
        <v>13123</v>
      </c>
      <c r="B2595" s="502">
        <v>89030</v>
      </c>
      <c r="C2595" s="503" t="s">
        <v>385</v>
      </c>
      <c r="D2595" s="502" t="s">
        <v>250</v>
      </c>
      <c r="E2595" s="504">
        <v>14.79</v>
      </c>
      <c r="F2595" s="512">
        <v>1</v>
      </c>
    </row>
    <row r="2596" spans="1:6">
      <c r="A2596" s="513" t="s">
        <v>13123</v>
      </c>
      <c r="B2596" s="502">
        <v>5724</v>
      </c>
      <c r="C2596" s="503" t="s">
        <v>272</v>
      </c>
      <c r="D2596" s="502" t="s">
        <v>250</v>
      </c>
      <c r="E2596" s="504">
        <v>60.04</v>
      </c>
      <c r="F2596" s="512">
        <v>1</v>
      </c>
    </row>
    <row r="2597" spans="1:6">
      <c r="A2597" s="513" t="s">
        <v>13123</v>
      </c>
      <c r="B2597" s="502">
        <v>53817</v>
      </c>
      <c r="C2597" s="503" t="s">
        <v>319</v>
      </c>
      <c r="D2597" s="502" t="s">
        <v>250</v>
      </c>
      <c r="E2597" s="504">
        <v>67.650000000000006</v>
      </c>
      <c r="F2597" s="512">
        <v>0</v>
      </c>
    </row>
    <row r="2598" spans="1:6">
      <c r="A2598" s="513" t="s">
        <v>13123</v>
      </c>
      <c r="B2598" s="502">
        <v>88839</v>
      </c>
      <c r="C2598" s="503" t="s">
        <v>358</v>
      </c>
      <c r="D2598" s="502" t="s">
        <v>250</v>
      </c>
      <c r="E2598" s="504">
        <v>35.15</v>
      </c>
      <c r="F2598" s="512">
        <v>1</v>
      </c>
    </row>
    <row r="2599" spans="1:6">
      <c r="A2599" s="513" t="s">
        <v>13123</v>
      </c>
      <c r="B2599" s="502">
        <v>88840</v>
      </c>
      <c r="C2599" s="503" t="s">
        <v>359</v>
      </c>
      <c r="D2599" s="502" t="s">
        <v>250</v>
      </c>
      <c r="E2599" s="504">
        <v>15.48</v>
      </c>
      <c r="F2599" s="512">
        <v>1</v>
      </c>
    </row>
    <row r="2600" spans="1:6">
      <c r="A2600" s="513" t="s">
        <v>13123</v>
      </c>
      <c r="B2600" s="502">
        <v>88841</v>
      </c>
      <c r="C2600" s="503" t="s">
        <v>360</v>
      </c>
      <c r="D2600" s="502" t="s">
        <v>250</v>
      </c>
      <c r="E2600" s="504">
        <v>62.84</v>
      </c>
      <c r="F2600" s="512">
        <v>1</v>
      </c>
    </row>
    <row r="2601" spans="1:6">
      <c r="A2601" s="513" t="s">
        <v>13123</v>
      </c>
      <c r="B2601" s="502">
        <v>88842</v>
      </c>
      <c r="C2601" s="503" t="s">
        <v>361</v>
      </c>
      <c r="D2601" s="502" t="s">
        <v>250</v>
      </c>
      <c r="E2601" s="504">
        <v>84.62</v>
      </c>
      <c r="F2601" s="512">
        <v>0</v>
      </c>
    </row>
    <row r="2602" spans="1:6">
      <c r="A2602" s="513" t="s">
        <v>13123</v>
      </c>
      <c r="B2602" s="502">
        <v>89009</v>
      </c>
      <c r="C2602" s="503" t="s">
        <v>374</v>
      </c>
      <c r="D2602" s="502" t="s">
        <v>250</v>
      </c>
      <c r="E2602" s="504">
        <v>43.54</v>
      </c>
      <c r="F2602" s="512">
        <v>1</v>
      </c>
    </row>
    <row r="2603" spans="1:6">
      <c r="A2603" s="513" t="s">
        <v>13123</v>
      </c>
      <c r="B2603" s="502">
        <v>89010</v>
      </c>
      <c r="C2603" s="503" t="s">
        <v>375</v>
      </c>
      <c r="D2603" s="502" t="s">
        <v>250</v>
      </c>
      <c r="E2603" s="504">
        <v>19.18</v>
      </c>
      <c r="F2603" s="512">
        <v>1</v>
      </c>
    </row>
    <row r="2604" spans="1:6">
      <c r="A2604" s="513" t="s">
        <v>13123</v>
      </c>
      <c r="B2604" s="502">
        <v>53810</v>
      </c>
      <c r="C2604" s="503" t="s">
        <v>317</v>
      </c>
      <c r="D2604" s="502" t="s">
        <v>250</v>
      </c>
      <c r="E2604" s="504">
        <v>77.84</v>
      </c>
      <c r="F2604" s="512">
        <v>1</v>
      </c>
    </row>
    <row r="2605" spans="1:6">
      <c r="A2605" s="513" t="s">
        <v>13123</v>
      </c>
      <c r="B2605" s="502">
        <v>5721</v>
      </c>
      <c r="C2605" s="503" t="s">
        <v>270</v>
      </c>
      <c r="D2605" s="502" t="s">
        <v>250</v>
      </c>
      <c r="E2605" s="504">
        <v>101.54</v>
      </c>
      <c r="F2605" s="512">
        <v>0</v>
      </c>
    </row>
    <row r="2606" spans="1:6">
      <c r="A2606" s="513" t="s">
        <v>13123</v>
      </c>
      <c r="B2606" s="502">
        <v>89017</v>
      </c>
      <c r="C2606" s="503" t="s">
        <v>382</v>
      </c>
      <c r="D2606" s="502" t="s">
        <v>250</v>
      </c>
      <c r="E2606" s="504">
        <v>43.27</v>
      </c>
      <c r="F2606" s="512">
        <v>1</v>
      </c>
    </row>
    <row r="2607" spans="1:6">
      <c r="A2607" s="513" t="s">
        <v>13123</v>
      </c>
      <c r="B2607" s="502">
        <v>89018</v>
      </c>
      <c r="C2607" s="503" t="s">
        <v>383</v>
      </c>
      <c r="D2607" s="502" t="s">
        <v>250</v>
      </c>
      <c r="E2607" s="504">
        <v>19.059999999999999</v>
      </c>
      <c r="F2607" s="512">
        <v>1</v>
      </c>
    </row>
    <row r="2608" spans="1:6">
      <c r="A2608" s="513" t="s">
        <v>13123</v>
      </c>
      <c r="B2608" s="502">
        <v>53806</v>
      </c>
      <c r="C2608" s="503" t="s">
        <v>316</v>
      </c>
      <c r="D2608" s="502" t="s">
        <v>250</v>
      </c>
      <c r="E2608" s="504">
        <v>77.36</v>
      </c>
      <c r="F2608" s="512">
        <v>1</v>
      </c>
    </row>
    <row r="2609" spans="1:6">
      <c r="A2609" s="513" t="s">
        <v>13123</v>
      </c>
      <c r="B2609" s="502">
        <v>5718</v>
      </c>
      <c r="C2609" s="503" t="s">
        <v>269</v>
      </c>
      <c r="D2609" s="502" t="s">
        <v>250</v>
      </c>
      <c r="E2609" s="504">
        <v>115.08</v>
      </c>
      <c r="F2609" s="512">
        <v>0</v>
      </c>
    </row>
    <row r="2610" spans="1:6">
      <c r="A2610" s="513" t="s">
        <v>13123</v>
      </c>
      <c r="B2610" s="502">
        <v>89013</v>
      </c>
      <c r="C2610" s="503" t="s">
        <v>378</v>
      </c>
      <c r="D2610" s="502" t="s">
        <v>250</v>
      </c>
      <c r="E2610" s="504">
        <v>142.61000000000001</v>
      </c>
      <c r="F2610" s="512">
        <v>1</v>
      </c>
    </row>
    <row r="2611" spans="1:6">
      <c r="A2611" s="513" t="s">
        <v>13123</v>
      </c>
      <c r="B2611" s="502">
        <v>89014</v>
      </c>
      <c r="C2611" s="503" t="s">
        <v>379</v>
      </c>
      <c r="D2611" s="502" t="s">
        <v>250</v>
      </c>
      <c r="E2611" s="504">
        <v>62.82</v>
      </c>
      <c r="F2611" s="512">
        <v>1</v>
      </c>
    </row>
    <row r="2612" spans="1:6">
      <c r="A2612" s="513" t="s">
        <v>13123</v>
      </c>
      <c r="B2612" s="502">
        <v>53814</v>
      </c>
      <c r="C2612" s="503" t="s">
        <v>318</v>
      </c>
      <c r="D2612" s="502" t="s">
        <v>250</v>
      </c>
      <c r="E2612" s="504">
        <v>254.96</v>
      </c>
      <c r="F2612" s="512">
        <v>1</v>
      </c>
    </row>
    <row r="2613" spans="1:6">
      <c r="A2613" s="513" t="s">
        <v>13123</v>
      </c>
      <c r="B2613" s="502">
        <v>5722</v>
      </c>
      <c r="C2613" s="503" t="s">
        <v>271</v>
      </c>
      <c r="D2613" s="502" t="s">
        <v>250</v>
      </c>
      <c r="E2613" s="504">
        <v>234.83</v>
      </c>
      <c r="F2613" s="512">
        <v>0</v>
      </c>
    </row>
    <row r="2614" spans="1:6">
      <c r="A2614" s="513" t="s">
        <v>13123</v>
      </c>
      <c r="B2614" s="502">
        <v>96015</v>
      </c>
      <c r="C2614" s="503" t="s">
        <v>668</v>
      </c>
      <c r="D2614" s="502" t="s">
        <v>250</v>
      </c>
      <c r="E2614" s="504">
        <v>22.71</v>
      </c>
      <c r="F2614" s="512">
        <v>1</v>
      </c>
    </row>
    <row r="2615" spans="1:6">
      <c r="A2615" s="513" t="s">
        <v>13123</v>
      </c>
      <c r="B2615" s="502">
        <v>96016</v>
      </c>
      <c r="C2615" s="503" t="s">
        <v>669</v>
      </c>
      <c r="D2615" s="502" t="s">
        <v>250</v>
      </c>
      <c r="E2615" s="504">
        <v>6.09</v>
      </c>
      <c r="F2615" s="512">
        <v>1</v>
      </c>
    </row>
    <row r="2616" spans="1:6">
      <c r="A2616" s="513" t="s">
        <v>13123</v>
      </c>
      <c r="B2616" s="502">
        <v>96018</v>
      </c>
      <c r="C2616" s="503" t="s">
        <v>670</v>
      </c>
      <c r="D2616" s="502" t="s">
        <v>250</v>
      </c>
      <c r="E2616" s="504">
        <v>24.84</v>
      </c>
      <c r="F2616" s="512">
        <v>1</v>
      </c>
    </row>
    <row r="2617" spans="1:6">
      <c r="A2617" s="513" t="s">
        <v>13123</v>
      </c>
      <c r="B2617" s="502">
        <v>96019</v>
      </c>
      <c r="C2617" s="503" t="s">
        <v>671</v>
      </c>
      <c r="D2617" s="502" t="s">
        <v>250</v>
      </c>
      <c r="E2617" s="504">
        <v>104.71</v>
      </c>
      <c r="F2617" s="512">
        <v>0</v>
      </c>
    </row>
    <row r="2618" spans="1:6">
      <c r="A2618" s="513" t="s">
        <v>13123</v>
      </c>
      <c r="B2618" s="502">
        <v>96008</v>
      </c>
      <c r="C2618" s="503" t="s">
        <v>664</v>
      </c>
      <c r="D2618" s="502" t="s">
        <v>250</v>
      </c>
      <c r="E2618" s="504">
        <v>22.91</v>
      </c>
      <c r="F2618" s="512">
        <v>1</v>
      </c>
    </row>
    <row r="2619" spans="1:6">
      <c r="A2619" s="513" t="s">
        <v>13123</v>
      </c>
      <c r="B2619" s="502">
        <v>96009</v>
      </c>
      <c r="C2619" s="503" t="s">
        <v>665</v>
      </c>
      <c r="D2619" s="502" t="s">
        <v>250</v>
      </c>
      <c r="E2619" s="504">
        <v>6.14</v>
      </c>
      <c r="F2619" s="512">
        <v>1</v>
      </c>
    </row>
    <row r="2620" spans="1:6">
      <c r="A2620" s="513" t="s">
        <v>13123</v>
      </c>
      <c r="B2620" s="502">
        <v>96011</v>
      </c>
      <c r="C2620" s="503" t="s">
        <v>666</v>
      </c>
      <c r="D2620" s="502" t="s">
        <v>250</v>
      </c>
      <c r="E2620" s="504">
        <v>25.06</v>
      </c>
      <c r="F2620" s="512">
        <v>1</v>
      </c>
    </row>
    <row r="2621" spans="1:6">
      <c r="A2621" s="513" t="s">
        <v>13123</v>
      </c>
      <c r="B2621" s="502">
        <v>96012</v>
      </c>
      <c r="C2621" s="503" t="s">
        <v>667</v>
      </c>
      <c r="D2621" s="502" t="s">
        <v>250</v>
      </c>
      <c r="E2621" s="504">
        <v>104.71</v>
      </c>
      <c r="F2621" s="512">
        <v>0</v>
      </c>
    </row>
    <row r="2622" spans="1:6">
      <c r="A2622" s="513" t="s">
        <v>13123</v>
      </c>
      <c r="B2622" s="502">
        <v>96023</v>
      </c>
      <c r="C2622" s="503" t="s">
        <v>672</v>
      </c>
      <c r="D2622" s="502" t="s">
        <v>250</v>
      </c>
      <c r="E2622" s="504">
        <v>17.559999999999999</v>
      </c>
      <c r="F2622" s="512">
        <v>1</v>
      </c>
    </row>
    <row r="2623" spans="1:6">
      <c r="A2623" s="513" t="s">
        <v>13123</v>
      </c>
      <c r="B2623" s="502">
        <v>96024</v>
      </c>
      <c r="C2623" s="503" t="s">
        <v>673</v>
      </c>
      <c r="D2623" s="502" t="s">
        <v>250</v>
      </c>
      <c r="E2623" s="504">
        <v>4.7</v>
      </c>
      <c r="F2623" s="512">
        <v>1</v>
      </c>
    </row>
    <row r="2624" spans="1:6">
      <c r="A2624" s="513" t="s">
        <v>13123</v>
      </c>
      <c r="B2624" s="502">
        <v>96026</v>
      </c>
      <c r="C2624" s="503" t="s">
        <v>674</v>
      </c>
      <c r="D2624" s="502" t="s">
        <v>250</v>
      </c>
      <c r="E2624" s="504">
        <v>19.2</v>
      </c>
      <c r="F2624" s="512">
        <v>1</v>
      </c>
    </row>
    <row r="2625" spans="1:6">
      <c r="A2625" s="513" t="s">
        <v>13123</v>
      </c>
      <c r="B2625" s="502">
        <v>96027</v>
      </c>
      <c r="C2625" s="503" t="s">
        <v>675</v>
      </c>
      <c r="D2625" s="502" t="s">
        <v>250</v>
      </c>
      <c r="E2625" s="504">
        <v>72.959999999999994</v>
      </c>
      <c r="F2625" s="512">
        <v>0</v>
      </c>
    </row>
    <row r="2626" spans="1:6">
      <c r="A2626" s="513" t="s">
        <v>13123</v>
      </c>
      <c r="B2626" s="502">
        <v>96053</v>
      </c>
      <c r="C2626" s="503" t="s">
        <v>681</v>
      </c>
      <c r="D2626" s="502" t="s">
        <v>250</v>
      </c>
      <c r="E2626" s="504">
        <v>17.760000000000002</v>
      </c>
      <c r="F2626" s="512">
        <v>1</v>
      </c>
    </row>
    <row r="2627" spans="1:6">
      <c r="A2627" s="513" t="s">
        <v>13123</v>
      </c>
      <c r="B2627" s="502">
        <v>96055</v>
      </c>
      <c r="C2627" s="503" t="s">
        <v>683</v>
      </c>
      <c r="D2627" s="502" t="s">
        <v>250</v>
      </c>
      <c r="E2627" s="504">
        <v>4.75</v>
      </c>
      <c r="F2627" s="512">
        <v>1</v>
      </c>
    </row>
    <row r="2628" spans="1:6">
      <c r="A2628" s="513" t="s">
        <v>13123</v>
      </c>
      <c r="B2628" s="502">
        <v>96056</v>
      </c>
      <c r="C2628" s="503" t="s">
        <v>684</v>
      </c>
      <c r="D2628" s="502" t="s">
        <v>250</v>
      </c>
      <c r="E2628" s="504">
        <v>19.420000000000002</v>
      </c>
      <c r="F2628" s="512">
        <v>1</v>
      </c>
    </row>
    <row r="2629" spans="1:6">
      <c r="A2629" s="513" t="s">
        <v>13123</v>
      </c>
      <c r="B2629" s="502">
        <v>96057</v>
      </c>
      <c r="C2629" s="503" t="s">
        <v>685</v>
      </c>
      <c r="D2629" s="502" t="s">
        <v>250</v>
      </c>
      <c r="E2629" s="504">
        <v>72.959999999999994</v>
      </c>
      <c r="F2629" s="512">
        <v>0</v>
      </c>
    </row>
    <row r="2630" spans="1:6">
      <c r="A2630" s="513" t="s">
        <v>13123</v>
      </c>
      <c r="B2630" s="502">
        <v>7063</v>
      </c>
      <c r="C2630" s="503" t="s">
        <v>306</v>
      </c>
      <c r="D2630" s="502" t="s">
        <v>250</v>
      </c>
      <c r="E2630" s="504">
        <v>19.27</v>
      </c>
      <c r="F2630" s="512">
        <v>1</v>
      </c>
    </row>
    <row r="2631" spans="1:6">
      <c r="A2631" s="513" t="s">
        <v>13123</v>
      </c>
      <c r="B2631" s="502">
        <v>7064</v>
      </c>
      <c r="C2631" s="503" t="s">
        <v>307</v>
      </c>
      <c r="D2631" s="502" t="s">
        <v>250</v>
      </c>
      <c r="E2631" s="504">
        <v>5.2</v>
      </c>
      <c r="F2631" s="512">
        <v>1</v>
      </c>
    </row>
    <row r="2632" spans="1:6">
      <c r="A2632" s="513" t="s">
        <v>13123</v>
      </c>
      <c r="B2632" s="502">
        <v>7065</v>
      </c>
      <c r="C2632" s="503" t="s">
        <v>308</v>
      </c>
      <c r="D2632" s="502" t="s">
        <v>250</v>
      </c>
      <c r="E2632" s="504">
        <v>21.08</v>
      </c>
      <c r="F2632" s="512">
        <v>1</v>
      </c>
    </row>
    <row r="2633" spans="1:6">
      <c r="A2633" s="513" t="s">
        <v>13123</v>
      </c>
      <c r="B2633" s="502">
        <v>7066</v>
      </c>
      <c r="C2633" s="503" t="s">
        <v>309</v>
      </c>
      <c r="D2633" s="502" t="s">
        <v>250</v>
      </c>
      <c r="E2633" s="504">
        <v>104.71</v>
      </c>
      <c r="F2633" s="512">
        <v>0</v>
      </c>
    </row>
    <row r="2634" spans="1:6">
      <c r="A2634" s="513" t="s">
        <v>13123</v>
      </c>
      <c r="B2634" s="502">
        <v>89033</v>
      </c>
      <c r="C2634" s="503" t="s">
        <v>386</v>
      </c>
      <c r="D2634" s="502" t="s">
        <v>250</v>
      </c>
      <c r="E2634" s="504">
        <v>14.12</v>
      </c>
      <c r="F2634" s="512">
        <v>1</v>
      </c>
    </row>
    <row r="2635" spans="1:6">
      <c r="A2635" s="513" t="s">
        <v>13123</v>
      </c>
      <c r="B2635" s="502">
        <v>89034</v>
      </c>
      <c r="C2635" s="503" t="s">
        <v>387</v>
      </c>
      <c r="D2635" s="502" t="s">
        <v>250</v>
      </c>
      <c r="E2635" s="504">
        <v>3.78</v>
      </c>
      <c r="F2635" s="512">
        <v>1</v>
      </c>
    </row>
    <row r="2636" spans="1:6">
      <c r="A2636" s="513" t="s">
        <v>13123</v>
      </c>
      <c r="B2636" s="502">
        <v>5714</v>
      </c>
      <c r="C2636" s="503" t="s">
        <v>267</v>
      </c>
      <c r="D2636" s="502" t="s">
        <v>250</v>
      </c>
      <c r="E2636" s="504">
        <v>15.44</v>
      </c>
      <c r="F2636" s="512">
        <v>1</v>
      </c>
    </row>
    <row r="2637" spans="1:6">
      <c r="A2637" s="513" t="s">
        <v>13123</v>
      </c>
      <c r="B2637" s="502">
        <v>5715</v>
      </c>
      <c r="C2637" s="503" t="s">
        <v>268</v>
      </c>
      <c r="D2637" s="502" t="s">
        <v>250</v>
      </c>
      <c r="E2637" s="504">
        <v>72.959999999999994</v>
      </c>
      <c r="F2637" s="512">
        <v>0</v>
      </c>
    </row>
    <row r="2638" spans="1:6">
      <c r="A2638" s="513" t="s">
        <v>13123</v>
      </c>
      <c r="B2638" s="502">
        <v>102906</v>
      </c>
      <c r="C2638" s="503" t="s">
        <v>13260</v>
      </c>
      <c r="D2638" s="502" t="s">
        <v>250</v>
      </c>
      <c r="E2638" s="504">
        <v>0</v>
      </c>
      <c r="F2638" s="512"/>
    </row>
    <row r="2639" spans="1:6">
      <c r="A2639" s="513" t="s">
        <v>13123</v>
      </c>
      <c r="B2639" s="502">
        <v>102907</v>
      </c>
      <c r="C2639" s="503" t="s">
        <v>13261</v>
      </c>
      <c r="D2639" s="502" t="s">
        <v>250</v>
      </c>
      <c r="E2639" s="504">
        <v>0</v>
      </c>
      <c r="F2639" s="512"/>
    </row>
    <row r="2640" spans="1:6">
      <c r="A2640" s="513" t="s">
        <v>13123</v>
      </c>
      <c r="B2640" s="502">
        <v>102908</v>
      </c>
      <c r="C2640" s="503" t="s">
        <v>13262</v>
      </c>
      <c r="D2640" s="502" t="s">
        <v>250</v>
      </c>
      <c r="E2640" s="504">
        <v>0</v>
      </c>
      <c r="F2640" s="512"/>
    </row>
    <row r="2641" spans="1:6">
      <c r="A2641" s="513" t="s">
        <v>13123</v>
      </c>
      <c r="B2641" s="502">
        <v>102909</v>
      </c>
      <c r="C2641" s="503" t="s">
        <v>5710</v>
      </c>
      <c r="D2641" s="502" t="s">
        <v>250</v>
      </c>
      <c r="E2641" s="504">
        <v>2.93</v>
      </c>
      <c r="F2641" s="512">
        <v>0</v>
      </c>
    </row>
    <row r="2642" spans="1:6">
      <c r="A2642" s="513" t="s">
        <v>13123</v>
      </c>
      <c r="B2642" s="502">
        <v>93435</v>
      </c>
      <c r="C2642" s="503" t="s">
        <v>5683</v>
      </c>
      <c r="D2642" s="502" t="s">
        <v>250</v>
      </c>
      <c r="E2642" s="504">
        <v>9.1300000000000008</v>
      </c>
      <c r="F2642" s="512">
        <v>1</v>
      </c>
    </row>
    <row r="2643" spans="1:6">
      <c r="A2643" s="513" t="s">
        <v>13123</v>
      </c>
      <c r="B2643" s="502">
        <v>93436</v>
      </c>
      <c r="C2643" s="503" t="s">
        <v>5684</v>
      </c>
      <c r="D2643" s="502" t="s">
        <v>250</v>
      </c>
      <c r="E2643" s="504">
        <v>2.81</v>
      </c>
      <c r="F2643" s="512">
        <v>1</v>
      </c>
    </row>
    <row r="2644" spans="1:6">
      <c r="A2644" s="513" t="s">
        <v>13123</v>
      </c>
      <c r="B2644" s="502">
        <v>93437</v>
      </c>
      <c r="C2644" s="503" t="s">
        <v>5685</v>
      </c>
      <c r="D2644" s="502" t="s">
        <v>250</v>
      </c>
      <c r="E2644" s="504">
        <v>9.99</v>
      </c>
      <c r="F2644" s="512">
        <v>1</v>
      </c>
    </row>
    <row r="2645" spans="1:6">
      <c r="A2645" s="513" t="s">
        <v>13123</v>
      </c>
      <c r="B2645" s="502">
        <v>93438</v>
      </c>
      <c r="C2645" s="503" t="s">
        <v>5686</v>
      </c>
      <c r="D2645" s="502" t="s">
        <v>250</v>
      </c>
      <c r="E2645" s="504">
        <v>121.62</v>
      </c>
      <c r="F2645" s="512">
        <v>0</v>
      </c>
    </row>
    <row r="2646" spans="1:6">
      <c r="A2646" s="513" t="s">
        <v>13123</v>
      </c>
      <c r="B2646" s="502">
        <v>100643</v>
      </c>
      <c r="C2646" s="503" t="s">
        <v>1351</v>
      </c>
      <c r="D2646" s="502" t="s">
        <v>250</v>
      </c>
      <c r="E2646" s="504">
        <v>409.66</v>
      </c>
      <c r="F2646" s="512">
        <v>1</v>
      </c>
    </row>
    <row r="2647" spans="1:6">
      <c r="A2647" s="513" t="s">
        <v>13123</v>
      </c>
      <c r="B2647" s="502">
        <v>100644</v>
      </c>
      <c r="C2647" s="503" t="s">
        <v>1352</v>
      </c>
      <c r="D2647" s="502" t="s">
        <v>250</v>
      </c>
      <c r="E2647" s="504">
        <v>144.4</v>
      </c>
      <c r="F2647" s="512">
        <v>1</v>
      </c>
    </row>
    <row r="2648" spans="1:6">
      <c r="A2648" s="513" t="s">
        <v>13123</v>
      </c>
      <c r="B2648" s="502">
        <v>100645</v>
      </c>
      <c r="C2648" s="503" t="s">
        <v>1353</v>
      </c>
      <c r="D2648" s="502" t="s">
        <v>250</v>
      </c>
      <c r="E2648" s="504">
        <v>658.53</v>
      </c>
      <c r="F2648" s="512">
        <v>1</v>
      </c>
    </row>
    <row r="2649" spans="1:6">
      <c r="A2649" s="513" t="s">
        <v>13123</v>
      </c>
      <c r="B2649" s="502">
        <v>100646</v>
      </c>
      <c r="C2649" s="503" t="s">
        <v>1354</v>
      </c>
      <c r="D2649" s="502" t="s">
        <v>250</v>
      </c>
      <c r="E2649" s="504">
        <v>5832</v>
      </c>
      <c r="F2649" s="512">
        <v>0</v>
      </c>
    </row>
    <row r="2650" spans="1:6">
      <c r="A2650" s="513" t="s">
        <v>13123</v>
      </c>
      <c r="B2650" s="502">
        <v>95116</v>
      </c>
      <c r="C2650" s="503" t="s">
        <v>620</v>
      </c>
      <c r="D2650" s="502" t="s">
        <v>250</v>
      </c>
      <c r="E2650" s="504">
        <v>32.549999999999997</v>
      </c>
      <c r="F2650" s="512">
        <v>1</v>
      </c>
    </row>
    <row r="2651" spans="1:6">
      <c r="A2651" s="513" t="s">
        <v>13123</v>
      </c>
      <c r="B2651" s="502">
        <v>95117</v>
      </c>
      <c r="C2651" s="503" t="s">
        <v>621</v>
      </c>
      <c r="D2651" s="502" t="s">
        <v>250</v>
      </c>
      <c r="E2651" s="504">
        <v>10.039999999999999</v>
      </c>
      <c r="F2651" s="512">
        <v>1</v>
      </c>
    </row>
    <row r="2652" spans="1:6">
      <c r="A2652" s="513" t="s">
        <v>13123</v>
      </c>
      <c r="B2652" s="502">
        <v>53794</v>
      </c>
      <c r="C2652" s="503" t="s">
        <v>313</v>
      </c>
      <c r="D2652" s="502" t="s">
        <v>250</v>
      </c>
      <c r="E2652" s="504">
        <v>35.619999999999997</v>
      </c>
      <c r="F2652" s="512">
        <v>1</v>
      </c>
    </row>
    <row r="2653" spans="1:6">
      <c r="A2653" s="513" t="s">
        <v>13123</v>
      </c>
      <c r="B2653" s="502">
        <v>5703</v>
      </c>
      <c r="C2653" s="503" t="s">
        <v>262</v>
      </c>
      <c r="D2653" s="502" t="s">
        <v>250</v>
      </c>
      <c r="E2653" s="504">
        <v>17.13</v>
      </c>
      <c r="F2653" s="512">
        <v>0</v>
      </c>
    </row>
    <row r="2654" spans="1:6">
      <c r="A2654" s="513" t="s">
        <v>13123</v>
      </c>
      <c r="B2654" s="502">
        <v>88847</v>
      </c>
      <c r="C2654" s="503" t="s">
        <v>362</v>
      </c>
      <c r="D2654" s="502" t="s">
        <v>250</v>
      </c>
      <c r="E2654" s="504">
        <v>22.82</v>
      </c>
      <c r="F2654" s="512">
        <v>1</v>
      </c>
    </row>
    <row r="2655" spans="1:6">
      <c r="A2655" s="513" t="s">
        <v>13123</v>
      </c>
      <c r="B2655" s="502">
        <v>88848</v>
      </c>
      <c r="C2655" s="503" t="s">
        <v>363</v>
      </c>
      <c r="D2655" s="502" t="s">
        <v>250</v>
      </c>
      <c r="E2655" s="504">
        <v>9.3800000000000008</v>
      </c>
      <c r="F2655" s="512">
        <v>1</v>
      </c>
    </row>
    <row r="2656" spans="1:6">
      <c r="A2656" s="513" t="s">
        <v>13123</v>
      </c>
      <c r="B2656" s="502">
        <v>5741</v>
      </c>
      <c r="C2656" s="503" t="s">
        <v>280</v>
      </c>
      <c r="D2656" s="502" t="s">
        <v>250</v>
      </c>
      <c r="E2656" s="504">
        <v>42.78</v>
      </c>
      <c r="F2656" s="512">
        <v>1</v>
      </c>
    </row>
    <row r="2657" spans="1:6">
      <c r="A2657" s="513" t="s">
        <v>13123</v>
      </c>
      <c r="B2657" s="502">
        <v>5742</v>
      </c>
      <c r="C2657" s="503" t="s">
        <v>281</v>
      </c>
      <c r="D2657" s="502" t="s">
        <v>250</v>
      </c>
      <c r="E2657" s="504">
        <v>29.87</v>
      </c>
      <c r="F2657" s="512">
        <v>0</v>
      </c>
    </row>
    <row r="2658" spans="1:6">
      <c r="A2658" s="513" t="s">
        <v>13123</v>
      </c>
      <c r="B2658" s="502">
        <v>100637</v>
      </c>
      <c r="C2658" s="503" t="s">
        <v>1347</v>
      </c>
      <c r="D2658" s="502" t="s">
        <v>250</v>
      </c>
      <c r="E2658" s="504">
        <v>199.93</v>
      </c>
      <c r="F2658" s="512">
        <v>1</v>
      </c>
    </row>
    <row r="2659" spans="1:6">
      <c r="A2659" s="513" t="s">
        <v>13123</v>
      </c>
      <c r="B2659" s="502">
        <v>100638</v>
      </c>
      <c r="C2659" s="503" t="s">
        <v>1348</v>
      </c>
      <c r="D2659" s="502" t="s">
        <v>250</v>
      </c>
      <c r="E2659" s="504">
        <v>61.45</v>
      </c>
      <c r="F2659" s="512">
        <v>1</v>
      </c>
    </row>
    <row r="2660" spans="1:6">
      <c r="A2660" s="513" t="s">
        <v>13123</v>
      </c>
      <c r="B2660" s="502">
        <v>100639</v>
      </c>
      <c r="C2660" s="503" t="s">
        <v>1349</v>
      </c>
      <c r="D2660" s="502" t="s">
        <v>250</v>
      </c>
      <c r="E2660" s="504">
        <v>250.11</v>
      </c>
      <c r="F2660" s="512">
        <v>1</v>
      </c>
    </row>
    <row r="2661" spans="1:6">
      <c r="A2661" s="513" t="s">
        <v>13123</v>
      </c>
      <c r="B2661" s="502">
        <v>100640</v>
      </c>
      <c r="C2661" s="503" t="s">
        <v>1350</v>
      </c>
      <c r="D2661" s="502" t="s">
        <v>250</v>
      </c>
      <c r="E2661" s="504">
        <v>4665.6000000000004</v>
      </c>
      <c r="F2661" s="512">
        <v>0</v>
      </c>
    </row>
    <row r="2662" spans="1:6">
      <c r="A2662" s="513" t="s">
        <v>13123</v>
      </c>
      <c r="B2662" s="502">
        <v>93429</v>
      </c>
      <c r="C2662" s="503" t="s">
        <v>5679</v>
      </c>
      <c r="D2662" s="502" t="s">
        <v>250</v>
      </c>
      <c r="E2662" s="504">
        <v>162.76</v>
      </c>
      <c r="F2662" s="512">
        <v>1</v>
      </c>
    </row>
    <row r="2663" spans="1:6">
      <c r="A2663" s="513" t="s">
        <v>13123</v>
      </c>
      <c r="B2663" s="502">
        <v>93430</v>
      </c>
      <c r="C2663" s="503" t="s">
        <v>5680</v>
      </c>
      <c r="D2663" s="502" t="s">
        <v>250</v>
      </c>
      <c r="E2663" s="504">
        <v>50.03</v>
      </c>
      <c r="F2663" s="512">
        <v>1</v>
      </c>
    </row>
    <row r="2664" spans="1:6">
      <c r="A2664" s="513" t="s">
        <v>13123</v>
      </c>
      <c r="B2664" s="502">
        <v>93431</v>
      </c>
      <c r="C2664" s="503" t="s">
        <v>5681</v>
      </c>
      <c r="D2664" s="502" t="s">
        <v>250</v>
      </c>
      <c r="E2664" s="504">
        <v>203.61</v>
      </c>
      <c r="F2664" s="512">
        <v>1</v>
      </c>
    </row>
    <row r="2665" spans="1:6">
      <c r="A2665" s="513" t="s">
        <v>13123</v>
      </c>
      <c r="B2665" s="502">
        <v>93432</v>
      </c>
      <c r="C2665" s="503" t="s">
        <v>5682</v>
      </c>
      <c r="D2665" s="502" t="s">
        <v>250</v>
      </c>
      <c r="E2665" s="504">
        <v>2332.8000000000002</v>
      </c>
      <c r="F2665" s="512">
        <v>0</v>
      </c>
    </row>
    <row r="2666" spans="1:6">
      <c r="A2666" s="513" t="s">
        <v>13123</v>
      </c>
      <c r="B2666" s="502">
        <v>95118</v>
      </c>
      <c r="C2666" s="503" t="s">
        <v>622</v>
      </c>
      <c r="D2666" s="502" t="s">
        <v>250</v>
      </c>
      <c r="E2666" s="504">
        <v>74.650000000000006</v>
      </c>
      <c r="F2666" s="512">
        <v>1</v>
      </c>
    </row>
    <row r="2667" spans="1:6">
      <c r="A2667" s="513" t="s">
        <v>13123</v>
      </c>
      <c r="B2667" s="502">
        <v>95119</v>
      </c>
      <c r="C2667" s="503" t="s">
        <v>623</v>
      </c>
      <c r="D2667" s="502" t="s">
        <v>250</v>
      </c>
      <c r="E2667" s="504">
        <v>23.03</v>
      </c>
      <c r="F2667" s="512">
        <v>1</v>
      </c>
    </row>
    <row r="2668" spans="1:6">
      <c r="A2668" s="513" t="s">
        <v>13123</v>
      </c>
      <c r="B2668" s="502">
        <v>5707</v>
      </c>
      <c r="C2668" s="503" t="s">
        <v>264</v>
      </c>
      <c r="D2668" s="502" t="s">
        <v>250</v>
      </c>
      <c r="E2668" s="504">
        <v>81.67</v>
      </c>
      <c r="F2668" s="512">
        <v>1</v>
      </c>
    </row>
    <row r="2669" spans="1:6">
      <c r="A2669" s="513" t="s">
        <v>13123</v>
      </c>
      <c r="B2669" s="502">
        <v>95120</v>
      </c>
      <c r="C2669" s="503" t="s">
        <v>624</v>
      </c>
      <c r="D2669" s="502" t="s">
        <v>250</v>
      </c>
      <c r="E2669" s="504">
        <v>45.9</v>
      </c>
      <c r="F2669" s="512">
        <v>0</v>
      </c>
    </row>
    <row r="2670" spans="1:6">
      <c r="A2670" s="513" t="s">
        <v>13123</v>
      </c>
      <c r="B2670" s="502">
        <v>103657</v>
      </c>
      <c r="C2670" s="503" t="s">
        <v>13263</v>
      </c>
      <c r="D2670" s="502" t="s">
        <v>250</v>
      </c>
      <c r="E2670" s="504">
        <v>0</v>
      </c>
      <c r="F2670" s="512"/>
    </row>
    <row r="2671" spans="1:6">
      <c r="A2671" s="513" t="s">
        <v>13123</v>
      </c>
      <c r="B2671" s="502">
        <v>103658</v>
      </c>
      <c r="C2671" s="503" t="s">
        <v>13264</v>
      </c>
      <c r="D2671" s="502" t="s">
        <v>250</v>
      </c>
      <c r="E2671" s="504">
        <v>0</v>
      </c>
      <c r="F2671" s="512"/>
    </row>
    <row r="2672" spans="1:6">
      <c r="A2672" s="513" t="s">
        <v>13123</v>
      </c>
      <c r="B2672" s="502">
        <v>103659</v>
      </c>
      <c r="C2672" s="503" t="s">
        <v>13265</v>
      </c>
      <c r="D2672" s="502" t="s">
        <v>250</v>
      </c>
      <c r="E2672" s="504">
        <v>0</v>
      </c>
      <c r="F2672" s="512"/>
    </row>
    <row r="2673" spans="1:6">
      <c r="A2673" s="513" t="s">
        <v>13123</v>
      </c>
      <c r="B2673" s="502">
        <v>103660</v>
      </c>
      <c r="C2673" s="503" t="s">
        <v>5726</v>
      </c>
      <c r="D2673" s="502" t="s">
        <v>250</v>
      </c>
      <c r="E2673" s="504">
        <v>12.82</v>
      </c>
      <c r="F2673" s="512">
        <v>0</v>
      </c>
    </row>
    <row r="2674" spans="1:6">
      <c r="A2674" s="513" t="s">
        <v>13123</v>
      </c>
      <c r="B2674" s="502">
        <v>89015</v>
      </c>
      <c r="C2674" s="503" t="s">
        <v>380</v>
      </c>
      <c r="D2674" s="502" t="s">
        <v>250</v>
      </c>
      <c r="E2674" s="504">
        <v>3.83</v>
      </c>
      <c r="F2674" s="512">
        <v>1</v>
      </c>
    </row>
    <row r="2675" spans="1:6">
      <c r="A2675" s="513" t="s">
        <v>13123</v>
      </c>
      <c r="B2675" s="502">
        <v>89016</v>
      </c>
      <c r="C2675" s="503" t="s">
        <v>381</v>
      </c>
      <c r="D2675" s="502" t="s">
        <v>250</v>
      </c>
      <c r="E2675" s="504">
        <v>1.01</v>
      </c>
      <c r="F2675" s="512">
        <v>1</v>
      </c>
    </row>
    <row r="2676" spans="1:6">
      <c r="A2676" s="513" t="s">
        <v>13123</v>
      </c>
      <c r="B2676" s="502">
        <v>53804</v>
      </c>
      <c r="C2676" s="503" t="s">
        <v>315</v>
      </c>
      <c r="D2676" s="502" t="s">
        <v>250</v>
      </c>
      <c r="E2676" s="504">
        <v>4.78</v>
      </c>
      <c r="F2676" s="512">
        <v>1</v>
      </c>
    </row>
    <row r="2677" spans="1:6">
      <c r="A2677" s="513" t="s">
        <v>13123</v>
      </c>
      <c r="B2677" s="502">
        <v>90582</v>
      </c>
      <c r="C2677" s="503" t="s">
        <v>441</v>
      </c>
      <c r="D2677" s="502" t="s">
        <v>250</v>
      </c>
      <c r="E2677" s="504">
        <v>0.43</v>
      </c>
      <c r="F2677" s="512">
        <v>1</v>
      </c>
    </row>
    <row r="2678" spans="1:6">
      <c r="A2678" s="513" t="s">
        <v>13123</v>
      </c>
      <c r="B2678" s="502">
        <v>90583</v>
      </c>
      <c r="C2678" s="503" t="s">
        <v>442</v>
      </c>
      <c r="D2678" s="502" t="s">
        <v>250</v>
      </c>
      <c r="E2678" s="504">
        <v>0.1</v>
      </c>
      <c r="F2678" s="512">
        <v>1</v>
      </c>
    </row>
    <row r="2679" spans="1:6">
      <c r="A2679" s="513" t="s">
        <v>13123</v>
      </c>
      <c r="B2679" s="502">
        <v>90584</v>
      </c>
      <c r="C2679" s="503" t="s">
        <v>443</v>
      </c>
      <c r="D2679" s="502" t="s">
        <v>250</v>
      </c>
      <c r="E2679" s="504">
        <v>0.33</v>
      </c>
      <c r="F2679" s="512">
        <v>1</v>
      </c>
    </row>
    <row r="2680" spans="1:6">
      <c r="A2680" s="513" t="s">
        <v>13123</v>
      </c>
      <c r="B2680" s="502">
        <v>90585</v>
      </c>
      <c r="C2680" s="503" t="s">
        <v>444</v>
      </c>
      <c r="D2680" s="502" t="s">
        <v>250</v>
      </c>
      <c r="E2680" s="504">
        <v>0.37</v>
      </c>
      <c r="F2680" s="512">
        <v>0</v>
      </c>
    </row>
    <row r="2681" spans="1:6">
      <c r="A2681" s="513" t="s">
        <v>13123</v>
      </c>
      <c r="B2681" s="502">
        <v>89240</v>
      </c>
      <c r="C2681" s="503" t="s">
        <v>408</v>
      </c>
      <c r="D2681" s="502" t="s">
        <v>250</v>
      </c>
      <c r="E2681" s="504">
        <v>81.96</v>
      </c>
      <c r="F2681" s="512">
        <v>1</v>
      </c>
    </row>
    <row r="2682" spans="1:6">
      <c r="A2682" s="513" t="s">
        <v>13123</v>
      </c>
      <c r="B2682" s="502">
        <v>89241</v>
      </c>
      <c r="C2682" s="503" t="s">
        <v>409</v>
      </c>
      <c r="D2682" s="502" t="s">
        <v>250</v>
      </c>
      <c r="E2682" s="504">
        <v>28.89</v>
      </c>
      <c r="F2682" s="512">
        <v>1</v>
      </c>
    </row>
    <row r="2683" spans="1:6">
      <c r="A2683" s="513" t="s">
        <v>13123</v>
      </c>
      <c r="B2683" s="502">
        <v>5710</v>
      </c>
      <c r="C2683" s="503" t="s">
        <v>265</v>
      </c>
      <c r="D2683" s="502" t="s">
        <v>250</v>
      </c>
      <c r="E2683" s="504">
        <v>131.75</v>
      </c>
      <c r="F2683" s="512">
        <v>1</v>
      </c>
    </row>
    <row r="2684" spans="1:6">
      <c r="A2684" s="513" t="s">
        <v>13123</v>
      </c>
      <c r="B2684" s="502">
        <v>5711</v>
      </c>
      <c r="C2684" s="503" t="s">
        <v>266</v>
      </c>
      <c r="D2684" s="502" t="s">
        <v>250</v>
      </c>
      <c r="E2684" s="504">
        <v>96.42</v>
      </c>
      <c r="F2684" s="512">
        <v>0</v>
      </c>
    </row>
    <row r="2685" spans="1:6">
      <c r="A2685" s="513" t="s">
        <v>13123</v>
      </c>
      <c r="B2685" s="502">
        <v>89253</v>
      </c>
      <c r="C2685" s="503" t="s">
        <v>414</v>
      </c>
      <c r="D2685" s="502" t="s">
        <v>250</v>
      </c>
      <c r="E2685" s="504">
        <v>67.16</v>
      </c>
      <c r="F2685" s="512">
        <v>1</v>
      </c>
    </row>
    <row r="2686" spans="1:6">
      <c r="A2686" s="513" t="s">
        <v>13123</v>
      </c>
      <c r="B2686" s="502">
        <v>89254</v>
      </c>
      <c r="C2686" s="503" t="s">
        <v>415</v>
      </c>
      <c r="D2686" s="502" t="s">
        <v>250</v>
      </c>
      <c r="E2686" s="504">
        <v>23.67</v>
      </c>
      <c r="F2686" s="512">
        <v>1</v>
      </c>
    </row>
    <row r="2687" spans="1:6">
      <c r="A2687" s="513" t="s">
        <v>13123</v>
      </c>
      <c r="B2687" s="502">
        <v>89255</v>
      </c>
      <c r="C2687" s="503" t="s">
        <v>416</v>
      </c>
      <c r="D2687" s="502" t="s">
        <v>250</v>
      </c>
      <c r="E2687" s="504">
        <v>107.96</v>
      </c>
      <c r="F2687" s="512">
        <v>1</v>
      </c>
    </row>
    <row r="2688" spans="1:6">
      <c r="A2688" s="513" t="s">
        <v>13123</v>
      </c>
      <c r="B2688" s="502">
        <v>89256</v>
      </c>
      <c r="C2688" s="503" t="s">
        <v>417</v>
      </c>
      <c r="D2688" s="502" t="s">
        <v>250</v>
      </c>
      <c r="E2688" s="504">
        <v>91.82</v>
      </c>
      <c r="F2688" s="512">
        <v>0</v>
      </c>
    </row>
    <row r="2689" spans="1:6">
      <c r="A2689" s="513" t="s">
        <v>13266</v>
      </c>
      <c r="B2689" s="502">
        <v>103797</v>
      </c>
      <c r="C2689" s="503" t="s">
        <v>6735</v>
      </c>
      <c r="D2689" s="502" t="s">
        <v>27</v>
      </c>
      <c r="E2689" s="504">
        <v>17.11</v>
      </c>
      <c r="F2689" s="512">
        <v>0</v>
      </c>
    </row>
    <row r="2690" spans="1:6">
      <c r="A2690" s="513" t="s">
        <v>13266</v>
      </c>
      <c r="B2690" s="502">
        <v>103930</v>
      </c>
      <c r="C2690" s="503" t="s">
        <v>3764</v>
      </c>
      <c r="D2690" s="502" t="s">
        <v>16</v>
      </c>
      <c r="E2690" s="504">
        <v>874.05</v>
      </c>
      <c r="F2690" s="512">
        <v>4.0000000000000002E-4</v>
      </c>
    </row>
    <row r="2691" spans="1:6">
      <c r="A2691" s="513" t="s">
        <v>13266</v>
      </c>
      <c r="B2691" s="502">
        <v>103931</v>
      </c>
      <c r="C2691" s="503" t="s">
        <v>3765</v>
      </c>
      <c r="D2691" s="502" t="s">
        <v>16</v>
      </c>
      <c r="E2691" s="504">
        <v>683.89</v>
      </c>
      <c r="F2691" s="512">
        <v>4.0000000000000002E-4</v>
      </c>
    </row>
    <row r="2692" spans="1:6">
      <c r="A2692" s="513" t="s">
        <v>13266</v>
      </c>
      <c r="B2692" s="502">
        <v>103932</v>
      </c>
      <c r="C2692" s="503" t="s">
        <v>3766</v>
      </c>
      <c r="D2692" s="502" t="s">
        <v>16</v>
      </c>
      <c r="E2692" s="504">
        <v>656.03</v>
      </c>
      <c r="F2692" s="512">
        <v>4.0000000000000002E-4</v>
      </c>
    </row>
    <row r="2693" spans="1:6">
      <c r="A2693" s="513" t="s">
        <v>13266</v>
      </c>
      <c r="B2693" s="502">
        <v>103929</v>
      </c>
      <c r="C2693" s="503" t="s">
        <v>3763</v>
      </c>
      <c r="D2693" s="502" t="s">
        <v>16</v>
      </c>
      <c r="E2693" s="504">
        <v>1315.91</v>
      </c>
      <c r="F2693" s="512">
        <v>5.9999999999999995E-4</v>
      </c>
    </row>
    <row r="2694" spans="1:6">
      <c r="A2694" s="513" t="s">
        <v>13266</v>
      </c>
      <c r="B2694" s="502">
        <v>103928</v>
      </c>
      <c r="C2694" s="503" t="s">
        <v>3762</v>
      </c>
      <c r="D2694" s="502" t="s">
        <v>16</v>
      </c>
      <c r="E2694" s="504">
        <v>621.39</v>
      </c>
      <c r="F2694" s="512">
        <v>0</v>
      </c>
    </row>
    <row r="2695" spans="1:6">
      <c r="A2695" s="513" t="s">
        <v>13266</v>
      </c>
      <c r="B2695" s="502">
        <v>103798</v>
      </c>
      <c r="C2695" s="503" t="s">
        <v>3758</v>
      </c>
      <c r="D2695" s="502" t="s">
        <v>16</v>
      </c>
      <c r="E2695" s="504">
        <v>624.30999999999995</v>
      </c>
      <c r="F2695" s="512">
        <v>2.9999999999999997E-4</v>
      </c>
    </row>
    <row r="2696" spans="1:6">
      <c r="A2696" s="513" t="s">
        <v>13266</v>
      </c>
      <c r="B2696" s="502">
        <v>103801</v>
      </c>
      <c r="C2696" s="503" t="s">
        <v>3761</v>
      </c>
      <c r="D2696" s="502" t="s">
        <v>16</v>
      </c>
      <c r="E2696" s="504">
        <v>756.95</v>
      </c>
      <c r="F2696" s="512">
        <v>1E-3</v>
      </c>
    </row>
    <row r="2697" spans="1:6">
      <c r="A2697" s="513" t="s">
        <v>13266</v>
      </c>
      <c r="B2697" s="502">
        <v>103933</v>
      </c>
      <c r="C2697" s="503" t="s">
        <v>3767</v>
      </c>
      <c r="D2697" s="502" t="s">
        <v>16</v>
      </c>
      <c r="E2697" s="504">
        <v>1505.89</v>
      </c>
      <c r="F2697" s="512">
        <v>1E-4</v>
      </c>
    </row>
    <row r="2698" spans="1:6">
      <c r="A2698" s="513" t="s">
        <v>13266</v>
      </c>
      <c r="B2698" s="502">
        <v>103925</v>
      </c>
      <c r="C2698" s="503" t="s">
        <v>6736</v>
      </c>
      <c r="D2698" s="502" t="s">
        <v>16</v>
      </c>
      <c r="E2698" s="504">
        <v>1662.62</v>
      </c>
      <c r="F2698" s="512">
        <v>1E-4</v>
      </c>
    </row>
    <row r="2699" spans="1:6">
      <c r="A2699" s="513" t="s">
        <v>13266</v>
      </c>
      <c r="B2699" s="502">
        <v>103926</v>
      </c>
      <c r="C2699" s="503" t="s">
        <v>6737</v>
      </c>
      <c r="D2699" s="502" t="s">
        <v>16</v>
      </c>
      <c r="E2699" s="504">
        <v>1339.69</v>
      </c>
      <c r="F2699" s="512">
        <v>1E-4</v>
      </c>
    </row>
    <row r="2700" spans="1:6">
      <c r="A2700" s="513" t="s">
        <v>13266</v>
      </c>
      <c r="B2700" s="502">
        <v>103796</v>
      </c>
      <c r="C2700" s="503" t="s">
        <v>3757</v>
      </c>
      <c r="D2700" s="502" t="s">
        <v>15</v>
      </c>
      <c r="E2700" s="504">
        <v>55.89</v>
      </c>
      <c r="F2700" s="512">
        <v>0</v>
      </c>
    </row>
    <row r="2701" spans="1:6">
      <c r="A2701" s="513" t="s">
        <v>13266</v>
      </c>
      <c r="B2701" s="502">
        <v>103795</v>
      </c>
      <c r="C2701" s="503" t="s">
        <v>3756</v>
      </c>
      <c r="D2701" s="502" t="s">
        <v>15</v>
      </c>
      <c r="E2701" s="504">
        <v>81.680000000000007</v>
      </c>
      <c r="F2701" s="512">
        <v>0</v>
      </c>
    </row>
    <row r="2702" spans="1:6">
      <c r="A2702" s="513" t="s">
        <v>13266</v>
      </c>
      <c r="B2702" s="502">
        <v>103800</v>
      </c>
      <c r="C2702" s="503" t="s">
        <v>3760</v>
      </c>
      <c r="D2702" s="502" t="s">
        <v>16</v>
      </c>
      <c r="E2702" s="504">
        <v>621.39</v>
      </c>
      <c r="F2702" s="512">
        <v>0</v>
      </c>
    </row>
    <row r="2703" spans="1:6">
      <c r="A2703" s="513" t="s">
        <v>13266</v>
      </c>
      <c r="B2703" s="502">
        <v>103799</v>
      </c>
      <c r="C2703" s="503" t="s">
        <v>3759</v>
      </c>
      <c r="D2703" s="502" t="s">
        <v>16</v>
      </c>
      <c r="E2703" s="504">
        <v>546.52</v>
      </c>
      <c r="F2703" s="512">
        <v>0</v>
      </c>
    </row>
    <row r="2704" spans="1:6">
      <c r="A2704" s="513" t="s">
        <v>13267</v>
      </c>
      <c r="B2704" s="502">
        <v>104950</v>
      </c>
      <c r="C2704" s="503" t="s">
        <v>13268</v>
      </c>
      <c r="D2704" s="502" t="s">
        <v>16</v>
      </c>
      <c r="E2704" s="504">
        <v>0</v>
      </c>
      <c r="F2704" s="512"/>
    </row>
    <row r="2705" spans="1:6">
      <c r="A2705" s="513" t="s">
        <v>13267</v>
      </c>
      <c r="B2705" s="502">
        <v>104948</v>
      </c>
      <c r="C2705" s="503" t="s">
        <v>7239</v>
      </c>
      <c r="D2705" s="502" t="s">
        <v>16</v>
      </c>
      <c r="E2705" s="504">
        <v>5.32</v>
      </c>
      <c r="F2705" s="512">
        <v>0.50560000000000005</v>
      </c>
    </row>
    <row r="2706" spans="1:6">
      <c r="A2706" s="513" t="s">
        <v>13267</v>
      </c>
      <c r="B2706" s="502">
        <v>104949</v>
      </c>
      <c r="C2706" s="503" t="s">
        <v>7759</v>
      </c>
      <c r="D2706" s="502" t="s">
        <v>16</v>
      </c>
      <c r="E2706" s="504">
        <v>9.98</v>
      </c>
      <c r="F2706" s="512">
        <v>0.54310000000000003</v>
      </c>
    </row>
    <row r="2707" spans="1:6">
      <c r="A2707" s="513" t="s">
        <v>13267</v>
      </c>
      <c r="B2707" s="502">
        <v>104947</v>
      </c>
      <c r="C2707" s="503" t="s">
        <v>7238</v>
      </c>
      <c r="D2707" s="502" t="s">
        <v>16</v>
      </c>
      <c r="E2707" s="504">
        <v>12.07</v>
      </c>
      <c r="F2707" s="512">
        <v>0.37780000000000002</v>
      </c>
    </row>
    <row r="2708" spans="1:6">
      <c r="A2708" s="513" t="s">
        <v>13269</v>
      </c>
      <c r="B2708" s="502">
        <v>104325</v>
      </c>
      <c r="C2708" s="503" t="s">
        <v>13270</v>
      </c>
      <c r="D2708" s="502" t="s">
        <v>13</v>
      </c>
      <c r="E2708" s="504">
        <v>0</v>
      </c>
      <c r="F2708" s="512"/>
    </row>
    <row r="2709" spans="1:6">
      <c r="A2709" s="513" t="s">
        <v>13269</v>
      </c>
      <c r="B2709" s="502">
        <v>104318</v>
      </c>
      <c r="C2709" s="503" t="s">
        <v>5002</v>
      </c>
      <c r="D2709" s="502" t="s">
        <v>13</v>
      </c>
      <c r="E2709" s="504">
        <v>7.97</v>
      </c>
      <c r="F2709" s="512">
        <v>0</v>
      </c>
    </row>
    <row r="2710" spans="1:6">
      <c r="A2710" s="513" t="s">
        <v>13269</v>
      </c>
      <c r="B2710" s="502">
        <v>89867</v>
      </c>
      <c r="C2710" s="503" t="s">
        <v>4597</v>
      </c>
      <c r="D2710" s="502" t="s">
        <v>13</v>
      </c>
      <c r="E2710" s="504">
        <v>8.9499999999999993</v>
      </c>
      <c r="F2710" s="512">
        <v>0</v>
      </c>
    </row>
    <row r="2711" spans="1:6">
      <c r="A2711" s="513" t="s">
        <v>13269</v>
      </c>
      <c r="B2711" s="502">
        <v>104320</v>
      </c>
      <c r="C2711" s="503" t="s">
        <v>5004</v>
      </c>
      <c r="D2711" s="502" t="s">
        <v>13</v>
      </c>
      <c r="E2711" s="504">
        <v>12.75</v>
      </c>
      <c r="F2711" s="512">
        <v>0</v>
      </c>
    </row>
    <row r="2712" spans="1:6">
      <c r="A2712" s="513" t="s">
        <v>13269</v>
      </c>
      <c r="B2712" s="502">
        <v>104317</v>
      </c>
      <c r="C2712" s="503" t="s">
        <v>5001</v>
      </c>
      <c r="D2712" s="502" t="s">
        <v>13</v>
      </c>
      <c r="E2712" s="504">
        <v>7.37</v>
      </c>
      <c r="F2712" s="512">
        <v>0</v>
      </c>
    </row>
    <row r="2713" spans="1:6">
      <c r="A2713" s="513" t="s">
        <v>13269</v>
      </c>
      <c r="B2713" s="502">
        <v>89866</v>
      </c>
      <c r="C2713" s="503" t="s">
        <v>4596</v>
      </c>
      <c r="D2713" s="502" t="s">
        <v>13</v>
      </c>
      <c r="E2713" s="504">
        <v>8.08</v>
      </c>
      <c r="F2713" s="512">
        <v>0</v>
      </c>
    </row>
    <row r="2714" spans="1:6">
      <c r="A2714" s="513" t="s">
        <v>13269</v>
      </c>
      <c r="B2714" s="502">
        <v>104319</v>
      </c>
      <c r="C2714" s="503" t="s">
        <v>5003</v>
      </c>
      <c r="D2714" s="502" t="s">
        <v>13</v>
      </c>
      <c r="E2714" s="504">
        <v>10.83</v>
      </c>
      <c r="F2714" s="512">
        <v>0</v>
      </c>
    </row>
    <row r="2715" spans="1:6">
      <c r="A2715" s="513" t="s">
        <v>13269</v>
      </c>
      <c r="B2715" s="502">
        <v>104321</v>
      </c>
      <c r="C2715" s="503" t="s">
        <v>5005</v>
      </c>
      <c r="D2715" s="502" t="s">
        <v>13</v>
      </c>
      <c r="E2715" s="504">
        <v>5.66</v>
      </c>
      <c r="F2715" s="512">
        <v>0</v>
      </c>
    </row>
    <row r="2716" spans="1:6">
      <c r="A2716" s="513" t="s">
        <v>13269</v>
      </c>
      <c r="B2716" s="502">
        <v>89868</v>
      </c>
      <c r="C2716" s="503" t="s">
        <v>4598</v>
      </c>
      <c r="D2716" s="502" t="s">
        <v>13</v>
      </c>
      <c r="E2716" s="504">
        <v>6.18</v>
      </c>
      <c r="F2716" s="512">
        <v>0</v>
      </c>
    </row>
    <row r="2717" spans="1:6">
      <c r="A2717" s="513" t="s">
        <v>13269</v>
      </c>
      <c r="B2717" s="502">
        <v>104322</v>
      </c>
      <c r="C2717" s="503" t="s">
        <v>5006</v>
      </c>
      <c r="D2717" s="502" t="s">
        <v>13</v>
      </c>
      <c r="E2717" s="504">
        <v>8.2100000000000009</v>
      </c>
      <c r="F2717" s="512">
        <v>0</v>
      </c>
    </row>
    <row r="2718" spans="1:6">
      <c r="A2718" s="513" t="s">
        <v>13269</v>
      </c>
      <c r="B2718" s="502">
        <v>104323</v>
      </c>
      <c r="C2718" s="503" t="s">
        <v>5007</v>
      </c>
      <c r="D2718" s="502" t="s">
        <v>13</v>
      </c>
      <c r="E2718" s="504">
        <v>10.29</v>
      </c>
      <c r="F2718" s="512">
        <v>0</v>
      </c>
    </row>
    <row r="2719" spans="1:6">
      <c r="A2719" s="513" t="s">
        <v>13269</v>
      </c>
      <c r="B2719" s="502">
        <v>89869</v>
      </c>
      <c r="C2719" s="503" t="s">
        <v>4599</v>
      </c>
      <c r="D2719" s="502" t="s">
        <v>13</v>
      </c>
      <c r="E2719" s="504">
        <v>11.26</v>
      </c>
      <c r="F2719" s="512">
        <v>0</v>
      </c>
    </row>
    <row r="2720" spans="1:6">
      <c r="A2720" s="513" t="s">
        <v>13269</v>
      </c>
      <c r="B2720" s="502">
        <v>104324</v>
      </c>
      <c r="C2720" s="503" t="s">
        <v>5008</v>
      </c>
      <c r="D2720" s="502" t="s">
        <v>13</v>
      </c>
      <c r="E2720" s="504">
        <v>15.34</v>
      </c>
      <c r="F2720" s="512">
        <v>0</v>
      </c>
    </row>
    <row r="2721" spans="1:6">
      <c r="A2721" s="513" t="s">
        <v>13269</v>
      </c>
      <c r="B2721" s="502">
        <v>104315</v>
      </c>
      <c r="C2721" s="503" t="s">
        <v>6874</v>
      </c>
      <c r="D2721" s="502" t="s">
        <v>12</v>
      </c>
      <c r="E2721" s="504">
        <v>17.600000000000001</v>
      </c>
      <c r="F2721" s="512">
        <v>0</v>
      </c>
    </row>
    <row r="2722" spans="1:6">
      <c r="A2722" s="513" t="s">
        <v>13269</v>
      </c>
      <c r="B2722" s="502">
        <v>89865</v>
      </c>
      <c r="C2722" s="503" t="s">
        <v>6822</v>
      </c>
      <c r="D2722" s="502" t="s">
        <v>12</v>
      </c>
      <c r="E2722" s="504">
        <v>18.850000000000001</v>
      </c>
      <c r="F2722" s="512">
        <v>0</v>
      </c>
    </row>
    <row r="2723" spans="1:6">
      <c r="A2723" s="513" t="s">
        <v>13269</v>
      </c>
      <c r="B2723" s="502">
        <v>104316</v>
      </c>
      <c r="C2723" s="503" t="s">
        <v>6875</v>
      </c>
      <c r="D2723" s="502" t="s">
        <v>12</v>
      </c>
      <c r="E2723" s="504">
        <v>25.48</v>
      </c>
      <c r="F2723" s="512">
        <v>0</v>
      </c>
    </row>
    <row r="2724" spans="1:6">
      <c r="A2724" s="513" t="s">
        <v>13271</v>
      </c>
      <c r="B2724" s="502">
        <v>102724</v>
      </c>
      <c r="C2724" s="503" t="s">
        <v>3265</v>
      </c>
      <c r="D2724" s="502" t="s">
        <v>13</v>
      </c>
      <c r="E2724" s="504">
        <v>31.77</v>
      </c>
      <c r="F2724" s="512">
        <v>0</v>
      </c>
    </row>
    <row r="2725" spans="1:6">
      <c r="A2725" s="513" t="s">
        <v>13271</v>
      </c>
      <c r="B2725" s="502">
        <v>102726</v>
      </c>
      <c r="C2725" s="503" t="s">
        <v>3267</v>
      </c>
      <c r="D2725" s="502" t="s">
        <v>13</v>
      </c>
      <c r="E2725" s="504">
        <v>29.53</v>
      </c>
      <c r="F2725" s="512">
        <v>0</v>
      </c>
    </row>
    <row r="2726" spans="1:6">
      <c r="A2726" s="513" t="s">
        <v>13271</v>
      </c>
      <c r="B2726" s="502">
        <v>102725</v>
      </c>
      <c r="C2726" s="503" t="s">
        <v>3266</v>
      </c>
      <c r="D2726" s="502" t="s">
        <v>13</v>
      </c>
      <c r="E2726" s="504">
        <v>31.27</v>
      </c>
      <c r="F2726" s="512">
        <v>0</v>
      </c>
    </row>
    <row r="2727" spans="1:6">
      <c r="A2727" s="513" t="s">
        <v>13271</v>
      </c>
      <c r="B2727" s="502">
        <v>102722</v>
      </c>
      <c r="C2727" s="503" t="s">
        <v>3264</v>
      </c>
      <c r="D2727" s="502" t="s">
        <v>12</v>
      </c>
      <c r="E2727" s="504">
        <v>60.18</v>
      </c>
      <c r="F2727" s="512">
        <v>0.2021</v>
      </c>
    </row>
    <row r="2728" spans="1:6">
      <c r="A2728" s="513" t="s">
        <v>13271</v>
      </c>
      <c r="B2728" s="502">
        <v>102721</v>
      </c>
      <c r="C2728" s="503" t="s">
        <v>13272</v>
      </c>
      <c r="D2728" s="502" t="s">
        <v>12</v>
      </c>
      <c r="E2728" s="504">
        <v>0</v>
      </c>
      <c r="F2728" s="512"/>
    </row>
    <row r="2729" spans="1:6">
      <c r="A2729" s="513" t="s">
        <v>13271</v>
      </c>
      <c r="B2729" s="502">
        <v>102723</v>
      </c>
      <c r="C2729" s="503" t="s">
        <v>6508</v>
      </c>
      <c r="D2729" s="502" t="s">
        <v>12</v>
      </c>
      <c r="E2729" s="504">
        <v>106.27</v>
      </c>
      <c r="F2729" s="512">
        <v>0</v>
      </c>
    </row>
    <row r="2730" spans="1:6">
      <c r="A2730" s="513" t="s">
        <v>13271</v>
      </c>
      <c r="B2730" s="502">
        <v>102690</v>
      </c>
      <c r="C2730" s="503" t="s">
        <v>3251</v>
      </c>
      <c r="D2730" s="502" t="s">
        <v>12</v>
      </c>
      <c r="E2730" s="504">
        <v>78.349999999999994</v>
      </c>
      <c r="F2730" s="512">
        <v>0.16159999999999999</v>
      </c>
    </row>
    <row r="2731" spans="1:6">
      <c r="A2731" s="513" t="s">
        <v>13271</v>
      </c>
      <c r="B2731" s="502">
        <v>102688</v>
      </c>
      <c r="C2731" s="503" t="s">
        <v>6501</v>
      </c>
      <c r="D2731" s="502" t="s">
        <v>12</v>
      </c>
      <c r="E2731" s="504">
        <v>59.06</v>
      </c>
      <c r="F2731" s="512">
        <v>0.21440000000000001</v>
      </c>
    </row>
    <row r="2732" spans="1:6">
      <c r="A2732" s="513" t="s">
        <v>13271</v>
      </c>
      <c r="B2732" s="502">
        <v>102689</v>
      </c>
      <c r="C2732" s="503" t="s">
        <v>6502</v>
      </c>
      <c r="D2732" s="502" t="s">
        <v>12</v>
      </c>
      <c r="E2732" s="504">
        <v>106.38</v>
      </c>
      <c r="F2732" s="512">
        <v>4.7000000000000002E-3</v>
      </c>
    </row>
    <row r="2733" spans="1:6">
      <c r="A2733" s="513" t="s">
        <v>13271</v>
      </c>
      <c r="B2733" s="502">
        <v>102693</v>
      </c>
      <c r="C2733" s="503" t="s">
        <v>6503</v>
      </c>
      <c r="D2733" s="502" t="s">
        <v>12</v>
      </c>
      <c r="E2733" s="504">
        <v>125.66</v>
      </c>
      <c r="F2733" s="512">
        <v>4.0000000000000001E-3</v>
      </c>
    </row>
    <row r="2734" spans="1:6">
      <c r="A2734" s="513" t="s">
        <v>13271</v>
      </c>
      <c r="B2734" s="502">
        <v>102694</v>
      </c>
      <c r="C2734" s="503" t="s">
        <v>6504</v>
      </c>
      <c r="D2734" s="502" t="s">
        <v>12</v>
      </c>
      <c r="E2734" s="504">
        <v>120.2</v>
      </c>
      <c r="F2734" s="512">
        <v>0.15620000000000001</v>
      </c>
    </row>
    <row r="2735" spans="1:6">
      <c r="A2735" s="513" t="s">
        <v>13271</v>
      </c>
      <c r="B2735" s="502">
        <v>102697</v>
      </c>
      <c r="C2735" s="503" t="s">
        <v>6506</v>
      </c>
      <c r="D2735" s="502" t="s">
        <v>12</v>
      </c>
      <c r="E2735" s="504">
        <v>145.13</v>
      </c>
      <c r="F2735" s="512">
        <v>0.13159999999999999</v>
      </c>
    </row>
    <row r="2736" spans="1:6">
      <c r="A2736" s="513" t="s">
        <v>13271</v>
      </c>
      <c r="B2736" s="502">
        <v>102696</v>
      </c>
      <c r="C2736" s="503" t="s">
        <v>6505</v>
      </c>
      <c r="D2736" s="502" t="s">
        <v>12</v>
      </c>
      <c r="E2736" s="504">
        <v>167.54</v>
      </c>
      <c r="F2736" s="512">
        <v>4.3099999999999999E-2</v>
      </c>
    </row>
    <row r="2737" spans="1:6">
      <c r="A2737" s="513" t="s">
        <v>13271</v>
      </c>
      <c r="B2737" s="502">
        <v>102703</v>
      </c>
      <c r="C2737" s="503" t="s">
        <v>6507</v>
      </c>
      <c r="D2737" s="502" t="s">
        <v>12</v>
      </c>
      <c r="E2737" s="504">
        <v>192.49</v>
      </c>
      <c r="F2737" s="512">
        <v>3.9199999999999999E-2</v>
      </c>
    </row>
    <row r="2738" spans="1:6">
      <c r="A2738" s="513" t="s">
        <v>13271</v>
      </c>
      <c r="B2738" s="502">
        <v>102678</v>
      </c>
      <c r="C2738" s="503" t="s">
        <v>3245</v>
      </c>
      <c r="D2738" s="502" t="s">
        <v>12</v>
      </c>
      <c r="E2738" s="504">
        <v>191.89</v>
      </c>
      <c r="F2738" s="512">
        <v>3.4000000000000002E-2</v>
      </c>
    </row>
    <row r="2739" spans="1:6">
      <c r="A2739" s="513" t="s">
        <v>13271</v>
      </c>
      <c r="B2739" s="502">
        <v>102679</v>
      </c>
      <c r="C2739" s="503" t="s">
        <v>3246</v>
      </c>
      <c r="D2739" s="502" t="s">
        <v>12</v>
      </c>
      <c r="E2739" s="504">
        <v>216.67</v>
      </c>
      <c r="F2739" s="512">
        <v>3.3000000000000002E-2</v>
      </c>
    </row>
    <row r="2740" spans="1:6">
      <c r="A2740" s="513" t="s">
        <v>13271</v>
      </c>
      <c r="B2740" s="502">
        <v>102673</v>
      </c>
      <c r="C2740" s="503" t="s">
        <v>3242</v>
      </c>
      <c r="D2740" s="502" t="s">
        <v>12</v>
      </c>
      <c r="E2740" s="504">
        <v>222.15</v>
      </c>
      <c r="F2740" s="512">
        <v>7.3599999999999999E-2</v>
      </c>
    </row>
    <row r="2741" spans="1:6">
      <c r="A2741" s="513" t="s">
        <v>13271</v>
      </c>
      <c r="B2741" s="502">
        <v>102677</v>
      </c>
      <c r="C2741" s="503" t="s">
        <v>3244</v>
      </c>
      <c r="D2741" s="502" t="s">
        <v>12</v>
      </c>
      <c r="E2741" s="504">
        <v>221.04</v>
      </c>
      <c r="F2741" s="512">
        <v>4.6199999999999998E-2</v>
      </c>
    </row>
    <row r="2742" spans="1:6">
      <c r="A2742" s="513" t="s">
        <v>13271</v>
      </c>
      <c r="B2742" s="502">
        <v>102683</v>
      </c>
      <c r="C2742" s="503" t="s">
        <v>3248</v>
      </c>
      <c r="D2742" s="502" t="s">
        <v>12</v>
      </c>
      <c r="E2742" s="504">
        <v>236.67</v>
      </c>
      <c r="F2742" s="512">
        <v>4.19E-2</v>
      </c>
    </row>
    <row r="2743" spans="1:6">
      <c r="A2743" s="513" t="s">
        <v>13271</v>
      </c>
      <c r="B2743" s="502">
        <v>102687</v>
      </c>
      <c r="C2743" s="503" t="s">
        <v>3250</v>
      </c>
      <c r="D2743" s="502" t="s">
        <v>12</v>
      </c>
      <c r="E2743" s="504">
        <v>256.22000000000003</v>
      </c>
      <c r="F2743" s="512">
        <v>4.1099999999999998E-2</v>
      </c>
    </row>
    <row r="2744" spans="1:6">
      <c r="A2744" s="513" t="s">
        <v>13271</v>
      </c>
      <c r="B2744" s="502">
        <v>102670</v>
      </c>
      <c r="C2744" s="503" t="s">
        <v>3241</v>
      </c>
      <c r="D2744" s="502" t="s">
        <v>12</v>
      </c>
      <c r="E2744" s="504">
        <v>173.42</v>
      </c>
      <c r="F2744" s="512">
        <v>0.1096</v>
      </c>
    </row>
    <row r="2745" spans="1:6">
      <c r="A2745" s="513" t="s">
        <v>13271</v>
      </c>
      <c r="B2745" s="502">
        <v>102674</v>
      </c>
      <c r="C2745" s="503" t="s">
        <v>3243</v>
      </c>
      <c r="D2745" s="502" t="s">
        <v>12</v>
      </c>
      <c r="E2745" s="504">
        <v>194.11</v>
      </c>
      <c r="F2745" s="512">
        <v>0.10050000000000001</v>
      </c>
    </row>
    <row r="2746" spans="1:6">
      <c r="A2746" s="513" t="s">
        <v>13271</v>
      </c>
      <c r="B2746" s="502">
        <v>102680</v>
      </c>
      <c r="C2746" s="503" t="s">
        <v>3247</v>
      </c>
      <c r="D2746" s="502" t="s">
        <v>12</v>
      </c>
      <c r="E2746" s="504">
        <v>204.3</v>
      </c>
      <c r="F2746" s="512">
        <v>9.4100000000000003E-2</v>
      </c>
    </row>
    <row r="2747" spans="1:6">
      <c r="A2747" s="513" t="s">
        <v>13271</v>
      </c>
      <c r="B2747" s="502">
        <v>102684</v>
      </c>
      <c r="C2747" s="503" t="s">
        <v>3249</v>
      </c>
      <c r="D2747" s="502" t="s">
        <v>12</v>
      </c>
      <c r="E2747" s="504">
        <v>229.08</v>
      </c>
      <c r="F2747" s="512">
        <v>8.6599999999999996E-2</v>
      </c>
    </row>
    <row r="2748" spans="1:6">
      <c r="A2748" s="513" t="s">
        <v>13271</v>
      </c>
      <c r="B2748" s="502">
        <v>102672</v>
      </c>
      <c r="C2748" s="503" t="s">
        <v>3571</v>
      </c>
      <c r="D2748" s="502" t="s">
        <v>12</v>
      </c>
      <c r="E2748" s="504">
        <v>237.92</v>
      </c>
      <c r="F2748" s="512">
        <v>4.1399999999999999E-2</v>
      </c>
    </row>
    <row r="2749" spans="1:6">
      <c r="A2749" s="513" t="s">
        <v>13271</v>
      </c>
      <c r="B2749" s="502">
        <v>102676</v>
      </c>
      <c r="C2749" s="503" t="s">
        <v>3572</v>
      </c>
      <c r="D2749" s="502" t="s">
        <v>12</v>
      </c>
      <c r="E2749" s="504">
        <v>247.63</v>
      </c>
      <c r="F2749" s="512">
        <v>3.7199999999999997E-2</v>
      </c>
    </row>
    <row r="2750" spans="1:6">
      <c r="A2750" s="513" t="s">
        <v>13271</v>
      </c>
      <c r="B2750" s="502">
        <v>102681</v>
      </c>
      <c r="C2750" s="503" t="s">
        <v>3573</v>
      </c>
      <c r="D2750" s="502" t="s">
        <v>12</v>
      </c>
      <c r="E2750" s="504">
        <v>257.83</v>
      </c>
      <c r="F2750" s="512">
        <v>3.4599999999999999E-2</v>
      </c>
    </row>
    <row r="2751" spans="1:6">
      <c r="A2751" s="513" t="s">
        <v>13271</v>
      </c>
      <c r="B2751" s="502">
        <v>102685</v>
      </c>
      <c r="C2751" s="503" t="s">
        <v>3574</v>
      </c>
      <c r="D2751" s="502" t="s">
        <v>12</v>
      </c>
      <c r="E2751" s="504">
        <v>282.61</v>
      </c>
      <c r="F2751" s="512">
        <v>3.3700000000000001E-2</v>
      </c>
    </row>
    <row r="2752" spans="1:6">
      <c r="A2752" s="513" t="s">
        <v>13271</v>
      </c>
      <c r="B2752" s="502">
        <v>102664</v>
      </c>
      <c r="C2752" s="503" t="s">
        <v>3237</v>
      </c>
      <c r="D2752" s="502" t="s">
        <v>12</v>
      </c>
      <c r="E2752" s="504">
        <v>60.95</v>
      </c>
      <c r="F2752" s="512">
        <v>8.2000000000000007E-3</v>
      </c>
    </row>
    <row r="2753" spans="1:6">
      <c r="A2753" s="513" t="s">
        <v>13271</v>
      </c>
      <c r="B2753" s="502">
        <v>102665</v>
      </c>
      <c r="C2753" s="503" t="s">
        <v>3238</v>
      </c>
      <c r="D2753" s="502" t="s">
        <v>12</v>
      </c>
      <c r="E2753" s="504">
        <v>40.369999999999997</v>
      </c>
      <c r="F2753" s="512">
        <v>1.24E-2</v>
      </c>
    </row>
    <row r="2754" spans="1:6">
      <c r="A2754" s="513" t="s">
        <v>13271</v>
      </c>
      <c r="B2754" s="502">
        <v>102663</v>
      </c>
      <c r="C2754" s="503" t="s">
        <v>3236</v>
      </c>
      <c r="D2754" s="502" t="s">
        <v>12</v>
      </c>
      <c r="E2754" s="504">
        <v>73.61</v>
      </c>
      <c r="F2754" s="512">
        <v>6.7999999999999996E-3</v>
      </c>
    </row>
    <row r="2755" spans="1:6">
      <c r="A2755" s="513" t="s">
        <v>13271</v>
      </c>
      <c r="B2755" s="502">
        <v>102669</v>
      </c>
      <c r="C2755" s="503" t="s">
        <v>3240</v>
      </c>
      <c r="D2755" s="502" t="s">
        <v>12</v>
      </c>
      <c r="E2755" s="504">
        <v>93.1</v>
      </c>
      <c r="F2755" s="512">
        <v>5.4000000000000003E-3</v>
      </c>
    </row>
    <row r="2756" spans="1:6">
      <c r="A2756" s="513" t="s">
        <v>13271</v>
      </c>
      <c r="B2756" s="502">
        <v>102661</v>
      </c>
      <c r="C2756" s="503" t="s">
        <v>3235</v>
      </c>
      <c r="D2756" s="502" t="s">
        <v>12</v>
      </c>
      <c r="E2756" s="504">
        <v>52.81</v>
      </c>
      <c r="F2756" s="512">
        <v>0.2397</v>
      </c>
    </row>
    <row r="2757" spans="1:6">
      <c r="A2757" s="513" t="s">
        <v>13271</v>
      </c>
      <c r="B2757" s="502">
        <v>102666</v>
      </c>
      <c r="C2757" s="503" t="s">
        <v>3239</v>
      </c>
      <c r="D2757" s="502" t="s">
        <v>12</v>
      </c>
      <c r="E2757" s="504">
        <v>72.099999999999994</v>
      </c>
      <c r="F2757" s="512">
        <v>0.17560000000000001</v>
      </c>
    </row>
    <row r="2758" spans="1:6">
      <c r="A2758" s="513" t="s">
        <v>13271</v>
      </c>
      <c r="B2758" s="502">
        <v>102662</v>
      </c>
      <c r="C2758" s="503" t="s">
        <v>3569</v>
      </c>
      <c r="D2758" s="502" t="s">
        <v>12</v>
      </c>
      <c r="E2758" s="504">
        <v>102.81</v>
      </c>
      <c r="F2758" s="512">
        <v>4.8999999999999998E-3</v>
      </c>
    </row>
    <row r="2759" spans="1:6">
      <c r="A2759" s="513" t="s">
        <v>13271</v>
      </c>
      <c r="B2759" s="502">
        <v>102668</v>
      </c>
      <c r="C2759" s="503" t="s">
        <v>3570</v>
      </c>
      <c r="D2759" s="502" t="s">
        <v>12</v>
      </c>
      <c r="E2759" s="504">
        <v>122.09</v>
      </c>
      <c r="F2759" s="512">
        <v>4.1000000000000003E-3</v>
      </c>
    </row>
    <row r="2760" spans="1:6">
      <c r="A2760" s="513" t="s">
        <v>13271</v>
      </c>
      <c r="B2760" s="502">
        <v>102718</v>
      </c>
      <c r="C2760" s="503" t="s">
        <v>3262</v>
      </c>
      <c r="D2760" s="502" t="s">
        <v>16</v>
      </c>
      <c r="E2760" s="504">
        <v>252.58</v>
      </c>
      <c r="F2760" s="512">
        <v>0</v>
      </c>
    </row>
    <row r="2761" spans="1:6">
      <c r="A2761" s="513" t="s">
        <v>13271</v>
      </c>
      <c r="B2761" s="502">
        <v>102716</v>
      </c>
      <c r="C2761" s="503" t="s">
        <v>3260</v>
      </c>
      <c r="D2761" s="502" t="s">
        <v>16</v>
      </c>
      <c r="E2761" s="504">
        <v>240.11</v>
      </c>
      <c r="F2761" s="512">
        <v>3.8100000000000002E-2</v>
      </c>
    </row>
    <row r="2762" spans="1:6">
      <c r="A2762" s="513" t="s">
        <v>13271</v>
      </c>
      <c r="B2762" s="502">
        <v>102719</v>
      </c>
      <c r="C2762" s="503" t="s">
        <v>3263</v>
      </c>
      <c r="D2762" s="502" t="s">
        <v>16</v>
      </c>
      <c r="E2762" s="504">
        <v>244.08</v>
      </c>
      <c r="F2762" s="512">
        <v>0</v>
      </c>
    </row>
    <row r="2763" spans="1:6">
      <c r="A2763" s="513" t="s">
        <v>13271</v>
      </c>
      <c r="B2763" s="502">
        <v>102717</v>
      </c>
      <c r="C2763" s="503" t="s">
        <v>3261</v>
      </c>
      <c r="D2763" s="502" t="s">
        <v>16</v>
      </c>
      <c r="E2763" s="504">
        <v>231.61</v>
      </c>
      <c r="F2763" s="512">
        <v>3.95E-2</v>
      </c>
    </row>
    <row r="2764" spans="1:6">
      <c r="A2764" s="513" t="s">
        <v>13271</v>
      </c>
      <c r="B2764" s="502">
        <v>102720</v>
      </c>
      <c r="C2764" s="503" t="s">
        <v>13273</v>
      </c>
      <c r="D2764" s="502" t="s">
        <v>15</v>
      </c>
      <c r="E2764" s="504">
        <v>0</v>
      </c>
      <c r="F2764" s="512"/>
    </row>
    <row r="2765" spans="1:6">
      <c r="A2765" s="513" t="s">
        <v>13271</v>
      </c>
      <c r="B2765" s="502">
        <v>102713</v>
      </c>
      <c r="C2765" s="503" t="s">
        <v>3258</v>
      </c>
      <c r="D2765" s="502" t="s">
        <v>15</v>
      </c>
      <c r="E2765" s="504">
        <v>11.06</v>
      </c>
      <c r="F2765" s="512">
        <v>0</v>
      </c>
    </row>
    <row r="2766" spans="1:6">
      <c r="A2766" s="513" t="s">
        <v>13271</v>
      </c>
      <c r="B2766" s="502">
        <v>102715</v>
      </c>
      <c r="C2766" s="503" t="s">
        <v>3259</v>
      </c>
      <c r="D2766" s="502" t="s">
        <v>15</v>
      </c>
      <c r="E2766" s="504">
        <v>21.79</v>
      </c>
      <c r="F2766" s="512">
        <v>0</v>
      </c>
    </row>
    <row r="2767" spans="1:6">
      <c r="A2767" s="513" t="s">
        <v>13271</v>
      </c>
      <c r="B2767" s="502">
        <v>103653</v>
      </c>
      <c r="C2767" s="503" t="s">
        <v>3576</v>
      </c>
      <c r="D2767" s="502" t="s">
        <v>15</v>
      </c>
      <c r="E2767" s="504">
        <v>26.01</v>
      </c>
      <c r="F2767" s="512">
        <v>0</v>
      </c>
    </row>
    <row r="2768" spans="1:6">
      <c r="A2768" s="513" t="s">
        <v>13271</v>
      </c>
      <c r="B2768" s="502">
        <v>102712</v>
      </c>
      <c r="C2768" s="503" t="s">
        <v>3257</v>
      </c>
      <c r="D2768" s="502" t="s">
        <v>15</v>
      </c>
      <c r="E2768" s="504">
        <v>8.08</v>
      </c>
      <c r="F2768" s="512">
        <v>0</v>
      </c>
    </row>
    <row r="2769" spans="1:6">
      <c r="A2769" s="513" t="s">
        <v>13271</v>
      </c>
      <c r="B2769" s="502">
        <v>102711</v>
      </c>
      <c r="C2769" s="503" t="s">
        <v>3256</v>
      </c>
      <c r="D2769" s="502" t="s">
        <v>13</v>
      </c>
      <c r="E2769" s="504">
        <v>79.02</v>
      </c>
      <c r="F2769" s="512">
        <v>0</v>
      </c>
    </row>
    <row r="2770" spans="1:6">
      <c r="A2770" s="513" t="s">
        <v>13271</v>
      </c>
      <c r="B2770" s="502">
        <v>102710</v>
      </c>
      <c r="C2770" s="503" t="s">
        <v>3255</v>
      </c>
      <c r="D2770" s="502" t="s">
        <v>13</v>
      </c>
      <c r="E2770" s="504">
        <v>62.04</v>
      </c>
      <c r="F2770" s="512">
        <v>0</v>
      </c>
    </row>
    <row r="2771" spans="1:6">
      <c r="A2771" s="513" t="s">
        <v>13271</v>
      </c>
      <c r="B2771" s="502">
        <v>102709</v>
      </c>
      <c r="C2771" s="503" t="s">
        <v>13274</v>
      </c>
      <c r="D2771" s="502" t="s">
        <v>13</v>
      </c>
      <c r="E2771" s="504">
        <v>0</v>
      </c>
      <c r="F2771" s="512"/>
    </row>
    <row r="2772" spans="1:6">
      <c r="A2772" s="513" t="s">
        <v>13271</v>
      </c>
      <c r="B2772" s="502">
        <v>102708</v>
      </c>
      <c r="C2772" s="503" t="s">
        <v>3254</v>
      </c>
      <c r="D2772" s="502" t="s">
        <v>13</v>
      </c>
      <c r="E2772" s="504">
        <v>25.82</v>
      </c>
      <c r="F2772" s="512">
        <v>0</v>
      </c>
    </row>
    <row r="2773" spans="1:6">
      <c r="A2773" s="513" t="s">
        <v>13271</v>
      </c>
      <c r="B2773" s="502">
        <v>102707</v>
      </c>
      <c r="C2773" s="503" t="s">
        <v>3253</v>
      </c>
      <c r="D2773" s="502" t="s">
        <v>12</v>
      </c>
      <c r="E2773" s="504">
        <v>39.81</v>
      </c>
      <c r="F2773" s="512">
        <v>0</v>
      </c>
    </row>
    <row r="2774" spans="1:6">
      <c r="A2774" s="513" t="s">
        <v>13271</v>
      </c>
      <c r="B2774" s="502">
        <v>102704</v>
      </c>
      <c r="C2774" s="503" t="s">
        <v>3252</v>
      </c>
      <c r="D2774" s="502" t="s">
        <v>12</v>
      </c>
      <c r="E2774" s="504">
        <v>12.66</v>
      </c>
      <c r="F2774" s="512">
        <v>0.96050000000000002</v>
      </c>
    </row>
    <row r="2775" spans="1:6">
      <c r="A2775" s="513" t="s">
        <v>13271</v>
      </c>
      <c r="B2775" s="502">
        <v>102705</v>
      </c>
      <c r="C2775" s="503" t="s">
        <v>3575</v>
      </c>
      <c r="D2775" s="502" t="s">
        <v>12</v>
      </c>
      <c r="E2775" s="504">
        <v>58.75</v>
      </c>
      <c r="F2775" s="512">
        <v>0</v>
      </c>
    </row>
    <row r="2776" spans="1:6">
      <c r="A2776" s="513" t="s">
        <v>13275</v>
      </c>
      <c r="B2776" s="502">
        <v>98333</v>
      </c>
      <c r="C2776" s="503" t="s">
        <v>13276</v>
      </c>
      <c r="D2776" s="502" t="s">
        <v>15</v>
      </c>
      <c r="E2776" s="504">
        <v>0</v>
      </c>
      <c r="F2776" s="512"/>
    </row>
    <row r="2777" spans="1:6">
      <c r="A2777" s="513" t="s">
        <v>13275</v>
      </c>
      <c r="B2777" s="502">
        <v>98332</v>
      </c>
      <c r="C2777" s="503" t="s">
        <v>13277</v>
      </c>
      <c r="D2777" s="502" t="s">
        <v>15</v>
      </c>
      <c r="E2777" s="504">
        <v>0</v>
      </c>
      <c r="F2777" s="512"/>
    </row>
    <row r="2778" spans="1:6">
      <c r="A2778" s="513" t="s">
        <v>13275</v>
      </c>
      <c r="B2778" s="502">
        <v>98331</v>
      </c>
      <c r="C2778" s="503" t="s">
        <v>13278</v>
      </c>
      <c r="D2778" s="502" t="s">
        <v>15</v>
      </c>
      <c r="E2778" s="504">
        <v>0</v>
      </c>
      <c r="F2778" s="512"/>
    </row>
    <row r="2779" spans="1:6">
      <c r="A2779" s="513" t="s">
        <v>13275</v>
      </c>
      <c r="B2779" s="502">
        <v>98327</v>
      </c>
      <c r="C2779" s="503" t="s">
        <v>13279</v>
      </c>
      <c r="D2779" s="502" t="s">
        <v>15</v>
      </c>
      <c r="E2779" s="504">
        <v>0</v>
      </c>
      <c r="F2779" s="512"/>
    </row>
    <row r="2780" spans="1:6">
      <c r="A2780" s="513" t="s">
        <v>13275</v>
      </c>
      <c r="B2780" s="502">
        <v>98326</v>
      </c>
      <c r="C2780" s="503" t="s">
        <v>13280</v>
      </c>
      <c r="D2780" s="502" t="s">
        <v>15</v>
      </c>
      <c r="E2780" s="504">
        <v>0</v>
      </c>
      <c r="F2780" s="512"/>
    </row>
    <row r="2781" spans="1:6">
      <c r="A2781" s="513" t="s">
        <v>13275</v>
      </c>
      <c r="B2781" s="502">
        <v>98325</v>
      </c>
      <c r="C2781" s="503" t="s">
        <v>13281</v>
      </c>
      <c r="D2781" s="502" t="s">
        <v>15</v>
      </c>
      <c r="E2781" s="504">
        <v>0</v>
      </c>
      <c r="F2781" s="512"/>
    </row>
    <row r="2782" spans="1:6">
      <c r="A2782" s="513" t="s">
        <v>13275</v>
      </c>
      <c r="B2782" s="502">
        <v>98370</v>
      </c>
      <c r="C2782" s="503" t="s">
        <v>13282</v>
      </c>
      <c r="D2782" s="502" t="s">
        <v>15</v>
      </c>
      <c r="E2782" s="504">
        <v>0</v>
      </c>
      <c r="F2782" s="512"/>
    </row>
    <row r="2783" spans="1:6">
      <c r="A2783" s="513" t="s">
        <v>13275</v>
      </c>
      <c r="B2783" s="502">
        <v>98389</v>
      </c>
      <c r="C2783" s="503" t="s">
        <v>13283</v>
      </c>
      <c r="D2783" s="502" t="s">
        <v>13</v>
      </c>
      <c r="E2783" s="504">
        <v>0</v>
      </c>
      <c r="F2783" s="512"/>
    </row>
    <row r="2784" spans="1:6">
      <c r="A2784" s="513" t="s">
        <v>13275</v>
      </c>
      <c r="B2784" s="502">
        <v>98390</v>
      </c>
      <c r="C2784" s="503" t="s">
        <v>13284</v>
      </c>
      <c r="D2784" s="502" t="s">
        <v>13</v>
      </c>
      <c r="E2784" s="504">
        <v>0</v>
      </c>
      <c r="F2784" s="512"/>
    </row>
    <row r="2785" spans="1:6">
      <c r="A2785" s="513" t="s">
        <v>13275</v>
      </c>
      <c r="B2785" s="502">
        <v>98391</v>
      </c>
      <c r="C2785" s="503" t="s">
        <v>13285</v>
      </c>
      <c r="D2785" s="502" t="s">
        <v>13</v>
      </c>
      <c r="E2785" s="504">
        <v>0</v>
      </c>
      <c r="F2785" s="512"/>
    </row>
    <row r="2786" spans="1:6">
      <c r="A2786" s="513" t="s">
        <v>13275</v>
      </c>
      <c r="B2786" s="502">
        <v>98392</v>
      </c>
      <c r="C2786" s="503" t="s">
        <v>13286</v>
      </c>
      <c r="D2786" s="502" t="s">
        <v>13</v>
      </c>
      <c r="E2786" s="504">
        <v>0</v>
      </c>
      <c r="F2786" s="512"/>
    </row>
    <row r="2787" spans="1:6">
      <c r="A2787" s="513" t="s">
        <v>13275</v>
      </c>
      <c r="B2787" s="502">
        <v>98393</v>
      </c>
      <c r="C2787" s="503" t="s">
        <v>13287</v>
      </c>
      <c r="D2787" s="502" t="s">
        <v>13</v>
      </c>
      <c r="E2787" s="504">
        <v>0</v>
      </c>
      <c r="F2787" s="512"/>
    </row>
    <row r="2788" spans="1:6">
      <c r="A2788" s="513" t="s">
        <v>13275</v>
      </c>
      <c r="B2788" s="502">
        <v>98394</v>
      </c>
      <c r="C2788" s="503" t="s">
        <v>13288</v>
      </c>
      <c r="D2788" s="502" t="s">
        <v>13</v>
      </c>
      <c r="E2788" s="504">
        <v>0</v>
      </c>
      <c r="F2788" s="512"/>
    </row>
    <row r="2789" spans="1:6">
      <c r="A2789" s="513" t="s">
        <v>13275</v>
      </c>
      <c r="B2789" s="502">
        <v>98395</v>
      </c>
      <c r="C2789" s="503" t="s">
        <v>13289</v>
      </c>
      <c r="D2789" s="502" t="s">
        <v>13</v>
      </c>
      <c r="E2789" s="504">
        <v>0</v>
      </c>
      <c r="F2789" s="512"/>
    </row>
    <row r="2790" spans="1:6">
      <c r="A2790" s="513" t="s">
        <v>13275</v>
      </c>
      <c r="B2790" s="502">
        <v>98396</v>
      </c>
      <c r="C2790" s="503" t="s">
        <v>13290</v>
      </c>
      <c r="D2790" s="502" t="s">
        <v>13</v>
      </c>
      <c r="E2790" s="504">
        <v>0</v>
      </c>
      <c r="F2790" s="512"/>
    </row>
    <row r="2791" spans="1:6">
      <c r="A2791" s="513" t="s">
        <v>13275</v>
      </c>
      <c r="B2791" s="502">
        <v>98369</v>
      </c>
      <c r="C2791" s="503" t="s">
        <v>13291</v>
      </c>
      <c r="D2791" s="502" t="s">
        <v>15</v>
      </c>
      <c r="E2791" s="504">
        <v>0</v>
      </c>
      <c r="F2791" s="512"/>
    </row>
    <row r="2792" spans="1:6">
      <c r="A2792" s="513" t="s">
        <v>13275</v>
      </c>
      <c r="B2792" s="502">
        <v>98360</v>
      </c>
      <c r="C2792" s="503" t="s">
        <v>13292</v>
      </c>
      <c r="D2792" s="502" t="s">
        <v>15</v>
      </c>
      <c r="E2792" s="504">
        <v>0</v>
      </c>
      <c r="F2792" s="512"/>
    </row>
    <row r="2793" spans="1:6">
      <c r="A2793" s="513" t="s">
        <v>13275</v>
      </c>
      <c r="B2793" s="502">
        <v>98368</v>
      </c>
      <c r="C2793" s="503" t="s">
        <v>13293</v>
      </c>
      <c r="D2793" s="502" t="s">
        <v>15</v>
      </c>
      <c r="E2793" s="504">
        <v>0</v>
      </c>
      <c r="F2793" s="512"/>
    </row>
    <row r="2794" spans="1:6">
      <c r="A2794" s="513" t="s">
        <v>13275</v>
      </c>
      <c r="B2794" s="502">
        <v>98359</v>
      </c>
      <c r="C2794" s="503" t="s">
        <v>13294</v>
      </c>
      <c r="D2794" s="502" t="s">
        <v>15</v>
      </c>
      <c r="E2794" s="504">
        <v>0</v>
      </c>
      <c r="F2794" s="512"/>
    </row>
    <row r="2795" spans="1:6">
      <c r="A2795" s="513" t="s">
        <v>13275</v>
      </c>
      <c r="B2795" s="502">
        <v>98367</v>
      </c>
      <c r="C2795" s="503" t="s">
        <v>13295</v>
      </c>
      <c r="D2795" s="502" t="s">
        <v>15</v>
      </c>
      <c r="E2795" s="504">
        <v>0</v>
      </c>
      <c r="F2795" s="512"/>
    </row>
    <row r="2796" spans="1:6">
      <c r="A2796" s="513" t="s">
        <v>13275</v>
      </c>
      <c r="B2796" s="502">
        <v>98358</v>
      </c>
      <c r="C2796" s="503" t="s">
        <v>13296</v>
      </c>
      <c r="D2796" s="502" t="s">
        <v>15</v>
      </c>
      <c r="E2796" s="504">
        <v>0</v>
      </c>
      <c r="F2796" s="512"/>
    </row>
    <row r="2797" spans="1:6">
      <c r="A2797" s="513" t="s">
        <v>13275</v>
      </c>
      <c r="B2797" s="502">
        <v>98352</v>
      </c>
      <c r="C2797" s="503" t="s">
        <v>13297</v>
      </c>
      <c r="D2797" s="502" t="s">
        <v>15</v>
      </c>
      <c r="E2797" s="504">
        <v>0</v>
      </c>
      <c r="F2797" s="512"/>
    </row>
    <row r="2798" spans="1:6">
      <c r="A2798" s="513" t="s">
        <v>13275</v>
      </c>
      <c r="B2798" s="502">
        <v>98343</v>
      </c>
      <c r="C2798" s="503" t="s">
        <v>13298</v>
      </c>
      <c r="D2798" s="502" t="s">
        <v>15</v>
      </c>
      <c r="E2798" s="504">
        <v>0</v>
      </c>
      <c r="F2798" s="512"/>
    </row>
    <row r="2799" spans="1:6">
      <c r="A2799" s="513" t="s">
        <v>13275</v>
      </c>
      <c r="B2799" s="502">
        <v>98351</v>
      </c>
      <c r="C2799" s="503" t="s">
        <v>13299</v>
      </c>
      <c r="D2799" s="502" t="s">
        <v>15</v>
      </c>
      <c r="E2799" s="504">
        <v>0</v>
      </c>
      <c r="F2799" s="512"/>
    </row>
    <row r="2800" spans="1:6">
      <c r="A2800" s="513" t="s">
        <v>13275</v>
      </c>
      <c r="B2800" s="502">
        <v>98342</v>
      </c>
      <c r="C2800" s="503" t="s">
        <v>13300</v>
      </c>
      <c r="D2800" s="502" t="s">
        <v>15</v>
      </c>
      <c r="E2800" s="504">
        <v>0</v>
      </c>
      <c r="F2800" s="512"/>
    </row>
    <row r="2801" spans="1:6">
      <c r="A2801" s="513" t="s">
        <v>13275</v>
      </c>
      <c r="B2801" s="502">
        <v>98350</v>
      </c>
      <c r="C2801" s="503" t="s">
        <v>13301</v>
      </c>
      <c r="D2801" s="502" t="s">
        <v>15</v>
      </c>
      <c r="E2801" s="504">
        <v>0</v>
      </c>
      <c r="F2801" s="512"/>
    </row>
    <row r="2802" spans="1:6">
      <c r="A2802" s="513" t="s">
        <v>13275</v>
      </c>
      <c r="B2802" s="502">
        <v>98341</v>
      </c>
      <c r="C2802" s="503" t="s">
        <v>13302</v>
      </c>
      <c r="D2802" s="502" t="s">
        <v>15</v>
      </c>
      <c r="E2802" s="504">
        <v>0</v>
      </c>
      <c r="F2802" s="512"/>
    </row>
    <row r="2803" spans="1:6">
      <c r="A2803" s="513" t="s">
        <v>13275</v>
      </c>
      <c r="B2803" s="502">
        <v>98381</v>
      </c>
      <c r="C2803" s="503" t="s">
        <v>13303</v>
      </c>
      <c r="D2803" s="502" t="s">
        <v>12</v>
      </c>
      <c r="E2803" s="504">
        <v>0</v>
      </c>
      <c r="F2803" s="512"/>
    </row>
    <row r="2804" spans="1:6">
      <c r="A2804" s="513" t="s">
        <v>13275</v>
      </c>
      <c r="B2804" s="502">
        <v>98382</v>
      </c>
      <c r="C2804" s="503" t="s">
        <v>13304</v>
      </c>
      <c r="D2804" s="502" t="s">
        <v>12</v>
      </c>
      <c r="E2804" s="504">
        <v>0</v>
      </c>
      <c r="F2804" s="512"/>
    </row>
    <row r="2805" spans="1:6">
      <c r="A2805" s="513" t="s">
        <v>13275</v>
      </c>
      <c r="B2805" s="502">
        <v>98383</v>
      </c>
      <c r="C2805" s="503" t="s">
        <v>13305</v>
      </c>
      <c r="D2805" s="502" t="s">
        <v>12</v>
      </c>
      <c r="E2805" s="504">
        <v>0</v>
      </c>
      <c r="F2805" s="512"/>
    </row>
    <row r="2806" spans="1:6">
      <c r="A2806" s="513" t="s">
        <v>13275</v>
      </c>
      <c r="B2806" s="502">
        <v>98384</v>
      </c>
      <c r="C2806" s="503" t="s">
        <v>13306</v>
      </c>
      <c r="D2806" s="502" t="s">
        <v>12</v>
      </c>
      <c r="E2806" s="504">
        <v>0</v>
      </c>
      <c r="F2806" s="512"/>
    </row>
    <row r="2807" spans="1:6">
      <c r="A2807" s="513" t="s">
        <v>13275</v>
      </c>
      <c r="B2807" s="502">
        <v>98385</v>
      </c>
      <c r="C2807" s="503" t="s">
        <v>13307</v>
      </c>
      <c r="D2807" s="502" t="s">
        <v>12</v>
      </c>
      <c r="E2807" s="504">
        <v>0</v>
      </c>
      <c r="F2807" s="512"/>
    </row>
    <row r="2808" spans="1:6">
      <c r="A2808" s="513" t="s">
        <v>13275</v>
      </c>
      <c r="B2808" s="502">
        <v>98386</v>
      </c>
      <c r="C2808" s="503" t="s">
        <v>13308</v>
      </c>
      <c r="D2808" s="502" t="s">
        <v>12</v>
      </c>
      <c r="E2808" s="504">
        <v>0</v>
      </c>
      <c r="F2808" s="512"/>
    </row>
    <row r="2809" spans="1:6">
      <c r="A2809" s="513" t="s">
        <v>13275</v>
      </c>
      <c r="B2809" s="502">
        <v>98387</v>
      </c>
      <c r="C2809" s="503" t="s">
        <v>13309</v>
      </c>
      <c r="D2809" s="502" t="s">
        <v>12</v>
      </c>
      <c r="E2809" s="504">
        <v>0</v>
      </c>
      <c r="F2809" s="512"/>
    </row>
    <row r="2810" spans="1:6">
      <c r="A2810" s="513" t="s">
        <v>13275</v>
      </c>
      <c r="B2810" s="502">
        <v>98388</v>
      </c>
      <c r="C2810" s="503" t="s">
        <v>13310</v>
      </c>
      <c r="D2810" s="502" t="s">
        <v>12</v>
      </c>
      <c r="E2810" s="504">
        <v>0</v>
      </c>
      <c r="F2810" s="512"/>
    </row>
    <row r="2811" spans="1:6">
      <c r="A2811" s="513" t="s">
        <v>13275</v>
      </c>
      <c r="B2811" s="502">
        <v>98346</v>
      </c>
      <c r="C2811" s="503" t="s">
        <v>13311</v>
      </c>
      <c r="D2811" s="502" t="s">
        <v>15</v>
      </c>
      <c r="E2811" s="504">
        <v>0</v>
      </c>
      <c r="F2811" s="512"/>
    </row>
    <row r="2812" spans="1:6">
      <c r="A2812" s="513" t="s">
        <v>13275</v>
      </c>
      <c r="B2812" s="502">
        <v>98363</v>
      </c>
      <c r="C2812" s="503" t="s">
        <v>13312</v>
      </c>
      <c r="D2812" s="502" t="s">
        <v>15</v>
      </c>
      <c r="E2812" s="504">
        <v>0</v>
      </c>
      <c r="F2812" s="512"/>
    </row>
    <row r="2813" spans="1:6">
      <c r="A2813" s="513" t="s">
        <v>13275</v>
      </c>
      <c r="B2813" s="502">
        <v>98354</v>
      </c>
      <c r="C2813" s="503" t="s">
        <v>13313</v>
      </c>
      <c r="D2813" s="502" t="s">
        <v>15</v>
      </c>
      <c r="E2813" s="504">
        <v>0</v>
      </c>
      <c r="F2813" s="512"/>
    </row>
    <row r="2814" spans="1:6">
      <c r="A2814" s="513" t="s">
        <v>13275</v>
      </c>
      <c r="B2814" s="502">
        <v>98337</v>
      </c>
      <c r="C2814" s="503" t="s">
        <v>13314</v>
      </c>
      <c r="D2814" s="502" t="s">
        <v>15</v>
      </c>
      <c r="E2814" s="504">
        <v>0</v>
      </c>
      <c r="F2814" s="512"/>
    </row>
    <row r="2815" spans="1:6">
      <c r="A2815" s="513" t="s">
        <v>13275</v>
      </c>
      <c r="B2815" s="502">
        <v>98345</v>
      </c>
      <c r="C2815" s="503" t="s">
        <v>13315</v>
      </c>
      <c r="D2815" s="502" t="s">
        <v>15</v>
      </c>
      <c r="E2815" s="504">
        <v>0</v>
      </c>
      <c r="F2815" s="512"/>
    </row>
    <row r="2816" spans="1:6">
      <c r="A2816" s="513" t="s">
        <v>13275</v>
      </c>
      <c r="B2816" s="502">
        <v>98362</v>
      </c>
      <c r="C2816" s="503" t="s">
        <v>13316</v>
      </c>
      <c r="D2816" s="502" t="s">
        <v>15</v>
      </c>
      <c r="E2816" s="504">
        <v>0</v>
      </c>
      <c r="F2816" s="512"/>
    </row>
    <row r="2817" spans="1:6">
      <c r="A2817" s="513" t="s">
        <v>13275</v>
      </c>
      <c r="B2817" s="502">
        <v>98403</v>
      </c>
      <c r="C2817" s="503" t="s">
        <v>13317</v>
      </c>
      <c r="D2817" s="502" t="s">
        <v>15</v>
      </c>
      <c r="E2817" s="504">
        <v>0</v>
      </c>
      <c r="F2817" s="512"/>
    </row>
    <row r="2818" spans="1:6">
      <c r="A2818" s="513" t="s">
        <v>13275</v>
      </c>
      <c r="B2818" s="502">
        <v>98335</v>
      </c>
      <c r="C2818" s="503" t="s">
        <v>13318</v>
      </c>
      <c r="D2818" s="502" t="s">
        <v>15</v>
      </c>
      <c r="E2818" s="504">
        <v>0</v>
      </c>
      <c r="F2818" s="512"/>
    </row>
    <row r="2819" spans="1:6">
      <c r="A2819" s="513" t="s">
        <v>13275</v>
      </c>
      <c r="B2819" s="502">
        <v>98344</v>
      </c>
      <c r="C2819" s="503" t="s">
        <v>13319</v>
      </c>
      <c r="D2819" s="502" t="s">
        <v>15</v>
      </c>
      <c r="E2819" s="504">
        <v>0</v>
      </c>
      <c r="F2819" s="512"/>
    </row>
    <row r="2820" spans="1:6">
      <c r="A2820" s="513" t="s">
        <v>13275</v>
      </c>
      <c r="B2820" s="502">
        <v>98361</v>
      </c>
      <c r="C2820" s="503" t="s">
        <v>13320</v>
      </c>
      <c r="D2820" s="502" t="s">
        <v>15</v>
      </c>
      <c r="E2820" s="504">
        <v>0</v>
      </c>
      <c r="F2820" s="512"/>
    </row>
    <row r="2821" spans="1:6">
      <c r="A2821" s="513" t="s">
        <v>13275</v>
      </c>
      <c r="B2821" s="502">
        <v>98353</v>
      </c>
      <c r="C2821" s="503" t="s">
        <v>13321</v>
      </c>
      <c r="D2821" s="502" t="s">
        <v>15</v>
      </c>
      <c r="E2821" s="504">
        <v>0</v>
      </c>
      <c r="F2821" s="512"/>
    </row>
    <row r="2822" spans="1:6">
      <c r="A2822" s="513" t="s">
        <v>13275</v>
      </c>
      <c r="B2822" s="502">
        <v>98334</v>
      </c>
      <c r="C2822" s="503" t="s">
        <v>13322</v>
      </c>
      <c r="D2822" s="502" t="s">
        <v>15</v>
      </c>
      <c r="E2822" s="504">
        <v>0</v>
      </c>
      <c r="F2822" s="512"/>
    </row>
    <row r="2823" spans="1:6">
      <c r="A2823" s="513" t="s">
        <v>13275</v>
      </c>
      <c r="B2823" s="502">
        <v>98371</v>
      </c>
      <c r="C2823" s="503" t="s">
        <v>13323</v>
      </c>
      <c r="D2823" s="502" t="s">
        <v>15</v>
      </c>
      <c r="E2823" s="504">
        <v>0</v>
      </c>
      <c r="F2823" s="512"/>
    </row>
    <row r="2824" spans="1:6">
      <c r="A2824" s="513" t="s">
        <v>13275</v>
      </c>
      <c r="B2824" s="502">
        <v>98397</v>
      </c>
      <c r="C2824" s="503" t="s">
        <v>6799</v>
      </c>
      <c r="D2824" s="502" t="s">
        <v>15</v>
      </c>
      <c r="E2824" s="504">
        <v>12.48</v>
      </c>
      <c r="F2824" s="512">
        <v>0</v>
      </c>
    </row>
    <row r="2825" spans="1:6">
      <c r="A2825" s="513" t="s">
        <v>13324</v>
      </c>
      <c r="B2825" s="502">
        <v>97280</v>
      </c>
      <c r="C2825" s="503" t="s">
        <v>13325</v>
      </c>
      <c r="D2825" s="502" t="s">
        <v>13</v>
      </c>
      <c r="E2825" s="504">
        <v>0</v>
      </c>
      <c r="F2825" s="512"/>
    </row>
    <row r="2826" spans="1:6">
      <c r="A2826" s="513" t="s">
        <v>13324</v>
      </c>
      <c r="B2826" s="502">
        <v>97275</v>
      </c>
      <c r="C2826" s="503" t="s">
        <v>13326</v>
      </c>
      <c r="D2826" s="502" t="s">
        <v>13</v>
      </c>
      <c r="E2826" s="504">
        <v>0</v>
      </c>
      <c r="F2826" s="512"/>
    </row>
    <row r="2827" spans="1:6">
      <c r="A2827" s="513" t="s">
        <v>13324</v>
      </c>
      <c r="B2827" s="502">
        <v>97279</v>
      </c>
      <c r="C2827" s="503" t="s">
        <v>13327</v>
      </c>
      <c r="D2827" s="502" t="s">
        <v>13</v>
      </c>
      <c r="E2827" s="504">
        <v>0</v>
      </c>
      <c r="F2827" s="512"/>
    </row>
    <row r="2828" spans="1:6">
      <c r="A2828" s="513" t="s">
        <v>13324</v>
      </c>
      <c r="B2828" s="502">
        <v>97285</v>
      </c>
      <c r="C2828" s="503" t="s">
        <v>13328</v>
      </c>
      <c r="D2828" s="502" t="s">
        <v>13</v>
      </c>
      <c r="E2828" s="504">
        <v>0</v>
      </c>
      <c r="F2828" s="512"/>
    </row>
    <row r="2829" spans="1:6">
      <c r="A2829" s="513" t="s">
        <v>13324</v>
      </c>
      <c r="B2829" s="502">
        <v>97286</v>
      </c>
      <c r="C2829" s="503" t="s">
        <v>13329</v>
      </c>
      <c r="D2829" s="502" t="s">
        <v>13</v>
      </c>
      <c r="E2829" s="504">
        <v>0</v>
      </c>
      <c r="F2829" s="512"/>
    </row>
    <row r="2830" spans="1:6">
      <c r="A2830" s="513" t="s">
        <v>13324</v>
      </c>
      <c r="B2830" s="502">
        <v>97291</v>
      </c>
      <c r="C2830" s="503" t="s">
        <v>13330</v>
      </c>
      <c r="D2830" s="502" t="s">
        <v>13</v>
      </c>
      <c r="E2830" s="504">
        <v>0</v>
      </c>
      <c r="F2830" s="512"/>
    </row>
    <row r="2831" spans="1:6">
      <c r="A2831" s="513" t="s">
        <v>13324</v>
      </c>
      <c r="B2831" s="502">
        <v>97292</v>
      </c>
      <c r="C2831" s="503" t="s">
        <v>13331</v>
      </c>
      <c r="D2831" s="502" t="s">
        <v>13</v>
      </c>
      <c r="E2831" s="504">
        <v>0</v>
      </c>
      <c r="F2831" s="512"/>
    </row>
    <row r="2832" spans="1:6">
      <c r="A2832" s="513" t="s">
        <v>13324</v>
      </c>
      <c r="B2832" s="502">
        <v>97297</v>
      </c>
      <c r="C2832" s="503" t="s">
        <v>13332</v>
      </c>
      <c r="D2832" s="502" t="s">
        <v>13</v>
      </c>
      <c r="E2832" s="504">
        <v>0</v>
      </c>
      <c r="F2832" s="512"/>
    </row>
    <row r="2833" spans="1:6">
      <c r="A2833" s="513" t="s">
        <v>13324</v>
      </c>
      <c r="B2833" s="502">
        <v>97298</v>
      </c>
      <c r="C2833" s="503" t="s">
        <v>13333</v>
      </c>
      <c r="D2833" s="502" t="s">
        <v>13</v>
      </c>
      <c r="E2833" s="504">
        <v>0</v>
      </c>
      <c r="F2833" s="512"/>
    </row>
    <row r="2834" spans="1:6">
      <c r="A2834" s="513" t="s">
        <v>13324</v>
      </c>
      <c r="B2834" s="502">
        <v>97303</v>
      </c>
      <c r="C2834" s="503" t="s">
        <v>13334</v>
      </c>
      <c r="D2834" s="502" t="s">
        <v>13</v>
      </c>
      <c r="E2834" s="504">
        <v>0</v>
      </c>
      <c r="F2834" s="512"/>
    </row>
    <row r="2835" spans="1:6">
      <c r="A2835" s="513" t="s">
        <v>13324</v>
      </c>
      <c r="B2835" s="502">
        <v>97304</v>
      </c>
      <c r="C2835" s="503" t="s">
        <v>13335</v>
      </c>
      <c r="D2835" s="502" t="s">
        <v>13</v>
      </c>
      <c r="E2835" s="504">
        <v>0</v>
      </c>
      <c r="F2835" s="512"/>
    </row>
    <row r="2836" spans="1:6">
      <c r="A2836" s="513" t="s">
        <v>13324</v>
      </c>
      <c r="B2836" s="502">
        <v>97309</v>
      </c>
      <c r="C2836" s="503" t="s">
        <v>13336</v>
      </c>
      <c r="D2836" s="502" t="s">
        <v>13</v>
      </c>
      <c r="E2836" s="504">
        <v>0</v>
      </c>
      <c r="F2836" s="512"/>
    </row>
    <row r="2837" spans="1:6">
      <c r="A2837" s="513" t="s">
        <v>13324</v>
      </c>
      <c r="B2837" s="502">
        <v>97310</v>
      </c>
      <c r="C2837" s="503" t="s">
        <v>13337</v>
      </c>
      <c r="D2837" s="502" t="s">
        <v>13</v>
      </c>
      <c r="E2837" s="504">
        <v>0</v>
      </c>
      <c r="F2837" s="512"/>
    </row>
    <row r="2838" spans="1:6">
      <c r="A2838" s="513" t="s">
        <v>13324</v>
      </c>
      <c r="B2838" s="502">
        <v>97282</v>
      </c>
      <c r="C2838" s="503" t="s">
        <v>13338</v>
      </c>
      <c r="D2838" s="502" t="s">
        <v>13</v>
      </c>
      <c r="E2838" s="504">
        <v>0</v>
      </c>
      <c r="F2838" s="512"/>
    </row>
    <row r="2839" spans="1:6">
      <c r="A2839" s="513" t="s">
        <v>13324</v>
      </c>
      <c r="B2839" s="502">
        <v>97276</v>
      </c>
      <c r="C2839" s="503" t="s">
        <v>13339</v>
      </c>
      <c r="D2839" s="502" t="s">
        <v>13</v>
      </c>
      <c r="E2839" s="504">
        <v>0</v>
      </c>
      <c r="F2839" s="512"/>
    </row>
    <row r="2840" spans="1:6">
      <c r="A2840" s="513" t="s">
        <v>13324</v>
      </c>
      <c r="B2840" s="502">
        <v>97281</v>
      </c>
      <c r="C2840" s="503" t="s">
        <v>13340</v>
      </c>
      <c r="D2840" s="502" t="s">
        <v>13</v>
      </c>
      <c r="E2840" s="504">
        <v>0</v>
      </c>
      <c r="F2840" s="512"/>
    </row>
    <row r="2841" spans="1:6">
      <c r="A2841" s="513" t="s">
        <v>13324</v>
      </c>
      <c r="B2841" s="502">
        <v>97287</v>
      </c>
      <c r="C2841" s="503" t="s">
        <v>13341</v>
      </c>
      <c r="D2841" s="502" t="s">
        <v>13</v>
      </c>
      <c r="E2841" s="504">
        <v>0</v>
      </c>
      <c r="F2841" s="512"/>
    </row>
    <row r="2842" spans="1:6">
      <c r="A2842" s="513" t="s">
        <v>13324</v>
      </c>
      <c r="B2842" s="502">
        <v>97288</v>
      </c>
      <c r="C2842" s="503" t="s">
        <v>13342</v>
      </c>
      <c r="D2842" s="502" t="s">
        <v>13</v>
      </c>
      <c r="E2842" s="504">
        <v>0</v>
      </c>
      <c r="F2842" s="512"/>
    </row>
    <row r="2843" spans="1:6">
      <c r="A2843" s="513" t="s">
        <v>13324</v>
      </c>
      <c r="B2843" s="502">
        <v>97293</v>
      </c>
      <c r="C2843" s="503" t="s">
        <v>13343</v>
      </c>
      <c r="D2843" s="502" t="s">
        <v>13</v>
      </c>
      <c r="E2843" s="504">
        <v>0</v>
      </c>
      <c r="F2843" s="512"/>
    </row>
    <row r="2844" spans="1:6">
      <c r="A2844" s="513" t="s">
        <v>13324</v>
      </c>
      <c r="B2844" s="502">
        <v>97294</v>
      </c>
      <c r="C2844" s="503" t="s">
        <v>13344</v>
      </c>
      <c r="D2844" s="502" t="s">
        <v>13</v>
      </c>
      <c r="E2844" s="504">
        <v>0</v>
      </c>
      <c r="F2844" s="512"/>
    </row>
    <row r="2845" spans="1:6">
      <c r="A2845" s="513" t="s">
        <v>13324</v>
      </c>
      <c r="B2845" s="502">
        <v>97299</v>
      </c>
      <c r="C2845" s="503" t="s">
        <v>13345</v>
      </c>
      <c r="D2845" s="502" t="s">
        <v>13</v>
      </c>
      <c r="E2845" s="504">
        <v>0</v>
      </c>
      <c r="F2845" s="512"/>
    </row>
    <row r="2846" spans="1:6">
      <c r="A2846" s="513" t="s">
        <v>13324</v>
      </c>
      <c r="B2846" s="502">
        <v>97300</v>
      </c>
      <c r="C2846" s="503" t="s">
        <v>13346</v>
      </c>
      <c r="D2846" s="502" t="s">
        <v>13</v>
      </c>
      <c r="E2846" s="504">
        <v>0</v>
      </c>
      <c r="F2846" s="512"/>
    </row>
    <row r="2847" spans="1:6">
      <c r="A2847" s="513" t="s">
        <v>13324</v>
      </c>
      <c r="B2847" s="502">
        <v>97305</v>
      </c>
      <c r="C2847" s="503" t="s">
        <v>13347</v>
      </c>
      <c r="D2847" s="502" t="s">
        <v>13</v>
      </c>
      <c r="E2847" s="504">
        <v>0</v>
      </c>
      <c r="F2847" s="512"/>
    </row>
    <row r="2848" spans="1:6">
      <c r="A2848" s="513" t="s">
        <v>13324</v>
      </c>
      <c r="B2848" s="502">
        <v>97306</v>
      </c>
      <c r="C2848" s="503" t="s">
        <v>13348</v>
      </c>
      <c r="D2848" s="502" t="s">
        <v>13</v>
      </c>
      <c r="E2848" s="504">
        <v>0</v>
      </c>
      <c r="F2848" s="512"/>
    </row>
    <row r="2849" spans="1:6">
      <c r="A2849" s="513" t="s">
        <v>13324</v>
      </c>
      <c r="B2849" s="502">
        <v>97311</v>
      </c>
      <c r="C2849" s="503" t="s">
        <v>13349</v>
      </c>
      <c r="D2849" s="502" t="s">
        <v>13</v>
      </c>
      <c r="E2849" s="504">
        <v>0</v>
      </c>
      <c r="F2849" s="512"/>
    </row>
    <row r="2850" spans="1:6">
      <c r="A2850" s="513" t="s">
        <v>13324</v>
      </c>
      <c r="B2850" s="502">
        <v>97312</v>
      </c>
      <c r="C2850" s="503" t="s">
        <v>13350</v>
      </c>
      <c r="D2850" s="502" t="s">
        <v>13</v>
      </c>
      <c r="E2850" s="504">
        <v>0</v>
      </c>
      <c r="F2850" s="512"/>
    </row>
    <row r="2851" spans="1:6">
      <c r="A2851" s="513" t="s">
        <v>13324</v>
      </c>
      <c r="B2851" s="502">
        <v>97278</v>
      </c>
      <c r="C2851" s="503" t="s">
        <v>13351</v>
      </c>
      <c r="D2851" s="502" t="s">
        <v>13</v>
      </c>
      <c r="E2851" s="504">
        <v>0</v>
      </c>
      <c r="F2851" s="512"/>
    </row>
    <row r="2852" spans="1:6">
      <c r="A2852" s="513" t="s">
        <v>13324</v>
      </c>
      <c r="B2852" s="502">
        <v>97274</v>
      </c>
      <c r="C2852" s="503" t="s">
        <v>13352</v>
      </c>
      <c r="D2852" s="502" t="s">
        <v>13</v>
      </c>
      <c r="E2852" s="504">
        <v>0</v>
      </c>
      <c r="F2852" s="512"/>
    </row>
    <row r="2853" spans="1:6">
      <c r="A2853" s="513" t="s">
        <v>13324</v>
      </c>
      <c r="B2853" s="502">
        <v>97283</v>
      </c>
      <c r="C2853" s="503" t="s">
        <v>13353</v>
      </c>
      <c r="D2853" s="502" t="s">
        <v>13</v>
      </c>
      <c r="E2853" s="504">
        <v>0</v>
      </c>
      <c r="F2853" s="512"/>
    </row>
    <row r="2854" spans="1:6">
      <c r="A2854" s="513" t="s">
        <v>13324</v>
      </c>
      <c r="B2854" s="502">
        <v>97284</v>
      </c>
      <c r="C2854" s="503" t="s">
        <v>13354</v>
      </c>
      <c r="D2854" s="502" t="s">
        <v>13</v>
      </c>
      <c r="E2854" s="504">
        <v>0</v>
      </c>
      <c r="F2854" s="512"/>
    </row>
    <row r="2855" spans="1:6">
      <c r="A2855" s="513" t="s">
        <v>13324</v>
      </c>
      <c r="B2855" s="502">
        <v>97289</v>
      </c>
      <c r="C2855" s="503" t="s">
        <v>13355</v>
      </c>
      <c r="D2855" s="502" t="s">
        <v>13</v>
      </c>
      <c r="E2855" s="504">
        <v>0</v>
      </c>
      <c r="F2855" s="512"/>
    </row>
    <row r="2856" spans="1:6">
      <c r="A2856" s="513" t="s">
        <v>13324</v>
      </c>
      <c r="B2856" s="502">
        <v>97290</v>
      </c>
      <c r="C2856" s="503" t="s">
        <v>13356</v>
      </c>
      <c r="D2856" s="502" t="s">
        <v>13</v>
      </c>
      <c r="E2856" s="504">
        <v>0</v>
      </c>
      <c r="F2856" s="512"/>
    </row>
    <row r="2857" spans="1:6">
      <c r="A2857" s="513" t="s">
        <v>13324</v>
      </c>
      <c r="B2857" s="502">
        <v>97295</v>
      </c>
      <c r="C2857" s="503" t="s">
        <v>13357</v>
      </c>
      <c r="D2857" s="502" t="s">
        <v>13</v>
      </c>
      <c r="E2857" s="504">
        <v>0</v>
      </c>
      <c r="F2857" s="512"/>
    </row>
    <row r="2858" spans="1:6">
      <c r="A2858" s="513" t="s">
        <v>13324</v>
      </c>
      <c r="B2858" s="502">
        <v>97296</v>
      </c>
      <c r="C2858" s="503" t="s">
        <v>13358</v>
      </c>
      <c r="D2858" s="502" t="s">
        <v>13</v>
      </c>
      <c r="E2858" s="504">
        <v>0</v>
      </c>
      <c r="F2858" s="512"/>
    </row>
    <row r="2859" spans="1:6">
      <c r="A2859" s="513" t="s">
        <v>13324</v>
      </c>
      <c r="B2859" s="502">
        <v>97301</v>
      </c>
      <c r="C2859" s="503" t="s">
        <v>13359</v>
      </c>
      <c r="D2859" s="502" t="s">
        <v>13</v>
      </c>
      <c r="E2859" s="504">
        <v>0</v>
      </c>
      <c r="F2859" s="512"/>
    </row>
    <row r="2860" spans="1:6">
      <c r="A2860" s="513" t="s">
        <v>13324</v>
      </c>
      <c r="B2860" s="502">
        <v>97302</v>
      </c>
      <c r="C2860" s="503" t="s">
        <v>13360</v>
      </c>
      <c r="D2860" s="502" t="s">
        <v>13</v>
      </c>
      <c r="E2860" s="504">
        <v>0</v>
      </c>
      <c r="F2860" s="512"/>
    </row>
    <row r="2861" spans="1:6">
      <c r="A2861" s="513" t="s">
        <v>13324</v>
      </c>
      <c r="B2861" s="502">
        <v>97307</v>
      </c>
      <c r="C2861" s="503" t="s">
        <v>13361</v>
      </c>
      <c r="D2861" s="502" t="s">
        <v>13</v>
      </c>
      <c r="E2861" s="504">
        <v>0</v>
      </c>
      <c r="F2861" s="512"/>
    </row>
    <row r="2862" spans="1:6">
      <c r="A2862" s="513" t="s">
        <v>13324</v>
      </c>
      <c r="B2862" s="502">
        <v>97277</v>
      </c>
      <c r="C2862" s="503" t="s">
        <v>13362</v>
      </c>
      <c r="D2862" s="502" t="s">
        <v>13</v>
      </c>
      <c r="E2862" s="504">
        <v>0</v>
      </c>
      <c r="F2862" s="512"/>
    </row>
    <row r="2863" spans="1:6">
      <c r="A2863" s="513" t="s">
        <v>13324</v>
      </c>
      <c r="B2863" s="502">
        <v>97308</v>
      </c>
      <c r="C2863" s="503" t="s">
        <v>13363</v>
      </c>
      <c r="D2863" s="502" t="s">
        <v>13</v>
      </c>
      <c r="E2863" s="504">
        <v>0</v>
      </c>
      <c r="F2863" s="512"/>
    </row>
    <row r="2864" spans="1:6">
      <c r="A2864" s="513" t="s">
        <v>13324</v>
      </c>
      <c r="B2864" s="502">
        <v>97238</v>
      </c>
      <c r="C2864" s="503" t="s">
        <v>13364</v>
      </c>
      <c r="D2864" s="502" t="s">
        <v>12</v>
      </c>
      <c r="E2864" s="504">
        <v>0</v>
      </c>
      <c r="F2864" s="512"/>
    </row>
    <row r="2865" spans="1:6">
      <c r="A2865" s="513" t="s">
        <v>13324</v>
      </c>
      <c r="B2865" s="502">
        <v>97239</v>
      </c>
      <c r="C2865" s="503" t="s">
        <v>13365</v>
      </c>
      <c r="D2865" s="502" t="s">
        <v>12</v>
      </c>
      <c r="E2865" s="504">
        <v>0</v>
      </c>
      <c r="F2865" s="512"/>
    </row>
    <row r="2866" spans="1:6">
      <c r="A2866" s="513" t="s">
        <v>13324</v>
      </c>
      <c r="B2866" s="502">
        <v>97240</v>
      </c>
      <c r="C2866" s="503" t="s">
        <v>13366</v>
      </c>
      <c r="D2866" s="502" t="s">
        <v>12</v>
      </c>
      <c r="E2866" s="504">
        <v>0</v>
      </c>
      <c r="F2866" s="512"/>
    </row>
    <row r="2867" spans="1:6">
      <c r="A2867" s="513" t="s">
        <v>13324</v>
      </c>
      <c r="B2867" s="502">
        <v>97241</v>
      </c>
      <c r="C2867" s="503" t="s">
        <v>13367</v>
      </c>
      <c r="D2867" s="502" t="s">
        <v>12</v>
      </c>
      <c r="E2867" s="504">
        <v>0</v>
      </c>
      <c r="F2867" s="512"/>
    </row>
    <row r="2868" spans="1:6">
      <c r="A2868" s="513" t="s">
        <v>13324</v>
      </c>
      <c r="B2868" s="502">
        <v>97242</v>
      </c>
      <c r="C2868" s="503" t="s">
        <v>13368</v>
      </c>
      <c r="D2868" s="502" t="s">
        <v>12</v>
      </c>
      <c r="E2868" s="504">
        <v>0</v>
      </c>
      <c r="F2868" s="512"/>
    </row>
    <row r="2869" spans="1:6">
      <c r="A2869" s="513" t="s">
        <v>13324</v>
      </c>
      <c r="B2869" s="502">
        <v>97243</v>
      </c>
      <c r="C2869" s="503" t="s">
        <v>13369</v>
      </c>
      <c r="D2869" s="502" t="s">
        <v>12</v>
      </c>
      <c r="E2869" s="504">
        <v>0</v>
      </c>
      <c r="F2869" s="512"/>
    </row>
    <row r="2870" spans="1:6">
      <c r="A2870" s="513" t="s">
        <v>13324</v>
      </c>
      <c r="B2870" s="502">
        <v>97244</v>
      </c>
      <c r="C2870" s="503" t="s">
        <v>13370</v>
      </c>
      <c r="D2870" s="502" t="s">
        <v>12</v>
      </c>
      <c r="E2870" s="504">
        <v>0</v>
      </c>
      <c r="F2870" s="512"/>
    </row>
    <row r="2871" spans="1:6">
      <c r="A2871" s="513" t="s">
        <v>13324</v>
      </c>
      <c r="B2871" s="502">
        <v>97245</v>
      </c>
      <c r="C2871" s="503" t="s">
        <v>13371</v>
      </c>
      <c r="D2871" s="502" t="s">
        <v>12</v>
      </c>
      <c r="E2871" s="504">
        <v>0</v>
      </c>
      <c r="F2871" s="512"/>
    </row>
    <row r="2872" spans="1:6">
      <c r="A2872" s="513" t="s">
        <v>13324</v>
      </c>
      <c r="B2872" s="502">
        <v>97236</v>
      </c>
      <c r="C2872" s="503" t="s">
        <v>13372</v>
      </c>
      <c r="D2872" s="502" t="s">
        <v>12</v>
      </c>
      <c r="E2872" s="504">
        <v>0</v>
      </c>
      <c r="F2872" s="512"/>
    </row>
    <row r="2873" spans="1:6">
      <c r="A2873" s="513" t="s">
        <v>13324</v>
      </c>
      <c r="B2873" s="502">
        <v>97246</v>
      </c>
      <c r="C2873" s="503" t="s">
        <v>13373</v>
      </c>
      <c r="D2873" s="502" t="s">
        <v>12</v>
      </c>
      <c r="E2873" s="504">
        <v>0</v>
      </c>
      <c r="F2873" s="512"/>
    </row>
    <row r="2874" spans="1:6">
      <c r="A2874" s="513" t="s">
        <v>13324</v>
      </c>
      <c r="B2874" s="502">
        <v>97247</v>
      </c>
      <c r="C2874" s="503" t="s">
        <v>13374</v>
      </c>
      <c r="D2874" s="502" t="s">
        <v>12</v>
      </c>
      <c r="E2874" s="504">
        <v>0</v>
      </c>
      <c r="F2874" s="512"/>
    </row>
    <row r="2875" spans="1:6">
      <c r="A2875" s="513" t="s">
        <v>13324</v>
      </c>
      <c r="B2875" s="502">
        <v>97237</v>
      </c>
      <c r="C2875" s="503" t="s">
        <v>13375</v>
      </c>
      <c r="D2875" s="502" t="s">
        <v>12</v>
      </c>
      <c r="E2875" s="504">
        <v>0</v>
      </c>
      <c r="F2875" s="512"/>
    </row>
    <row r="2876" spans="1:6">
      <c r="A2876" s="513" t="s">
        <v>13324</v>
      </c>
      <c r="B2876" s="502">
        <v>97248</v>
      </c>
      <c r="C2876" s="503" t="s">
        <v>13376</v>
      </c>
      <c r="D2876" s="502" t="s">
        <v>12</v>
      </c>
      <c r="E2876" s="504">
        <v>0</v>
      </c>
      <c r="F2876" s="512"/>
    </row>
    <row r="2877" spans="1:6">
      <c r="A2877" s="513" t="s">
        <v>13324</v>
      </c>
      <c r="B2877" s="502">
        <v>97251</v>
      </c>
      <c r="C2877" s="503" t="s">
        <v>13377</v>
      </c>
      <c r="D2877" s="502" t="s">
        <v>13</v>
      </c>
      <c r="E2877" s="504">
        <v>0</v>
      </c>
      <c r="F2877" s="512"/>
    </row>
    <row r="2878" spans="1:6">
      <c r="A2878" s="513" t="s">
        <v>13324</v>
      </c>
      <c r="B2878" s="502">
        <v>97254</v>
      </c>
      <c r="C2878" s="503" t="s">
        <v>13378</v>
      </c>
      <c r="D2878" s="502" t="s">
        <v>13</v>
      </c>
      <c r="E2878" s="504">
        <v>0</v>
      </c>
      <c r="F2878" s="512"/>
    </row>
    <row r="2879" spans="1:6">
      <c r="A2879" s="513" t="s">
        <v>13324</v>
      </c>
      <c r="B2879" s="502">
        <v>97255</v>
      </c>
      <c r="C2879" s="503" t="s">
        <v>13379</v>
      </c>
      <c r="D2879" s="502" t="s">
        <v>13</v>
      </c>
      <c r="E2879" s="504">
        <v>0</v>
      </c>
      <c r="F2879" s="512"/>
    </row>
    <row r="2880" spans="1:6">
      <c r="A2880" s="513" t="s">
        <v>13324</v>
      </c>
      <c r="B2880" s="502">
        <v>97249</v>
      </c>
      <c r="C2880" s="503" t="s">
        <v>13380</v>
      </c>
      <c r="D2880" s="502" t="s">
        <v>13</v>
      </c>
      <c r="E2880" s="504">
        <v>0</v>
      </c>
      <c r="F2880" s="512"/>
    </row>
    <row r="2881" spans="1:6">
      <c r="A2881" s="513" t="s">
        <v>13324</v>
      </c>
      <c r="B2881" s="502">
        <v>97250</v>
      </c>
      <c r="C2881" s="503" t="s">
        <v>13381</v>
      </c>
      <c r="D2881" s="502" t="s">
        <v>13</v>
      </c>
      <c r="E2881" s="504">
        <v>0</v>
      </c>
      <c r="F2881" s="512"/>
    </row>
    <row r="2882" spans="1:6">
      <c r="A2882" s="513" t="s">
        <v>13324</v>
      </c>
      <c r="B2882" s="502">
        <v>97258</v>
      </c>
      <c r="C2882" s="503" t="s">
        <v>13382</v>
      </c>
      <c r="D2882" s="502" t="s">
        <v>13</v>
      </c>
      <c r="E2882" s="504">
        <v>0</v>
      </c>
      <c r="F2882" s="512"/>
    </row>
    <row r="2883" spans="1:6">
      <c r="A2883" s="513" t="s">
        <v>13324</v>
      </c>
      <c r="B2883" s="502">
        <v>97259</v>
      </c>
      <c r="C2883" s="503" t="s">
        <v>13383</v>
      </c>
      <c r="D2883" s="502" t="s">
        <v>13</v>
      </c>
      <c r="E2883" s="504">
        <v>0</v>
      </c>
      <c r="F2883" s="512"/>
    </row>
    <row r="2884" spans="1:6">
      <c r="A2884" s="513" t="s">
        <v>13324</v>
      </c>
      <c r="B2884" s="502">
        <v>97262</v>
      </c>
      <c r="C2884" s="503" t="s">
        <v>13384</v>
      </c>
      <c r="D2884" s="502" t="s">
        <v>13</v>
      </c>
      <c r="E2884" s="504">
        <v>0</v>
      </c>
      <c r="F2884" s="512"/>
    </row>
    <row r="2885" spans="1:6">
      <c r="A2885" s="513" t="s">
        <v>13324</v>
      </c>
      <c r="B2885" s="502">
        <v>97263</v>
      </c>
      <c r="C2885" s="503" t="s">
        <v>13385</v>
      </c>
      <c r="D2885" s="502" t="s">
        <v>13</v>
      </c>
      <c r="E2885" s="504">
        <v>0</v>
      </c>
      <c r="F2885" s="512"/>
    </row>
    <row r="2886" spans="1:6">
      <c r="A2886" s="513" t="s">
        <v>13324</v>
      </c>
      <c r="B2886" s="502">
        <v>97266</v>
      </c>
      <c r="C2886" s="503" t="s">
        <v>13386</v>
      </c>
      <c r="D2886" s="502" t="s">
        <v>13</v>
      </c>
      <c r="E2886" s="504">
        <v>0</v>
      </c>
      <c r="F2886" s="512"/>
    </row>
    <row r="2887" spans="1:6">
      <c r="A2887" s="513" t="s">
        <v>13324</v>
      </c>
      <c r="B2887" s="502">
        <v>97267</v>
      </c>
      <c r="C2887" s="503" t="s">
        <v>13387</v>
      </c>
      <c r="D2887" s="502" t="s">
        <v>13</v>
      </c>
      <c r="E2887" s="504">
        <v>0</v>
      </c>
      <c r="F2887" s="512"/>
    </row>
    <row r="2888" spans="1:6">
      <c r="A2888" s="513" t="s">
        <v>13324</v>
      </c>
      <c r="B2888" s="502">
        <v>97270</v>
      </c>
      <c r="C2888" s="503" t="s">
        <v>13388</v>
      </c>
      <c r="D2888" s="502" t="s">
        <v>13</v>
      </c>
      <c r="E2888" s="504">
        <v>0</v>
      </c>
      <c r="F2888" s="512"/>
    </row>
    <row r="2889" spans="1:6">
      <c r="A2889" s="513" t="s">
        <v>13324</v>
      </c>
      <c r="B2889" s="502">
        <v>97271</v>
      </c>
      <c r="C2889" s="503" t="s">
        <v>13389</v>
      </c>
      <c r="D2889" s="502" t="s">
        <v>13</v>
      </c>
      <c r="E2889" s="504">
        <v>0</v>
      </c>
      <c r="F2889" s="512"/>
    </row>
    <row r="2890" spans="1:6">
      <c r="A2890" s="513" t="s">
        <v>13324</v>
      </c>
      <c r="B2890" s="502">
        <v>97252</v>
      </c>
      <c r="C2890" s="503" t="s">
        <v>13390</v>
      </c>
      <c r="D2890" s="502" t="s">
        <v>13</v>
      </c>
      <c r="E2890" s="504">
        <v>0</v>
      </c>
      <c r="F2890" s="512"/>
    </row>
    <row r="2891" spans="1:6">
      <c r="A2891" s="513" t="s">
        <v>13324</v>
      </c>
      <c r="B2891" s="502">
        <v>97257</v>
      </c>
      <c r="C2891" s="503" t="s">
        <v>13391</v>
      </c>
      <c r="D2891" s="502" t="s">
        <v>13</v>
      </c>
      <c r="E2891" s="504">
        <v>0</v>
      </c>
      <c r="F2891" s="512"/>
    </row>
    <row r="2892" spans="1:6">
      <c r="A2892" s="513" t="s">
        <v>13324</v>
      </c>
      <c r="B2892" s="502">
        <v>97256</v>
      </c>
      <c r="C2892" s="503" t="s">
        <v>13392</v>
      </c>
      <c r="D2892" s="502" t="s">
        <v>13</v>
      </c>
      <c r="E2892" s="504">
        <v>0</v>
      </c>
      <c r="F2892" s="512"/>
    </row>
    <row r="2893" spans="1:6">
      <c r="A2893" s="513" t="s">
        <v>13324</v>
      </c>
      <c r="B2893" s="502">
        <v>97253</v>
      </c>
      <c r="C2893" s="503" t="s">
        <v>13393</v>
      </c>
      <c r="D2893" s="502" t="s">
        <v>13</v>
      </c>
      <c r="E2893" s="504">
        <v>0</v>
      </c>
      <c r="F2893" s="512"/>
    </row>
    <row r="2894" spans="1:6">
      <c r="A2894" s="513" t="s">
        <v>13324</v>
      </c>
      <c r="B2894" s="502">
        <v>97261</v>
      </c>
      <c r="C2894" s="503" t="s">
        <v>13394</v>
      </c>
      <c r="D2894" s="502" t="s">
        <v>13</v>
      </c>
      <c r="E2894" s="504">
        <v>0</v>
      </c>
      <c r="F2894" s="512"/>
    </row>
    <row r="2895" spans="1:6">
      <c r="A2895" s="513" t="s">
        <v>13324</v>
      </c>
      <c r="B2895" s="502">
        <v>97260</v>
      </c>
      <c r="C2895" s="503" t="s">
        <v>13395</v>
      </c>
      <c r="D2895" s="502" t="s">
        <v>13</v>
      </c>
      <c r="E2895" s="504">
        <v>0</v>
      </c>
      <c r="F2895" s="512"/>
    </row>
    <row r="2896" spans="1:6">
      <c r="A2896" s="513" t="s">
        <v>13324</v>
      </c>
      <c r="B2896" s="502">
        <v>97265</v>
      </c>
      <c r="C2896" s="503" t="s">
        <v>13396</v>
      </c>
      <c r="D2896" s="502" t="s">
        <v>13</v>
      </c>
      <c r="E2896" s="504">
        <v>0</v>
      </c>
      <c r="F2896" s="512"/>
    </row>
    <row r="2897" spans="1:6">
      <c r="A2897" s="513" t="s">
        <v>13324</v>
      </c>
      <c r="B2897" s="502">
        <v>97264</v>
      </c>
      <c r="C2897" s="503" t="s">
        <v>13397</v>
      </c>
      <c r="D2897" s="502" t="s">
        <v>13</v>
      </c>
      <c r="E2897" s="504">
        <v>0</v>
      </c>
      <c r="F2897" s="512"/>
    </row>
    <row r="2898" spans="1:6">
      <c r="A2898" s="513" t="s">
        <v>13324</v>
      </c>
      <c r="B2898" s="502">
        <v>97269</v>
      </c>
      <c r="C2898" s="503" t="s">
        <v>13398</v>
      </c>
      <c r="D2898" s="502" t="s">
        <v>13</v>
      </c>
      <c r="E2898" s="504">
        <v>0</v>
      </c>
      <c r="F2898" s="512"/>
    </row>
    <row r="2899" spans="1:6">
      <c r="A2899" s="513" t="s">
        <v>13324</v>
      </c>
      <c r="B2899" s="502">
        <v>97268</v>
      </c>
      <c r="C2899" s="503" t="s">
        <v>13399</v>
      </c>
      <c r="D2899" s="502" t="s">
        <v>13</v>
      </c>
      <c r="E2899" s="504">
        <v>0</v>
      </c>
      <c r="F2899" s="512"/>
    </row>
    <row r="2900" spans="1:6">
      <c r="A2900" s="513" t="s">
        <v>13324</v>
      </c>
      <c r="B2900" s="502">
        <v>97273</v>
      </c>
      <c r="C2900" s="503" t="s">
        <v>13400</v>
      </c>
      <c r="D2900" s="502" t="s">
        <v>13</v>
      </c>
      <c r="E2900" s="504">
        <v>0</v>
      </c>
      <c r="F2900" s="512"/>
    </row>
    <row r="2901" spans="1:6">
      <c r="A2901" s="513" t="s">
        <v>13324</v>
      </c>
      <c r="B2901" s="502">
        <v>97272</v>
      </c>
      <c r="C2901" s="503" t="s">
        <v>13401</v>
      </c>
      <c r="D2901" s="502" t="s">
        <v>13</v>
      </c>
      <c r="E2901" s="504">
        <v>0</v>
      </c>
      <c r="F2901" s="512"/>
    </row>
    <row r="2902" spans="1:6">
      <c r="A2902" s="513" t="s">
        <v>13324</v>
      </c>
      <c r="B2902" s="502">
        <v>97315</v>
      </c>
      <c r="C2902" s="503" t="s">
        <v>13402</v>
      </c>
      <c r="D2902" s="502" t="s">
        <v>13</v>
      </c>
      <c r="E2902" s="504">
        <v>0</v>
      </c>
      <c r="F2902" s="512"/>
    </row>
    <row r="2903" spans="1:6">
      <c r="A2903" s="513" t="s">
        <v>13324</v>
      </c>
      <c r="B2903" s="502">
        <v>97316</v>
      </c>
      <c r="C2903" s="503" t="s">
        <v>13403</v>
      </c>
      <c r="D2903" s="502" t="s">
        <v>13</v>
      </c>
      <c r="E2903" s="504">
        <v>0</v>
      </c>
      <c r="F2903" s="512"/>
    </row>
    <row r="2904" spans="1:6">
      <c r="A2904" s="513" t="s">
        <v>13324</v>
      </c>
      <c r="B2904" s="502">
        <v>97317</v>
      </c>
      <c r="C2904" s="503" t="s">
        <v>13404</v>
      </c>
      <c r="D2904" s="502" t="s">
        <v>13</v>
      </c>
      <c r="E2904" s="504">
        <v>0</v>
      </c>
      <c r="F2904" s="512"/>
    </row>
    <row r="2905" spans="1:6">
      <c r="A2905" s="513" t="s">
        <v>13324</v>
      </c>
      <c r="B2905" s="502">
        <v>97318</v>
      </c>
      <c r="C2905" s="503" t="s">
        <v>13405</v>
      </c>
      <c r="D2905" s="502" t="s">
        <v>13</v>
      </c>
      <c r="E2905" s="504">
        <v>0</v>
      </c>
      <c r="F2905" s="512"/>
    </row>
    <row r="2906" spans="1:6">
      <c r="A2906" s="513" t="s">
        <v>13324</v>
      </c>
      <c r="B2906" s="502">
        <v>97319</v>
      </c>
      <c r="C2906" s="503" t="s">
        <v>13406</v>
      </c>
      <c r="D2906" s="502" t="s">
        <v>13</v>
      </c>
      <c r="E2906" s="504">
        <v>0</v>
      </c>
      <c r="F2906" s="512"/>
    </row>
    <row r="2907" spans="1:6">
      <c r="A2907" s="513" t="s">
        <v>13324</v>
      </c>
      <c r="B2907" s="502">
        <v>97320</v>
      </c>
      <c r="C2907" s="503" t="s">
        <v>13407</v>
      </c>
      <c r="D2907" s="502" t="s">
        <v>13</v>
      </c>
      <c r="E2907" s="504">
        <v>0</v>
      </c>
      <c r="F2907" s="512"/>
    </row>
    <row r="2908" spans="1:6">
      <c r="A2908" s="513" t="s">
        <v>13324</v>
      </c>
      <c r="B2908" s="502">
        <v>97321</v>
      </c>
      <c r="C2908" s="503" t="s">
        <v>13408</v>
      </c>
      <c r="D2908" s="502" t="s">
        <v>13</v>
      </c>
      <c r="E2908" s="504">
        <v>0</v>
      </c>
      <c r="F2908" s="512"/>
    </row>
    <row r="2909" spans="1:6">
      <c r="A2909" s="513" t="s">
        <v>13324</v>
      </c>
      <c r="B2909" s="502">
        <v>97322</v>
      </c>
      <c r="C2909" s="503" t="s">
        <v>13409</v>
      </c>
      <c r="D2909" s="502" t="s">
        <v>13</v>
      </c>
      <c r="E2909" s="504">
        <v>0</v>
      </c>
      <c r="F2909" s="512"/>
    </row>
    <row r="2910" spans="1:6">
      <c r="A2910" s="513" t="s">
        <v>13324</v>
      </c>
      <c r="B2910" s="502">
        <v>97313</v>
      </c>
      <c r="C2910" s="503" t="s">
        <v>13410</v>
      </c>
      <c r="D2910" s="502" t="s">
        <v>13</v>
      </c>
      <c r="E2910" s="504">
        <v>0</v>
      </c>
      <c r="F2910" s="512"/>
    </row>
    <row r="2911" spans="1:6">
      <c r="A2911" s="513" t="s">
        <v>13324</v>
      </c>
      <c r="B2911" s="502">
        <v>97323</v>
      </c>
      <c r="C2911" s="503" t="s">
        <v>13411</v>
      </c>
      <c r="D2911" s="502" t="s">
        <v>13</v>
      </c>
      <c r="E2911" s="504">
        <v>0</v>
      </c>
      <c r="F2911" s="512"/>
    </row>
    <row r="2912" spans="1:6">
      <c r="A2912" s="513" t="s">
        <v>13324</v>
      </c>
      <c r="B2912" s="502">
        <v>97324</v>
      </c>
      <c r="C2912" s="503" t="s">
        <v>13412</v>
      </c>
      <c r="D2912" s="502" t="s">
        <v>13</v>
      </c>
      <c r="E2912" s="504">
        <v>0</v>
      </c>
      <c r="F2912" s="512"/>
    </row>
    <row r="2913" spans="1:6">
      <c r="A2913" s="513" t="s">
        <v>13324</v>
      </c>
      <c r="B2913" s="502">
        <v>97314</v>
      </c>
      <c r="C2913" s="503" t="s">
        <v>13413</v>
      </c>
      <c r="D2913" s="502" t="s">
        <v>13</v>
      </c>
      <c r="E2913" s="504">
        <v>0</v>
      </c>
      <c r="F2913" s="512"/>
    </row>
    <row r="2914" spans="1:6">
      <c r="A2914" s="513" t="s">
        <v>13324</v>
      </c>
      <c r="B2914" s="502">
        <v>97325</v>
      </c>
      <c r="C2914" s="503" t="s">
        <v>13414</v>
      </c>
      <c r="D2914" s="502" t="s">
        <v>13</v>
      </c>
      <c r="E2914" s="504">
        <v>0</v>
      </c>
      <c r="F2914" s="512"/>
    </row>
    <row r="2915" spans="1:6">
      <c r="A2915" s="513" t="s">
        <v>13415</v>
      </c>
      <c r="B2915" s="502">
        <v>103517</v>
      </c>
      <c r="C2915" s="503" t="s">
        <v>5160</v>
      </c>
      <c r="D2915" s="502" t="s">
        <v>13</v>
      </c>
      <c r="E2915" s="504">
        <v>3603.35</v>
      </c>
      <c r="F2915" s="512">
        <v>0.96579999999999999</v>
      </c>
    </row>
    <row r="2916" spans="1:6">
      <c r="A2916" s="513" t="s">
        <v>13415</v>
      </c>
      <c r="B2916" s="502">
        <v>103518</v>
      </c>
      <c r="C2916" s="503" t="s">
        <v>13416</v>
      </c>
      <c r="D2916" s="502" t="s">
        <v>13</v>
      </c>
      <c r="E2916" s="504">
        <v>0</v>
      </c>
      <c r="F2916" s="512"/>
    </row>
    <row r="2917" spans="1:6">
      <c r="A2917" s="513" t="s">
        <v>13415</v>
      </c>
      <c r="B2917" s="502">
        <v>103519</v>
      </c>
      <c r="C2917" s="503" t="s">
        <v>5161</v>
      </c>
      <c r="D2917" s="502" t="s">
        <v>13</v>
      </c>
      <c r="E2917" s="504">
        <v>12.04</v>
      </c>
      <c r="F2917" s="512">
        <v>0</v>
      </c>
    </row>
    <row r="2918" spans="1:6">
      <c r="A2918" s="513" t="s">
        <v>13415</v>
      </c>
      <c r="B2918" s="502">
        <v>103515</v>
      </c>
      <c r="C2918" s="503" t="s">
        <v>13417</v>
      </c>
      <c r="D2918" s="502" t="s">
        <v>13</v>
      </c>
      <c r="E2918" s="504">
        <v>0</v>
      </c>
      <c r="F2918" s="512"/>
    </row>
    <row r="2919" spans="1:6">
      <c r="A2919" s="513" t="s">
        <v>13415</v>
      </c>
      <c r="B2919" s="502">
        <v>103502</v>
      </c>
      <c r="C2919" s="503" t="s">
        <v>13418</v>
      </c>
      <c r="D2919" s="502" t="s">
        <v>12</v>
      </c>
      <c r="E2919" s="504">
        <v>0</v>
      </c>
      <c r="F2919" s="512"/>
    </row>
    <row r="2920" spans="1:6">
      <c r="A2920" s="513" t="s">
        <v>13415</v>
      </c>
      <c r="B2920" s="502">
        <v>103504</v>
      </c>
      <c r="C2920" s="503" t="s">
        <v>13419</v>
      </c>
      <c r="D2920" s="502" t="s">
        <v>12</v>
      </c>
      <c r="E2920" s="504">
        <v>0</v>
      </c>
      <c r="F2920" s="512"/>
    </row>
    <row r="2921" spans="1:6">
      <c r="A2921" s="513" t="s">
        <v>13415</v>
      </c>
      <c r="B2921" s="502">
        <v>103503</v>
      </c>
      <c r="C2921" s="503" t="s">
        <v>13420</v>
      </c>
      <c r="D2921" s="502" t="s">
        <v>12</v>
      </c>
      <c r="E2921" s="504">
        <v>0</v>
      </c>
      <c r="F2921" s="512"/>
    </row>
    <row r="2922" spans="1:6">
      <c r="A2922" s="513" t="s">
        <v>13415</v>
      </c>
      <c r="B2922" s="502">
        <v>103505</v>
      </c>
      <c r="C2922" s="503" t="s">
        <v>13421</v>
      </c>
      <c r="D2922" s="502" t="s">
        <v>12</v>
      </c>
      <c r="E2922" s="504">
        <v>0</v>
      </c>
      <c r="F2922" s="512"/>
    </row>
    <row r="2923" spans="1:6">
      <c r="A2923" s="513" t="s">
        <v>13415</v>
      </c>
      <c r="B2923" s="502">
        <v>103499</v>
      </c>
      <c r="C2923" s="503" t="s">
        <v>13422</v>
      </c>
      <c r="D2923" s="502" t="s">
        <v>13</v>
      </c>
      <c r="E2923" s="504">
        <v>0</v>
      </c>
      <c r="F2923" s="512"/>
    </row>
    <row r="2924" spans="1:6">
      <c r="A2924" s="513" t="s">
        <v>13415</v>
      </c>
      <c r="B2924" s="502">
        <v>103501</v>
      </c>
      <c r="C2924" s="503" t="s">
        <v>13423</v>
      </c>
      <c r="D2924" s="502" t="s">
        <v>13</v>
      </c>
      <c r="E2924" s="504">
        <v>0</v>
      </c>
      <c r="F2924" s="512"/>
    </row>
    <row r="2925" spans="1:6">
      <c r="A2925" s="513" t="s">
        <v>13415</v>
      </c>
      <c r="B2925" s="502">
        <v>103500</v>
      </c>
      <c r="C2925" s="503" t="s">
        <v>13424</v>
      </c>
      <c r="D2925" s="502" t="s">
        <v>13</v>
      </c>
      <c r="E2925" s="504">
        <v>0</v>
      </c>
      <c r="F2925" s="512"/>
    </row>
    <row r="2926" spans="1:6">
      <c r="A2926" s="513" t="s">
        <v>13415</v>
      </c>
      <c r="B2926" s="502">
        <v>103496</v>
      </c>
      <c r="C2926" s="503" t="s">
        <v>13425</v>
      </c>
      <c r="D2926" s="502" t="s">
        <v>13</v>
      </c>
      <c r="E2926" s="504">
        <v>0</v>
      </c>
      <c r="F2926" s="512"/>
    </row>
    <row r="2927" spans="1:6">
      <c r="A2927" s="513" t="s">
        <v>13415</v>
      </c>
      <c r="B2927" s="502">
        <v>103498</v>
      </c>
      <c r="C2927" s="503" t="s">
        <v>13426</v>
      </c>
      <c r="D2927" s="502" t="s">
        <v>13</v>
      </c>
      <c r="E2927" s="504">
        <v>0</v>
      </c>
      <c r="F2927" s="512"/>
    </row>
    <row r="2928" spans="1:6">
      <c r="A2928" s="513" t="s">
        <v>13415</v>
      </c>
      <c r="B2928" s="502">
        <v>103497</v>
      </c>
      <c r="C2928" s="503" t="s">
        <v>13427</v>
      </c>
      <c r="D2928" s="502" t="s">
        <v>13</v>
      </c>
      <c r="E2928" s="504">
        <v>0</v>
      </c>
      <c r="F2928" s="512"/>
    </row>
    <row r="2929" spans="1:6">
      <c r="A2929" s="513" t="s">
        <v>13415</v>
      </c>
      <c r="B2929" s="502">
        <v>103516</v>
      </c>
      <c r="C2929" s="503" t="s">
        <v>13428</v>
      </c>
      <c r="D2929" s="502" t="s">
        <v>13</v>
      </c>
      <c r="E2929" s="504">
        <v>0</v>
      </c>
      <c r="F2929" s="512"/>
    </row>
    <row r="2930" spans="1:6">
      <c r="A2930" s="513" t="s">
        <v>13415</v>
      </c>
      <c r="B2930" s="502">
        <v>103506</v>
      </c>
      <c r="C2930" s="503" t="s">
        <v>13429</v>
      </c>
      <c r="D2930" s="502" t="s">
        <v>13</v>
      </c>
      <c r="E2930" s="504">
        <v>0</v>
      </c>
      <c r="F2930" s="512"/>
    </row>
    <row r="2931" spans="1:6">
      <c r="A2931" s="513" t="s">
        <v>13415</v>
      </c>
      <c r="B2931" s="502">
        <v>103507</v>
      </c>
      <c r="C2931" s="503" t="s">
        <v>13430</v>
      </c>
      <c r="D2931" s="502" t="s">
        <v>13</v>
      </c>
      <c r="E2931" s="504">
        <v>0</v>
      </c>
      <c r="F2931" s="512"/>
    </row>
    <row r="2932" spans="1:6">
      <c r="A2932" s="513" t="s">
        <v>13415</v>
      </c>
      <c r="B2932" s="502">
        <v>103493</v>
      </c>
      <c r="C2932" s="503" t="s">
        <v>13431</v>
      </c>
      <c r="D2932" s="502" t="s">
        <v>13</v>
      </c>
      <c r="E2932" s="504">
        <v>0</v>
      </c>
      <c r="F2932" s="512"/>
    </row>
    <row r="2933" spans="1:6">
      <c r="A2933" s="513" t="s">
        <v>13415</v>
      </c>
      <c r="B2933" s="502">
        <v>103495</v>
      </c>
      <c r="C2933" s="503" t="s">
        <v>13432</v>
      </c>
      <c r="D2933" s="502" t="s">
        <v>13</v>
      </c>
      <c r="E2933" s="504">
        <v>0</v>
      </c>
      <c r="F2933" s="512"/>
    </row>
    <row r="2934" spans="1:6">
      <c r="A2934" s="513" t="s">
        <v>13415</v>
      </c>
      <c r="B2934" s="502">
        <v>103494</v>
      </c>
      <c r="C2934" s="503" t="s">
        <v>13433</v>
      </c>
      <c r="D2934" s="502" t="s">
        <v>13</v>
      </c>
      <c r="E2934" s="504">
        <v>0</v>
      </c>
      <c r="F2934" s="512"/>
    </row>
    <row r="2935" spans="1:6">
      <c r="A2935" s="513" t="s">
        <v>13415</v>
      </c>
      <c r="B2935" s="502">
        <v>103513</v>
      </c>
      <c r="C2935" s="503" t="s">
        <v>13434</v>
      </c>
      <c r="D2935" s="502" t="s">
        <v>13</v>
      </c>
      <c r="E2935" s="504">
        <v>0</v>
      </c>
      <c r="F2935" s="512"/>
    </row>
    <row r="2936" spans="1:6">
      <c r="A2936" s="513" t="s">
        <v>13415</v>
      </c>
      <c r="B2936" s="502">
        <v>103523</v>
      </c>
      <c r="C2936" s="503" t="s">
        <v>5165</v>
      </c>
      <c r="D2936" s="502" t="s">
        <v>13</v>
      </c>
      <c r="E2936" s="504">
        <v>11959.08</v>
      </c>
      <c r="F2936" s="512">
        <v>0.98199999999999998</v>
      </c>
    </row>
    <row r="2937" spans="1:6">
      <c r="A2937" s="513" t="s">
        <v>13415</v>
      </c>
      <c r="B2937" s="502">
        <v>103509</v>
      </c>
      <c r="C2937" s="503" t="s">
        <v>13435</v>
      </c>
      <c r="D2937" s="502" t="s">
        <v>13</v>
      </c>
      <c r="E2937" s="504">
        <v>0</v>
      </c>
      <c r="F2937" s="512"/>
    </row>
    <row r="2938" spans="1:6">
      <c r="A2938" s="513" t="s">
        <v>13415</v>
      </c>
      <c r="B2938" s="502">
        <v>103514</v>
      </c>
      <c r="C2938" s="503" t="s">
        <v>13436</v>
      </c>
      <c r="D2938" s="502" t="s">
        <v>13</v>
      </c>
      <c r="E2938" s="504">
        <v>0</v>
      </c>
      <c r="F2938" s="512"/>
    </row>
    <row r="2939" spans="1:6">
      <c r="A2939" s="513" t="s">
        <v>13415</v>
      </c>
      <c r="B2939" s="502">
        <v>103510</v>
      </c>
      <c r="C2939" s="503" t="s">
        <v>13437</v>
      </c>
      <c r="D2939" s="502" t="s">
        <v>13</v>
      </c>
      <c r="E2939" s="504">
        <v>0</v>
      </c>
      <c r="F2939" s="512"/>
    </row>
    <row r="2940" spans="1:6">
      <c r="A2940" s="513" t="s">
        <v>13415</v>
      </c>
      <c r="B2940" s="502">
        <v>103520</v>
      </c>
      <c r="C2940" s="503" t="s">
        <v>5162</v>
      </c>
      <c r="D2940" s="502" t="s">
        <v>13</v>
      </c>
      <c r="E2940" s="504">
        <v>5932.98</v>
      </c>
      <c r="F2940" s="512">
        <v>0.99429999999999996</v>
      </c>
    </row>
    <row r="2941" spans="1:6">
      <c r="A2941" s="513" t="s">
        <v>13415</v>
      </c>
      <c r="B2941" s="502">
        <v>103511</v>
      </c>
      <c r="C2941" s="503" t="s">
        <v>13438</v>
      </c>
      <c r="D2941" s="502" t="s">
        <v>13</v>
      </c>
      <c r="E2941" s="504">
        <v>0</v>
      </c>
      <c r="F2941" s="512"/>
    </row>
    <row r="2942" spans="1:6">
      <c r="A2942" s="513" t="s">
        <v>13415</v>
      </c>
      <c r="B2942" s="502">
        <v>103521</v>
      </c>
      <c r="C2942" s="503" t="s">
        <v>5163</v>
      </c>
      <c r="D2942" s="502" t="s">
        <v>13</v>
      </c>
      <c r="E2942" s="504">
        <v>7877.96</v>
      </c>
      <c r="F2942" s="512">
        <v>0.99380000000000002</v>
      </c>
    </row>
    <row r="2943" spans="1:6">
      <c r="A2943" s="513" t="s">
        <v>13415</v>
      </c>
      <c r="B2943" s="502">
        <v>103512</v>
      </c>
      <c r="C2943" s="503" t="s">
        <v>13439</v>
      </c>
      <c r="D2943" s="502" t="s">
        <v>13</v>
      </c>
      <c r="E2943" s="504">
        <v>0</v>
      </c>
      <c r="F2943" s="512"/>
    </row>
    <row r="2944" spans="1:6">
      <c r="A2944" s="513" t="s">
        <v>13415</v>
      </c>
      <c r="B2944" s="502">
        <v>103522</v>
      </c>
      <c r="C2944" s="503" t="s">
        <v>5164</v>
      </c>
      <c r="D2944" s="502" t="s">
        <v>13</v>
      </c>
      <c r="E2944" s="504">
        <v>7950.89</v>
      </c>
      <c r="F2944" s="512">
        <v>0.97409999999999997</v>
      </c>
    </row>
    <row r="2945" spans="1:6">
      <c r="A2945" s="513" t="s">
        <v>13415</v>
      </c>
      <c r="B2945" s="502">
        <v>103508</v>
      </c>
      <c r="C2945" s="503" t="s">
        <v>13440</v>
      </c>
      <c r="D2945" s="502" t="s">
        <v>13</v>
      </c>
      <c r="E2945" s="504">
        <v>0</v>
      </c>
      <c r="F2945" s="512"/>
    </row>
    <row r="2946" spans="1:6">
      <c r="A2946" s="513" t="s">
        <v>13415</v>
      </c>
      <c r="B2946" s="502">
        <v>103524</v>
      </c>
      <c r="C2946" s="503" t="s">
        <v>13441</v>
      </c>
      <c r="D2946" s="502" t="s">
        <v>13</v>
      </c>
      <c r="E2946" s="504">
        <v>0</v>
      </c>
      <c r="F2946" s="512"/>
    </row>
    <row r="2947" spans="1:6">
      <c r="A2947" s="513" t="s">
        <v>13415</v>
      </c>
      <c r="B2947" s="502">
        <v>103526</v>
      </c>
      <c r="C2947" s="503" t="s">
        <v>13442</v>
      </c>
      <c r="D2947" s="502" t="s">
        <v>13</v>
      </c>
      <c r="E2947" s="504">
        <v>0</v>
      </c>
      <c r="F2947" s="512"/>
    </row>
    <row r="2948" spans="1:6">
      <c r="A2948" s="513" t="s">
        <v>13415</v>
      </c>
      <c r="B2948" s="502">
        <v>103525</v>
      </c>
      <c r="C2948" s="503" t="s">
        <v>13443</v>
      </c>
      <c r="D2948" s="502" t="s">
        <v>13</v>
      </c>
      <c r="E2948" s="504">
        <v>0</v>
      </c>
      <c r="F2948" s="512"/>
    </row>
    <row r="2949" spans="1:6">
      <c r="A2949" s="513" t="s">
        <v>13444</v>
      </c>
      <c r="B2949" s="502">
        <v>97062</v>
      </c>
      <c r="C2949" s="503" t="s">
        <v>7632</v>
      </c>
      <c r="D2949" s="502" t="s">
        <v>15</v>
      </c>
      <c r="E2949" s="504">
        <v>7.06</v>
      </c>
      <c r="F2949" s="512">
        <v>0</v>
      </c>
    </row>
    <row r="2950" spans="1:6">
      <c r="A2950" s="513" t="s">
        <v>13444</v>
      </c>
      <c r="B2950" s="502">
        <v>97061</v>
      </c>
      <c r="C2950" s="503" t="s">
        <v>13445</v>
      </c>
      <c r="D2950" s="502" t="s">
        <v>15</v>
      </c>
      <c r="E2950" s="504">
        <v>0</v>
      </c>
      <c r="F2950" s="512"/>
    </row>
    <row r="2951" spans="1:6">
      <c r="A2951" s="513" t="s">
        <v>13444</v>
      </c>
      <c r="B2951" s="502">
        <v>104988</v>
      </c>
      <c r="C2951" s="503" t="s">
        <v>13446</v>
      </c>
      <c r="D2951" s="502" t="s">
        <v>15</v>
      </c>
      <c r="E2951" s="504">
        <v>0</v>
      </c>
      <c r="F2951" s="512"/>
    </row>
    <row r="2952" spans="1:6">
      <c r="A2952" s="513" t="s">
        <v>13444</v>
      </c>
      <c r="B2952" s="502">
        <v>104979</v>
      </c>
      <c r="C2952" s="503" t="s">
        <v>13447</v>
      </c>
      <c r="D2952" s="502" t="s">
        <v>15</v>
      </c>
      <c r="E2952" s="504">
        <v>0</v>
      </c>
      <c r="F2952" s="512"/>
    </row>
    <row r="2953" spans="1:6">
      <c r="A2953" s="513" t="s">
        <v>13444</v>
      </c>
      <c r="B2953" s="502">
        <v>97040</v>
      </c>
      <c r="C2953" s="503" t="s">
        <v>7626</v>
      </c>
      <c r="D2953" s="502" t="s">
        <v>15</v>
      </c>
      <c r="E2953" s="504">
        <v>18.13</v>
      </c>
      <c r="F2953" s="512">
        <v>0</v>
      </c>
    </row>
    <row r="2954" spans="1:6">
      <c r="A2954" s="513" t="s">
        <v>13444</v>
      </c>
      <c r="B2954" s="502">
        <v>97041</v>
      </c>
      <c r="C2954" s="503" t="s">
        <v>7627</v>
      </c>
      <c r="D2954" s="502" t="s">
        <v>15</v>
      </c>
      <c r="E2954" s="504">
        <v>138.54</v>
      </c>
      <c r="F2954" s="512">
        <v>0</v>
      </c>
    </row>
    <row r="2955" spans="1:6">
      <c r="A2955" s="513" t="s">
        <v>13444</v>
      </c>
      <c r="B2955" s="502">
        <v>97039</v>
      </c>
      <c r="C2955" s="503" t="s">
        <v>7625</v>
      </c>
      <c r="D2955" s="502" t="s">
        <v>15</v>
      </c>
      <c r="E2955" s="504">
        <v>70.430000000000007</v>
      </c>
      <c r="F2955" s="512">
        <v>0</v>
      </c>
    </row>
    <row r="2956" spans="1:6">
      <c r="A2956" s="513" t="s">
        <v>13444</v>
      </c>
      <c r="B2956" s="502">
        <v>102655</v>
      </c>
      <c r="C2956" s="503" t="s">
        <v>13448</v>
      </c>
      <c r="D2956" s="502" t="s">
        <v>12</v>
      </c>
      <c r="E2956" s="504">
        <v>0</v>
      </c>
      <c r="F2956" s="512"/>
    </row>
    <row r="2957" spans="1:6">
      <c r="A2957" s="513" t="s">
        <v>13444</v>
      </c>
      <c r="B2957" s="502">
        <v>104987</v>
      </c>
      <c r="C2957" s="503" t="s">
        <v>13449</v>
      </c>
      <c r="D2957" s="502" t="s">
        <v>12</v>
      </c>
      <c r="E2957" s="504">
        <v>0</v>
      </c>
      <c r="F2957" s="512"/>
    </row>
    <row r="2958" spans="1:6">
      <c r="A2958" s="513" t="s">
        <v>13444</v>
      </c>
      <c r="B2958" s="502">
        <v>104986</v>
      </c>
      <c r="C2958" s="503" t="s">
        <v>13450</v>
      </c>
      <c r="D2958" s="502" t="s">
        <v>12</v>
      </c>
      <c r="E2958" s="504">
        <v>0</v>
      </c>
      <c r="F2958" s="512"/>
    </row>
    <row r="2959" spans="1:6">
      <c r="A2959" s="513" t="s">
        <v>13444</v>
      </c>
      <c r="B2959" s="502">
        <v>104984</v>
      </c>
      <c r="C2959" s="503" t="s">
        <v>13451</v>
      </c>
      <c r="D2959" s="502" t="s">
        <v>12</v>
      </c>
      <c r="E2959" s="504">
        <v>0</v>
      </c>
      <c r="F2959" s="512"/>
    </row>
    <row r="2960" spans="1:6">
      <c r="A2960" s="513" t="s">
        <v>13444</v>
      </c>
      <c r="B2960" s="502">
        <v>104985</v>
      </c>
      <c r="C2960" s="503" t="s">
        <v>13452</v>
      </c>
      <c r="D2960" s="502" t="s">
        <v>12</v>
      </c>
      <c r="E2960" s="504">
        <v>0</v>
      </c>
      <c r="F2960" s="512"/>
    </row>
    <row r="2961" spans="1:6">
      <c r="A2961" s="513" t="s">
        <v>13444</v>
      </c>
      <c r="B2961" s="502">
        <v>97026</v>
      </c>
      <c r="C2961" s="503" t="s">
        <v>13453</v>
      </c>
      <c r="D2961" s="502" t="s">
        <v>12</v>
      </c>
      <c r="E2961" s="504">
        <v>0</v>
      </c>
      <c r="F2961" s="512"/>
    </row>
    <row r="2962" spans="1:6">
      <c r="A2962" s="513" t="s">
        <v>13444</v>
      </c>
      <c r="B2962" s="502">
        <v>97025</v>
      </c>
      <c r="C2962" s="503" t="s">
        <v>13454</v>
      </c>
      <c r="D2962" s="502" t="s">
        <v>12</v>
      </c>
      <c r="E2962" s="504">
        <v>0</v>
      </c>
      <c r="F2962" s="512"/>
    </row>
    <row r="2963" spans="1:6">
      <c r="A2963" s="513" t="s">
        <v>13444</v>
      </c>
      <c r="B2963" s="502">
        <v>97032</v>
      </c>
      <c r="C2963" s="503" t="s">
        <v>7622</v>
      </c>
      <c r="D2963" s="502" t="s">
        <v>12</v>
      </c>
      <c r="E2963" s="504">
        <v>57.18</v>
      </c>
      <c r="F2963" s="512">
        <v>0</v>
      </c>
    </row>
    <row r="2964" spans="1:6">
      <c r="A2964" s="513" t="s">
        <v>13444</v>
      </c>
      <c r="B2964" s="502">
        <v>97031</v>
      </c>
      <c r="C2964" s="503" t="s">
        <v>7621</v>
      </c>
      <c r="D2964" s="502" t="s">
        <v>12</v>
      </c>
      <c r="E2964" s="504">
        <v>92.37</v>
      </c>
      <c r="F2964" s="512">
        <v>0</v>
      </c>
    </row>
    <row r="2965" spans="1:6">
      <c r="A2965" s="513" t="s">
        <v>13444</v>
      </c>
      <c r="B2965" s="502">
        <v>97036</v>
      </c>
      <c r="C2965" s="503" t="s">
        <v>13455</v>
      </c>
      <c r="D2965" s="502" t="s">
        <v>12</v>
      </c>
      <c r="E2965" s="504">
        <v>0</v>
      </c>
      <c r="F2965" s="512"/>
    </row>
    <row r="2966" spans="1:6">
      <c r="A2966" s="513" t="s">
        <v>13444</v>
      </c>
      <c r="B2966" s="502">
        <v>97035</v>
      </c>
      <c r="C2966" s="503" t="s">
        <v>13456</v>
      </c>
      <c r="D2966" s="502" t="s">
        <v>12</v>
      </c>
      <c r="E2966" s="504">
        <v>0</v>
      </c>
      <c r="F2966" s="512"/>
    </row>
    <row r="2967" spans="1:6">
      <c r="A2967" s="513" t="s">
        <v>13444</v>
      </c>
      <c r="B2967" s="502">
        <v>97034</v>
      </c>
      <c r="C2967" s="503" t="s">
        <v>7624</v>
      </c>
      <c r="D2967" s="502" t="s">
        <v>12</v>
      </c>
      <c r="E2967" s="504">
        <v>58.25</v>
      </c>
      <c r="F2967" s="512">
        <v>0</v>
      </c>
    </row>
    <row r="2968" spans="1:6">
      <c r="A2968" s="513" t="s">
        <v>13444</v>
      </c>
      <c r="B2968" s="502">
        <v>97033</v>
      </c>
      <c r="C2968" s="503" t="s">
        <v>7623</v>
      </c>
      <c r="D2968" s="502" t="s">
        <v>12</v>
      </c>
      <c r="E2968" s="504">
        <v>88.37</v>
      </c>
      <c r="F2968" s="512">
        <v>0</v>
      </c>
    </row>
    <row r="2969" spans="1:6">
      <c r="A2969" s="513" t="s">
        <v>13444</v>
      </c>
      <c r="B2969" s="502">
        <v>97030</v>
      </c>
      <c r="C2969" s="503" t="s">
        <v>13457</v>
      </c>
      <c r="D2969" s="502" t="s">
        <v>12</v>
      </c>
      <c r="E2969" s="504">
        <v>0</v>
      </c>
      <c r="F2969" s="512"/>
    </row>
    <row r="2970" spans="1:6">
      <c r="A2970" s="513" t="s">
        <v>13444</v>
      </c>
      <c r="B2970" s="502">
        <v>97029</v>
      </c>
      <c r="C2970" s="503" t="s">
        <v>13458</v>
      </c>
      <c r="D2970" s="502" t="s">
        <v>12</v>
      </c>
      <c r="E2970" s="504">
        <v>0</v>
      </c>
      <c r="F2970" s="512"/>
    </row>
    <row r="2971" spans="1:6">
      <c r="A2971" s="513" t="s">
        <v>13444</v>
      </c>
      <c r="B2971" s="502">
        <v>97028</v>
      </c>
      <c r="C2971" s="503" t="s">
        <v>13459</v>
      </c>
      <c r="D2971" s="502" t="s">
        <v>12</v>
      </c>
      <c r="E2971" s="504">
        <v>0</v>
      </c>
      <c r="F2971" s="512"/>
    </row>
    <row r="2972" spans="1:6">
      <c r="A2972" s="513" t="s">
        <v>13444</v>
      </c>
      <c r="B2972" s="502">
        <v>97027</v>
      </c>
      <c r="C2972" s="503" t="s">
        <v>13460</v>
      </c>
      <c r="D2972" s="502" t="s">
        <v>12</v>
      </c>
      <c r="E2972" s="504">
        <v>0</v>
      </c>
      <c r="F2972" s="512"/>
    </row>
    <row r="2973" spans="1:6">
      <c r="A2973" s="513" t="s">
        <v>13444</v>
      </c>
      <c r="B2973" s="502">
        <v>97038</v>
      </c>
      <c r="C2973" s="503" t="s">
        <v>13461</v>
      </c>
      <c r="D2973" s="502" t="s">
        <v>12</v>
      </c>
      <c r="E2973" s="504">
        <v>0</v>
      </c>
      <c r="F2973" s="512"/>
    </row>
    <row r="2974" spans="1:6">
      <c r="A2974" s="513" t="s">
        <v>13444</v>
      </c>
      <c r="B2974" s="502">
        <v>97037</v>
      </c>
      <c r="C2974" s="503" t="s">
        <v>13462</v>
      </c>
      <c r="D2974" s="502" t="s">
        <v>12</v>
      </c>
      <c r="E2974" s="504">
        <v>0</v>
      </c>
      <c r="F2974" s="512"/>
    </row>
    <row r="2975" spans="1:6">
      <c r="A2975" s="513" t="s">
        <v>13444</v>
      </c>
      <c r="B2975" s="502">
        <v>97014</v>
      </c>
      <c r="C2975" s="503" t="s">
        <v>7616</v>
      </c>
      <c r="D2975" s="502" t="s">
        <v>12</v>
      </c>
      <c r="E2975" s="504">
        <v>59.04</v>
      </c>
      <c r="F2975" s="512">
        <v>0</v>
      </c>
    </row>
    <row r="2976" spans="1:6">
      <c r="A2976" s="513" t="s">
        <v>13444</v>
      </c>
      <c r="B2976" s="502">
        <v>97015</v>
      </c>
      <c r="C2976" s="503" t="s">
        <v>7617</v>
      </c>
      <c r="D2976" s="502" t="s">
        <v>12</v>
      </c>
      <c r="E2976" s="504">
        <v>49.51</v>
      </c>
      <c r="F2976" s="512">
        <v>0</v>
      </c>
    </row>
    <row r="2977" spans="1:6">
      <c r="A2977" s="513" t="s">
        <v>13444</v>
      </c>
      <c r="B2977" s="502">
        <v>97013</v>
      </c>
      <c r="C2977" s="503" t="s">
        <v>7615</v>
      </c>
      <c r="D2977" s="502" t="s">
        <v>12</v>
      </c>
      <c r="E2977" s="504">
        <v>78.14</v>
      </c>
      <c r="F2977" s="512">
        <v>0</v>
      </c>
    </row>
    <row r="2978" spans="1:6">
      <c r="A2978" s="513" t="s">
        <v>13444</v>
      </c>
      <c r="B2978" s="502">
        <v>97017</v>
      </c>
      <c r="C2978" s="503" t="s">
        <v>7619</v>
      </c>
      <c r="D2978" s="502" t="s">
        <v>12</v>
      </c>
      <c r="E2978" s="504">
        <v>46.39</v>
      </c>
      <c r="F2978" s="512">
        <v>0</v>
      </c>
    </row>
    <row r="2979" spans="1:6">
      <c r="A2979" s="513" t="s">
        <v>13444</v>
      </c>
      <c r="B2979" s="502">
        <v>97018</v>
      </c>
      <c r="C2979" s="503" t="s">
        <v>7620</v>
      </c>
      <c r="D2979" s="502" t="s">
        <v>12</v>
      </c>
      <c r="E2979" s="504">
        <v>38.83</v>
      </c>
      <c r="F2979" s="512">
        <v>0</v>
      </c>
    </row>
    <row r="2980" spans="1:6">
      <c r="A2980" s="513" t="s">
        <v>13444</v>
      </c>
      <c r="B2980" s="502">
        <v>97016</v>
      </c>
      <c r="C2980" s="503" t="s">
        <v>7618</v>
      </c>
      <c r="D2980" s="502" t="s">
        <v>12</v>
      </c>
      <c r="E2980" s="504">
        <v>61.64</v>
      </c>
      <c r="F2980" s="512">
        <v>0</v>
      </c>
    </row>
    <row r="2981" spans="1:6">
      <c r="A2981" s="513" t="s">
        <v>13444</v>
      </c>
      <c r="B2981" s="502">
        <v>97024</v>
      </c>
      <c r="C2981" s="503" t="s">
        <v>13463</v>
      </c>
      <c r="D2981" s="502" t="s">
        <v>12</v>
      </c>
      <c r="E2981" s="504">
        <v>0</v>
      </c>
      <c r="F2981" s="512"/>
    </row>
    <row r="2982" spans="1:6">
      <c r="A2982" s="513" t="s">
        <v>13444</v>
      </c>
      <c r="B2982" s="502">
        <v>97023</v>
      </c>
      <c r="C2982" s="503" t="s">
        <v>13464</v>
      </c>
      <c r="D2982" s="502" t="s">
        <v>12</v>
      </c>
      <c r="E2982" s="504">
        <v>0</v>
      </c>
      <c r="F2982" s="512"/>
    </row>
    <row r="2983" spans="1:6">
      <c r="A2983" s="513" t="s">
        <v>13444</v>
      </c>
      <c r="B2983" s="502">
        <v>105804</v>
      </c>
      <c r="C2983" s="503" t="s">
        <v>13465</v>
      </c>
      <c r="D2983" s="502" t="s">
        <v>12</v>
      </c>
      <c r="E2983" s="504">
        <v>0</v>
      </c>
      <c r="F2983" s="512"/>
    </row>
    <row r="2984" spans="1:6">
      <c r="A2984" s="513" t="s">
        <v>13444</v>
      </c>
      <c r="B2984" s="502">
        <v>104990</v>
      </c>
      <c r="C2984" s="503" t="s">
        <v>7639</v>
      </c>
      <c r="D2984" s="502" t="s">
        <v>12</v>
      </c>
      <c r="E2984" s="504">
        <v>11.47</v>
      </c>
      <c r="F2984" s="512">
        <v>0.46379999999999999</v>
      </c>
    </row>
    <row r="2985" spans="1:6">
      <c r="A2985" s="513" t="s">
        <v>13444</v>
      </c>
      <c r="B2985" s="502">
        <v>97052</v>
      </c>
      <c r="C2985" s="503" t="s">
        <v>13466</v>
      </c>
      <c r="D2985" s="502" t="s">
        <v>13</v>
      </c>
      <c r="E2985" s="504">
        <v>0</v>
      </c>
      <c r="F2985" s="512"/>
    </row>
    <row r="2986" spans="1:6">
      <c r="A2986" s="513" t="s">
        <v>13444</v>
      </c>
      <c r="B2986" s="502">
        <v>97054</v>
      </c>
      <c r="C2986" s="503" t="s">
        <v>7631</v>
      </c>
      <c r="D2986" s="502" t="s">
        <v>13</v>
      </c>
      <c r="E2986" s="504">
        <v>25.01</v>
      </c>
      <c r="F2986" s="512">
        <v>0</v>
      </c>
    </row>
    <row r="2987" spans="1:6">
      <c r="A2987" s="513" t="s">
        <v>13444</v>
      </c>
      <c r="B2987" s="502">
        <v>104981</v>
      </c>
      <c r="C2987" s="503" t="s">
        <v>13467</v>
      </c>
      <c r="D2987" s="502" t="s">
        <v>12</v>
      </c>
      <c r="E2987" s="504">
        <v>0</v>
      </c>
      <c r="F2987" s="512"/>
    </row>
    <row r="2988" spans="1:6">
      <c r="A2988" s="513" t="s">
        <v>13444</v>
      </c>
      <c r="B2988" s="502">
        <v>104980</v>
      </c>
      <c r="C2988" s="503" t="s">
        <v>13468</v>
      </c>
      <c r="D2988" s="502" t="s">
        <v>12</v>
      </c>
      <c r="E2988" s="504">
        <v>0</v>
      </c>
      <c r="F2988" s="512"/>
    </row>
    <row r="2989" spans="1:6">
      <c r="A2989" s="513" t="s">
        <v>13444</v>
      </c>
      <c r="B2989" s="502">
        <v>97042</v>
      </c>
      <c r="C2989" s="503" t="s">
        <v>13469</v>
      </c>
      <c r="D2989" s="502" t="s">
        <v>12</v>
      </c>
      <c r="E2989" s="504">
        <v>0</v>
      </c>
      <c r="F2989" s="512"/>
    </row>
    <row r="2990" spans="1:6">
      <c r="A2990" s="513" t="s">
        <v>13444</v>
      </c>
      <c r="B2990" s="502">
        <v>97045</v>
      </c>
      <c r="C2990" s="503" t="s">
        <v>13470</v>
      </c>
      <c r="D2990" s="502" t="s">
        <v>12</v>
      </c>
      <c r="E2990" s="504">
        <v>0</v>
      </c>
      <c r="F2990" s="512"/>
    </row>
    <row r="2991" spans="1:6">
      <c r="A2991" s="513" t="s">
        <v>13444</v>
      </c>
      <c r="B2991" s="502">
        <v>97044</v>
      </c>
      <c r="C2991" s="503" t="s">
        <v>13471</v>
      </c>
      <c r="D2991" s="502" t="s">
        <v>12</v>
      </c>
      <c r="E2991" s="504">
        <v>0</v>
      </c>
      <c r="F2991" s="512"/>
    </row>
    <row r="2992" spans="1:6">
      <c r="A2992" s="513" t="s">
        <v>13444</v>
      </c>
      <c r="B2992" s="502">
        <v>97043</v>
      </c>
      <c r="C2992" s="503" t="s">
        <v>13472</v>
      </c>
      <c r="D2992" s="502" t="s">
        <v>12</v>
      </c>
      <c r="E2992" s="504">
        <v>0</v>
      </c>
      <c r="F2992" s="512"/>
    </row>
    <row r="2993" spans="1:6">
      <c r="A2993" s="513" t="s">
        <v>13444</v>
      </c>
      <c r="B2993" s="502">
        <v>97063</v>
      </c>
      <c r="C2993" s="503" t="s">
        <v>7633</v>
      </c>
      <c r="D2993" s="502" t="s">
        <v>15</v>
      </c>
      <c r="E2993" s="504">
        <v>19.149999999999999</v>
      </c>
      <c r="F2993" s="512">
        <v>0</v>
      </c>
    </row>
    <row r="2994" spans="1:6">
      <c r="A2994" s="513" t="s">
        <v>13444</v>
      </c>
      <c r="B2994" s="502">
        <v>97065</v>
      </c>
      <c r="C2994" s="503" t="s">
        <v>7635</v>
      </c>
      <c r="D2994" s="502" t="s">
        <v>16</v>
      </c>
      <c r="E2994" s="504">
        <v>12.91</v>
      </c>
      <c r="F2994" s="512">
        <v>0</v>
      </c>
    </row>
    <row r="2995" spans="1:6">
      <c r="A2995" s="513" t="s">
        <v>13444</v>
      </c>
      <c r="B2995" s="502">
        <v>97064</v>
      </c>
      <c r="C2995" s="503" t="s">
        <v>7634</v>
      </c>
      <c r="D2995" s="502" t="s">
        <v>12</v>
      </c>
      <c r="E2995" s="504">
        <v>26.88</v>
      </c>
      <c r="F2995" s="512">
        <v>0</v>
      </c>
    </row>
    <row r="2996" spans="1:6">
      <c r="A2996" s="513" t="s">
        <v>13444</v>
      </c>
      <c r="B2996" s="502">
        <v>97049</v>
      </c>
      <c r="C2996" s="503" t="s">
        <v>13473</v>
      </c>
      <c r="D2996" s="502" t="s">
        <v>15</v>
      </c>
      <c r="E2996" s="504">
        <v>0</v>
      </c>
      <c r="F2996" s="512"/>
    </row>
    <row r="2997" spans="1:6">
      <c r="A2997" s="513" t="s">
        <v>13444</v>
      </c>
      <c r="B2997" s="502">
        <v>96997</v>
      </c>
      <c r="C2997" s="503" t="s">
        <v>13474</v>
      </c>
      <c r="D2997" s="502" t="s">
        <v>12</v>
      </c>
      <c r="E2997" s="504">
        <v>0</v>
      </c>
      <c r="F2997" s="512"/>
    </row>
    <row r="2998" spans="1:6">
      <c r="A2998" s="513" t="s">
        <v>13444</v>
      </c>
      <c r="B2998" s="502">
        <v>96999</v>
      </c>
      <c r="C2998" s="503" t="s">
        <v>13475</v>
      </c>
      <c r="D2998" s="502" t="s">
        <v>12</v>
      </c>
      <c r="E2998" s="504">
        <v>0</v>
      </c>
      <c r="F2998" s="512"/>
    </row>
    <row r="2999" spans="1:6">
      <c r="A2999" s="513" t="s">
        <v>13444</v>
      </c>
      <c r="B2999" s="502">
        <v>96996</v>
      </c>
      <c r="C2999" s="503" t="s">
        <v>13476</v>
      </c>
      <c r="D2999" s="502" t="s">
        <v>12</v>
      </c>
      <c r="E2999" s="504">
        <v>0</v>
      </c>
      <c r="F2999" s="512"/>
    </row>
    <row r="3000" spans="1:6">
      <c r="A3000" s="513" t="s">
        <v>13444</v>
      </c>
      <c r="B3000" s="502">
        <v>96998</v>
      </c>
      <c r="C3000" s="503" t="s">
        <v>13477</v>
      </c>
      <c r="D3000" s="502" t="s">
        <v>12</v>
      </c>
      <c r="E3000" s="504">
        <v>0</v>
      </c>
      <c r="F3000" s="512"/>
    </row>
    <row r="3001" spans="1:6">
      <c r="A3001" s="513" t="s">
        <v>13444</v>
      </c>
      <c r="B3001" s="502">
        <v>97067</v>
      </c>
      <c r="C3001" s="503" t="s">
        <v>7637</v>
      </c>
      <c r="D3001" s="502" t="s">
        <v>12</v>
      </c>
      <c r="E3001" s="504">
        <v>636.63</v>
      </c>
      <c r="F3001" s="512">
        <v>0</v>
      </c>
    </row>
    <row r="3002" spans="1:6">
      <c r="A3002" s="513" t="s">
        <v>13444</v>
      </c>
      <c r="B3002" s="502">
        <v>97001</v>
      </c>
      <c r="C3002" s="503" t="s">
        <v>13478</v>
      </c>
      <c r="D3002" s="502" t="s">
        <v>12</v>
      </c>
      <c r="E3002" s="504">
        <v>0</v>
      </c>
      <c r="F3002" s="512"/>
    </row>
    <row r="3003" spans="1:6">
      <c r="A3003" s="513" t="s">
        <v>13444</v>
      </c>
      <c r="B3003" s="502">
        <v>97003</v>
      </c>
      <c r="C3003" s="503" t="s">
        <v>13479</v>
      </c>
      <c r="D3003" s="502" t="s">
        <v>12</v>
      </c>
      <c r="E3003" s="504">
        <v>0</v>
      </c>
      <c r="F3003" s="512"/>
    </row>
    <row r="3004" spans="1:6">
      <c r="A3004" s="513" t="s">
        <v>13444</v>
      </c>
      <c r="B3004" s="502">
        <v>97005</v>
      </c>
      <c r="C3004" s="503" t="s">
        <v>13480</v>
      </c>
      <c r="D3004" s="502" t="s">
        <v>12</v>
      </c>
      <c r="E3004" s="504">
        <v>0</v>
      </c>
      <c r="F3004" s="512"/>
    </row>
    <row r="3005" spans="1:6">
      <c r="A3005" s="513" t="s">
        <v>13444</v>
      </c>
      <c r="B3005" s="502">
        <v>97000</v>
      </c>
      <c r="C3005" s="503" t="s">
        <v>13481</v>
      </c>
      <c r="D3005" s="502" t="s">
        <v>12</v>
      </c>
      <c r="E3005" s="504">
        <v>0</v>
      </c>
      <c r="F3005" s="512"/>
    </row>
    <row r="3006" spans="1:6">
      <c r="A3006" s="513" t="s">
        <v>13444</v>
      </c>
      <c r="B3006" s="502">
        <v>97002</v>
      </c>
      <c r="C3006" s="503" t="s">
        <v>13482</v>
      </c>
      <c r="D3006" s="502" t="s">
        <v>12</v>
      </c>
      <c r="E3006" s="504">
        <v>0</v>
      </c>
      <c r="F3006" s="512"/>
    </row>
    <row r="3007" spans="1:6">
      <c r="A3007" s="513" t="s">
        <v>13444</v>
      </c>
      <c r="B3007" s="502">
        <v>97004</v>
      </c>
      <c r="C3007" s="503" t="s">
        <v>13483</v>
      </c>
      <c r="D3007" s="502" t="s">
        <v>12</v>
      </c>
      <c r="E3007" s="504">
        <v>0</v>
      </c>
      <c r="F3007" s="512"/>
    </row>
    <row r="3008" spans="1:6">
      <c r="A3008" s="513" t="s">
        <v>13444</v>
      </c>
      <c r="B3008" s="502">
        <v>97007</v>
      </c>
      <c r="C3008" s="503" t="s">
        <v>13484</v>
      </c>
      <c r="D3008" s="502" t="s">
        <v>12</v>
      </c>
      <c r="E3008" s="504">
        <v>0</v>
      </c>
      <c r="F3008" s="512"/>
    </row>
    <row r="3009" spans="1:6">
      <c r="A3009" s="513" t="s">
        <v>13444</v>
      </c>
      <c r="B3009" s="502">
        <v>97009</v>
      </c>
      <c r="C3009" s="503" t="s">
        <v>13485</v>
      </c>
      <c r="D3009" s="502" t="s">
        <v>12</v>
      </c>
      <c r="E3009" s="504">
        <v>0</v>
      </c>
      <c r="F3009" s="512"/>
    </row>
    <row r="3010" spans="1:6">
      <c r="A3010" s="513" t="s">
        <v>13444</v>
      </c>
      <c r="B3010" s="502">
        <v>97006</v>
      </c>
      <c r="C3010" s="503" t="s">
        <v>13486</v>
      </c>
      <c r="D3010" s="502" t="s">
        <v>12</v>
      </c>
      <c r="E3010" s="504">
        <v>0</v>
      </c>
      <c r="F3010" s="512"/>
    </row>
    <row r="3011" spans="1:6">
      <c r="A3011" s="513" t="s">
        <v>13444</v>
      </c>
      <c r="B3011" s="502">
        <v>97008</v>
      </c>
      <c r="C3011" s="503" t="s">
        <v>13487</v>
      </c>
      <c r="D3011" s="502" t="s">
        <v>12</v>
      </c>
      <c r="E3011" s="504">
        <v>0</v>
      </c>
      <c r="F3011" s="512"/>
    </row>
    <row r="3012" spans="1:6">
      <c r="A3012" s="513" t="s">
        <v>13444</v>
      </c>
      <c r="B3012" s="502">
        <v>97048</v>
      </c>
      <c r="C3012" s="503" t="s">
        <v>7630</v>
      </c>
      <c r="D3012" s="502" t="s">
        <v>15</v>
      </c>
      <c r="E3012" s="504">
        <v>0.09</v>
      </c>
      <c r="F3012" s="512">
        <v>0.77780000000000005</v>
      </c>
    </row>
    <row r="3013" spans="1:6">
      <c r="A3013" s="513" t="s">
        <v>13444</v>
      </c>
      <c r="B3013" s="502">
        <v>97047</v>
      </c>
      <c r="C3013" s="503" t="s">
        <v>7629</v>
      </c>
      <c r="D3013" s="502" t="s">
        <v>15</v>
      </c>
      <c r="E3013" s="504">
        <v>0.13</v>
      </c>
      <c r="F3013" s="512">
        <v>0.76919999999999999</v>
      </c>
    </row>
    <row r="3014" spans="1:6">
      <c r="A3014" s="513" t="s">
        <v>13444</v>
      </c>
      <c r="B3014" s="502">
        <v>97046</v>
      </c>
      <c r="C3014" s="503" t="s">
        <v>7628</v>
      </c>
      <c r="D3014" s="502" t="s">
        <v>15</v>
      </c>
      <c r="E3014" s="504">
        <v>0.34</v>
      </c>
      <c r="F3014" s="512">
        <v>0.76470000000000005</v>
      </c>
    </row>
    <row r="3015" spans="1:6">
      <c r="A3015" s="513" t="s">
        <v>13444</v>
      </c>
      <c r="B3015" s="502">
        <v>104989</v>
      </c>
      <c r="C3015" s="503" t="s">
        <v>7638</v>
      </c>
      <c r="D3015" s="502" t="s">
        <v>13</v>
      </c>
      <c r="E3015" s="504">
        <v>41.81</v>
      </c>
      <c r="F3015" s="512">
        <v>0.2545</v>
      </c>
    </row>
    <row r="3016" spans="1:6">
      <c r="A3016" s="513" t="s">
        <v>13444</v>
      </c>
      <c r="B3016" s="502">
        <v>97066</v>
      </c>
      <c r="C3016" s="503" t="s">
        <v>7636</v>
      </c>
      <c r="D3016" s="502" t="s">
        <v>15</v>
      </c>
      <c r="E3016" s="504">
        <v>334.75</v>
      </c>
      <c r="F3016" s="512">
        <v>0.29899999999999999</v>
      </c>
    </row>
    <row r="3017" spans="1:6">
      <c r="A3017" s="513" t="s">
        <v>13444</v>
      </c>
      <c r="B3017" s="502">
        <v>104982</v>
      </c>
      <c r="C3017" s="503" t="s">
        <v>13488</v>
      </c>
      <c r="D3017" s="502" t="s">
        <v>12</v>
      </c>
      <c r="E3017" s="504">
        <v>0</v>
      </c>
      <c r="F3017" s="512"/>
    </row>
    <row r="3018" spans="1:6">
      <c r="A3018" s="513" t="s">
        <v>13444</v>
      </c>
      <c r="B3018" s="502">
        <v>97060</v>
      </c>
      <c r="C3018" s="503" t="s">
        <v>13489</v>
      </c>
      <c r="D3018" s="502" t="s">
        <v>12</v>
      </c>
      <c r="E3018" s="504">
        <v>0</v>
      </c>
      <c r="F3018" s="512"/>
    </row>
    <row r="3019" spans="1:6">
      <c r="A3019" s="513" t="s">
        <v>13444</v>
      </c>
      <c r="B3019" s="502">
        <v>97059</v>
      </c>
      <c r="C3019" s="503" t="s">
        <v>13490</v>
      </c>
      <c r="D3019" s="502" t="s">
        <v>12</v>
      </c>
      <c r="E3019" s="504">
        <v>0</v>
      </c>
      <c r="F3019" s="512"/>
    </row>
    <row r="3020" spans="1:6">
      <c r="A3020" s="513" t="s">
        <v>13444</v>
      </c>
      <c r="B3020" s="502">
        <v>97058</v>
      </c>
      <c r="C3020" s="503" t="s">
        <v>13491</v>
      </c>
      <c r="D3020" s="502" t="s">
        <v>12</v>
      </c>
      <c r="E3020" s="504">
        <v>0</v>
      </c>
      <c r="F3020" s="512"/>
    </row>
    <row r="3021" spans="1:6">
      <c r="A3021" s="513" t="s">
        <v>13444</v>
      </c>
      <c r="B3021" s="502">
        <v>97056</v>
      </c>
      <c r="C3021" s="503" t="s">
        <v>13492</v>
      </c>
      <c r="D3021" s="502" t="s">
        <v>12</v>
      </c>
      <c r="E3021" s="504">
        <v>0</v>
      </c>
      <c r="F3021" s="512"/>
    </row>
    <row r="3022" spans="1:6">
      <c r="A3022" s="513" t="s">
        <v>13444</v>
      </c>
      <c r="B3022" s="502">
        <v>97057</v>
      </c>
      <c r="C3022" s="503" t="s">
        <v>13493</v>
      </c>
      <c r="D3022" s="502" t="s">
        <v>12</v>
      </c>
      <c r="E3022" s="504">
        <v>0</v>
      </c>
      <c r="F3022" s="512"/>
    </row>
    <row r="3023" spans="1:6">
      <c r="A3023" s="513" t="s">
        <v>13444</v>
      </c>
      <c r="B3023" s="502">
        <v>97055</v>
      </c>
      <c r="C3023" s="503" t="s">
        <v>13494</v>
      </c>
      <c r="D3023" s="502" t="s">
        <v>12</v>
      </c>
      <c r="E3023" s="504">
        <v>0</v>
      </c>
      <c r="F3023" s="512"/>
    </row>
    <row r="3024" spans="1:6">
      <c r="A3024" s="513" t="s">
        <v>13444</v>
      </c>
      <c r="B3024" s="502">
        <v>102656</v>
      </c>
      <c r="C3024" s="503" t="s">
        <v>13495</v>
      </c>
      <c r="D3024" s="502" t="s">
        <v>12</v>
      </c>
      <c r="E3024" s="504">
        <v>0</v>
      </c>
      <c r="F3024" s="512"/>
    </row>
    <row r="3025" spans="1:6">
      <c r="A3025" s="513" t="s">
        <v>13444</v>
      </c>
      <c r="B3025" s="502">
        <v>104983</v>
      </c>
      <c r="C3025" s="503" t="s">
        <v>13496</v>
      </c>
      <c r="D3025" s="502" t="s">
        <v>13</v>
      </c>
      <c r="E3025" s="504">
        <v>0</v>
      </c>
      <c r="F3025" s="512"/>
    </row>
    <row r="3026" spans="1:6">
      <c r="A3026" s="513" t="s">
        <v>13444</v>
      </c>
      <c r="B3026" s="502">
        <v>97050</v>
      </c>
      <c r="C3026" s="503" t="s">
        <v>13497</v>
      </c>
      <c r="D3026" s="502" t="s">
        <v>15</v>
      </c>
      <c r="E3026" s="504">
        <v>0</v>
      </c>
      <c r="F3026" s="512"/>
    </row>
    <row r="3027" spans="1:6">
      <c r="A3027" s="513" t="s">
        <v>13498</v>
      </c>
      <c r="B3027" s="502">
        <v>95946</v>
      </c>
      <c r="C3027" s="503" t="s">
        <v>2415</v>
      </c>
      <c r="D3027" s="502" t="s">
        <v>27</v>
      </c>
      <c r="E3027" s="504">
        <v>13.23</v>
      </c>
      <c r="F3027" s="512">
        <v>6.7999999999999996E-3</v>
      </c>
    </row>
    <row r="3028" spans="1:6">
      <c r="A3028" s="513" t="s">
        <v>13498</v>
      </c>
      <c r="B3028" s="502">
        <v>95947</v>
      </c>
      <c r="C3028" s="503" t="s">
        <v>2416</v>
      </c>
      <c r="D3028" s="502" t="s">
        <v>27</v>
      </c>
      <c r="E3028" s="504">
        <v>10.02</v>
      </c>
      <c r="F3028" s="512">
        <v>6.0000000000000001E-3</v>
      </c>
    </row>
    <row r="3029" spans="1:6">
      <c r="A3029" s="513" t="s">
        <v>13498</v>
      </c>
      <c r="B3029" s="502">
        <v>95948</v>
      </c>
      <c r="C3029" s="503" t="s">
        <v>2417</v>
      </c>
      <c r="D3029" s="502" t="s">
        <v>27</v>
      </c>
      <c r="E3029" s="504">
        <v>8.67</v>
      </c>
      <c r="F3029" s="512">
        <v>3.5000000000000001E-3</v>
      </c>
    </row>
    <row r="3030" spans="1:6">
      <c r="A3030" s="513" t="s">
        <v>13498</v>
      </c>
      <c r="B3030" s="502">
        <v>95944</v>
      </c>
      <c r="C3030" s="503" t="s">
        <v>2413</v>
      </c>
      <c r="D3030" s="502" t="s">
        <v>27</v>
      </c>
      <c r="E3030" s="504">
        <v>21.36</v>
      </c>
      <c r="F3030" s="512">
        <v>8.3999999999999995E-3</v>
      </c>
    </row>
    <row r="3031" spans="1:6">
      <c r="A3031" s="513" t="s">
        <v>13498</v>
      </c>
      <c r="B3031" s="502">
        <v>95945</v>
      </c>
      <c r="C3031" s="503" t="s">
        <v>2414</v>
      </c>
      <c r="D3031" s="502" t="s">
        <v>27</v>
      </c>
      <c r="E3031" s="504">
        <v>16.91</v>
      </c>
      <c r="F3031" s="512">
        <v>7.7000000000000002E-3</v>
      </c>
    </row>
    <row r="3032" spans="1:6">
      <c r="A3032" s="513" t="s">
        <v>13498</v>
      </c>
      <c r="B3032" s="502">
        <v>95943</v>
      </c>
      <c r="C3032" s="503" t="s">
        <v>2412</v>
      </c>
      <c r="D3032" s="502" t="s">
        <v>27</v>
      </c>
      <c r="E3032" s="504">
        <v>23.81</v>
      </c>
      <c r="F3032" s="512">
        <v>9.1999999999999998E-3</v>
      </c>
    </row>
    <row r="3033" spans="1:6">
      <c r="A3033" s="513" t="s">
        <v>13498</v>
      </c>
      <c r="B3033" s="502">
        <v>102077</v>
      </c>
      <c r="C3033" s="503" t="s">
        <v>13499</v>
      </c>
      <c r="D3033" s="502" t="s">
        <v>16</v>
      </c>
      <c r="E3033" s="504">
        <v>5150.18</v>
      </c>
      <c r="F3033" s="512">
        <v>2.7000000000000001E-3</v>
      </c>
    </row>
    <row r="3034" spans="1:6">
      <c r="A3034" s="513" t="s">
        <v>13498</v>
      </c>
      <c r="B3034" s="502">
        <v>102073</v>
      </c>
      <c r="C3034" s="503" t="s">
        <v>13500</v>
      </c>
      <c r="D3034" s="502" t="s">
        <v>16</v>
      </c>
      <c r="E3034" s="504">
        <v>3734.27</v>
      </c>
      <c r="F3034" s="512">
        <v>1.8E-3</v>
      </c>
    </row>
    <row r="3035" spans="1:6">
      <c r="A3035" s="513" t="s">
        <v>13498</v>
      </c>
      <c r="B3035" s="502">
        <v>102079</v>
      </c>
      <c r="C3035" s="503" t="s">
        <v>13501</v>
      </c>
      <c r="D3035" s="502" t="s">
        <v>16</v>
      </c>
      <c r="E3035" s="504">
        <v>5072.7299999999996</v>
      </c>
      <c r="F3035" s="512">
        <v>2.7000000000000001E-3</v>
      </c>
    </row>
    <row r="3036" spans="1:6">
      <c r="A3036" s="513" t="s">
        <v>13498</v>
      </c>
      <c r="B3036" s="502">
        <v>102075</v>
      </c>
      <c r="C3036" s="503" t="s">
        <v>13502</v>
      </c>
      <c r="D3036" s="502" t="s">
        <v>16</v>
      </c>
      <c r="E3036" s="504">
        <v>4662.2299999999996</v>
      </c>
      <c r="F3036" s="512">
        <v>2.8E-3</v>
      </c>
    </row>
    <row r="3037" spans="1:6">
      <c r="A3037" s="513" t="s">
        <v>13498</v>
      </c>
      <c r="B3037" s="502">
        <v>102078</v>
      </c>
      <c r="C3037" s="503" t="s">
        <v>13503</v>
      </c>
      <c r="D3037" s="502" t="s">
        <v>16</v>
      </c>
      <c r="E3037" s="504">
        <v>5277.66</v>
      </c>
      <c r="F3037" s="512">
        <v>2.3E-3</v>
      </c>
    </row>
    <row r="3038" spans="1:6">
      <c r="A3038" s="513" t="s">
        <v>13498</v>
      </c>
      <c r="B3038" s="502">
        <v>102074</v>
      </c>
      <c r="C3038" s="503" t="s">
        <v>13504</v>
      </c>
      <c r="D3038" s="502" t="s">
        <v>16</v>
      </c>
      <c r="E3038" s="504">
        <v>4490.2</v>
      </c>
      <c r="F3038" s="512">
        <v>2.5000000000000001E-3</v>
      </c>
    </row>
    <row r="3039" spans="1:6">
      <c r="A3039" s="513" t="s">
        <v>13498</v>
      </c>
      <c r="B3039" s="502">
        <v>102080</v>
      </c>
      <c r="C3039" s="503" t="s">
        <v>13505</v>
      </c>
      <c r="D3039" s="502" t="s">
        <v>16</v>
      </c>
      <c r="E3039" s="504">
        <v>4432.67</v>
      </c>
      <c r="F3039" s="512">
        <v>3.0999999999999999E-3</v>
      </c>
    </row>
    <row r="3040" spans="1:6">
      <c r="A3040" s="513" t="s">
        <v>13498</v>
      </c>
      <c r="B3040" s="502">
        <v>102076</v>
      </c>
      <c r="C3040" s="503" t="s">
        <v>13506</v>
      </c>
      <c r="D3040" s="502" t="s">
        <v>16</v>
      </c>
      <c r="E3040" s="504">
        <v>4768.93</v>
      </c>
      <c r="F3040" s="512">
        <v>2.7000000000000001E-3</v>
      </c>
    </row>
    <row r="3041" spans="1:6">
      <c r="A3041" s="513" t="s">
        <v>13498</v>
      </c>
      <c r="B3041" s="502">
        <v>102084</v>
      </c>
      <c r="C3041" s="503" t="s">
        <v>13507</v>
      </c>
      <c r="D3041" s="502" t="s">
        <v>12</v>
      </c>
      <c r="E3041" s="504">
        <v>0</v>
      </c>
      <c r="F3041" s="512"/>
    </row>
    <row r="3042" spans="1:6">
      <c r="A3042" s="513" t="s">
        <v>13498</v>
      </c>
      <c r="B3042" s="502">
        <v>102082</v>
      </c>
      <c r="C3042" s="503" t="s">
        <v>13508</v>
      </c>
      <c r="D3042" s="502" t="s">
        <v>12</v>
      </c>
      <c r="E3042" s="504">
        <v>0</v>
      </c>
      <c r="F3042" s="512"/>
    </row>
    <row r="3043" spans="1:6">
      <c r="A3043" s="513" t="s">
        <v>13498</v>
      </c>
      <c r="B3043" s="502">
        <v>102081</v>
      </c>
      <c r="C3043" s="503" t="s">
        <v>13509</v>
      </c>
      <c r="D3043" s="502" t="s">
        <v>12</v>
      </c>
      <c r="E3043" s="504">
        <v>0</v>
      </c>
      <c r="F3043" s="512"/>
    </row>
    <row r="3044" spans="1:6">
      <c r="A3044" s="513" t="s">
        <v>13498</v>
      </c>
      <c r="B3044" s="502">
        <v>102092</v>
      </c>
      <c r="C3044" s="503" t="s">
        <v>13510</v>
      </c>
      <c r="D3044" s="502" t="s">
        <v>12</v>
      </c>
      <c r="E3044" s="504">
        <v>0</v>
      </c>
      <c r="F3044" s="512"/>
    </row>
    <row r="3045" spans="1:6">
      <c r="A3045" s="513" t="s">
        <v>13498</v>
      </c>
      <c r="B3045" s="502">
        <v>102089</v>
      </c>
      <c r="C3045" s="503" t="s">
        <v>2410</v>
      </c>
      <c r="D3045" s="502" t="s">
        <v>15</v>
      </c>
      <c r="E3045" s="504">
        <v>161.77000000000001</v>
      </c>
      <c r="F3045" s="512">
        <v>0</v>
      </c>
    </row>
    <row r="3046" spans="1:6">
      <c r="A3046" s="513" t="s">
        <v>13498</v>
      </c>
      <c r="B3046" s="502">
        <v>102090</v>
      </c>
      <c r="C3046" s="503" t="s">
        <v>2411</v>
      </c>
      <c r="D3046" s="502" t="s">
        <v>15</v>
      </c>
      <c r="E3046" s="504">
        <v>124.58</v>
      </c>
      <c r="F3046" s="512">
        <v>0</v>
      </c>
    </row>
    <row r="3047" spans="1:6">
      <c r="A3047" s="513" t="s">
        <v>13498</v>
      </c>
      <c r="B3047" s="502">
        <v>102086</v>
      </c>
      <c r="C3047" s="503" t="s">
        <v>2408</v>
      </c>
      <c r="D3047" s="502" t="s">
        <v>15</v>
      </c>
      <c r="E3047" s="504">
        <v>175.43</v>
      </c>
      <c r="F3047" s="512">
        <v>0</v>
      </c>
    </row>
    <row r="3048" spans="1:6">
      <c r="A3048" s="513" t="s">
        <v>13498</v>
      </c>
      <c r="B3048" s="502">
        <v>102087</v>
      </c>
      <c r="C3048" s="503" t="s">
        <v>2409</v>
      </c>
      <c r="D3048" s="502" t="s">
        <v>15</v>
      </c>
      <c r="E3048" s="504">
        <v>142.65</v>
      </c>
      <c r="F3048" s="512">
        <v>0</v>
      </c>
    </row>
    <row r="3049" spans="1:6">
      <c r="A3049" s="513" t="s">
        <v>13498</v>
      </c>
      <c r="B3049" s="502">
        <v>102091</v>
      </c>
      <c r="C3049" s="503" t="s">
        <v>6659</v>
      </c>
      <c r="D3049" s="502" t="s">
        <v>15</v>
      </c>
      <c r="E3049" s="504">
        <v>256.18</v>
      </c>
      <c r="F3049" s="512">
        <v>0</v>
      </c>
    </row>
    <row r="3050" spans="1:6">
      <c r="A3050" s="513" t="s">
        <v>13498</v>
      </c>
      <c r="B3050" s="502">
        <v>102088</v>
      </c>
      <c r="C3050" s="503" t="s">
        <v>6658</v>
      </c>
      <c r="D3050" s="502" t="s">
        <v>15</v>
      </c>
      <c r="E3050" s="504">
        <v>221.02</v>
      </c>
      <c r="F3050" s="512">
        <v>0</v>
      </c>
    </row>
    <row r="3051" spans="1:6">
      <c r="A3051" s="513" t="s">
        <v>13498</v>
      </c>
      <c r="B3051" s="502">
        <v>101997</v>
      </c>
      <c r="C3051" s="503" t="s">
        <v>2356</v>
      </c>
      <c r="D3051" s="502" t="s">
        <v>15</v>
      </c>
      <c r="E3051" s="504">
        <v>170.59</v>
      </c>
      <c r="F3051" s="512">
        <v>0</v>
      </c>
    </row>
    <row r="3052" spans="1:6">
      <c r="A3052" s="513" t="s">
        <v>13498</v>
      </c>
      <c r="B3052" s="502">
        <v>101998</v>
      </c>
      <c r="C3052" s="503" t="s">
        <v>2357</v>
      </c>
      <c r="D3052" s="502" t="s">
        <v>15</v>
      </c>
      <c r="E3052" s="504">
        <v>131.30000000000001</v>
      </c>
      <c r="F3052" s="512">
        <v>0</v>
      </c>
    </row>
    <row r="3053" spans="1:6">
      <c r="A3053" s="513" t="s">
        <v>13498</v>
      </c>
      <c r="B3053" s="502">
        <v>101999</v>
      </c>
      <c r="C3053" s="503" t="s">
        <v>2358</v>
      </c>
      <c r="D3053" s="502" t="s">
        <v>15</v>
      </c>
      <c r="E3053" s="504">
        <v>301.77</v>
      </c>
      <c r="F3053" s="512">
        <v>0</v>
      </c>
    </row>
    <row r="3054" spans="1:6">
      <c r="A3054" s="513" t="s">
        <v>13498</v>
      </c>
      <c r="B3054" s="502">
        <v>101994</v>
      </c>
      <c r="C3054" s="503" t="s">
        <v>2353</v>
      </c>
      <c r="D3054" s="502" t="s">
        <v>15</v>
      </c>
      <c r="E3054" s="504">
        <v>182.19</v>
      </c>
      <c r="F3054" s="512">
        <v>0</v>
      </c>
    </row>
    <row r="3055" spans="1:6">
      <c r="A3055" s="513" t="s">
        <v>13498</v>
      </c>
      <c r="B3055" s="502">
        <v>101995</v>
      </c>
      <c r="C3055" s="503" t="s">
        <v>2354</v>
      </c>
      <c r="D3055" s="502" t="s">
        <v>15</v>
      </c>
      <c r="E3055" s="504">
        <v>147.13999999999999</v>
      </c>
      <c r="F3055" s="512">
        <v>0</v>
      </c>
    </row>
    <row r="3056" spans="1:6">
      <c r="A3056" s="513" t="s">
        <v>13498</v>
      </c>
      <c r="B3056" s="502">
        <v>101996</v>
      </c>
      <c r="C3056" s="503" t="s">
        <v>2355</v>
      </c>
      <c r="D3056" s="502" t="s">
        <v>15</v>
      </c>
      <c r="E3056" s="504">
        <v>236.96</v>
      </c>
      <c r="F3056" s="512">
        <v>0</v>
      </c>
    </row>
    <row r="3057" spans="1:6">
      <c r="A3057" s="513" t="s">
        <v>13498</v>
      </c>
      <c r="B3057" s="502">
        <v>101991</v>
      </c>
      <c r="C3057" s="503" t="s">
        <v>2350</v>
      </c>
      <c r="D3057" s="502" t="s">
        <v>15</v>
      </c>
      <c r="E3057" s="504">
        <v>171.42</v>
      </c>
      <c r="F3057" s="512">
        <v>0</v>
      </c>
    </row>
    <row r="3058" spans="1:6">
      <c r="A3058" s="513" t="s">
        <v>13498</v>
      </c>
      <c r="B3058" s="502">
        <v>101992</v>
      </c>
      <c r="C3058" s="503" t="s">
        <v>2351</v>
      </c>
      <c r="D3058" s="502" t="s">
        <v>15</v>
      </c>
      <c r="E3058" s="504">
        <v>132.99</v>
      </c>
      <c r="F3058" s="512">
        <v>0</v>
      </c>
    </row>
    <row r="3059" spans="1:6">
      <c r="A3059" s="513" t="s">
        <v>13498</v>
      </c>
      <c r="B3059" s="502">
        <v>101993</v>
      </c>
      <c r="C3059" s="503" t="s">
        <v>2352</v>
      </c>
      <c r="D3059" s="502" t="s">
        <v>15</v>
      </c>
      <c r="E3059" s="504">
        <v>281.94</v>
      </c>
      <c r="F3059" s="512">
        <v>0</v>
      </c>
    </row>
    <row r="3060" spans="1:6">
      <c r="A3060" s="513" t="s">
        <v>13498</v>
      </c>
      <c r="B3060" s="502">
        <v>101988</v>
      </c>
      <c r="C3060" s="503" t="s">
        <v>2347</v>
      </c>
      <c r="D3060" s="502" t="s">
        <v>15</v>
      </c>
      <c r="E3060" s="504">
        <v>173.52</v>
      </c>
      <c r="F3060" s="512">
        <v>0</v>
      </c>
    </row>
    <row r="3061" spans="1:6">
      <c r="A3061" s="513" t="s">
        <v>13498</v>
      </c>
      <c r="B3061" s="502">
        <v>101989</v>
      </c>
      <c r="C3061" s="503" t="s">
        <v>2348</v>
      </c>
      <c r="D3061" s="502" t="s">
        <v>15</v>
      </c>
      <c r="E3061" s="504">
        <v>142.30000000000001</v>
      </c>
      <c r="F3061" s="512">
        <v>0</v>
      </c>
    </row>
    <row r="3062" spans="1:6">
      <c r="A3062" s="513" t="s">
        <v>13498</v>
      </c>
      <c r="B3062" s="502">
        <v>101990</v>
      </c>
      <c r="C3062" s="503" t="s">
        <v>2349</v>
      </c>
      <c r="D3062" s="502" t="s">
        <v>15</v>
      </c>
      <c r="E3062" s="504">
        <v>220.9</v>
      </c>
      <c r="F3062" s="512">
        <v>0</v>
      </c>
    </row>
    <row r="3063" spans="1:6">
      <c r="A3063" s="513" t="s">
        <v>13498</v>
      </c>
      <c r="B3063" s="502">
        <v>101985</v>
      </c>
      <c r="C3063" s="503" t="s">
        <v>2344</v>
      </c>
      <c r="D3063" s="502" t="s">
        <v>15</v>
      </c>
      <c r="E3063" s="504">
        <v>169.22</v>
      </c>
      <c r="F3063" s="512">
        <v>0</v>
      </c>
    </row>
    <row r="3064" spans="1:6">
      <c r="A3064" s="513" t="s">
        <v>13498</v>
      </c>
      <c r="B3064" s="502">
        <v>101986</v>
      </c>
      <c r="C3064" s="503" t="s">
        <v>2345</v>
      </c>
      <c r="D3064" s="502" t="s">
        <v>15</v>
      </c>
      <c r="E3064" s="504">
        <v>129.03</v>
      </c>
      <c r="F3064" s="512">
        <v>0</v>
      </c>
    </row>
    <row r="3065" spans="1:6">
      <c r="A3065" s="513" t="s">
        <v>13498</v>
      </c>
      <c r="B3065" s="502">
        <v>101987</v>
      </c>
      <c r="C3065" s="503" t="s">
        <v>2346</v>
      </c>
      <c r="D3065" s="502" t="s">
        <v>15</v>
      </c>
      <c r="E3065" s="504">
        <v>240.7</v>
      </c>
      <c r="F3065" s="512">
        <v>0</v>
      </c>
    </row>
    <row r="3066" spans="1:6">
      <c r="A3066" s="513" t="s">
        <v>13498</v>
      </c>
      <c r="B3066" s="502">
        <v>101969</v>
      </c>
      <c r="C3066" s="503" t="s">
        <v>2334</v>
      </c>
      <c r="D3066" s="502" t="s">
        <v>15</v>
      </c>
      <c r="E3066" s="504">
        <v>165.3</v>
      </c>
      <c r="F3066" s="512">
        <v>0</v>
      </c>
    </row>
    <row r="3067" spans="1:6">
      <c r="A3067" s="513" t="s">
        <v>13498</v>
      </c>
      <c r="B3067" s="502">
        <v>101971</v>
      </c>
      <c r="C3067" s="503" t="s">
        <v>2335</v>
      </c>
      <c r="D3067" s="502" t="s">
        <v>15</v>
      </c>
      <c r="E3067" s="504">
        <v>133.69</v>
      </c>
      <c r="F3067" s="512">
        <v>0</v>
      </c>
    </row>
    <row r="3068" spans="1:6">
      <c r="A3068" s="513" t="s">
        <v>13498</v>
      </c>
      <c r="B3068" s="502">
        <v>101973</v>
      </c>
      <c r="C3068" s="503" t="s">
        <v>2336</v>
      </c>
      <c r="D3068" s="502" t="s">
        <v>15</v>
      </c>
      <c r="E3068" s="504">
        <v>205.22</v>
      </c>
      <c r="F3068" s="512">
        <v>0</v>
      </c>
    </row>
    <row r="3069" spans="1:6">
      <c r="A3069" s="513" t="s">
        <v>13498</v>
      </c>
      <c r="B3069" s="502">
        <v>102072</v>
      </c>
      <c r="C3069" s="503" t="s">
        <v>2407</v>
      </c>
      <c r="D3069" s="502" t="s">
        <v>15</v>
      </c>
      <c r="E3069" s="504">
        <v>184.03</v>
      </c>
      <c r="F3069" s="512">
        <v>0</v>
      </c>
    </row>
    <row r="3070" spans="1:6">
      <c r="A3070" s="513" t="s">
        <v>13498</v>
      </c>
      <c r="B3070" s="502">
        <v>102070</v>
      </c>
      <c r="C3070" s="503" t="s">
        <v>2405</v>
      </c>
      <c r="D3070" s="502" t="s">
        <v>15</v>
      </c>
      <c r="E3070" s="504">
        <v>214.73</v>
      </c>
      <c r="F3070" s="512">
        <v>0</v>
      </c>
    </row>
    <row r="3071" spans="1:6">
      <c r="A3071" s="513" t="s">
        <v>13498</v>
      </c>
      <c r="B3071" s="502">
        <v>102071</v>
      </c>
      <c r="C3071" s="503" t="s">
        <v>2406</v>
      </c>
      <c r="D3071" s="502" t="s">
        <v>15</v>
      </c>
      <c r="E3071" s="504">
        <v>191.77</v>
      </c>
      <c r="F3071" s="512">
        <v>0</v>
      </c>
    </row>
    <row r="3072" spans="1:6">
      <c r="A3072" s="513" t="s">
        <v>13498</v>
      </c>
      <c r="B3072" s="502">
        <v>102068</v>
      </c>
      <c r="C3072" s="503" t="s">
        <v>2403</v>
      </c>
      <c r="D3072" s="502" t="s">
        <v>15</v>
      </c>
      <c r="E3072" s="504">
        <v>269.7</v>
      </c>
      <c r="F3072" s="512">
        <v>0</v>
      </c>
    </row>
    <row r="3073" spans="1:6">
      <c r="A3073" s="513" t="s">
        <v>13498</v>
      </c>
      <c r="B3073" s="502">
        <v>102069</v>
      </c>
      <c r="C3073" s="503" t="s">
        <v>2404</v>
      </c>
      <c r="D3073" s="502" t="s">
        <v>15</v>
      </c>
      <c r="E3073" s="504">
        <v>247.83</v>
      </c>
      <c r="F3073" s="512">
        <v>0</v>
      </c>
    </row>
    <row r="3074" spans="1:6">
      <c r="A3074" s="513" t="s">
        <v>13498</v>
      </c>
      <c r="B3074" s="502">
        <v>102066</v>
      </c>
      <c r="C3074" s="503" t="s">
        <v>2401</v>
      </c>
      <c r="D3074" s="502" t="s">
        <v>15</v>
      </c>
      <c r="E3074" s="504">
        <v>501.37</v>
      </c>
      <c r="F3074" s="512">
        <v>0</v>
      </c>
    </row>
    <row r="3075" spans="1:6">
      <c r="A3075" s="513" t="s">
        <v>13498</v>
      </c>
      <c r="B3075" s="502">
        <v>102067</v>
      </c>
      <c r="C3075" s="503" t="s">
        <v>2402</v>
      </c>
      <c r="D3075" s="502" t="s">
        <v>15</v>
      </c>
      <c r="E3075" s="504">
        <v>426.89</v>
      </c>
      <c r="F3075" s="512">
        <v>0</v>
      </c>
    </row>
    <row r="3076" spans="1:6">
      <c r="A3076" s="513" t="s">
        <v>13498</v>
      </c>
      <c r="B3076" s="502">
        <v>102065</v>
      </c>
      <c r="C3076" s="503" t="s">
        <v>2400</v>
      </c>
      <c r="D3076" s="502" t="s">
        <v>15</v>
      </c>
      <c r="E3076" s="504">
        <v>195.19</v>
      </c>
      <c r="F3076" s="512">
        <v>0</v>
      </c>
    </row>
    <row r="3077" spans="1:6">
      <c r="A3077" s="513" t="s">
        <v>13498</v>
      </c>
      <c r="B3077" s="502">
        <v>102063</v>
      </c>
      <c r="C3077" s="503" t="s">
        <v>2398</v>
      </c>
      <c r="D3077" s="502" t="s">
        <v>15</v>
      </c>
      <c r="E3077" s="504">
        <v>233.27</v>
      </c>
      <c r="F3077" s="512">
        <v>0</v>
      </c>
    </row>
    <row r="3078" spans="1:6">
      <c r="A3078" s="513" t="s">
        <v>13498</v>
      </c>
      <c r="B3078" s="502">
        <v>102064</v>
      </c>
      <c r="C3078" s="503" t="s">
        <v>2399</v>
      </c>
      <c r="D3078" s="502" t="s">
        <v>15</v>
      </c>
      <c r="E3078" s="504">
        <v>208.81</v>
      </c>
      <c r="F3078" s="512">
        <v>0</v>
      </c>
    </row>
    <row r="3079" spans="1:6">
      <c r="A3079" s="513" t="s">
        <v>13498</v>
      </c>
      <c r="B3079" s="502">
        <v>102061</v>
      </c>
      <c r="C3079" s="503" t="s">
        <v>2396</v>
      </c>
      <c r="D3079" s="502" t="s">
        <v>15</v>
      </c>
      <c r="E3079" s="504">
        <v>293.31</v>
      </c>
      <c r="F3079" s="512">
        <v>0</v>
      </c>
    </row>
    <row r="3080" spans="1:6">
      <c r="A3080" s="513" t="s">
        <v>13498</v>
      </c>
      <c r="B3080" s="502">
        <v>102062</v>
      </c>
      <c r="C3080" s="503" t="s">
        <v>2397</v>
      </c>
      <c r="D3080" s="502" t="s">
        <v>15</v>
      </c>
      <c r="E3080" s="504">
        <v>272.97000000000003</v>
      </c>
      <c r="F3080" s="512">
        <v>0</v>
      </c>
    </row>
    <row r="3081" spans="1:6">
      <c r="A3081" s="513" t="s">
        <v>13498</v>
      </c>
      <c r="B3081" s="502">
        <v>102059</v>
      </c>
      <c r="C3081" s="503" t="s">
        <v>2394</v>
      </c>
      <c r="D3081" s="502" t="s">
        <v>15</v>
      </c>
      <c r="E3081" s="504">
        <v>481.08</v>
      </c>
      <c r="F3081" s="512">
        <v>0</v>
      </c>
    </row>
    <row r="3082" spans="1:6">
      <c r="A3082" s="513" t="s">
        <v>13498</v>
      </c>
      <c r="B3082" s="502">
        <v>102060</v>
      </c>
      <c r="C3082" s="503" t="s">
        <v>2395</v>
      </c>
      <c r="D3082" s="502" t="s">
        <v>15</v>
      </c>
      <c r="E3082" s="504">
        <v>402.05</v>
      </c>
      <c r="F3082" s="512">
        <v>0</v>
      </c>
    </row>
    <row r="3083" spans="1:6">
      <c r="A3083" s="513" t="s">
        <v>13498</v>
      </c>
      <c r="B3083" s="502">
        <v>102052</v>
      </c>
      <c r="C3083" s="503" t="s">
        <v>2393</v>
      </c>
      <c r="D3083" s="502" t="s">
        <v>15</v>
      </c>
      <c r="E3083" s="504">
        <v>187.58</v>
      </c>
      <c r="F3083" s="512">
        <v>0</v>
      </c>
    </row>
    <row r="3084" spans="1:6">
      <c r="A3084" s="513" t="s">
        <v>13498</v>
      </c>
      <c r="B3084" s="502">
        <v>102050</v>
      </c>
      <c r="C3084" s="503" t="s">
        <v>2391</v>
      </c>
      <c r="D3084" s="502" t="s">
        <v>15</v>
      </c>
      <c r="E3084" s="504">
        <v>226.42</v>
      </c>
      <c r="F3084" s="512">
        <v>0</v>
      </c>
    </row>
    <row r="3085" spans="1:6">
      <c r="A3085" s="513" t="s">
        <v>13498</v>
      </c>
      <c r="B3085" s="502">
        <v>102051</v>
      </c>
      <c r="C3085" s="503" t="s">
        <v>2392</v>
      </c>
      <c r="D3085" s="502" t="s">
        <v>15</v>
      </c>
      <c r="E3085" s="504">
        <v>201.5</v>
      </c>
      <c r="F3085" s="512">
        <v>0</v>
      </c>
    </row>
    <row r="3086" spans="1:6">
      <c r="A3086" s="513" t="s">
        <v>13498</v>
      </c>
      <c r="B3086" s="502">
        <v>102048</v>
      </c>
      <c r="C3086" s="503" t="s">
        <v>2389</v>
      </c>
      <c r="D3086" s="502" t="s">
        <v>15</v>
      </c>
      <c r="E3086" s="504">
        <v>293.87</v>
      </c>
      <c r="F3086" s="512">
        <v>0</v>
      </c>
    </row>
    <row r="3087" spans="1:6">
      <c r="A3087" s="513" t="s">
        <v>13498</v>
      </c>
      <c r="B3087" s="502">
        <v>102049</v>
      </c>
      <c r="C3087" s="503" t="s">
        <v>2390</v>
      </c>
      <c r="D3087" s="502" t="s">
        <v>15</v>
      </c>
      <c r="E3087" s="504">
        <v>261.79000000000002</v>
      </c>
      <c r="F3087" s="512">
        <v>0</v>
      </c>
    </row>
    <row r="3088" spans="1:6">
      <c r="A3088" s="513" t="s">
        <v>13498</v>
      </c>
      <c r="B3088" s="502">
        <v>102046</v>
      </c>
      <c r="C3088" s="503" t="s">
        <v>2387</v>
      </c>
      <c r="D3088" s="502" t="s">
        <v>15</v>
      </c>
      <c r="E3088" s="504">
        <v>563.30999999999995</v>
      </c>
      <c r="F3088" s="512">
        <v>0</v>
      </c>
    </row>
    <row r="3089" spans="1:6">
      <c r="A3089" s="513" t="s">
        <v>13498</v>
      </c>
      <c r="B3089" s="502">
        <v>102047</v>
      </c>
      <c r="C3089" s="503" t="s">
        <v>2388</v>
      </c>
      <c r="D3089" s="502" t="s">
        <v>15</v>
      </c>
      <c r="E3089" s="504">
        <v>477.75</v>
      </c>
      <c r="F3089" s="512">
        <v>0</v>
      </c>
    </row>
    <row r="3090" spans="1:6">
      <c r="A3090" s="513" t="s">
        <v>13498</v>
      </c>
      <c r="B3090" s="502">
        <v>102045</v>
      </c>
      <c r="C3090" s="503" t="s">
        <v>2386</v>
      </c>
      <c r="D3090" s="502" t="s">
        <v>15</v>
      </c>
      <c r="E3090" s="504">
        <v>207.3</v>
      </c>
      <c r="F3090" s="512">
        <v>0</v>
      </c>
    </row>
    <row r="3091" spans="1:6">
      <c r="A3091" s="513" t="s">
        <v>13498</v>
      </c>
      <c r="B3091" s="502">
        <v>102043</v>
      </c>
      <c r="C3091" s="503" t="s">
        <v>2384</v>
      </c>
      <c r="D3091" s="502" t="s">
        <v>15</v>
      </c>
      <c r="E3091" s="504">
        <v>246.29</v>
      </c>
      <c r="F3091" s="512">
        <v>0</v>
      </c>
    </row>
    <row r="3092" spans="1:6">
      <c r="A3092" s="513" t="s">
        <v>13498</v>
      </c>
      <c r="B3092" s="502">
        <v>102044</v>
      </c>
      <c r="C3092" s="503" t="s">
        <v>2385</v>
      </c>
      <c r="D3092" s="502" t="s">
        <v>15</v>
      </c>
      <c r="E3092" s="504">
        <v>221.92</v>
      </c>
      <c r="F3092" s="512">
        <v>0</v>
      </c>
    </row>
    <row r="3093" spans="1:6">
      <c r="A3093" s="513" t="s">
        <v>13498</v>
      </c>
      <c r="B3093" s="502">
        <v>102041</v>
      </c>
      <c r="C3093" s="503" t="s">
        <v>2382</v>
      </c>
      <c r="D3093" s="502" t="s">
        <v>15</v>
      </c>
      <c r="E3093" s="504">
        <v>316.89</v>
      </c>
      <c r="F3093" s="512">
        <v>0</v>
      </c>
    </row>
    <row r="3094" spans="1:6">
      <c r="A3094" s="513" t="s">
        <v>13498</v>
      </c>
      <c r="B3094" s="502">
        <v>102042</v>
      </c>
      <c r="C3094" s="503" t="s">
        <v>2383</v>
      </c>
      <c r="D3094" s="502" t="s">
        <v>15</v>
      </c>
      <c r="E3094" s="504">
        <v>287.49</v>
      </c>
      <c r="F3094" s="512">
        <v>0</v>
      </c>
    </row>
    <row r="3095" spans="1:6">
      <c r="A3095" s="513" t="s">
        <v>13498</v>
      </c>
      <c r="B3095" s="502">
        <v>102039</v>
      </c>
      <c r="C3095" s="503" t="s">
        <v>2380</v>
      </c>
      <c r="D3095" s="502" t="s">
        <v>15</v>
      </c>
      <c r="E3095" s="504">
        <v>518.29999999999995</v>
      </c>
      <c r="F3095" s="512">
        <v>0</v>
      </c>
    </row>
    <row r="3096" spans="1:6">
      <c r="A3096" s="513" t="s">
        <v>13498</v>
      </c>
      <c r="B3096" s="502">
        <v>102040</v>
      </c>
      <c r="C3096" s="503" t="s">
        <v>2381</v>
      </c>
      <c r="D3096" s="502" t="s">
        <v>15</v>
      </c>
      <c r="E3096" s="504">
        <v>429.52</v>
      </c>
      <c r="F3096" s="512">
        <v>0</v>
      </c>
    </row>
    <row r="3097" spans="1:6">
      <c r="A3097" s="513" t="s">
        <v>13498</v>
      </c>
      <c r="B3097" s="502">
        <v>102038</v>
      </c>
      <c r="C3097" s="503" t="s">
        <v>2379</v>
      </c>
      <c r="D3097" s="502" t="s">
        <v>15</v>
      </c>
      <c r="E3097" s="504">
        <v>198.91</v>
      </c>
      <c r="F3097" s="512">
        <v>0</v>
      </c>
    </row>
    <row r="3098" spans="1:6">
      <c r="A3098" s="513" t="s">
        <v>13498</v>
      </c>
      <c r="B3098" s="502">
        <v>102036</v>
      </c>
      <c r="C3098" s="503" t="s">
        <v>2377</v>
      </c>
      <c r="D3098" s="502" t="s">
        <v>15</v>
      </c>
      <c r="E3098" s="504">
        <v>237.89</v>
      </c>
      <c r="F3098" s="512">
        <v>0</v>
      </c>
    </row>
    <row r="3099" spans="1:6">
      <c r="A3099" s="513" t="s">
        <v>13498</v>
      </c>
      <c r="B3099" s="502">
        <v>102037</v>
      </c>
      <c r="C3099" s="503" t="s">
        <v>2378</v>
      </c>
      <c r="D3099" s="502" t="s">
        <v>15</v>
      </c>
      <c r="E3099" s="504">
        <v>212.88</v>
      </c>
      <c r="F3099" s="512">
        <v>0</v>
      </c>
    </row>
    <row r="3100" spans="1:6">
      <c r="A3100" s="513" t="s">
        <v>13498</v>
      </c>
      <c r="B3100" s="502">
        <v>102016</v>
      </c>
      <c r="C3100" s="503" t="s">
        <v>2375</v>
      </c>
      <c r="D3100" s="502" t="s">
        <v>15</v>
      </c>
      <c r="E3100" s="504">
        <v>303.13</v>
      </c>
      <c r="F3100" s="512">
        <v>0</v>
      </c>
    </row>
    <row r="3101" spans="1:6">
      <c r="A3101" s="513" t="s">
        <v>13498</v>
      </c>
      <c r="B3101" s="502">
        <v>102017</v>
      </c>
      <c r="C3101" s="503" t="s">
        <v>2376</v>
      </c>
      <c r="D3101" s="502" t="s">
        <v>15</v>
      </c>
      <c r="E3101" s="504">
        <v>275.26</v>
      </c>
      <c r="F3101" s="512">
        <v>0</v>
      </c>
    </row>
    <row r="3102" spans="1:6">
      <c r="A3102" s="513" t="s">
        <v>13498</v>
      </c>
      <c r="B3102" s="502">
        <v>102014</v>
      </c>
      <c r="C3102" s="503" t="s">
        <v>2373</v>
      </c>
      <c r="D3102" s="502" t="s">
        <v>15</v>
      </c>
      <c r="E3102" s="504">
        <v>553.5</v>
      </c>
      <c r="F3102" s="512">
        <v>0</v>
      </c>
    </row>
    <row r="3103" spans="1:6">
      <c r="A3103" s="513" t="s">
        <v>13498</v>
      </c>
      <c r="B3103" s="502">
        <v>102015</v>
      </c>
      <c r="C3103" s="503" t="s">
        <v>2374</v>
      </c>
      <c r="D3103" s="502" t="s">
        <v>15</v>
      </c>
      <c r="E3103" s="504">
        <v>461.59</v>
      </c>
      <c r="F3103" s="512">
        <v>0</v>
      </c>
    </row>
    <row r="3104" spans="1:6">
      <c r="A3104" s="513" t="s">
        <v>13498</v>
      </c>
      <c r="B3104" s="502">
        <v>102013</v>
      </c>
      <c r="C3104" s="503" t="s">
        <v>2372</v>
      </c>
      <c r="D3104" s="502" t="s">
        <v>15</v>
      </c>
      <c r="E3104" s="504">
        <v>210.63</v>
      </c>
      <c r="F3104" s="512">
        <v>0</v>
      </c>
    </row>
    <row r="3105" spans="1:6">
      <c r="A3105" s="513" t="s">
        <v>13498</v>
      </c>
      <c r="B3105" s="502">
        <v>102011</v>
      </c>
      <c r="C3105" s="503" t="s">
        <v>2370</v>
      </c>
      <c r="D3105" s="502" t="s">
        <v>15</v>
      </c>
      <c r="E3105" s="504">
        <v>249.97</v>
      </c>
      <c r="F3105" s="512">
        <v>0</v>
      </c>
    </row>
    <row r="3106" spans="1:6">
      <c r="A3106" s="513" t="s">
        <v>13498</v>
      </c>
      <c r="B3106" s="502">
        <v>102012</v>
      </c>
      <c r="C3106" s="503" t="s">
        <v>2371</v>
      </c>
      <c r="D3106" s="502" t="s">
        <v>15</v>
      </c>
      <c r="E3106" s="504">
        <v>224.73</v>
      </c>
      <c r="F3106" s="512">
        <v>0</v>
      </c>
    </row>
    <row r="3107" spans="1:6">
      <c r="A3107" s="513" t="s">
        <v>13498</v>
      </c>
      <c r="B3107" s="502">
        <v>102009</v>
      </c>
      <c r="C3107" s="503" t="s">
        <v>2368</v>
      </c>
      <c r="D3107" s="502" t="s">
        <v>15</v>
      </c>
      <c r="E3107" s="504">
        <v>318.74</v>
      </c>
      <c r="F3107" s="512">
        <v>0</v>
      </c>
    </row>
    <row r="3108" spans="1:6">
      <c r="A3108" s="513" t="s">
        <v>13498</v>
      </c>
      <c r="B3108" s="502">
        <v>102010</v>
      </c>
      <c r="C3108" s="503" t="s">
        <v>2369</v>
      </c>
      <c r="D3108" s="502" t="s">
        <v>15</v>
      </c>
      <c r="E3108" s="504">
        <v>292.41000000000003</v>
      </c>
      <c r="F3108" s="512">
        <v>0</v>
      </c>
    </row>
    <row r="3109" spans="1:6">
      <c r="A3109" s="513" t="s">
        <v>13498</v>
      </c>
      <c r="B3109" s="502">
        <v>102007</v>
      </c>
      <c r="C3109" s="503" t="s">
        <v>2366</v>
      </c>
      <c r="D3109" s="502" t="s">
        <v>15</v>
      </c>
      <c r="E3109" s="504">
        <v>497.08</v>
      </c>
      <c r="F3109" s="512">
        <v>0</v>
      </c>
    </row>
    <row r="3110" spans="1:6">
      <c r="A3110" s="513" t="s">
        <v>13498</v>
      </c>
      <c r="B3110" s="502">
        <v>102008</v>
      </c>
      <c r="C3110" s="503" t="s">
        <v>2367</v>
      </c>
      <c r="D3110" s="502" t="s">
        <v>15</v>
      </c>
      <c r="E3110" s="504">
        <v>413</v>
      </c>
      <c r="F3110" s="512">
        <v>0</v>
      </c>
    </row>
    <row r="3111" spans="1:6">
      <c r="A3111" s="513" t="s">
        <v>13498</v>
      </c>
      <c r="B3111" s="502">
        <v>101975</v>
      </c>
      <c r="C3111" s="503" t="s">
        <v>2338</v>
      </c>
      <c r="D3111" s="502" t="s">
        <v>15</v>
      </c>
      <c r="E3111" s="504">
        <v>424.41</v>
      </c>
      <c r="F3111" s="512">
        <v>0</v>
      </c>
    </row>
    <row r="3112" spans="1:6">
      <c r="A3112" s="513" t="s">
        <v>13498</v>
      </c>
      <c r="B3112" s="502">
        <v>102006</v>
      </c>
      <c r="C3112" s="503" t="s">
        <v>2365</v>
      </c>
      <c r="D3112" s="502" t="s">
        <v>15</v>
      </c>
      <c r="E3112" s="504">
        <v>202.42</v>
      </c>
      <c r="F3112" s="512">
        <v>0</v>
      </c>
    </row>
    <row r="3113" spans="1:6">
      <c r="A3113" s="513" t="s">
        <v>13498</v>
      </c>
      <c r="B3113" s="502">
        <v>102004</v>
      </c>
      <c r="C3113" s="503" t="s">
        <v>2363</v>
      </c>
      <c r="D3113" s="502" t="s">
        <v>15</v>
      </c>
      <c r="E3113" s="504">
        <v>242.72</v>
      </c>
      <c r="F3113" s="512">
        <v>0</v>
      </c>
    </row>
    <row r="3114" spans="1:6">
      <c r="A3114" s="513" t="s">
        <v>13498</v>
      </c>
      <c r="B3114" s="502">
        <v>102005</v>
      </c>
      <c r="C3114" s="503" t="s">
        <v>2364</v>
      </c>
      <c r="D3114" s="502" t="s">
        <v>15</v>
      </c>
      <c r="E3114" s="504">
        <v>217.96</v>
      </c>
      <c r="F3114" s="512">
        <v>0</v>
      </c>
    </row>
    <row r="3115" spans="1:6">
      <c r="A3115" s="513" t="s">
        <v>13498</v>
      </c>
      <c r="B3115" s="502">
        <v>102002</v>
      </c>
      <c r="C3115" s="503" t="s">
        <v>2361</v>
      </c>
      <c r="D3115" s="502" t="s">
        <v>15</v>
      </c>
      <c r="E3115" s="504">
        <v>303.92</v>
      </c>
      <c r="F3115" s="512">
        <v>0</v>
      </c>
    </row>
    <row r="3116" spans="1:6">
      <c r="A3116" s="513" t="s">
        <v>13498</v>
      </c>
      <c r="B3116" s="502">
        <v>102003</v>
      </c>
      <c r="C3116" s="503" t="s">
        <v>2362</v>
      </c>
      <c r="D3116" s="502" t="s">
        <v>15</v>
      </c>
      <c r="E3116" s="504">
        <v>278.2</v>
      </c>
      <c r="F3116" s="512">
        <v>0</v>
      </c>
    </row>
    <row r="3117" spans="1:6">
      <c r="A3117" s="513" t="s">
        <v>13498</v>
      </c>
      <c r="B3117" s="502">
        <v>102000</v>
      </c>
      <c r="C3117" s="503" t="s">
        <v>2359</v>
      </c>
      <c r="D3117" s="502" t="s">
        <v>15</v>
      </c>
      <c r="E3117" s="504">
        <v>512.27</v>
      </c>
      <c r="F3117" s="512">
        <v>0</v>
      </c>
    </row>
    <row r="3118" spans="1:6">
      <c r="A3118" s="513" t="s">
        <v>13498</v>
      </c>
      <c r="B3118" s="502">
        <v>102001</v>
      </c>
      <c r="C3118" s="503" t="s">
        <v>2360</v>
      </c>
      <c r="D3118" s="502" t="s">
        <v>15</v>
      </c>
      <c r="E3118" s="504">
        <v>438.1</v>
      </c>
      <c r="F3118" s="512">
        <v>0</v>
      </c>
    </row>
    <row r="3119" spans="1:6">
      <c r="A3119" s="513" t="s">
        <v>13498</v>
      </c>
      <c r="B3119" s="502">
        <v>101983</v>
      </c>
      <c r="C3119" s="503" t="s">
        <v>2343</v>
      </c>
      <c r="D3119" s="502" t="s">
        <v>15</v>
      </c>
      <c r="E3119" s="504">
        <v>214.19</v>
      </c>
      <c r="F3119" s="512">
        <v>0</v>
      </c>
    </row>
    <row r="3120" spans="1:6">
      <c r="A3120" s="513" t="s">
        <v>13498</v>
      </c>
      <c r="B3120" s="502">
        <v>101981</v>
      </c>
      <c r="C3120" s="503" t="s">
        <v>2341</v>
      </c>
      <c r="D3120" s="502" t="s">
        <v>15</v>
      </c>
      <c r="E3120" s="504">
        <v>253.78</v>
      </c>
      <c r="F3120" s="512">
        <v>0</v>
      </c>
    </row>
    <row r="3121" spans="1:6">
      <c r="A3121" s="513" t="s">
        <v>13498</v>
      </c>
      <c r="B3121" s="502">
        <v>101982</v>
      </c>
      <c r="C3121" s="503" t="s">
        <v>2342</v>
      </c>
      <c r="D3121" s="502" t="s">
        <v>15</v>
      </c>
      <c r="E3121" s="504">
        <v>229.45</v>
      </c>
      <c r="F3121" s="512">
        <v>0</v>
      </c>
    </row>
    <row r="3122" spans="1:6">
      <c r="A3122" s="513" t="s">
        <v>13498</v>
      </c>
      <c r="B3122" s="502">
        <v>101977</v>
      </c>
      <c r="C3122" s="503" t="s">
        <v>2339</v>
      </c>
      <c r="D3122" s="502" t="s">
        <v>15</v>
      </c>
      <c r="E3122" s="504">
        <v>317.14</v>
      </c>
      <c r="F3122" s="512">
        <v>0</v>
      </c>
    </row>
    <row r="3123" spans="1:6">
      <c r="A3123" s="513" t="s">
        <v>13498</v>
      </c>
      <c r="B3123" s="502">
        <v>101980</v>
      </c>
      <c r="C3123" s="503" t="s">
        <v>2340</v>
      </c>
      <c r="D3123" s="502" t="s">
        <v>15</v>
      </c>
      <c r="E3123" s="504">
        <v>293.88</v>
      </c>
      <c r="F3123" s="512">
        <v>0</v>
      </c>
    </row>
    <row r="3124" spans="1:6">
      <c r="A3124" s="513" t="s">
        <v>13498</v>
      </c>
      <c r="B3124" s="502">
        <v>101974</v>
      </c>
      <c r="C3124" s="503" t="s">
        <v>2337</v>
      </c>
      <c r="D3124" s="502" t="s">
        <v>15</v>
      </c>
      <c r="E3124" s="504">
        <v>502.25</v>
      </c>
      <c r="F3124" s="512">
        <v>0</v>
      </c>
    </row>
    <row r="3125" spans="1:6">
      <c r="A3125" s="513" t="s">
        <v>13511</v>
      </c>
      <c r="B3125" s="502">
        <v>101114</v>
      </c>
      <c r="C3125" s="503" t="s">
        <v>2116</v>
      </c>
      <c r="D3125" s="502" t="s">
        <v>16</v>
      </c>
      <c r="E3125" s="504">
        <v>4.5</v>
      </c>
      <c r="F3125" s="512">
        <v>0.4844</v>
      </c>
    </row>
    <row r="3126" spans="1:6">
      <c r="A3126" s="513" t="s">
        <v>13511</v>
      </c>
      <c r="B3126" s="502">
        <v>101118</v>
      </c>
      <c r="C3126" s="503" t="s">
        <v>2120</v>
      </c>
      <c r="D3126" s="502" t="s">
        <v>16</v>
      </c>
      <c r="E3126" s="504">
        <v>3.88</v>
      </c>
      <c r="F3126" s="512">
        <v>0.47420000000000001</v>
      </c>
    </row>
    <row r="3127" spans="1:6">
      <c r="A3127" s="513" t="s">
        <v>13511</v>
      </c>
      <c r="B3127" s="502">
        <v>101115</v>
      </c>
      <c r="C3127" s="503" t="s">
        <v>2117</v>
      </c>
      <c r="D3127" s="502" t="s">
        <v>16</v>
      </c>
      <c r="E3127" s="504">
        <v>3.79</v>
      </c>
      <c r="F3127" s="512">
        <v>0.51449999999999996</v>
      </c>
    </row>
    <row r="3128" spans="1:6">
      <c r="A3128" s="513" t="s">
        <v>13511</v>
      </c>
      <c r="B3128" s="502">
        <v>101116</v>
      </c>
      <c r="C3128" s="503" t="s">
        <v>2118</v>
      </c>
      <c r="D3128" s="502" t="s">
        <v>16</v>
      </c>
      <c r="E3128" s="504">
        <v>2.37</v>
      </c>
      <c r="F3128" s="512">
        <v>0.49790000000000001</v>
      </c>
    </row>
    <row r="3129" spans="1:6">
      <c r="A3129" s="513" t="s">
        <v>13511</v>
      </c>
      <c r="B3129" s="502">
        <v>101117</v>
      </c>
      <c r="C3129" s="503" t="s">
        <v>2119</v>
      </c>
      <c r="D3129" s="502" t="s">
        <v>16</v>
      </c>
      <c r="E3129" s="504">
        <v>3.4</v>
      </c>
      <c r="F3129" s="512">
        <v>0.68530000000000002</v>
      </c>
    </row>
    <row r="3130" spans="1:6">
      <c r="A3130" s="513" t="s">
        <v>13511</v>
      </c>
      <c r="B3130" s="502">
        <v>101139</v>
      </c>
      <c r="C3130" s="503" t="s">
        <v>2141</v>
      </c>
      <c r="D3130" s="502" t="s">
        <v>16</v>
      </c>
      <c r="E3130" s="504">
        <v>20.77</v>
      </c>
      <c r="F3130" s="512">
        <v>0.45450000000000002</v>
      </c>
    </row>
    <row r="3131" spans="1:6">
      <c r="A3131" s="513" t="s">
        <v>13511</v>
      </c>
      <c r="B3131" s="502">
        <v>101124</v>
      </c>
      <c r="C3131" s="503" t="s">
        <v>2126</v>
      </c>
      <c r="D3131" s="502" t="s">
        <v>16</v>
      </c>
      <c r="E3131" s="504">
        <v>15.52</v>
      </c>
      <c r="F3131" s="512">
        <v>0.45100000000000001</v>
      </c>
    </row>
    <row r="3132" spans="1:6">
      <c r="A3132" s="513" t="s">
        <v>13511</v>
      </c>
      <c r="B3132" s="502">
        <v>101128</v>
      </c>
      <c r="C3132" s="503" t="s">
        <v>2130</v>
      </c>
      <c r="D3132" s="502" t="s">
        <v>16</v>
      </c>
      <c r="E3132" s="504">
        <v>14.9</v>
      </c>
      <c r="F3132" s="512">
        <v>0.44700000000000001</v>
      </c>
    </row>
    <row r="3133" spans="1:6">
      <c r="A3133" s="513" t="s">
        <v>13511</v>
      </c>
      <c r="B3133" s="502">
        <v>101125</v>
      </c>
      <c r="C3133" s="503" t="s">
        <v>2127</v>
      </c>
      <c r="D3133" s="502" t="s">
        <v>16</v>
      </c>
      <c r="E3133" s="504">
        <v>14.81</v>
      </c>
      <c r="F3133" s="512">
        <v>0.45710000000000001</v>
      </c>
    </row>
    <row r="3134" spans="1:6">
      <c r="A3134" s="513" t="s">
        <v>13511</v>
      </c>
      <c r="B3134" s="502">
        <v>101126</v>
      </c>
      <c r="C3134" s="503" t="s">
        <v>2128</v>
      </c>
      <c r="D3134" s="502" t="s">
        <v>16</v>
      </c>
      <c r="E3134" s="504">
        <v>13.38</v>
      </c>
      <c r="F3134" s="512">
        <v>0.44840000000000002</v>
      </c>
    </row>
    <row r="3135" spans="1:6">
      <c r="A3135" s="513" t="s">
        <v>13511</v>
      </c>
      <c r="B3135" s="502">
        <v>101127</v>
      </c>
      <c r="C3135" s="503" t="s">
        <v>2129</v>
      </c>
      <c r="D3135" s="502" t="s">
        <v>16</v>
      </c>
      <c r="E3135" s="504">
        <v>14.42</v>
      </c>
      <c r="F3135" s="512">
        <v>0.49580000000000002</v>
      </c>
    </row>
    <row r="3136" spans="1:6">
      <c r="A3136" s="513" t="s">
        <v>13511</v>
      </c>
      <c r="B3136" s="502">
        <v>101134</v>
      </c>
      <c r="C3136" s="503" t="s">
        <v>2136</v>
      </c>
      <c r="D3136" s="502" t="s">
        <v>16</v>
      </c>
      <c r="E3136" s="504">
        <v>16.23</v>
      </c>
      <c r="F3136" s="512">
        <v>0.44729999999999998</v>
      </c>
    </row>
    <row r="3137" spans="1:6">
      <c r="A3137" s="513" t="s">
        <v>13511</v>
      </c>
      <c r="B3137" s="502">
        <v>101144</v>
      </c>
      <c r="C3137" s="503" t="s">
        <v>2146</v>
      </c>
      <c r="D3137" s="502" t="s">
        <v>16</v>
      </c>
      <c r="E3137" s="504">
        <v>16.22</v>
      </c>
      <c r="F3137" s="512">
        <v>0.4531</v>
      </c>
    </row>
    <row r="3138" spans="1:6">
      <c r="A3138" s="513" t="s">
        <v>13511</v>
      </c>
      <c r="B3138" s="502">
        <v>101138</v>
      </c>
      <c r="C3138" s="503" t="s">
        <v>2140</v>
      </c>
      <c r="D3138" s="502" t="s">
        <v>16</v>
      </c>
      <c r="E3138" s="504">
        <v>15.61</v>
      </c>
      <c r="F3138" s="512">
        <v>0.44330000000000003</v>
      </c>
    </row>
    <row r="3139" spans="1:6">
      <c r="A3139" s="513" t="s">
        <v>13511</v>
      </c>
      <c r="B3139" s="502">
        <v>101148</v>
      </c>
      <c r="C3139" s="503" t="s">
        <v>2150</v>
      </c>
      <c r="D3139" s="502" t="s">
        <v>16</v>
      </c>
      <c r="E3139" s="504">
        <v>15.6</v>
      </c>
      <c r="F3139" s="512">
        <v>0.44940000000000002</v>
      </c>
    </row>
    <row r="3140" spans="1:6">
      <c r="A3140" s="513" t="s">
        <v>13511</v>
      </c>
      <c r="B3140" s="502">
        <v>101135</v>
      </c>
      <c r="C3140" s="503" t="s">
        <v>2137</v>
      </c>
      <c r="D3140" s="502" t="s">
        <v>16</v>
      </c>
      <c r="E3140" s="504">
        <v>15.52</v>
      </c>
      <c r="F3140" s="512">
        <v>0.45300000000000001</v>
      </c>
    </row>
    <row r="3141" spans="1:6">
      <c r="A3141" s="513" t="s">
        <v>13511</v>
      </c>
      <c r="B3141" s="502">
        <v>101145</v>
      </c>
      <c r="C3141" s="503" t="s">
        <v>2147</v>
      </c>
      <c r="D3141" s="502" t="s">
        <v>16</v>
      </c>
      <c r="E3141" s="504">
        <v>15.51</v>
      </c>
      <c r="F3141" s="512">
        <v>0.45910000000000001</v>
      </c>
    </row>
    <row r="3142" spans="1:6">
      <c r="A3142" s="513" t="s">
        <v>13511</v>
      </c>
      <c r="B3142" s="502">
        <v>101136</v>
      </c>
      <c r="C3142" s="503" t="s">
        <v>2138</v>
      </c>
      <c r="D3142" s="502" t="s">
        <v>16</v>
      </c>
      <c r="E3142" s="504">
        <v>14.1</v>
      </c>
      <c r="F3142" s="512">
        <v>0.44400000000000001</v>
      </c>
    </row>
    <row r="3143" spans="1:6">
      <c r="A3143" s="513" t="s">
        <v>13511</v>
      </c>
      <c r="B3143" s="502">
        <v>101146</v>
      </c>
      <c r="C3143" s="503" t="s">
        <v>2148</v>
      </c>
      <c r="D3143" s="502" t="s">
        <v>16</v>
      </c>
      <c r="E3143" s="504">
        <v>14.09</v>
      </c>
      <c r="F3143" s="512">
        <v>0.45069999999999999</v>
      </c>
    </row>
    <row r="3144" spans="1:6">
      <c r="A3144" s="513" t="s">
        <v>13511</v>
      </c>
      <c r="B3144" s="502">
        <v>101137</v>
      </c>
      <c r="C3144" s="503" t="s">
        <v>2139</v>
      </c>
      <c r="D3144" s="502" t="s">
        <v>16</v>
      </c>
      <c r="E3144" s="504">
        <v>15.13</v>
      </c>
      <c r="F3144" s="512">
        <v>0.48980000000000001</v>
      </c>
    </row>
    <row r="3145" spans="1:6">
      <c r="A3145" s="513" t="s">
        <v>13511</v>
      </c>
      <c r="B3145" s="502">
        <v>101147</v>
      </c>
      <c r="C3145" s="503" t="s">
        <v>2149</v>
      </c>
      <c r="D3145" s="502" t="s">
        <v>16</v>
      </c>
      <c r="E3145" s="504">
        <v>15.12</v>
      </c>
      <c r="F3145" s="512">
        <v>0.496</v>
      </c>
    </row>
    <row r="3146" spans="1:6">
      <c r="A3146" s="513" t="s">
        <v>13511</v>
      </c>
      <c r="B3146" s="502">
        <v>101119</v>
      </c>
      <c r="C3146" s="503" t="s">
        <v>2121</v>
      </c>
      <c r="D3146" s="502" t="s">
        <v>16</v>
      </c>
      <c r="E3146" s="504">
        <v>8.58</v>
      </c>
      <c r="F3146" s="512">
        <v>0.48480000000000001</v>
      </c>
    </row>
    <row r="3147" spans="1:6">
      <c r="A3147" s="513" t="s">
        <v>13511</v>
      </c>
      <c r="B3147" s="502">
        <v>101123</v>
      </c>
      <c r="C3147" s="503" t="s">
        <v>2125</v>
      </c>
      <c r="D3147" s="502" t="s">
        <v>16</v>
      </c>
      <c r="E3147" s="504">
        <v>7.4</v>
      </c>
      <c r="F3147" s="512">
        <v>0.47570000000000001</v>
      </c>
    </row>
    <row r="3148" spans="1:6">
      <c r="A3148" s="513" t="s">
        <v>13511</v>
      </c>
      <c r="B3148" s="502">
        <v>101120</v>
      </c>
      <c r="C3148" s="503" t="s">
        <v>2122</v>
      </c>
      <c r="D3148" s="502" t="s">
        <v>16</v>
      </c>
      <c r="E3148" s="504">
        <v>7.27</v>
      </c>
      <c r="F3148" s="512">
        <v>0.51170000000000004</v>
      </c>
    </row>
    <row r="3149" spans="1:6">
      <c r="A3149" s="513" t="s">
        <v>13511</v>
      </c>
      <c r="B3149" s="502">
        <v>101121</v>
      </c>
      <c r="C3149" s="503" t="s">
        <v>2123</v>
      </c>
      <c r="D3149" s="502" t="s">
        <v>16</v>
      </c>
      <c r="E3149" s="504">
        <v>4.55</v>
      </c>
      <c r="F3149" s="512">
        <v>0.4945</v>
      </c>
    </row>
    <row r="3150" spans="1:6">
      <c r="A3150" s="513" t="s">
        <v>13511</v>
      </c>
      <c r="B3150" s="502">
        <v>101122</v>
      </c>
      <c r="C3150" s="503" t="s">
        <v>2124</v>
      </c>
      <c r="D3150" s="502" t="s">
        <v>16</v>
      </c>
      <c r="E3150" s="504">
        <v>6.48</v>
      </c>
      <c r="F3150" s="512">
        <v>0.68830000000000002</v>
      </c>
    </row>
    <row r="3151" spans="1:6">
      <c r="A3151" s="513" t="s">
        <v>13511</v>
      </c>
      <c r="B3151" s="502">
        <v>101129</v>
      </c>
      <c r="C3151" s="503" t="s">
        <v>2131</v>
      </c>
      <c r="D3151" s="502" t="s">
        <v>16</v>
      </c>
      <c r="E3151" s="504">
        <v>20.04</v>
      </c>
      <c r="F3151" s="512">
        <v>0.45760000000000001</v>
      </c>
    </row>
    <row r="3152" spans="1:6">
      <c r="A3152" s="513" t="s">
        <v>13511</v>
      </c>
      <c r="B3152" s="502">
        <v>101133</v>
      </c>
      <c r="C3152" s="503" t="s">
        <v>2135</v>
      </c>
      <c r="D3152" s="502" t="s">
        <v>16</v>
      </c>
      <c r="E3152" s="504">
        <v>18.86</v>
      </c>
      <c r="F3152" s="512">
        <v>0.45229999999999998</v>
      </c>
    </row>
    <row r="3153" spans="1:6">
      <c r="A3153" s="513" t="s">
        <v>13511</v>
      </c>
      <c r="B3153" s="502">
        <v>101130</v>
      </c>
      <c r="C3153" s="503" t="s">
        <v>2132</v>
      </c>
      <c r="D3153" s="502" t="s">
        <v>16</v>
      </c>
      <c r="E3153" s="504">
        <v>18.73</v>
      </c>
      <c r="F3153" s="512">
        <v>0.46610000000000001</v>
      </c>
    </row>
    <row r="3154" spans="1:6">
      <c r="A3154" s="513" t="s">
        <v>13511</v>
      </c>
      <c r="B3154" s="502">
        <v>101131</v>
      </c>
      <c r="C3154" s="503" t="s">
        <v>2133</v>
      </c>
      <c r="D3154" s="502" t="s">
        <v>16</v>
      </c>
      <c r="E3154" s="504">
        <v>16.010000000000002</v>
      </c>
      <c r="F3154" s="512">
        <v>0.45350000000000001</v>
      </c>
    </row>
    <row r="3155" spans="1:6">
      <c r="A3155" s="513" t="s">
        <v>13511</v>
      </c>
      <c r="B3155" s="502">
        <v>101132</v>
      </c>
      <c r="C3155" s="503" t="s">
        <v>2134</v>
      </c>
      <c r="D3155" s="502" t="s">
        <v>16</v>
      </c>
      <c r="E3155" s="504">
        <v>17.940000000000001</v>
      </c>
      <c r="F3155" s="512">
        <v>0.52790000000000004</v>
      </c>
    </row>
    <row r="3156" spans="1:6">
      <c r="A3156" s="513" t="s">
        <v>13511</v>
      </c>
      <c r="B3156" s="502">
        <v>101149</v>
      </c>
      <c r="C3156" s="503" t="s">
        <v>2151</v>
      </c>
      <c r="D3156" s="502" t="s">
        <v>16</v>
      </c>
      <c r="E3156" s="504">
        <v>20.77</v>
      </c>
      <c r="F3156" s="512">
        <v>0.45929999999999999</v>
      </c>
    </row>
    <row r="3157" spans="1:6">
      <c r="A3157" s="513" t="s">
        <v>13511</v>
      </c>
      <c r="B3157" s="502">
        <v>101143</v>
      </c>
      <c r="C3157" s="503" t="s">
        <v>2145</v>
      </c>
      <c r="D3157" s="502" t="s">
        <v>16</v>
      </c>
      <c r="E3157" s="504">
        <v>19.59</v>
      </c>
      <c r="F3157" s="512">
        <v>0.44919999999999999</v>
      </c>
    </row>
    <row r="3158" spans="1:6">
      <c r="A3158" s="513" t="s">
        <v>13511</v>
      </c>
      <c r="B3158" s="502">
        <v>101153</v>
      </c>
      <c r="C3158" s="503" t="s">
        <v>2155</v>
      </c>
      <c r="D3158" s="502" t="s">
        <v>16</v>
      </c>
      <c r="E3158" s="504">
        <v>19.59</v>
      </c>
      <c r="F3158" s="512">
        <v>0.45429999999999998</v>
      </c>
    </row>
    <row r="3159" spans="1:6">
      <c r="A3159" s="513" t="s">
        <v>13511</v>
      </c>
      <c r="B3159" s="502">
        <v>101140</v>
      </c>
      <c r="C3159" s="503" t="s">
        <v>2142</v>
      </c>
      <c r="D3159" s="502" t="s">
        <v>16</v>
      </c>
      <c r="E3159" s="504">
        <v>19.46</v>
      </c>
      <c r="F3159" s="512">
        <v>0.46250000000000002</v>
      </c>
    </row>
    <row r="3160" spans="1:6">
      <c r="A3160" s="513" t="s">
        <v>13511</v>
      </c>
      <c r="B3160" s="502">
        <v>101150</v>
      </c>
      <c r="C3160" s="503" t="s">
        <v>2152</v>
      </c>
      <c r="D3160" s="502" t="s">
        <v>16</v>
      </c>
      <c r="E3160" s="504">
        <v>19.46</v>
      </c>
      <c r="F3160" s="512">
        <v>0.46760000000000002</v>
      </c>
    </row>
    <row r="3161" spans="1:6">
      <c r="A3161" s="513" t="s">
        <v>13511</v>
      </c>
      <c r="B3161" s="502">
        <v>101141</v>
      </c>
      <c r="C3161" s="503" t="s">
        <v>2143</v>
      </c>
      <c r="D3161" s="502" t="s">
        <v>16</v>
      </c>
      <c r="E3161" s="504">
        <v>16.739999999999998</v>
      </c>
      <c r="F3161" s="512">
        <v>0.44979999999999998</v>
      </c>
    </row>
    <row r="3162" spans="1:6">
      <c r="A3162" s="513" t="s">
        <v>13511</v>
      </c>
      <c r="B3162" s="502">
        <v>101151</v>
      </c>
      <c r="C3162" s="503" t="s">
        <v>2153</v>
      </c>
      <c r="D3162" s="502" t="s">
        <v>16</v>
      </c>
      <c r="E3162" s="504">
        <v>16.739999999999998</v>
      </c>
      <c r="F3162" s="512">
        <v>0.45579999999999998</v>
      </c>
    </row>
    <row r="3163" spans="1:6">
      <c r="A3163" s="513" t="s">
        <v>13511</v>
      </c>
      <c r="B3163" s="502">
        <v>101142</v>
      </c>
      <c r="C3163" s="503" t="s">
        <v>2144</v>
      </c>
      <c r="D3163" s="502" t="s">
        <v>16</v>
      </c>
      <c r="E3163" s="504">
        <v>18.670000000000002</v>
      </c>
      <c r="F3163" s="512">
        <v>0.52170000000000005</v>
      </c>
    </row>
    <row r="3164" spans="1:6">
      <c r="A3164" s="513" t="s">
        <v>13511</v>
      </c>
      <c r="B3164" s="502">
        <v>101152</v>
      </c>
      <c r="C3164" s="503" t="s">
        <v>2154</v>
      </c>
      <c r="D3164" s="502" t="s">
        <v>16</v>
      </c>
      <c r="E3164" s="504">
        <v>18.670000000000002</v>
      </c>
      <c r="F3164" s="512">
        <v>0.52700000000000002</v>
      </c>
    </row>
    <row r="3165" spans="1:6">
      <c r="A3165" s="513" t="s">
        <v>13512</v>
      </c>
      <c r="B3165" s="502">
        <v>101206</v>
      </c>
      <c r="C3165" s="503" t="s">
        <v>5874</v>
      </c>
      <c r="D3165" s="502" t="s">
        <v>16</v>
      </c>
      <c r="E3165" s="504">
        <v>13.28</v>
      </c>
      <c r="F3165" s="512">
        <v>0.43</v>
      </c>
    </row>
    <row r="3166" spans="1:6">
      <c r="A3166" s="513" t="s">
        <v>13512</v>
      </c>
      <c r="B3166" s="502">
        <v>101210</v>
      </c>
      <c r="C3166" s="503" t="s">
        <v>5878</v>
      </c>
      <c r="D3166" s="502" t="s">
        <v>16</v>
      </c>
      <c r="E3166" s="504">
        <v>18.600000000000001</v>
      </c>
      <c r="F3166" s="512">
        <v>0.40160000000000001</v>
      </c>
    </row>
    <row r="3167" spans="1:6">
      <c r="A3167" s="513" t="s">
        <v>13512</v>
      </c>
      <c r="B3167" s="502">
        <v>101211</v>
      </c>
      <c r="C3167" s="503" t="s">
        <v>5879</v>
      </c>
      <c r="D3167" s="502" t="s">
        <v>16</v>
      </c>
      <c r="E3167" s="504">
        <v>19.97</v>
      </c>
      <c r="F3167" s="512">
        <v>0.39910000000000001</v>
      </c>
    </row>
    <row r="3168" spans="1:6">
      <c r="A3168" s="513" t="s">
        <v>13512</v>
      </c>
      <c r="B3168" s="502">
        <v>101215</v>
      </c>
      <c r="C3168" s="503" t="s">
        <v>5883</v>
      </c>
      <c r="D3168" s="502" t="s">
        <v>16</v>
      </c>
      <c r="E3168" s="504">
        <v>17.87</v>
      </c>
      <c r="F3168" s="512">
        <v>0.40570000000000001</v>
      </c>
    </row>
    <row r="3169" spans="1:6">
      <c r="A3169" s="513" t="s">
        <v>13512</v>
      </c>
      <c r="B3169" s="502">
        <v>101216</v>
      </c>
      <c r="C3169" s="503" t="s">
        <v>5884</v>
      </c>
      <c r="D3169" s="502" t="s">
        <v>16</v>
      </c>
      <c r="E3169" s="504">
        <v>18.75</v>
      </c>
      <c r="F3169" s="512">
        <v>0.39839999999999998</v>
      </c>
    </row>
    <row r="3170" spans="1:6">
      <c r="A3170" s="513" t="s">
        <v>13512</v>
      </c>
      <c r="B3170" s="502">
        <v>101212</v>
      </c>
      <c r="C3170" s="503" t="s">
        <v>5880</v>
      </c>
      <c r="D3170" s="502" t="s">
        <v>16</v>
      </c>
      <c r="E3170" s="504">
        <v>23.31</v>
      </c>
      <c r="F3170" s="512">
        <v>0.40110000000000001</v>
      </c>
    </row>
    <row r="3171" spans="1:6">
      <c r="A3171" s="513" t="s">
        <v>13512</v>
      </c>
      <c r="B3171" s="502">
        <v>101217</v>
      </c>
      <c r="C3171" s="503" t="s">
        <v>5885</v>
      </c>
      <c r="D3171" s="502" t="s">
        <v>16</v>
      </c>
      <c r="E3171" s="504">
        <v>21.85</v>
      </c>
      <c r="F3171" s="512">
        <v>0.40089999999999998</v>
      </c>
    </row>
    <row r="3172" spans="1:6">
      <c r="A3172" s="513" t="s">
        <v>13512</v>
      </c>
      <c r="B3172" s="502">
        <v>101218</v>
      </c>
      <c r="C3172" s="503" t="s">
        <v>5886</v>
      </c>
      <c r="D3172" s="502" t="s">
        <v>16</v>
      </c>
      <c r="E3172" s="504">
        <v>23.13</v>
      </c>
      <c r="F3172" s="512">
        <v>0.3926</v>
      </c>
    </row>
    <row r="3173" spans="1:6">
      <c r="A3173" s="513" t="s">
        <v>13512</v>
      </c>
      <c r="B3173" s="502">
        <v>101213</v>
      </c>
      <c r="C3173" s="503" t="s">
        <v>5881</v>
      </c>
      <c r="D3173" s="502" t="s">
        <v>16</v>
      </c>
      <c r="E3173" s="504">
        <v>26.06</v>
      </c>
      <c r="F3173" s="512">
        <v>0.40600000000000003</v>
      </c>
    </row>
    <row r="3174" spans="1:6">
      <c r="A3174" s="513" t="s">
        <v>13512</v>
      </c>
      <c r="B3174" s="502">
        <v>101219</v>
      </c>
      <c r="C3174" s="503" t="s">
        <v>5887</v>
      </c>
      <c r="D3174" s="502" t="s">
        <v>16</v>
      </c>
      <c r="E3174" s="504">
        <v>28.07</v>
      </c>
      <c r="F3174" s="512">
        <v>0.38550000000000001</v>
      </c>
    </row>
    <row r="3175" spans="1:6">
      <c r="A3175" s="513" t="s">
        <v>13512</v>
      </c>
      <c r="B3175" s="502">
        <v>101214</v>
      </c>
      <c r="C3175" s="503" t="s">
        <v>5882</v>
      </c>
      <c r="D3175" s="502" t="s">
        <v>16</v>
      </c>
      <c r="E3175" s="504">
        <v>31.53</v>
      </c>
      <c r="F3175" s="512">
        <v>0.39710000000000001</v>
      </c>
    </row>
    <row r="3176" spans="1:6">
      <c r="A3176" s="513" t="s">
        <v>13512</v>
      </c>
      <c r="B3176" s="502">
        <v>101254</v>
      </c>
      <c r="C3176" s="503" t="s">
        <v>5922</v>
      </c>
      <c r="D3176" s="502" t="s">
        <v>16</v>
      </c>
      <c r="E3176" s="504">
        <v>13.51</v>
      </c>
      <c r="F3176" s="512">
        <v>0.41010000000000002</v>
      </c>
    </row>
    <row r="3177" spans="1:6">
      <c r="A3177" s="513" t="s">
        <v>13512</v>
      </c>
      <c r="B3177" s="502">
        <v>101256</v>
      </c>
      <c r="C3177" s="503" t="s">
        <v>5924</v>
      </c>
      <c r="D3177" s="502" t="s">
        <v>16</v>
      </c>
      <c r="E3177" s="504">
        <v>20.9</v>
      </c>
      <c r="F3177" s="512">
        <v>0.3967</v>
      </c>
    </row>
    <row r="3178" spans="1:6">
      <c r="A3178" s="513" t="s">
        <v>13512</v>
      </c>
      <c r="B3178" s="502">
        <v>101257</v>
      </c>
      <c r="C3178" s="503" t="s">
        <v>5925</v>
      </c>
      <c r="D3178" s="502" t="s">
        <v>16</v>
      </c>
      <c r="E3178" s="504">
        <v>22.04</v>
      </c>
      <c r="F3178" s="512">
        <v>0.38929999999999998</v>
      </c>
    </row>
    <row r="3179" spans="1:6">
      <c r="A3179" s="513" t="s">
        <v>13512</v>
      </c>
      <c r="B3179" s="502">
        <v>101258</v>
      </c>
      <c r="C3179" s="503" t="s">
        <v>5926</v>
      </c>
      <c r="D3179" s="502" t="s">
        <v>16</v>
      </c>
      <c r="E3179" s="504">
        <v>25.57</v>
      </c>
      <c r="F3179" s="512">
        <v>0.38800000000000001</v>
      </c>
    </row>
    <row r="3180" spans="1:6">
      <c r="A3180" s="513" t="s">
        <v>13512</v>
      </c>
      <c r="B3180" s="502">
        <v>101259</v>
      </c>
      <c r="C3180" s="503" t="s">
        <v>5927</v>
      </c>
      <c r="D3180" s="502" t="s">
        <v>16</v>
      </c>
      <c r="E3180" s="504">
        <v>28.43</v>
      </c>
      <c r="F3180" s="512">
        <v>0.38900000000000001</v>
      </c>
    </row>
    <row r="3181" spans="1:6">
      <c r="A3181" s="513" t="s">
        <v>13512</v>
      </c>
      <c r="B3181" s="502">
        <v>101260</v>
      </c>
      <c r="C3181" s="503" t="s">
        <v>5928</v>
      </c>
      <c r="D3181" s="502" t="s">
        <v>16</v>
      </c>
      <c r="E3181" s="504">
        <v>35.56</v>
      </c>
      <c r="F3181" s="512">
        <v>0.38640000000000002</v>
      </c>
    </row>
    <row r="3182" spans="1:6">
      <c r="A3182" s="513" t="s">
        <v>13512</v>
      </c>
      <c r="B3182" s="502">
        <v>101208</v>
      </c>
      <c r="C3182" s="503" t="s">
        <v>5876</v>
      </c>
      <c r="D3182" s="502" t="s">
        <v>16</v>
      </c>
      <c r="E3182" s="504">
        <v>11.24</v>
      </c>
      <c r="F3182" s="512">
        <v>0.41639999999999999</v>
      </c>
    </row>
    <row r="3183" spans="1:6">
      <c r="A3183" s="513" t="s">
        <v>13512</v>
      </c>
      <c r="B3183" s="502">
        <v>101209</v>
      </c>
      <c r="C3183" s="503" t="s">
        <v>5877</v>
      </c>
      <c r="D3183" s="502" t="s">
        <v>16</v>
      </c>
      <c r="E3183" s="504">
        <v>10.44</v>
      </c>
      <c r="F3183" s="512">
        <v>0.41189999999999999</v>
      </c>
    </row>
    <row r="3184" spans="1:6">
      <c r="A3184" s="513" t="s">
        <v>13512</v>
      </c>
      <c r="B3184" s="502">
        <v>101220</v>
      </c>
      <c r="C3184" s="503" t="s">
        <v>5888</v>
      </c>
      <c r="D3184" s="502" t="s">
        <v>16</v>
      </c>
      <c r="E3184" s="504">
        <v>17.559999999999999</v>
      </c>
      <c r="F3184" s="512">
        <v>0.40379999999999999</v>
      </c>
    </row>
    <row r="3185" spans="1:6">
      <c r="A3185" s="513" t="s">
        <v>13512</v>
      </c>
      <c r="B3185" s="502">
        <v>101221</v>
      </c>
      <c r="C3185" s="503" t="s">
        <v>5889</v>
      </c>
      <c r="D3185" s="502" t="s">
        <v>16</v>
      </c>
      <c r="E3185" s="504">
        <v>18.57</v>
      </c>
      <c r="F3185" s="512">
        <v>0.39629999999999999</v>
      </c>
    </row>
    <row r="3186" spans="1:6">
      <c r="A3186" s="513" t="s">
        <v>13512</v>
      </c>
      <c r="B3186" s="502">
        <v>101225</v>
      </c>
      <c r="C3186" s="503" t="s">
        <v>5893</v>
      </c>
      <c r="D3186" s="502" t="s">
        <v>16</v>
      </c>
      <c r="E3186" s="504">
        <v>16.14</v>
      </c>
      <c r="F3186" s="512">
        <v>0.40089999999999998</v>
      </c>
    </row>
    <row r="3187" spans="1:6">
      <c r="A3187" s="513" t="s">
        <v>13512</v>
      </c>
      <c r="B3187" s="502">
        <v>101226</v>
      </c>
      <c r="C3187" s="503" t="s">
        <v>5894</v>
      </c>
      <c r="D3187" s="502" t="s">
        <v>16</v>
      </c>
      <c r="E3187" s="504">
        <v>17.010000000000002</v>
      </c>
      <c r="F3187" s="512">
        <v>0.39329999999999998</v>
      </c>
    </row>
    <row r="3188" spans="1:6">
      <c r="A3188" s="513" t="s">
        <v>13512</v>
      </c>
      <c r="B3188" s="502">
        <v>101222</v>
      </c>
      <c r="C3188" s="503" t="s">
        <v>5890</v>
      </c>
      <c r="D3188" s="502" t="s">
        <v>16</v>
      </c>
      <c r="E3188" s="504">
        <v>21.59</v>
      </c>
      <c r="F3188" s="512">
        <v>0.39510000000000001</v>
      </c>
    </row>
    <row r="3189" spans="1:6">
      <c r="A3189" s="513" t="s">
        <v>13512</v>
      </c>
      <c r="B3189" s="502">
        <v>101227</v>
      </c>
      <c r="C3189" s="503" t="s">
        <v>5895</v>
      </c>
      <c r="D3189" s="502" t="s">
        <v>16</v>
      </c>
      <c r="E3189" s="504">
        <v>19.73</v>
      </c>
      <c r="F3189" s="512">
        <v>0.39279999999999998</v>
      </c>
    </row>
    <row r="3190" spans="1:6">
      <c r="A3190" s="513" t="s">
        <v>13512</v>
      </c>
      <c r="B3190" s="502">
        <v>101228</v>
      </c>
      <c r="C3190" s="503" t="s">
        <v>5896</v>
      </c>
      <c r="D3190" s="502" t="s">
        <v>16</v>
      </c>
      <c r="E3190" s="504">
        <v>21.06</v>
      </c>
      <c r="F3190" s="512">
        <v>0.38369999999999999</v>
      </c>
    </row>
    <row r="3191" spans="1:6">
      <c r="A3191" s="513" t="s">
        <v>13512</v>
      </c>
      <c r="B3191" s="502">
        <v>101223</v>
      </c>
      <c r="C3191" s="503" t="s">
        <v>5891</v>
      </c>
      <c r="D3191" s="502" t="s">
        <v>16</v>
      </c>
      <c r="E3191" s="504">
        <v>24.04</v>
      </c>
      <c r="F3191" s="512">
        <v>0.39729999999999999</v>
      </c>
    </row>
    <row r="3192" spans="1:6">
      <c r="A3192" s="513" t="s">
        <v>13512</v>
      </c>
      <c r="B3192" s="502">
        <v>101229</v>
      </c>
      <c r="C3192" s="503" t="s">
        <v>5897</v>
      </c>
      <c r="D3192" s="502" t="s">
        <v>16</v>
      </c>
      <c r="E3192" s="504">
        <v>26.56</v>
      </c>
      <c r="F3192" s="512">
        <v>0.38400000000000001</v>
      </c>
    </row>
    <row r="3193" spans="1:6">
      <c r="A3193" s="513" t="s">
        <v>13512</v>
      </c>
      <c r="B3193" s="502">
        <v>101224</v>
      </c>
      <c r="C3193" s="503" t="s">
        <v>5892</v>
      </c>
      <c r="D3193" s="502" t="s">
        <v>16</v>
      </c>
      <c r="E3193" s="504">
        <v>30.16</v>
      </c>
      <c r="F3193" s="512">
        <v>0.39489999999999997</v>
      </c>
    </row>
    <row r="3194" spans="1:6">
      <c r="A3194" s="513" t="s">
        <v>13512</v>
      </c>
      <c r="B3194" s="502">
        <v>101265</v>
      </c>
      <c r="C3194" s="503" t="s">
        <v>5933</v>
      </c>
      <c r="D3194" s="502" t="s">
        <v>16</v>
      </c>
      <c r="E3194" s="504">
        <v>33.47</v>
      </c>
      <c r="F3194" s="512">
        <v>0.37819999999999998</v>
      </c>
    </row>
    <row r="3195" spans="1:6">
      <c r="A3195" s="513" t="s">
        <v>13512</v>
      </c>
      <c r="B3195" s="502">
        <v>101255</v>
      </c>
      <c r="C3195" s="503" t="s">
        <v>5923</v>
      </c>
      <c r="D3195" s="502" t="s">
        <v>16</v>
      </c>
      <c r="E3195" s="504">
        <v>11.97</v>
      </c>
      <c r="F3195" s="512">
        <v>0.39929999999999999</v>
      </c>
    </row>
    <row r="3196" spans="1:6">
      <c r="A3196" s="513" t="s">
        <v>13512</v>
      </c>
      <c r="B3196" s="502">
        <v>101261</v>
      </c>
      <c r="C3196" s="503" t="s">
        <v>5929</v>
      </c>
      <c r="D3196" s="502" t="s">
        <v>16</v>
      </c>
      <c r="E3196" s="504">
        <v>19.82</v>
      </c>
      <c r="F3196" s="512">
        <v>0.39350000000000002</v>
      </c>
    </row>
    <row r="3197" spans="1:6">
      <c r="A3197" s="513" t="s">
        <v>13512</v>
      </c>
      <c r="B3197" s="502">
        <v>101262</v>
      </c>
      <c r="C3197" s="503" t="s">
        <v>5930</v>
      </c>
      <c r="D3197" s="502" t="s">
        <v>16</v>
      </c>
      <c r="E3197" s="504">
        <v>20.93</v>
      </c>
      <c r="F3197" s="512">
        <v>0.38650000000000001</v>
      </c>
    </row>
    <row r="3198" spans="1:6">
      <c r="A3198" s="513" t="s">
        <v>13512</v>
      </c>
      <c r="B3198" s="502">
        <v>101263</v>
      </c>
      <c r="C3198" s="503" t="s">
        <v>5931</v>
      </c>
      <c r="D3198" s="502" t="s">
        <v>16</v>
      </c>
      <c r="E3198" s="504">
        <v>24.22</v>
      </c>
      <c r="F3198" s="512">
        <v>0.38269999999999998</v>
      </c>
    </row>
    <row r="3199" spans="1:6">
      <c r="A3199" s="513" t="s">
        <v>13512</v>
      </c>
      <c r="B3199" s="502">
        <v>101264</v>
      </c>
      <c r="C3199" s="503" t="s">
        <v>5932</v>
      </c>
      <c r="D3199" s="502" t="s">
        <v>16</v>
      </c>
      <c r="E3199" s="504">
        <v>26.85</v>
      </c>
      <c r="F3199" s="512">
        <v>0.38290000000000002</v>
      </c>
    </row>
    <row r="3200" spans="1:6">
      <c r="A3200" s="513" t="s">
        <v>13512</v>
      </c>
      <c r="B3200" s="502">
        <v>101207</v>
      </c>
      <c r="C3200" s="503" t="s">
        <v>5875</v>
      </c>
      <c r="D3200" s="502" t="s">
        <v>16</v>
      </c>
      <c r="E3200" s="504">
        <v>11.49</v>
      </c>
      <c r="F3200" s="512">
        <v>0.4012</v>
      </c>
    </row>
    <row r="3201" spans="1:6">
      <c r="A3201" s="513" t="s">
        <v>13512</v>
      </c>
      <c r="B3201" s="502">
        <v>101230</v>
      </c>
      <c r="C3201" s="503" t="s">
        <v>5898</v>
      </c>
      <c r="D3201" s="502" t="s">
        <v>16</v>
      </c>
      <c r="E3201" s="504">
        <v>11.71</v>
      </c>
      <c r="F3201" s="512">
        <v>0.42099999999999999</v>
      </c>
    </row>
    <row r="3202" spans="1:6">
      <c r="A3202" s="513" t="s">
        <v>13512</v>
      </c>
      <c r="B3202" s="502">
        <v>101231</v>
      </c>
      <c r="C3202" s="503" t="s">
        <v>5899</v>
      </c>
      <c r="D3202" s="502" t="s">
        <v>16</v>
      </c>
      <c r="E3202" s="504">
        <v>11.14</v>
      </c>
      <c r="F3202" s="512">
        <v>0.41920000000000002</v>
      </c>
    </row>
    <row r="3203" spans="1:6">
      <c r="A3203" s="513" t="s">
        <v>13512</v>
      </c>
      <c r="B3203" s="502">
        <v>101272</v>
      </c>
      <c r="C3203" s="503" t="s">
        <v>5940</v>
      </c>
      <c r="D3203" s="502" t="s">
        <v>16</v>
      </c>
      <c r="E3203" s="504">
        <v>33.97</v>
      </c>
      <c r="F3203" s="512">
        <v>0.38240000000000002</v>
      </c>
    </row>
    <row r="3204" spans="1:6">
      <c r="A3204" s="513" t="s">
        <v>13512</v>
      </c>
      <c r="B3204" s="502">
        <v>101266</v>
      </c>
      <c r="C3204" s="503" t="s">
        <v>5934</v>
      </c>
      <c r="D3204" s="502" t="s">
        <v>16</v>
      </c>
      <c r="E3204" s="504">
        <v>12.01</v>
      </c>
      <c r="F3204" s="512">
        <v>0.40300000000000002</v>
      </c>
    </row>
    <row r="3205" spans="1:6">
      <c r="A3205" s="513" t="s">
        <v>13512</v>
      </c>
      <c r="B3205" s="502">
        <v>101239</v>
      </c>
      <c r="C3205" s="503" t="s">
        <v>5907</v>
      </c>
      <c r="D3205" s="502" t="s">
        <v>16</v>
      </c>
      <c r="E3205" s="504">
        <v>16.04</v>
      </c>
      <c r="F3205" s="512">
        <v>0.39400000000000002</v>
      </c>
    </row>
    <row r="3206" spans="1:6">
      <c r="A3206" s="513" t="s">
        <v>13512</v>
      </c>
      <c r="B3206" s="502">
        <v>101240</v>
      </c>
      <c r="C3206" s="503" t="s">
        <v>5908</v>
      </c>
      <c r="D3206" s="502" t="s">
        <v>16</v>
      </c>
      <c r="E3206" s="504">
        <v>16.940000000000001</v>
      </c>
      <c r="F3206" s="512">
        <v>0.3861</v>
      </c>
    </row>
    <row r="3207" spans="1:6">
      <c r="A3207" s="513" t="s">
        <v>13512</v>
      </c>
      <c r="B3207" s="502">
        <v>101268</v>
      </c>
      <c r="C3207" s="503" t="s">
        <v>5936</v>
      </c>
      <c r="D3207" s="502" t="s">
        <v>16</v>
      </c>
      <c r="E3207" s="504">
        <v>19</v>
      </c>
      <c r="F3207" s="512">
        <v>0.38679999999999998</v>
      </c>
    </row>
    <row r="3208" spans="1:6">
      <c r="A3208" s="513" t="s">
        <v>13512</v>
      </c>
      <c r="B3208" s="502">
        <v>101234</v>
      </c>
      <c r="C3208" s="503" t="s">
        <v>5902</v>
      </c>
      <c r="D3208" s="502" t="s">
        <v>16</v>
      </c>
      <c r="E3208" s="504">
        <v>18.25</v>
      </c>
      <c r="F3208" s="512">
        <v>0.41099999999999998</v>
      </c>
    </row>
    <row r="3209" spans="1:6">
      <c r="A3209" s="513" t="s">
        <v>13512</v>
      </c>
      <c r="B3209" s="502">
        <v>101235</v>
      </c>
      <c r="C3209" s="503" t="s">
        <v>5903</v>
      </c>
      <c r="D3209" s="502" t="s">
        <v>16</v>
      </c>
      <c r="E3209" s="504">
        <v>19.23</v>
      </c>
      <c r="F3209" s="512">
        <v>0.40300000000000002</v>
      </c>
    </row>
    <row r="3210" spans="1:6">
      <c r="A3210" s="513" t="s">
        <v>13512</v>
      </c>
      <c r="B3210" s="502">
        <v>101241</v>
      </c>
      <c r="C3210" s="503" t="s">
        <v>5909</v>
      </c>
      <c r="D3210" s="502" t="s">
        <v>16</v>
      </c>
      <c r="E3210" s="504">
        <v>19.8</v>
      </c>
      <c r="F3210" s="512">
        <v>0.38840000000000002</v>
      </c>
    </row>
    <row r="3211" spans="1:6">
      <c r="A3211" s="513" t="s">
        <v>13512</v>
      </c>
      <c r="B3211" s="502">
        <v>101269</v>
      </c>
      <c r="C3211" s="503" t="s">
        <v>5937</v>
      </c>
      <c r="D3211" s="502" t="s">
        <v>16</v>
      </c>
      <c r="E3211" s="504">
        <v>21.16</v>
      </c>
      <c r="F3211" s="512">
        <v>0.39040000000000002</v>
      </c>
    </row>
    <row r="3212" spans="1:6">
      <c r="A3212" s="513" t="s">
        <v>13512</v>
      </c>
      <c r="B3212" s="502">
        <v>101236</v>
      </c>
      <c r="C3212" s="503" t="s">
        <v>5904</v>
      </c>
      <c r="D3212" s="502" t="s">
        <v>16</v>
      </c>
      <c r="E3212" s="504">
        <v>22.4</v>
      </c>
      <c r="F3212" s="512">
        <v>0.4027</v>
      </c>
    </row>
    <row r="3213" spans="1:6">
      <c r="A3213" s="513" t="s">
        <v>13512</v>
      </c>
      <c r="B3213" s="502">
        <v>101237</v>
      </c>
      <c r="C3213" s="503" t="s">
        <v>5905</v>
      </c>
      <c r="D3213" s="502" t="s">
        <v>16</v>
      </c>
      <c r="E3213" s="504">
        <v>23.88</v>
      </c>
      <c r="F3213" s="512">
        <v>0.39360000000000001</v>
      </c>
    </row>
    <row r="3214" spans="1:6">
      <c r="A3214" s="513" t="s">
        <v>13512</v>
      </c>
      <c r="B3214" s="502">
        <v>101242</v>
      </c>
      <c r="C3214" s="503" t="s">
        <v>5910</v>
      </c>
      <c r="D3214" s="502" t="s">
        <v>16</v>
      </c>
      <c r="E3214" s="504">
        <v>22.13</v>
      </c>
      <c r="F3214" s="512">
        <v>0.39360000000000001</v>
      </c>
    </row>
    <row r="3215" spans="1:6">
      <c r="A3215" s="513" t="s">
        <v>13512</v>
      </c>
      <c r="B3215" s="502">
        <v>101270</v>
      </c>
      <c r="C3215" s="503" t="s">
        <v>5938</v>
      </c>
      <c r="D3215" s="502" t="s">
        <v>16</v>
      </c>
      <c r="E3215" s="504">
        <v>24.53</v>
      </c>
      <c r="F3215" s="512">
        <v>0.38690000000000002</v>
      </c>
    </row>
    <row r="3216" spans="1:6">
      <c r="A3216" s="513" t="s">
        <v>13512</v>
      </c>
      <c r="B3216" s="502">
        <v>101243</v>
      </c>
      <c r="C3216" s="503" t="s">
        <v>5911</v>
      </c>
      <c r="D3216" s="502" t="s">
        <v>16</v>
      </c>
      <c r="E3216" s="504">
        <v>26.85</v>
      </c>
      <c r="F3216" s="512">
        <v>0.38400000000000001</v>
      </c>
    </row>
    <row r="3217" spans="1:6">
      <c r="A3217" s="513" t="s">
        <v>13512</v>
      </c>
      <c r="B3217" s="502">
        <v>101271</v>
      </c>
      <c r="C3217" s="503" t="s">
        <v>5939</v>
      </c>
      <c r="D3217" s="502" t="s">
        <v>16</v>
      </c>
      <c r="E3217" s="504">
        <v>27.21</v>
      </c>
      <c r="F3217" s="512">
        <v>0.38700000000000001</v>
      </c>
    </row>
    <row r="3218" spans="1:6">
      <c r="A3218" s="513" t="s">
        <v>13512</v>
      </c>
      <c r="B3218" s="502">
        <v>101238</v>
      </c>
      <c r="C3218" s="503" t="s">
        <v>5906</v>
      </c>
      <c r="D3218" s="502" t="s">
        <v>16</v>
      </c>
      <c r="E3218" s="504">
        <v>30.22</v>
      </c>
      <c r="F3218" s="512">
        <v>0.39410000000000001</v>
      </c>
    </row>
    <row r="3219" spans="1:6">
      <c r="A3219" s="513" t="s">
        <v>13512</v>
      </c>
      <c r="B3219" s="502">
        <v>101232</v>
      </c>
      <c r="C3219" s="503" t="s">
        <v>5900</v>
      </c>
      <c r="D3219" s="502" t="s">
        <v>16</v>
      </c>
      <c r="E3219" s="504">
        <v>10.039999999999999</v>
      </c>
      <c r="F3219" s="512">
        <v>0.40739999999999998</v>
      </c>
    </row>
    <row r="3220" spans="1:6">
      <c r="A3220" s="513" t="s">
        <v>13512</v>
      </c>
      <c r="B3220" s="502">
        <v>101233</v>
      </c>
      <c r="C3220" s="503" t="s">
        <v>5901</v>
      </c>
      <c r="D3220" s="502" t="s">
        <v>16</v>
      </c>
      <c r="E3220" s="504">
        <v>9.27</v>
      </c>
      <c r="F3220" s="512">
        <v>0.40350000000000003</v>
      </c>
    </row>
    <row r="3221" spans="1:6">
      <c r="A3221" s="513" t="s">
        <v>13512</v>
      </c>
      <c r="B3221" s="502">
        <v>101248</v>
      </c>
      <c r="C3221" s="503" t="s">
        <v>5916</v>
      </c>
      <c r="D3221" s="502" t="s">
        <v>16</v>
      </c>
      <c r="E3221" s="504">
        <v>28.89</v>
      </c>
      <c r="F3221" s="512">
        <v>0.39079999999999998</v>
      </c>
    </row>
    <row r="3222" spans="1:6">
      <c r="A3222" s="513" t="s">
        <v>13512</v>
      </c>
      <c r="B3222" s="502">
        <v>101277</v>
      </c>
      <c r="C3222" s="503" t="s">
        <v>5945</v>
      </c>
      <c r="D3222" s="502" t="s">
        <v>16</v>
      </c>
      <c r="E3222" s="504">
        <v>32.93</v>
      </c>
      <c r="F3222" s="512">
        <v>0.379</v>
      </c>
    </row>
    <row r="3223" spans="1:6">
      <c r="A3223" s="513" t="s">
        <v>13512</v>
      </c>
      <c r="B3223" s="502">
        <v>101267</v>
      </c>
      <c r="C3223" s="503" t="s">
        <v>5935</v>
      </c>
      <c r="D3223" s="502" t="s">
        <v>16</v>
      </c>
      <c r="E3223" s="504">
        <v>11.58</v>
      </c>
      <c r="F3223" s="512">
        <v>0.40670000000000001</v>
      </c>
    </row>
    <row r="3224" spans="1:6">
      <c r="A3224" s="513" t="s">
        <v>13512</v>
      </c>
      <c r="B3224" s="502">
        <v>101249</v>
      </c>
      <c r="C3224" s="503" t="s">
        <v>5917</v>
      </c>
      <c r="D3224" s="502" t="s">
        <v>16</v>
      </c>
      <c r="E3224" s="504">
        <v>14.69</v>
      </c>
      <c r="F3224" s="512">
        <v>0.3901</v>
      </c>
    </row>
    <row r="3225" spans="1:6">
      <c r="A3225" s="513" t="s">
        <v>13512</v>
      </c>
      <c r="B3225" s="502">
        <v>101273</v>
      </c>
      <c r="C3225" s="503" t="s">
        <v>5941</v>
      </c>
      <c r="D3225" s="502" t="s">
        <v>16</v>
      </c>
      <c r="E3225" s="504">
        <v>18.190000000000001</v>
      </c>
      <c r="F3225" s="512">
        <v>0.38429999999999997</v>
      </c>
    </row>
    <row r="3226" spans="1:6">
      <c r="A3226" s="513" t="s">
        <v>13512</v>
      </c>
      <c r="B3226" s="502">
        <v>101245</v>
      </c>
      <c r="C3226" s="503" t="s">
        <v>5913</v>
      </c>
      <c r="D3226" s="502" t="s">
        <v>16</v>
      </c>
      <c r="E3226" s="504">
        <v>17.87</v>
      </c>
      <c r="F3226" s="512">
        <v>0.39789999999999998</v>
      </c>
    </row>
    <row r="3227" spans="1:6">
      <c r="A3227" s="513" t="s">
        <v>13512</v>
      </c>
      <c r="B3227" s="502">
        <v>101250</v>
      </c>
      <c r="C3227" s="503" t="s">
        <v>5918</v>
      </c>
      <c r="D3227" s="502" t="s">
        <v>16</v>
      </c>
      <c r="E3227" s="504">
        <v>16.32</v>
      </c>
      <c r="F3227" s="512">
        <v>0.39460000000000001</v>
      </c>
    </row>
    <row r="3228" spans="1:6">
      <c r="A3228" s="513" t="s">
        <v>13512</v>
      </c>
      <c r="B3228" s="502">
        <v>101251</v>
      </c>
      <c r="C3228" s="503" t="s">
        <v>5919</v>
      </c>
      <c r="D3228" s="502" t="s">
        <v>16</v>
      </c>
      <c r="E3228" s="504">
        <v>18.57</v>
      </c>
      <c r="F3228" s="512">
        <v>0.38769999999999999</v>
      </c>
    </row>
    <row r="3229" spans="1:6">
      <c r="A3229" s="513" t="s">
        <v>13512</v>
      </c>
      <c r="B3229" s="502">
        <v>101274</v>
      </c>
      <c r="C3229" s="503" t="s">
        <v>5942</v>
      </c>
      <c r="D3229" s="502" t="s">
        <v>16</v>
      </c>
      <c r="E3229" s="504">
        <v>20.11</v>
      </c>
      <c r="F3229" s="512">
        <v>0.38540000000000002</v>
      </c>
    </row>
    <row r="3230" spans="1:6">
      <c r="A3230" s="513" t="s">
        <v>13512</v>
      </c>
      <c r="B3230" s="502">
        <v>101246</v>
      </c>
      <c r="C3230" s="503" t="s">
        <v>5914</v>
      </c>
      <c r="D3230" s="502" t="s">
        <v>16</v>
      </c>
      <c r="E3230" s="504">
        <v>20.78</v>
      </c>
      <c r="F3230" s="512">
        <v>0.39460000000000001</v>
      </c>
    </row>
    <row r="3231" spans="1:6">
      <c r="A3231" s="513" t="s">
        <v>13512</v>
      </c>
      <c r="B3231" s="502">
        <v>101252</v>
      </c>
      <c r="C3231" s="503" t="s">
        <v>5920</v>
      </c>
      <c r="D3231" s="502" t="s">
        <v>16</v>
      </c>
      <c r="E3231" s="504">
        <v>20.2</v>
      </c>
      <c r="F3231" s="512">
        <v>0.38269999999999998</v>
      </c>
    </row>
    <row r="3232" spans="1:6">
      <c r="A3232" s="513" t="s">
        <v>13512</v>
      </c>
      <c r="B3232" s="502">
        <v>101275</v>
      </c>
      <c r="C3232" s="503" t="s">
        <v>5943</v>
      </c>
      <c r="D3232" s="502" t="s">
        <v>16</v>
      </c>
      <c r="E3232" s="504">
        <v>23.29</v>
      </c>
      <c r="F3232" s="512">
        <v>0.38090000000000002</v>
      </c>
    </row>
    <row r="3233" spans="1:6">
      <c r="A3233" s="513" t="s">
        <v>13512</v>
      </c>
      <c r="B3233" s="502">
        <v>101247</v>
      </c>
      <c r="C3233" s="503" t="s">
        <v>5915</v>
      </c>
      <c r="D3233" s="502" t="s">
        <v>16</v>
      </c>
      <c r="E3233" s="504">
        <v>23.07</v>
      </c>
      <c r="F3233" s="512">
        <v>0.39579999999999999</v>
      </c>
    </row>
    <row r="3234" spans="1:6">
      <c r="A3234" s="513" t="s">
        <v>13512</v>
      </c>
      <c r="B3234" s="502">
        <v>101276</v>
      </c>
      <c r="C3234" s="503" t="s">
        <v>5944</v>
      </c>
      <c r="D3234" s="502" t="s">
        <v>16</v>
      </c>
      <c r="E3234" s="504">
        <v>25.75</v>
      </c>
      <c r="F3234" s="512">
        <v>0.38019999999999998</v>
      </c>
    </row>
    <row r="3235" spans="1:6">
      <c r="A3235" s="513" t="s">
        <v>13512</v>
      </c>
      <c r="B3235" s="502">
        <v>101253</v>
      </c>
      <c r="C3235" s="503" t="s">
        <v>5921</v>
      </c>
      <c r="D3235" s="502" t="s">
        <v>16</v>
      </c>
      <c r="E3235" s="504">
        <v>25.45</v>
      </c>
      <c r="F3235" s="512">
        <v>0.38040000000000002</v>
      </c>
    </row>
    <row r="3236" spans="1:6">
      <c r="A3236" s="513" t="s">
        <v>13512</v>
      </c>
      <c r="B3236" s="502">
        <v>101244</v>
      </c>
      <c r="C3236" s="503" t="s">
        <v>5912</v>
      </c>
      <c r="D3236" s="502" t="s">
        <v>16</v>
      </c>
      <c r="E3236" s="504">
        <v>16.89</v>
      </c>
      <c r="F3236" s="512">
        <v>0.40620000000000001</v>
      </c>
    </row>
    <row r="3237" spans="1:6">
      <c r="A3237" s="513" t="s">
        <v>13513</v>
      </c>
      <c r="B3237" s="502">
        <v>93358</v>
      </c>
      <c r="C3237" s="503" t="s">
        <v>7269</v>
      </c>
      <c r="D3237" s="502" t="s">
        <v>16</v>
      </c>
      <c r="E3237" s="504">
        <v>93.94</v>
      </c>
      <c r="F3237" s="512">
        <v>0</v>
      </c>
    </row>
    <row r="3238" spans="1:6">
      <c r="A3238" s="513" t="s">
        <v>13513</v>
      </c>
      <c r="B3238" s="502">
        <v>90082</v>
      </c>
      <c r="C3238" s="503" t="s">
        <v>7251</v>
      </c>
      <c r="D3238" s="502" t="s">
        <v>16</v>
      </c>
      <c r="E3238" s="504">
        <v>9.81</v>
      </c>
      <c r="F3238" s="512">
        <v>0.50149999999999995</v>
      </c>
    </row>
    <row r="3239" spans="1:6">
      <c r="A3239" s="513" t="s">
        <v>13513</v>
      </c>
      <c r="B3239" s="502">
        <v>90091</v>
      </c>
      <c r="C3239" s="503" t="s">
        <v>7256</v>
      </c>
      <c r="D3239" s="502" t="s">
        <v>16</v>
      </c>
      <c r="E3239" s="504">
        <v>6.19</v>
      </c>
      <c r="F3239" s="512">
        <v>0.50080000000000002</v>
      </c>
    </row>
    <row r="3240" spans="1:6">
      <c r="A3240" s="513" t="s">
        <v>13513</v>
      </c>
      <c r="B3240" s="502">
        <v>102307</v>
      </c>
      <c r="C3240" s="503" t="s">
        <v>7301</v>
      </c>
      <c r="D3240" s="502" t="s">
        <v>16</v>
      </c>
      <c r="E3240" s="504">
        <v>12.27</v>
      </c>
      <c r="F3240" s="512">
        <v>0.50119999999999998</v>
      </c>
    </row>
    <row r="3241" spans="1:6">
      <c r="A3241" s="513" t="s">
        <v>13513</v>
      </c>
      <c r="B3241" s="502">
        <v>102315</v>
      </c>
      <c r="C3241" s="503" t="s">
        <v>7309</v>
      </c>
      <c r="D3241" s="502" t="s">
        <v>16</v>
      </c>
      <c r="E3241" s="504">
        <v>7.73</v>
      </c>
      <c r="F3241" s="512">
        <v>0.50190000000000001</v>
      </c>
    </row>
    <row r="3242" spans="1:6">
      <c r="A3242" s="513" t="s">
        <v>13513</v>
      </c>
      <c r="B3242" s="502">
        <v>102283</v>
      </c>
      <c r="C3242" s="503" t="s">
        <v>7277</v>
      </c>
      <c r="D3242" s="502" t="s">
        <v>16</v>
      </c>
      <c r="E3242" s="504">
        <v>12.85</v>
      </c>
      <c r="F3242" s="512">
        <v>0.50190000000000001</v>
      </c>
    </row>
    <row r="3243" spans="1:6">
      <c r="A3243" s="513" t="s">
        <v>13513</v>
      </c>
      <c r="B3243" s="502">
        <v>102291</v>
      </c>
      <c r="C3243" s="503" t="s">
        <v>7285</v>
      </c>
      <c r="D3243" s="502" t="s">
        <v>16</v>
      </c>
      <c r="E3243" s="504">
        <v>8.09</v>
      </c>
      <c r="F3243" s="512">
        <v>0.50190000000000001</v>
      </c>
    </row>
    <row r="3244" spans="1:6">
      <c r="A3244" s="513" t="s">
        <v>13513</v>
      </c>
      <c r="B3244" s="502">
        <v>102276</v>
      </c>
      <c r="C3244" s="503" t="s">
        <v>7270</v>
      </c>
      <c r="D3244" s="502" t="s">
        <v>16</v>
      </c>
      <c r="E3244" s="504">
        <v>11.05</v>
      </c>
      <c r="F3244" s="512">
        <v>0.50139999999999996</v>
      </c>
    </row>
    <row r="3245" spans="1:6">
      <c r="A3245" s="513" t="s">
        <v>13513</v>
      </c>
      <c r="B3245" s="502">
        <v>102306</v>
      </c>
      <c r="C3245" s="503" t="s">
        <v>7300</v>
      </c>
      <c r="D3245" s="502" t="s">
        <v>16</v>
      </c>
      <c r="E3245" s="504">
        <v>13.81</v>
      </c>
      <c r="F3245" s="512">
        <v>0.50180000000000002</v>
      </c>
    </row>
    <row r="3246" spans="1:6">
      <c r="A3246" s="513" t="s">
        <v>13513</v>
      </c>
      <c r="B3246" s="502">
        <v>102279</v>
      </c>
      <c r="C3246" s="503" t="s">
        <v>7273</v>
      </c>
      <c r="D3246" s="502" t="s">
        <v>16</v>
      </c>
      <c r="E3246" s="504">
        <v>6.95</v>
      </c>
      <c r="F3246" s="512">
        <v>0.50219999999999998</v>
      </c>
    </row>
    <row r="3247" spans="1:6">
      <c r="A3247" s="513" t="s">
        <v>13513</v>
      </c>
      <c r="B3247" s="502">
        <v>102282</v>
      </c>
      <c r="C3247" s="503" t="s">
        <v>7276</v>
      </c>
      <c r="D3247" s="502" t="s">
        <v>16</v>
      </c>
      <c r="E3247" s="504">
        <v>14.46</v>
      </c>
      <c r="F3247" s="512">
        <v>0.50209999999999999</v>
      </c>
    </row>
    <row r="3248" spans="1:6">
      <c r="A3248" s="513" t="s">
        <v>13513</v>
      </c>
      <c r="B3248" s="502">
        <v>102290</v>
      </c>
      <c r="C3248" s="503" t="s">
        <v>7284</v>
      </c>
      <c r="D3248" s="502" t="s">
        <v>16</v>
      </c>
      <c r="E3248" s="504">
        <v>9.11</v>
      </c>
      <c r="F3248" s="512">
        <v>0.50160000000000005</v>
      </c>
    </row>
    <row r="3249" spans="1:6">
      <c r="A3249" s="513" t="s">
        <v>13513</v>
      </c>
      <c r="B3249" s="502">
        <v>90100</v>
      </c>
      <c r="C3249" s="503" t="s">
        <v>7262</v>
      </c>
      <c r="D3249" s="502" t="s">
        <v>16</v>
      </c>
      <c r="E3249" s="504">
        <v>13.25</v>
      </c>
      <c r="F3249" s="512">
        <v>0.37740000000000001</v>
      </c>
    </row>
    <row r="3250" spans="1:6">
      <c r="A3250" s="513" t="s">
        <v>13513</v>
      </c>
      <c r="B3250" s="502">
        <v>102323</v>
      </c>
      <c r="C3250" s="503" t="s">
        <v>7317</v>
      </c>
      <c r="D3250" s="502" t="s">
        <v>16</v>
      </c>
      <c r="E3250" s="504">
        <v>16.57</v>
      </c>
      <c r="F3250" s="512">
        <v>0.37719999999999998</v>
      </c>
    </row>
    <row r="3251" spans="1:6">
      <c r="A3251" s="513" t="s">
        <v>13513</v>
      </c>
      <c r="B3251" s="502">
        <v>102327</v>
      </c>
      <c r="C3251" s="503" t="s">
        <v>7321</v>
      </c>
      <c r="D3251" s="502" t="s">
        <v>16</v>
      </c>
      <c r="E3251" s="504">
        <v>10.43</v>
      </c>
      <c r="F3251" s="512">
        <v>0.37680000000000002</v>
      </c>
    </row>
    <row r="3252" spans="1:6">
      <c r="A3252" s="513" t="s">
        <v>13513</v>
      </c>
      <c r="B3252" s="502">
        <v>102299</v>
      </c>
      <c r="C3252" s="503" t="s">
        <v>7293</v>
      </c>
      <c r="D3252" s="502" t="s">
        <v>16</v>
      </c>
      <c r="E3252" s="504">
        <v>17.34</v>
      </c>
      <c r="F3252" s="512">
        <v>0.37769999999999998</v>
      </c>
    </row>
    <row r="3253" spans="1:6">
      <c r="A3253" s="513" t="s">
        <v>13513</v>
      </c>
      <c r="B3253" s="502">
        <v>102303</v>
      </c>
      <c r="C3253" s="503" t="s">
        <v>7297</v>
      </c>
      <c r="D3253" s="502" t="s">
        <v>16</v>
      </c>
      <c r="E3253" s="504">
        <v>10.92</v>
      </c>
      <c r="F3253" s="512">
        <v>0.37730000000000002</v>
      </c>
    </row>
    <row r="3254" spans="1:6">
      <c r="A3254" s="513" t="s">
        <v>13513</v>
      </c>
      <c r="B3254" s="502">
        <v>90099</v>
      </c>
      <c r="C3254" s="503" t="s">
        <v>7261</v>
      </c>
      <c r="D3254" s="502" t="s">
        <v>16</v>
      </c>
      <c r="E3254" s="504">
        <v>15.47</v>
      </c>
      <c r="F3254" s="512">
        <v>0.3775</v>
      </c>
    </row>
    <row r="3255" spans="1:6">
      <c r="A3255" s="513" t="s">
        <v>13513</v>
      </c>
      <c r="B3255" s="502">
        <v>102322</v>
      </c>
      <c r="C3255" s="503" t="s">
        <v>7316</v>
      </c>
      <c r="D3255" s="502" t="s">
        <v>16</v>
      </c>
      <c r="E3255" s="504">
        <v>19.329999999999998</v>
      </c>
      <c r="F3255" s="512">
        <v>0.37769999999999998</v>
      </c>
    </row>
    <row r="3256" spans="1:6">
      <c r="A3256" s="513" t="s">
        <v>13513</v>
      </c>
      <c r="B3256" s="502">
        <v>102298</v>
      </c>
      <c r="C3256" s="503" t="s">
        <v>7292</v>
      </c>
      <c r="D3256" s="502" t="s">
        <v>16</v>
      </c>
      <c r="E3256" s="504">
        <v>20.23</v>
      </c>
      <c r="F3256" s="512">
        <v>0.37769999999999998</v>
      </c>
    </row>
    <row r="3257" spans="1:6">
      <c r="A3257" s="513" t="s">
        <v>13513</v>
      </c>
      <c r="B3257" s="502">
        <v>102302</v>
      </c>
      <c r="C3257" s="503" t="s">
        <v>7296</v>
      </c>
      <c r="D3257" s="502" t="s">
        <v>16</v>
      </c>
      <c r="E3257" s="504">
        <v>12.74</v>
      </c>
      <c r="F3257" s="512">
        <v>0.37759999999999999</v>
      </c>
    </row>
    <row r="3258" spans="1:6">
      <c r="A3258" s="513" t="s">
        <v>13513</v>
      </c>
      <c r="B3258" s="502">
        <v>102326</v>
      </c>
      <c r="C3258" s="503" t="s">
        <v>7320</v>
      </c>
      <c r="D3258" s="502" t="s">
        <v>16</v>
      </c>
      <c r="E3258" s="504">
        <v>12.18</v>
      </c>
      <c r="F3258" s="512">
        <v>0.37680000000000002</v>
      </c>
    </row>
    <row r="3259" spans="1:6">
      <c r="A3259" s="513" t="s">
        <v>13513</v>
      </c>
      <c r="B3259" s="502">
        <v>102314</v>
      </c>
      <c r="C3259" s="503" t="s">
        <v>7308</v>
      </c>
      <c r="D3259" s="502" t="s">
        <v>16</v>
      </c>
      <c r="E3259" s="504">
        <v>8.6999999999999993</v>
      </c>
      <c r="F3259" s="512">
        <v>0.50229999999999997</v>
      </c>
    </row>
    <row r="3260" spans="1:6">
      <c r="A3260" s="513" t="s">
        <v>13513</v>
      </c>
      <c r="B3260" s="502">
        <v>102312</v>
      </c>
      <c r="C3260" s="503" t="s">
        <v>7306</v>
      </c>
      <c r="D3260" s="502" t="s">
        <v>16</v>
      </c>
      <c r="E3260" s="504">
        <v>11.11</v>
      </c>
      <c r="F3260" s="512">
        <v>0.49409999999999998</v>
      </c>
    </row>
    <row r="3261" spans="1:6">
      <c r="A3261" s="513" t="s">
        <v>13513</v>
      </c>
      <c r="B3261" s="502">
        <v>102288</v>
      </c>
      <c r="C3261" s="503" t="s">
        <v>7282</v>
      </c>
      <c r="D3261" s="502" t="s">
        <v>16</v>
      </c>
      <c r="E3261" s="504">
        <v>11.63</v>
      </c>
      <c r="F3261" s="512">
        <v>0.49440000000000001</v>
      </c>
    </row>
    <row r="3262" spans="1:6">
      <c r="A3262" s="513" t="s">
        <v>13513</v>
      </c>
      <c r="B3262" s="502">
        <v>90087</v>
      </c>
      <c r="C3262" s="503" t="s">
        <v>7254</v>
      </c>
      <c r="D3262" s="502" t="s">
        <v>16</v>
      </c>
      <c r="E3262" s="504">
        <v>8.8800000000000008</v>
      </c>
      <c r="F3262" s="512">
        <v>0.49440000000000001</v>
      </c>
    </row>
    <row r="3263" spans="1:6">
      <c r="A3263" s="513" t="s">
        <v>13513</v>
      </c>
      <c r="B3263" s="502">
        <v>102308</v>
      </c>
      <c r="C3263" s="503" t="s">
        <v>7302</v>
      </c>
      <c r="D3263" s="502" t="s">
        <v>16</v>
      </c>
      <c r="E3263" s="504">
        <v>11.88</v>
      </c>
      <c r="F3263" s="512">
        <v>0.50170000000000003</v>
      </c>
    </row>
    <row r="3264" spans="1:6">
      <c r="A3264" s="513" t="s">
        <v>13513</v>
      </c>
      <c r="B3264" s="502">
        <v>90084</v>
      </c>
      <c r="C3264" s="503" t="s">
        <v>7252</v>
      </c>
      <c r="D3264" s="502" t="s">
        <v>16</v>
      </c>
      <c r="E3264" s="504">
        <v>9.51</v>
      </c>
      <c r="F3264" s="512">
        <v>0.50160000000000005</v>
      </c>
    </row>
    <row r="3265" spans="1:6">
      <c r="A3265" s="513" t="s">
        <v>13513</v>
      </c>
      <c r="B3265" s="502">
        <v>102284</v>
      </c>
      <c r="C3265" s="503" t="s">
        <v>7278</v>
      </c>
      <c r="D3265" s="502" t="s">
        <v>16</v>
      </c>
      <c r="E3265" s="504">
        <v>12.43</v>
      </c>
      <c r="F3265" s="512">
        <v>0.502</v>
      </c>
    </row>
    <row r="3266" spans="1:6">
      <c r="A3266" s="513" t="s">
        <v>13513</v>
      </c>
      <c r="B3266" s="502">
        <v>102325</v>
      </c>
      <c r="C3266" s="503" t="s">
        <v>7319</v>
      </c>
      <c r="D3266" s="502" t="s">
        <v>16</v>
      </c>
      <c r="E3266" s="504">
        <v>14.99</v>
      </c>
      <c r="F3266" s="512">
        <v>0.37759999999999999</v>
      </c>
    </row>
    <row r="3267" spans="1:6">
      <c r="A3267" s="513" t="s">
        <v>13513</v>
      </c>
      <c r="B3267" s="502">
        <v>102329</v>
      </c>
      <c r="C3267" s="503" t="s">
        <v>7323</v>
      </c>
      <c r="D3267" s="502" t="s">
        <v>16</v>
      </c>
      <c r="E3267" s="504">
        <v>9.44</v>
      </c>
      <c r="F3267" s="512">
        <v>0.37709999999999999</v>
      </c>
    </row>
    <row r="3268" spans="1:6">
      <c r="A3268" s="513" t="s">
        <v>13513</v>
      </c>
      <c r="B3268" s="502">
        <v>102301</v>
      </c>
      <c r="C3268" s="503" t="s">
        <v>7295</v>
      </c>
      <c r="D3268" s="502" t="s">
        <v>16</v>
      </c>
      <c r="E3268" s="504">
        <v>15.69</v>
      </c>
      <c r="F3268" s="512">
        <v>0.37730000000000002</v>
      </c>
    </row>
    <row r="3269" spans="1:6">
      <c r="A3269" s="513" t="s">
        <v>13513</v>
      </c>
      <c r="B3269" s="502">
        <v>102305</v>
      </c>
      <c r="C3269" s="503" t="s">
        <v>7299</v>
      </c>
      <c r="D3269" s="502" t="s">
        <v>16</v>
      </c>
      <c r="E3269" s="504">
        <v>9.8800000000000008</v>
      </c>
      <c r="F3269" s="512">
        <v>0.3775</v>
      </c>
    </row>
    <row r="3270" spans="1:6">
      <c r="A3270" s="513" t="s">
        <v>13513</v>
      </c>
      <c r="B3270" s="502">
        <v>90101</v>
      </c>
      <c r="C3270" s="503" t="s">
        <v>7263</v>
      </c>
      <c r="D3270" s="502" t="s">
        <v>16</v>
      </c>
      <c r="E3270" s="504">
        <v>13.09</v>
      </c>
      <c r="F3270" s="512">
        <v>0.37740000000000001</v>
      </c>
    </row>
    <row r="3271" spans="1:6">
      <c r="A3271" s="513" t="s">
        <v>13513</v>
      </c>
      <c r="B3271" s="502">
        <v>102324</v>
      </c>
      <c r="C3271" s="503" t="s">
        <v>7318</v>
      </c>
      <c r="D3271" s="502" t="s">
        <v>16</v>
      </c>
      <c r="E3271" s="504">
        <v>16.37</v>
      </c>
      <c r="F3271" s="512">
        <v>0.3775</v>
      </c>
    </row>
    <row r="3272" spans="1:6">
      <c r="A3272" s="513" t="s">
        <v>13513</v>
      </c>
      <c r="B3272" s="502">
        <v>102300</v>
      </c>
      <c r="C3272" s="503" t="s">
        <v>7294</v>
      </c>
      <c r="D3272" s="502" t="s">
        <v>16</v>
      </c>
      <c r="E3272" s="504">
        <v>17.14</v>
      </c>
      <c r="F3272" s="512">
        <v>0.3775</v>
      </c>
    </row>
    <row r="3273" spans="1:6">
      <c r="A3273" s="513" t="s">
        <v>13513</v>
      </c>
      <c r="B3273" s="502">
        <v>90102</v>
      </c>
      <c r="C3273" s="503" t="s">
        <v>7264</v>
      </c>
      <c r="D3273" s="502" t="s">
        <v>16</v>
      </c>
      <c r="E3273" s="504">
        <v>11.98</v>
      </c>
      <c r="F3273" s="512">
        <v>0.37809999999999999</v>
      </c>
    </row>
    <row r="3274" spans="1:6">
      <c r="A3274" s="513" t="s">
        <v>13513</v>
      </c>
      <c r="B3274" s="502">
        <v>102328</v>
      </c>
      <c r="C3274" s="503" t="s">
        <v>7322</v>
      </c>
      <c r="D3274" s="502" t="s">
        <v>16</v>
      </c>
      <c r="E3274" s="504">
        <v>10.31</v>
      </c>
      <c r="F3274" s="512">
        <v>0.37730000000000002</v>
      </c>
    </row>
    <row r="3275" spans="1:6">
      <c r="A3275" s="513" t="s">
        <v>13513</v>
      </c>
      <c r="B3275" s="502">
        <v>102304</v>
      </c>
      <c r="C3275" s="503" t="s">
        <v>7298</v>
      </c>
      <c r="D3275" s="502" t="s">
        <v>16</v>
      </c>
      <c r="E3275" s="504">
        <v>10.79</v>
      </c>
      <c r="F3275" s="512">
        <v>0.37719999999999998</v>
      </c>
    </row>
    <row r="3276" spans="1:6">
      <c r="A3276" s="513" t="s">
        <v>13513</v>
      </c>
      <c r="B3276" s="502">
        <v>102295</v>
      </c>
      <c r="C3276" s="503" t="s">
        <v>7289</v>
      </c>
      <c r="D3276" s="502" t="s">
        <v>16</v>
      </c>
      <c r="E3276" s="504">
        <v>7.62</v>
      </c>
      <c r="F3276" s="512">
        <v>0.49480000000000002</v>
      </c>
    </row>
    <row r="3277" spans="1:6">
      <c r="A3277" s="513" t="s">
        <v>13513</v>
      </c>
      <c r="B3277" s="502">
        <v>102281</v>
      </c>
      <c r="C3277" s="503" t="s">
        <v>7275</v>
      </c>
      <c r="D3277" s="502" t="s">
        <v>16</v>
      </c>
      <c r="E3277" s="504">
        <v>5.81</v>
      </c>
      <c r="F3277" s="512">
        <v>0.49399999999999999</v>
      </c>
    </row>
    <row r="3278" spans="1:6">
      <c r="A3278" s="513" t="s">
        <v>13513</v>
      </c>
      <c r="B3278" s="502">
        <v>102311</v>
      </c>
      <c r="C3278" s="503" t="s">
        <v>7305</v>
      </c>
      <c r="D3278" s="502" t="s">
        <v>16</v>
      </c>
      <c r="E3278" s="504">
        <v>11.55</v>
      </c>
      <c r="F3278" s="512">
        <v>0.49440000000000001</v>
      </c>
    </row>
    <row r="3279" spans="1:6">
      <c r="A3279" s="513" t="s">
        <v>13513</v>
      </c>
      <c r="B3279" s="502">
        <v>102319</v>
      </c>
      <c r="C3279" s="503" t="s">
        <v>7313</v>
      </c>
      <c r="D3279" s="502" t="s">
        <v>16</v>
      </c>
      <c r="E3279" s="504">
        <v>7.27</v>
      </c>
      <c r="F3279" s="512">
        <v>0.49519999999999997</v>
      </c>
    </row>
    <row r="3280" spans="1:6">
      <c r="A3280" s="513" t="s">
        <v>13513</v>
      </c>
      <c r="B3280" s="502">
        <v>102287</v>
      </c>
      <c r="C3280" s="503" t="s">
        <v>7281</v>
      </c>
      <c r="D3280" s="502" t="s">
        <v>16</v>
      </c>
      <c r="E3280" s="504">
        <v>12.09</v>
      </c>
      <c r="F3280" s="512">
        <v>0.49380000000000002</v>
      </c>
    </row>
    <row r="3281" spans="1:6">
      <c r="A3281" s="513" t="s">
        <v>13513</v>
      </c>
      <c r="B3281" s="502">
        <v>102316</v>
      </c>
      <c r="C3281" s="503" t="s">
        <v>7310</v>
      </c>
      <c r="D3281" s="502" t="s">
        <v>16</v>
      </c>
      <c r="E3281" s="504">
        <v>7.48</v>
      </c>
      <c r="F3281" s="512">
        <v>0.50129999999999997</v>
      </c>
    </row>
    <row r="3282" spans="1:6">
      <c r="A3282" s="513" t="s">
        <v>13513</v>
      </c>
      <c r="B3282" s="502">
        <v>102292</v>
      </c>
      <c r="C3282" s="503" t="s">
        <v>7286</v>
      </c>
      <c r="D3282" s="502" t="s">
        <v>16</v>
      </c>
      <c r="E3282" s="504">
        <v>7.84</v>
      </c>
      <c r="F3282" s="512">
        <v>0.50129999999999997</v>
      </c>
    </row>
    <row r="3283" spans="1:6">
      <c r="A3283" s="513" t="s">
        <v>13513</v>
      </c>
      <c r="B3283" s="502">
        <v>90092</v>
      </c>
      <c r="C3283" s="503" t="s">
        <v>7257</v>
      </c>
      <c r="D3283" s="502" t="s">
        <v>16</v>
      </c>
      <c r="E3283" s="504">
        <v>5.98</v>
      </c>
      <c r="F3283" s="512">
        <v>0.50170000000000003</v>
      </c>
    </row>
    <row r="3284" spans="1:6">
      <c r="A3284" s="513" t="s">
        <v>13513</v>
      </c>
      <c r="B3284" s="502">
        <v>102278</v>
      </c>
      <c r="C3284" s="503" t="s">
        <v>7272</v>
      </c>
      <c r="D3284" s="502" t="s">
        <v>16</v>
      </c>
      <c r="E3284" s="504">
        <v>9.23</v>
      </c>
      <c r="F3284" s="512">
        <v>0.49399999999999999</v>
      </c>
    </row>
    <row r="3285" spans="1:6">
      <c r="A3285" s="513" t="s">
        <v>13513</v>
      </c>
      <c r="B3285" s="502">
        <v>90094</v>
      </c>
      <c r="C3285" s="503" t="s">
        <v>7258</v>
      </c>
      <c r="D3285" s="502" t="s">
        <v>16</v>
      </c>
      <c r="E3285" s="504">
        <v>5.67</v>
      </c>
      <c r="F3285" s="512">
        <v>0.50090000000000001</v>
      </c>
    </row>
    <row r="3286" spans="1:6">
      <c r="A3286" s="513" t="s">
        <v>13513</v>
      </c>
      <c r="B3286" s="502">
        <v>102309</v>
      </c>
      <c r="C3286" s="503" t="s">
        <v>7303</v>
      </c>
      <c r="D3286" s="502" t="s">
        <v>16</v>
      </c>
      <c r="E3286" s="504">
        <v>11.24</v>
      </c>
      <c r="F3286" s="512">
        <v>0.50180000000000002</v>
      </c>
    </row>
    <row r="3287" spans="1:6">
      <c r="A3287" s="513" t="s">
        <v>13513</v>
      </c>
      <c r="B3287" s="502">
        <v>102285</v>
      </c>
      <c r="C3287" s="503" t="s">
        <v>7279</v>
      </c>
      <c r="D3287" s="502" t="s">
        <v>16</v>
      </c>
      <c r="E3287" s="504">
        <v>11.77</v>
      </c>
      <c r="F3287" s="512">
        <v>0.50129999999999997</v>
      </c>
    </row>
    <row r="3288" spans="1:6">
      <c r="A3288" s="513" t="s">
        <v>13513</v>
      </c>
      <c r="B3288" s="502">
        <v>90095</v>
      </c>
      <c r="C3288" s="503" t="s">
        <v>7259</v>
      </c>
      <c r="D3288" s="502" t="s">
        <v>16</v>
      </c>
      <c r="E3288" s="504">
        <v>5.6</v>
      </c>
      <c r="F3288" s="512">
        <v>0.4929</v>
      </c>
    </row>
    <row r="3289" spans="1:6">
      <c r="A3289" s="513" t="s">
        <v>13513</v>
      </c>
      <c r="B3289" s="502">
        <v>102320</v>
      </c>
      <c r="C3289" s="503" t="s">
        <v>7314</v>
      </c>
      <c r="D3289" s="502" t="s">
        <v>16</v>
      </c>
      <c r="E3289" s="504">
        <v>6.99</v>
      </c>
      <c r="F3289" s="512">
        <v>0.495</v>
      </c>
    </row>
    <row r="3290" spans="1:6">
      <c r="A3290" s="513" t="s">
        <v>13513</v>
      </c>
      <c r="B3290" s="502">
        <v>102296</v>
      </c>
      <c r="C3290" s="503" t="s">
        <v>7290</v>
      </c>
      <c r="D3290" s="502" t="s">
        <v>16</v>
      </c>
      <c r="E3290" s="504">
        <v>7.33</v>
      </c>
      <c r="F3290" s="512">
        <v>0.49249999999999999</v>
      </c>
    </row>
    <row r="3291" spans="1:6">
      <c r="A3291" s="513" t="s">
        <v>13513</v>
      </c>
      <c r="B3291" s="502">
        <v>90086</v>
      </c>
      <c r="C3291" s="503" t="s">
        <v>7253</v>
      </c>
      <c r="D3291" s="502" t="s">
        <v>16</v>
      </c>
      <c r="E3291" s="504">
        <v>8.99</v>
      </c>
      <c r="F3291" s="512">
        <v>0.50170000000000003</v>
      </c>
    </row>
    <row r="3292" spans="1:6">
      <c r="A3292" s="513" t="s">
        <v>13513</v>
      </c>
      <c r="B3292" s="502">
        <v>102277</v>
      </c>
      <c r="C3292" s="503" t="s">
        <v>7271</v>
      </c>
      <c r="D3292" s="502" t="s">
        <v>16</v>
      </c>
      <c r="E3292" s="504">
        <v>8.73</v>
      </c>
      <c r="F3292" s="512">
        <v>0.50170000000000003</v>
      </c>
    </row>
    <row r="3293" spans="1:6">
      <c r="A3293" s="513" t="s">
        <v>13513</v>
      </c>
      <c r="B3293" s="502">
        <v>102286</v>
      </c>
      <c r="C3293" s="503" t="s">
        <v>7280</v>
      </c>
      <c r="D3293" s="502" t="s">
        <v>16</v>
      </c>
      <c r="E3293" s="504">
        <v>11.43</v>
      </c>
      <c r="F3293" s="512">
        <v>0.50129999999999997</v>
      </c>
    </row>
    <row r="3294" spans="1:6">
      <c r="A3294" s="513" t="s">
        <v>13513</v>
      </c>
      <c r="B3294" s="502">
        <v>90098</v>
      </c>
      <c r="C3294" s="503" t="s">
        <v>7260</v>
      </c>
      <c r="D3294" s="502" t="s">
        <v>16</v>
      </c>
      <c r="E3294" s="504">
        <v>5.48</v>
      </c>
      <c r="F3294" s="512">
        <v>0.4945</v>
      </c>
    </row>
    <row r="3295" spans="1:6">
      <c r="A3295" s="513" t="s">
        <v>13513</v>
      </c>
      <c r="B3295" s="502">
        <v>102313</v>
      </c>
      <c r="C3295" s="503" t="s">
        <v>7307</v>
      </c>
      <c r="D3295" s="502" t="s">
        <v>16</v>
      </c>
      <c r="E3295" s="504">
        <v>10.89</v>
      </c>
      <c r="F3295" s="512">
        <v>0.49399999999999999</v>
      </c>
    </row>
    <row r="3296" spans="1:6">
      <c r="A3296" s="513" t="s">
        <v>13513</v>
      </c>
      <c r="B3296" s="502">
        <v>102321</v>
      </c>
      <c r="C3296" s="503" t="s">
        <v>7315</v>
      </c>
      <c r="D3296" s="502" t="s">
        <v>16</v>
      </c>
      <c r="E3296" s="504">
        <v>6.86</v>
      </c>
      <c r="F3296" s="512">
        <v>0.49419999999999997</v>
      </c>
    </row>
    <row r="3297" spans="1:6">
      <c r="A3297" s="513" t="s">
        <v>13513</v>
      </c>
      <c r="B3297" s="502">
        <v>102289</v>
      </c>
      <c r="C3297" s="503" t="s">
        <v>7283</v>
      </c>
      <c r="D3297" s="502" t="s">
        <v>16</v>
      </c>
      <c r="E3297" s="504">
        <v>11.39</v>
      </c>
      <c r="F3297" s="512">
        <v>0.49430000000000002</v>
      </c>
    </row>
    <row r="3298" spans="1:6">
      <c r="A3298" s="513" t="s">
        <v>13513</v>
      </c>
      <c r="B3298" s="502">
        <v>102297</v>
      </c>
      <c r="C3298" s="503" t="s">
        <v>7291</v>
      </c>
      <c r="D3298" s="502" t="s">
        <v>16</v>
      </c>
      <c r="E3298" s="504">
        <v>7.18</v>
      </c>
      <c r="F3298" s="512">
        <v>0.49299999999999999</v>
      </c>
    </row>
    <row r="3299" spans="1:6">
      <c r="A3299" s="513" t="s">
        <v>13513</v>
      </c>
      <c r="B3299" s="502">
        <v>102280</v>
      </c>
      <c r="C3299" s="503" t="s">
        <v>7274</v>
      </c>
      <c r="D3299" s="502" t="s">
        <v>16</v>
      </c>
      <c r="E3299" s="504">
        <v>5.5</v>
      </c>
      <c r="F3299" s="512">
        <v>0.50180000000000002</v>
      </c>
    </row>
    <row r="3300" spans="1:6">
      <c r="A3300" s="513" t="s">
        <v>13513</v>
      </c>
      <c r="B3300" s="502">
        <v>102294</v>
      </c>
      <c r="C3300" s="503" t="s">
        <v>7288</v>
      </c>
      <c r="D3300" s="502" t="s">
        <v>16</v>
      </c>
      <c r="E3300" s="504">
        <v>7.19</v>
      </c>
      <c r="F3300" s="512">
        <v>0.50209999999999999</v>
      </c>
    </row>
    <row r="3301" spans="1:6">
      <c r="A3301" s="513" t="s">
        <v>13513</v>
      </c>
      <c r="B3301" s="502">
        <v>90090</v>
      </c>
      <c r="C3301" s="503" t="s">
        <v>7255</v>
      </c>
      <c r="D3301" s="502" t="s">
        <v>16</v>
      </c>
      <c r="E3301" s="504">
        <v>8.7100000000000009</v>
      </c>
      <c r="F3301" s="512">
        <v>0.49370000000000003</v>
      </c>
    </row>
    <row r="3302" spans="1:6">
      <c r="A3302" s="513" t="s">
        <v>13513</v>
      </c>
      <c r="B3302" s="502">
        <v>102317</v>
      </c>
      <c r="C3302" s="503" t="s">
        <v>7311</v>
      </c>
      <c r="D3302" s="502" t="s">
        <v>16</v>
      </c>
      <c r="E3302" s="504">
        <v>7.08</v>
      </c>
      <c r="F3302" s="512">
        <v>0.50280000000000002</v>
      </c>
    </row>
    <row r="3303" spans="1:6">
      <c r="A3303" s="513" t="s">
        <v>13513</v>
      </c>
      <c r="B3303" s="502">
        <v>102293</v>
      </c>
      <c r="C3303" s="503" t="s">
        <v>7287</v>
      </c>
      <c r="D3303" s="502" t="s">
        <v>16</v>
      </c>
      <c r="E3303" s="504">
        <v>7.41</v>
      </c>
      <c r="F3303" s="512">
        <v>0.50070000000000003</v>
      </c>
    </row>
    <row r="3304" spans="1:6">
      <c r="A3304" s="513" t="s">
        <v>13513</v>
      </c>
      <c r="B3304" s="502">
        <v>102310</v>
      </c>
      <c r="C3304" s="503" t="s">
        <v>7304</v>
      </c>
      <c r="D3304" s="502" t="s">
        <v>16</v>
      </c>
      <c r="E3304" s="504">
        <v>10.92</v>
      </c>
      <c r="F3304" s="512">
        <v>0.50180000000000002</v>
      </c>
    </row>
    <row r="3305" spans="1:6">
      <c r="A3305" s="513" t="s">
        <v>13513</v>
      </c>
      <c r="B3305" s="502">
        <v>102318</v>
      </c>
      <c r="C3305" s="503" t="s">
        <v>7312</v>
      </c>
      <c r="D3305" s="502" t="s">
        <v>16</v>
      </c>
      <c r="E3305" s="504">
        <v>6.87</v>
      </c>
      <c r="F3305" s="512">
        <v>0.50219999999999998</v>
      </c>
    </row>
    <row r="3306" spans="1:6">
      <c r="A3306" s="513" t="s">
        <v>13513</v>
      </c>
      <c r="B3306" s="502">
        <v>90106</v>
      </c>
      <c r="C3306" s="503" t="s">
        <v>7266</v>
      </c>
      <c r="D3306" s="502" t="s">
        <v>16</v>
      </c>
      <c r="E3306" s="504">
        <v>8.35</v>
      </c>
      <c r="F3306" s="512">
        <v>0.37719999999999998</v>
      </c>
    </row>
    <row r="3307" spans="1:6">
      <c r="A3307" s="513" t="s">
        <v>13513</v>
      </c>
      <c r="B3307" s="502">
        <v>90105</v>
      </c>
      <c r="C3307" s="503" t="s">
        <v>7265</v>
      </c>
      <c r="D3307" s="502" t="s">
        <v>16</v>
      </c>
      <c r="E3307" s="504">
        <v>9.17</v>
      </c>
      <c r="F3307" s="512">
        <v>0.37190000000000001</v>
      </c>
    </row>
    <row r="3308" spans="1:6">
      <c r="A3308" s="513" t="s">
        <v>13513</v>
      </c>
      <c r="B3308" s="502">
        <v>90108</v>
      </c>
      <c r="C3308" s="503" t="s">
        <v>7268</v>
      </c>
      <c r="D3308" s="502" t="s">
        <v>16</v>
      </c>
      <c r="E3308" s="504">
        <v>7.55</v>
      </c>
      <c r="F3308" s="512">
        <v>0.3775</v>
      </c>
    </row>
    <row r="3309" spans="1:6">
      <c r="A3309" s="513" t="s">
        <v>13513</v>
      </c>
      <c r="B3309" s="502">
        <v>90107</v>
      </c>
      <c r="C3309" s="503" t="s">
        <v>7267</v>
      </c>
      <c r="D3309" s="502" t="s">
        <v>16</v>
      </c>
      <c r="E3309" s="504">
        <v>8.25</v>
      </c>
      <c r="F3309" s="512">
        <v>0.377</v>
      </c>
    </row>
    <row r="3310" spans="1:6">
      <c r="A3310" s="513" t="s">
        <v>13514</v>
      </c>
      <c r="B3310" s="502">
        <v>102354</v>
      </c>
      <c r="C3310" s="503" t="s">
        <v>7249</v>
      </c>
      <c r="D3310" s="502" t="s">
        <v>16</v>
      </c>
      <c r="E3310" s="504">
        <v>165.49</v>
      </c>
      <c r="F3310" s="512">
        <v>0.19120000000000001</v>
      </c>
    </row>
    <row r="3311" spans="1:6">
      <c r="A3311" s="513" t="s">
        <v>13514</v>
      </c>
      <c r="B3311" s="502">
        <v>102355</v>
      </c>
      <c r="C3311" s="503" t="s">
        <v>7250</v>
      </c>
      <c r="D3311" s="502" t="s">
        <v>16</v>
      </c>
      <c r="E3311" s="504">
        <v>194.28</v>
      </c>
      <c r="F3311" s="512">
        <v>0.19850000000000001</v>
      </c>
    </row>
    <row r="3312" spans="1:6">
      <c r="A3312" s="513" t="s">
        <v>13514</v>
      </c>
      <c r="B3312" s="502">
        <v>102356</v>
      </c>
      <c r="C3312" s="503" t="s">
        <v>13515</v>
      </c>
      <c r="D3312" s="502" t="s">
        <v>16</v>
      </c>
      <c r="E3312" s="504">
        <v>0</v>
      </c>
      <c r="F3312" s="512"/>
    </row>
    <row r="3313" spans="1:6">
      <c r="A3313" s="513" t="s">
        <v>13514</v>
      </c>
      <c r="B3313" s="502">
        <v>102357</v>
      </c>
      <c r="C3313" s="503" t="s">
        <v>13516</v>
      </c>
      <c r="D3313" s="502" t="s">
        <v>16</v>
      </c>
      <c r="E3313" s="504">
        <v>0</v>
      </c>
      <c r="F3313" s="512"/>
    </row>
    <row r="3314" spans="1:6">
      <c r="A3314" s="513" t="s">
        <v>13514</v>
      </c>
      <c r="B3314" s="502">
        <v>102358</v>
      </c>
      <c r="C3314" s="503" t="s">
        <v>13517</v>
      </c>
      <c r="D3314" s="502" t="s">
        <v>16</v>
      </c>
      <c r="E3314" s="504">
        <v>0</v>
      </c>
      <c r="F3314" s="512"/>
    </row>
    <row r="3315" spans="1:6">
      <c r="A3315" s="513" t="s">
        <v>13514</v>
      </c>
      <c r="B3315" s="502">
        <v>102359</v>
      </c>
      <c r="C3315" s="503" t="s">
        <v>13518</v>
      </c>
      <c r="D3315" s="502" t="s">
        <v>16</v>
      </c>
      <c r="E3315" s="504">
        <v>0</v>
      </c>
      <c r="F3315" s="512"/>
    </row>
    <row r="3316" spans="1:6">
      <c r="A3316" s="513" t="s">
        <v>13514</v>
      </c>
      <c r="B3316" s="502">
        <v>102348</v>
      </c>
      <c r="C3316" s="503" t="s">
        <v>13519</v>
      </c>
      <c r="D3316" s="502" t="s">
        <v>16</v>
      </c>
      <c r="E3316" s="504">
        <v>0</v>
      </c>
      <c r="F3316" s="512"/>
    </row>
    <row r="3317" spans="1:6">
      <c r="A3317" s="513" t="s">
        <v>13514</v>
      </c>
      <c r="B3317" s="502">
        <v>102346</v>
      </c>
      <c r="C3317" s="503" t="s">
        <v>13520</v>
      </c>
      <c r="D3317" s="502" t="s">
        <v>16</v>
      </c>
      <c r="E3317" s="504">
        <v>0</v>
      </c>
      <c r="F3317" s="512"/>
    </row>
    <row r="3318" spans="1:6">
      <c r="A3318" s="513" t="s">
        <v>13514</v>
      </c>
      <c r="B3318" s="502">
        <v>102347</v>
      </c>
      <c r="C3318" s="503" t="s">
        <v>13521</v>
      </c>
      <c r="D3318" s="502" t="s">
        <v>16</v>
      </c>
      <c r="E3318" s="504">
        <v>0</v>
      </c>
      <c r="F3318" s="512"/>
    </row>
    <row r="3319" spans="1:6">
      <c r="A3319" s="513" t="s">
        <v>13514</v>
      </c>
      <c r="B3319" s="502">
        <v>102350</v>
      </c>
      <c r="C3319" s="503" t="s">
        <v>13522</v>
      </c>
      <c r="D3319" s="502" t="s">
        <v>16</v>
      </c>
      <c r="E3319" s="504">
        <v>0</v>
      </c>
      <c r="F3319" s="512"/>
    </row>
    <row r="3320" spans="1:6">
      <c r="A3320" s="513" t="s">
        <v>13514</v>
      </c>
      <c r="B3320" s="502">
        <v>102351</v>
      </c>
      <c r="C3320" s="503" t="s">
        <v>13523</v>
      </c>
      <c r="D3320" s="502" t="s">
        <v>16</v>
      </c>
      <c r="E3320" s="504">
        <v>0</v>
      </c>
      <c r="F3320" s="512"/>
    </row>
    <row r="3321" spans="1:6">
      <c r="A3321" s="513" t="s">
        <v>13514</v>
      </c>
      <c r="B3321" s="502">
        <v>102352</v>
      </c>
      <c r="C3321" s="503" t="s">
        <v>13524</v>
      </c>
      <c r="D3321" s="502" t="s">
        <v>16</v>
      </c>
      <c r="E3321" s="504">
        <v>0</v>
      </c>
      <c r="F3321" s="512"/>
    </row>
    <row r="3322" spans="1:6">
      <c r="A3322" s="513" t="s">
        <v>13514</v>
      </c>
      <c r="B3322" s="502">
        <v>102353</v>
      </c>
      <c r="C3322" s="503" t="s">
        <v>13525</v>
      </c>
      <c r="D3322" s="502" t="s">
        <v>16</v>
      </c>
      <c r="E3322" s="504">
        <v>0</v>
      </c>
      <c r="F3322" s="512"/>
    </row>
    <row r="3323" spans="1:6">
      <c r="A3323" s="513" t="s">
        <v>13514</v>
      </c>
      <c r="B3323" s="502">
        <v>102349</v>
      </c>
      <c r="C3323" s="503" t="s">
        <v>13526</v>
      </c>
      <c r="D3323" s="502" t="s">
        <v>16</v>
      </c>
      <c r="E3323" s="504">
        <v>0</v>
      </c>
      <c r="F3323" s="512"/>
    </row>
    <row r="3324" spans="1:6">
      <c r="A3324" s="513" t="s">
        <v>13514</v>
      </c>
      <c r="B3324" s="502">
        <v>102360</v>
      </c>
      <c r="C3324" s="503" t="s">
        <v>3123</v>
      </c>
      <c r="D3324" s="502" t="s">
        <v>16</v>
      </c>
      <c r="E3324" s="504">
        <v>24.79</v>
      </c>
      <c r="F3324" s="512">
        <v>0.64180000000000004</v>
      </c>
    </row>
    <row r="3325" spans="1:6">
      <c r="A3325" s="513" t="s">
        <v>13514</v>
      </c>
      <c r="B3325" s="502">
        <v>102361</v>
      </c>
      <c r="C3325" s="503" t="s">
        <v>3124</v>
      </c>
      <c r="D3325" s="502" t="s">
        <v>16</v>
      </c>
      <c r="E3325" s="504">
        <v>36.79</v>
      </c>
      <c r="F3325" s="512">
        <v>0.50529999999999997</v>
      </c>
    </row>
    <row r="3326" spans="1:6">
      <c r="A3326" s="513" t="s">
        <v>13527</v>
      </c>
      <c r="B3326" s="502">
        <v>101595</v>
      </c>
      <c r="C3326" s="503" t="s">
        <v>13528</v>
      </c>
      <c r="D3326" s="502" t="s">
        <v>15</v>
      </c>
      <c r="E3326" s="504">
        <v>0</v>
      </c>
      <c r="F3326" s="512"/>
    </row>
    <row r="3327" spans="1:6">
      <c r="A3327" s="513" t="s">
        <v>13527</v>
      </c>
      <c r="B3327" s="502">
        <v>101601</v>
      </c>
      <c r="C3327" s="503" t="s">
        <v>2181</v>
      </c>
      <c r="D3327" s="502" t="s">
        <v>15</v>
      </c>
      <c r="E3327" s="504">
        <v>27.24</v>
      </c>
      <c r="F3327" s="512">
        <v>0.36230000000000001</v>
      </c>
    </row>
    <row r="3328" spans="1:6">
      <c r="A3328" s="513" t="s">
        <v>13527</v>
      </c>
      <c r="B3328" s="502">
        <v>101594</v>
      </c>
      <c r="C3328" s="503" t="s">
        <v>13529</v>
      </c>
      <c r="D3328" s="502" t="s">
        <v>15</v>
      </c>
      <c r="E3328" s="504">
        <v>0</v>
      </c>
      <c r="F3328" s="512"/>
    </row>
    <row r="3329" spans="1:6">
      <c r="A3329" s="513" t="s">
        <v>13527</v>
      </c>
      <c r="B3329" s="502">
        <v>101600</v>
      </c>
      <c r="C3329" s="503" t="s">
        <v>2180</v>
      </c>
      <c r="D3329" s="502" t="s">
        <v>15</v>
      </c>
      <c r="E3329" s="504">
        <v>18.399999999999999</v>
      </c>
      <c r="F3329" s="512">
        <v>0.36249999999999999</v>
      </c>
    </row>
    <row r="3330" spans="1:6">
      <c r="A3330" s="513" t="s">
        <v>13527</v>
      </c>
      <c r="B3330" s="502">
        <v>101597</v>
      </c>
      <c r="C3330" s="503" t="s">
        <v>13530</v>
      </c>
      <c r="D3330" s="502" t="s">
        <v>15</v>
      </c>
      <c r="E3330" s="504">
        <v>0</v>
      </c>
      <c r="F3330" s="512"/>
    </row>
    <row r="3331" spans="1:6">
      <c r="A3331" s="513" t="s">
        <v>13527</v>
      </c>
      <c r="B3331" s="502">
        <v>101603</v>
      </c>
      <c r="C3331" s="503" t="s">
        <v>2183</v>
      </c>
      <c r="D3331" s="502" t="s">
        <v>15</v>
      </c>
      <c r="E3331" s="504">
        <v>22.49</v>
      </c>
      <c r="F3331" s="512">
        <v>0.3619</v>
      </c>
    </row>
    <row r="3332" spans="1:6">
      <c r="A3332" s="513" t="s">
        <v>13527</v>
      </c>
      <c r="B3332" s="502">
        <v>101596</v>
      </c>
      <c r="C3332" s="503" t="s">
        <v>13531</v>
      </c>
      <c r="D3332" s="502" t="s">
        <v>15</v>
      </c>
      <c r="E3332" s="504">
        <v>0</v>
      </c>
      <c r="F3332" s="512"/>
    </row>
    <row r="3333" spans="1:6">
      <c r="A3333" s="513" t="s">
        <v>13527</v>
      </c>
      <c r="B3333" s="502">
        <v>101602</v>
      </c>
      <c r="C3333" s="503" t="s">
        <v>2182</v>
      </c>
      <c r="D3333" s="502" t="s">
        <v>15</v>
      </c>
      <c r="E3333" s="504">
        <v>13.65</v>
      </c>
      <c r="F3333" s="512">
        <v>0.3619</v>
      </c>
    </row>
    <row r="3334" spans="1:6">
      <c r="A3334" s="513" t="s">
        <v>13527</v>
      </c>
      <c r="B3334" s="502">
        <v>101599</v>
      </c>
      <c r="C3334" s="503" t="s">
        <v>13532</v>
      </c>
      <c r="D3334" s="502" t="s">
        <v>15</v>
      </c>
      <c r="E3334" s="504">
        <v>0</v>
      </c>
      <c r="F3334" s="512"/>
    </row>
    <row r="3335" spans="1:6">
      <c r="A3335" s="513" t="s">
        <v>13527</v>
      </c>
      <c r="B3335" s="502">
        <v>101605</v>
      </c>
      <c r="C3335" s="503" t="s">
        <v>2185</v>
      </c>
      <c r="D3335" s="502" t="s">
        <v>15</v>
      </c>
      <c r="E3335" s="504">
        <v>17.77</v>
      </c>
      <c r="F3335" s="512">
        <v>0.36180000000000001</v>
      </c>
    </row>
    <row r="3336" spans="1:6">
      <c r="A3336" s="513" t="s">
        <v>13527</v>
      </c>
      <c r="B3336" s="502">
        <v>101598</v>
      </c>
      <c r="C3336" s="503" t="s">
        <v>13533</v>
      </c>
      <c r="D3336" s="502" t="s">
        <v>15</v>
      </c>
      <c r="E3336" s="504">
        <v>0</v>
      </c>
      <c r="F3336" s="512"/>
    </row>
    <row r="3337" spans="1:6">
      <c r="A3337" s="513" t="s">
        <v>13527</v>
      </c>
      <c r="B3337" s="502">
        <v>101604</v>
      </c>
      <c r="C3337" s="503" t="s">
        <v>2184</v>
      </c>
      <c r="D3337" s="502" t="s">
        <v>15</v>
      </c>
      <c r="E3337" s="504">
        <v>8.93</v>
      </c>
      <c r="F3337" s="512">
        <v>0.36170000000000002</v>
      </c>
    </row>
    <row r="3338" spans="1:6">
      <c r="A3338" s="513" t="s">
        <v>13527</v>
      </c>
      <c r="B3338" s="502">
        <v>101588</v>
      </c>
      <c r="C3338" s="503" t="s">
        <v>2174</v>
      </c>
      <c r="D3338" s="502" t="s">
        <v>15</v>
      </c>
      <c r="E3338" s="504">
        <v>97.76</v>
      </c>
      <c r="F3338" s="512">
        <v>0.34849999999999998</v>
      </c>
    </row>
    <row r="3339" spans="1:6">
      <c r="A3339" s="513" t="s">
        <v>13527</v>
      </c>
      <c r="B3339" s="502">
        <v>101591</v>
      </c>
      <c r="C3339" s="503" t="s">
        <v>2177</v>
      </c>
      <c r="D3339" s="502" t="s">
        <v>15</v>
      </c>
      <c r="E3339" s="504">
        <v>118.91</v>
      </c>
      <c r="F3339" s="512">
        <v>0.3488</v>
      </c>
    </row>
    <row r="3340" spans="1:6">
      <c r="A3340" s="513" t="s">
        <v>13527</v>
      </c>
      <c r="B3340" s="502">
        <v>101590</v>
      </c>
      <c r="C3340" s="503" t="s">
        <v>2176</v>
      </c>
      <c r="D3340" s="502" t="s">
        <v>15</v>
      </c>
      <c r="E3340" s="504">
        <v>73.900000000000006</v>
      </c>
      <c r="F3340" s="512">
        <v>0.34360000000000002</v>
      </c>
    </row>
    <row r="3341" spans="1:6">
      <c r="A3341" s="513" t="s">
        <v>13527</v>
      </c>
      <c r="B3341" s="502">
        <v>101593</v>
      </c>
      <c r="C3341" s="503" t="s">
        <v>2179</v>
      </c>
      <c r="D3341" s="502" t="s">
        <v>15</v>
      </c>
      <c r="E3341" s="504">
        <v>96.86</v>
      </c>
      <c r="F3341" s="512">
        <v>0.33889999999999998</v>
      </c>
    </row>
    <row r="3342" spans="1:6">
      <c r="A3342" s="513" t="s">
        <v>13527</v>
      </c>
      <c r="B3342" s="502">
        <v>101592</v>
      </c>
      <c r="C3342" s="503" t="s">
        <v>2178</v>
      </c>
      <c r="D3342" s="502" t="s">
        <v>15</v>
      </c>
      <c r="E3342" s="504">
        <v>51.68</v>
      </c>
      <c r="F3342" s="512">
        <v>0.32450000000000001</v>
      </c>
    </row>
    <row r="3343" spans="1:6">
      <c r="A3343" s="513" t="s">
        <v>13527</v>
      </c>
      <c r="B3343" s="502">
        <v>101583</v>
      </c>
      <c r="C3343" s="503" t="s">
        <v>2169</v>
      </c>
      <c r="D3343" s="502" t="s">
        <v>15</v>
      </c>
      <c r="E3343" s="504">
        <v>90.5</v>
      </c>
      <c r="F3343" s="512">
        <v>0</v>
      </c>
    </row>
    <row r="3344" spans="1:6">
      <c r="A3344" s="513" t="s">
        <v>13527</v>
      </c>
      <c r="B3344" s="502">
        <v>101582</v>
      </c>
      <c r="C3344" s="503" t="s">
        <v>2168</v>
      </c>
      <c r="D3344" s="502" t="s">
        <v>15</v>
      </c>
      <c r="E3344" s="504">
        <v>71.3</v>
      </c>
      <c r="F3344" s="512">
        <v>0</v>
      </c>
    </row>
    <row r="3345" spans="1:6">
      <c r="A3345" s="513" t="s">
        <v>13527</v>
      </c>
      <c r="B3345" s="502">
        <v>101585</v>
      </c>
      <c r="C3345" s="503" t="s">
        <v>2171</v>
      </c>
      <c r="D3345" s="502" t="s">
        <v>15</v>
      </c>
      <c r="E3345" s="504">
        <v>77.260000000000005</v>
      </c>
      <c r="F3345" s="512">
        <v>0</v>
      </c>
    </row>
    <row r="3346" spans="1:6">
      <c r="A3346" s="513" t="s">
        <v>13527</v>
      </c>
      <c r="B3346" s="502">
        <v>101584</v>
      </c>
      <c r="C3346" s="503" t="s">
        <v>2170</v>
      </c>
      <c r="D3346" s="502" t="s">
        <v>15</v>
      </c>
      <c r="E3346" s="504">
        <v>58.06</v>
      </c>
      <c r="F3346" s="512">
        <v>0</v>
      </c>
    </row>
    <row r="3347" spans="1:6">
      <c r="A3347" s="513" t="s">
        <v>13527</v>
      </c>
      <c r="B3347" s="502">
        <v>101587</v>
      </c>
      <c r="C3347" s="503" t="s">
        <v>2173</v>
      </c>
      <c r="D3347" s="502" t="s">
        <v>15</v>
      </c>
      <c r="E3347" s="504">
        <v>68.569999999999993</v>
      </c>
      <c r="F3347" s="512">
        <v>0</v>
      </c>
    </row>
    <row r="3348" spans="1:6">
      <c r="A3348" s="513" t="s">
        <v>13527</v>
      </c>
      <c r="B3348" s="502">
        <v>101586</v>
      </c>
      <c r="C3348" s="503" t="s">
        <v>2172</v>
      </c>
      <c r="D3348" s="502" t="s">
        <v>15</v>
      </c>
      <c r="E3348" s="504">
        <v>49.15</v>
      </c>
      <c r="F3348" s="512">
        <v>0</v>
      </c>
    </row>
    <row r="3349" spans="1:6">
      <c r="A3349" s="513" t="s">
        <v>13527</v>
      </c>
      <c r="B3349" s="502">
        <v>101577</v>
      </c>
      <c r="C3349" s="503" t="s">
        <v>2163</v>
      </c>
      <c r="D3349" s="502" t="s">
        <v>15</v>
      </c>
      <c r="E3349" s="504">
        <v>56.01</v>
      </c>
      <c r="F3349" s="512">
        <v>0</v>
      </c>
    </row>
    <row r="3350" spans="1:6">
      <c r="A3350" s="513" t="s">
        <v>13527</v>
      </c>
      <c r="B3350" s="502">
        <v>101576</v>
      </c>
      <c r="C3350" s="503" t="s">
        <v>2162</v>
      </c>
      <c r="D3350" s="502" t="s">
        <v>15</v>
      </c>
      <c r="E3350" s="504">
        <v>43.65</v>
      </c>
      <c r="F3350" s="512">
        <v>0</v>
      </c>
    </row>
    <row r="3351" spans="1:6">
      <c r="A3351" s="513" t="s">
        <v>13527</v>
      </c>
      <c r="B3351" s="502">
        <v>101579</v>
      </c>
      <c r="C3351" s="503" t="s">
        <v>2165</v>
      </c>
      <c r="D3351" s="502" t="s">
        <v>15</v>
      </c>
      <c r="E3351" s="504">
        <v>48.08</v>
      </c>
      <c r="F3351" s="512">
        <v>0</v>
      </c>
    </row>
    <row r="3352" spans="1:6">
      <c r="A3352" s="513" t="s">
        <v>13527</v>
      </c>
      <c r="B3352" s="502">
        <v>101578</v>
      </c>
      <c r="C3352" s="503" t="s">
        <v>2164</v>
      </c>
      <c r="D3352" s="502" t="s">
        <v>15</v>
      </c>
      <c r="E3352" s="504">
        <v>35.729999999999997</v>
      </c>
      <c r="F3352" s="512">
        <v>0</v>
      </c>
    </row>
    <row r="3353" spans="1:6">
      <c r="A3353" s="513" t="s">
        <v>13527</v>
      </c>
      <c r="B3353" s="502">
        <v>101581</v>
      </c>
      <c r="C3353" s="503" t="s">
        <v>2167</v>
      </c>
      <c r="D3353" s="502" t="s">
        <v>15</v>
      </c>
      <c r="E3353" s="504">
        <v>43.49</v>
      </c>
      <c r="F3353" s="512">
        <v>0</v>
      </c>
    </row>
    <row r="3354" spans="1:6">
      <c r="A3354" s="513" t="s">
        <v>13527</v>
      </c>
      <c r="B3354" s="502">
        <v>101580</v>
      </c>
      <c r="C3354" s="503" t="s">
        <v>2166</v>
      </c>
      <c r="D3354" s="502" t="s">
        <v>15</v>
      </c>
      <c r="E3354" s="504">
        <v>30.92</v>
      </c>
      <c r="F3354" s="512">
        <v>0</v>
      </c>
    </row>
    <row r="3355" spans="1:6">
      <c r="A3355" s="513" t="s">
        <v>13527</v>
      </c>
      <c r="B3355" s="502">
        <v>101606</v>
      </c>
      <c r="C3355" s="503" t="s">
        <v>13534</v>
      </c>
      <c r="D3355" s="502" t="s">
        <v>15</v>
      </c>
      <c r="E3355" s="504">
        <v>0</v>
      </c>
      <c r="F3355" s="512"/>
    </row>
    <row r="3356" spans="1:6">
      <c r="A3356" s="513" t="s">
        <v>13527</v>
      </c>
      <c r="B3356" s="502">
        <v>101607</v>
      </c>
      <c r="C3356" s="503" t="s">
        <v>13535</v>
      </c>
      <c r="D3356" s="502" t="s">
        <v>15</v>
      </c>
      <c r="E3356" s="504">
        <v>0</v>
      </c>
      <c r="F3356" s="512"/>
    </row>
    <row r="3357" spans="1:6">
      <c r="A3357" s="513" t="s">
        <v>13527</v>
      </c>
      <c r="B3357" s="502">
        <v>101608</v>
      </c>
      <c r="C3357" s="503" t="s">
        <v>13536</v>
      </c>
      <c r="D3357" s="502" t="s">
        <v>15</v>
      </c>
      <c r="E3357" s="504">
        <v>0</v>
      </c>
      <c r="F3357" s="512"/>
    </row>
    <row r="3358" spans="1:6">
      <c r="A3358" s="513" t="s">
        <v>13527</v>
      </c>
      <c r="B3358" s="502">
        <v>101571</v>
      </c>
      <c r="C3358" s="503" t="s">
        <v>2157</v>
      </c>
      <c r="D3358" s="502" t="s">
        <v>15</v>
      </c>
      <c r="E3358" s="504">
        <v>35.119999999999997</v>
      </c>
      <c r="F3358" s="512">
        <v>0</v>
      </c>
    </row>
    <row r="3359" spans="1:6">
      <c r="A3359" s="513" t="s">
        <v>13527</v>
      </c>
      <c r="B3359" s="502">
        <v>101570</v>
      </c>
      <c r="C3359" s="503" t="s">
        <v>2156</v>
      </c>
      <c r="D3359" s="502" t="s">
        <v>15</v>
      </c>
      <c r="E3359" s="504">
        <v>25.46</v>
      </c>
      <c r="F3359" s="512">
        <v>0</v>
      </c>
    </row>
    <row r="3360" spans="1:6">
      <c r="A3360" s="513" t="s">
        <v>13527</v>
      </c>
      <c r="B3360" s="502">
        <v>101573</v>
      </c>
      <c r="C3360" s="503" t="s">
        <v>2159</v>
      </c>
      <c r="D3360" s="502" t="s">
        <v>15</v>
      </c>
      <c r="E3360" s="504">
        <v>29.53</v>
      </c>
      <c r="F3360" s="512">
        <v>0</v>
      </c>
    </row>
    <row r="3361" spans="1:6">
      <c r="A3361" s="513" t="s">
        <v>13527</v>
      </c>
      <c r="B3361" s="502">
        <v>101572</v>
      </c>
      <c r="C3361" s="503" t="s">
        <v>2158</v>
      </c>
      <c r="D3361" s="502" t="s">
        <v>15</v>
      </c>
      <c r="E3361" s="504">
        <v>19.87</v>
      </c>
      <c r="F3361" s="512">
        <v>0</v>
      </c>
    </row>
    <row r="3362" spans="1:6">
      <c r="A3362" s="513" t="s">
        <v>13527</v>
      </c>
      <c r="B3362" s="502">
        <v>101575</v>
      </c>
      <c r="C3362" s="503" t="s">
        <v>2161</v>
      </c>
      <c r="D3362" s="502" t="s">
        <v>15</v>
      </c>
      <c r="E3362" s="504">
        <v>24.91</v>
      </c>
      <c r="F3362" s="512">
        <v>0</v>
      </c>
    </row>
    <row r="3363" spans="1:6">
      <c r="A3363" s="513" t="s">
        <v>13527</v>
      </c>
      <c r="B3363" s="502">
        <v>101574</v>
      </c>
      <c r="C3363" s="503" t="s">
        <v>2160</v>
      </c>
      <c r="D3363" s="502" t="s">
        <v>15</v>
      </c>
      <c r="E3363" s="504">
        <v>15.03</v>
      </c>
      <c r="F3363" s="512">
        <v>0</v>
      </c>
    </row>
    <row r="3364" spans="1:6">
      <c r="A3364" s="513" t="s">
        <v>13527</v>
      </c>
      <c r="B3364" s="502">
        <v>101589</v>
      </c>
      <c r="C3364" s="503" t="s">
        <v>2175</v>
      </c>
      <c r="D3364" s="502" t="s">
        <v>15</v>
      </c>
      <c r="E3364" s="504">
        <v>142.75</v>
      </c>
      <c r="F3364" s="512">
        <v>0.3513</v>
      </c>
    </row>
    <row r="3365" spans="1:6">
      <c r="A3365" s="513" t="s">
        <v>13527</v>
      </c>
      <c r="B3365" s="502">
        <v>101610</v>
      </c>
      <c r="C3365" s="503" t="s">
        <v>13537</v>
      </c>
      <c r="D3365" s="502" t="s">
        <v>13</v>
      </c>
      <c r="E3365" s="504">
        <v>0</v>
      </c>
      <c r="F3365" s="512"/>
    </row>
    <row r="3366" spans="1:6">
      <c r="A3366" s="513" t="s">
        <v>13527</v>
      </c>
      <c r="B3366" s="502">
        <v>101615</v>
      </c>
      <c r="C3366" s="503" t="s">
        <v>13538</v>
      </c>
      <c r="D3366" s="502" t="s">
        <v>13</v>
      </c>
      <c r="E3366" s="504">
        <v>0</v>
      </c>
      <c r="F3366" s="512"/>
    </row>
    <row r="3367" spans="1:6">
      <c r="A3367" s="513" t="s">
        <v>13527</v>
      </c>
      <c r="B3367" s="502">
        <v>101613</v>
      </c>
      <c r="C3367" s="503" t="s">
        <v>13539</v>
      </c>
      <c r="D3367" s="502" t="s">
        <v>13</v>
      </c>
      <c r="E3367" s="504">
        <v>0</v>
      </c>
      <c r="F3367" s="512"/>
    </row>
    <row r="3368" spans="1:6">
      <c r="A3368" s="513" t="s">
        <v>13527</v>
      </c>
      <c r="B3368" s="502">
        <v>101611</v>
      </c>
      <c r="C3368" s="503" t="s">
        <v>13540</v>
      </c>
      <c r="D3368" s="502" t="s">
        <v>13</v>
      </c>
      <c r="E3368" s="504">
        <v>0</v>
      </c>
      <c r="F3368" s="512"/>
    </row>
    <row r="3369" spans="1:6">
      <c r="A3369" s="513" t="s">
        <v>13527</v>
      </c>
      <c r="B3369" s="502">
        <v>101614</v>
      </c>
      <c r="C3369" s="503" t="s">
        <v>13541</v>
      </c>
      <c r="D3369" s="502" t="s">
        <v>13</v>
      </c>
      <c r="E3369" s="504">
        <v>0</v>
      </c>
      <c r="F3369" s="512"/>
    </row>
    <row r="3370" spans="1:6">
      <c r="A3370" s="513" t="s">
        <v>13527</v>
      </c>
      <c r="B3370" s="502">
        <v>101612</v>
      </c>
      <c r="C3370" s="503" t="s">
        <v>13542</v>
      </c>
      <c r="D3370" s="502" t="s">
        <v>13</v>
      </c>
      <c r="E3370" s="504">
        <v>0</v>
      </c>
      <c r="F3370" s="512"/>
    </row>
    <row r="3371" spans="1:6">
      <c r="A3371" s="513" t="s">
        <v>13527</v>
      </c>
      <c r="B3371" s="502">
        <v>101617</v>
      </c>
      <c r="C3371" s="503" t="s">
        <v>2282</v>
      </c>
      <c r="D3371" s="502" t="s">
        <v>15</v>
      </c>
      <c r="E3371" s="504">
        <v>3.47</v>
      </c>
      <c r="F3371" s="512">
        <v>0</v>
      </c>
    </row>
    <row r="3372" spans="1:6">
      <c r="A3372" s="513" t="s">
        <v>13527</v>
      </c>
      <c r="B3372" s="502">
        <v>101620</v>
      </c>
      <c r="C3372" s="503" t="s">
        <v>2285</v>
      </c>
      <c r="D3372" s="502" t="s">
        <v>16</v>
      </c>
      <c r="E3372" s="504">
        <v>323.33</v>
      </c>
      <c r="F3372" s="512">
        <v>2.9999999999999997E-4</v>
      </c>
    </row>
    <row r="3373" spans="1:6">
      <c r="A3373" s="513" t="s">
        <v>13527</v>
      </c>
      <c r="B3373" s="502">
        <v>101625</v>
      </c>
      <c r="C3373" s="503" t="s">
        <v>2290</v>
      </c>
      <c r="D3373" s="502" t="s">
        <v>16</v>
      </c>
      <c r="E3373" s="504">
        <v>272.12</v>
      </c>
      <c r="F3373" s="512">
        <v>5.2600000000000001E-2</v>
      </c>
    </row>
    <row r="3374" spans="1:6">
      <c r="A3374" s="513" t="s">
        <v>13527</v>
      </c>
      <c r="B3374" s="502">
        <v>101621</v>
      </c>
      <c r="C3374" s="503" t="s">
        <v>2286</v>
      </c>
      <c r="D3374" s="502" t="s">
        <v>16</v>
      </c>
      <c r="E3374" s="504">
        <v>379.78</v>
      </c>
      <c r="F3374" s="512">
        <v>2.0000000000000001E-4</v>
      </c>
    </row>
    <row r="3375" spans="1:6">
      <c r="A3375" s="513" t="s">
        <v>13527</v>
      </c>
      <c r="B3375" s="502">
        <v>101624</v>
      </c>
      <c r="C3375" s="503" t="s">
        <v>2289</v>
      </c>
      <c r="D3375" s="502" t="s">
        <v>16</v>
      </c>
      <c r="E3375" s="504">
        <v>313.81</v>
      </c>
      <c r="F3375" s="512">
        <v>5.8700000000000002E-2</v>
      </c>
    </row>
    <row r="3376" spans="1:6">
      <c r="A3376" s="513" t="s">
        <v>13527</v>
      </c>
      <c r="B3376" s="502">
        <v>101616</v>
      </c>
      <c r="C3376" s="503" t="s">
        <v>2281</v>
      </c>
      <c r="D3376" s="502" t="s">
        <v>15</v>
      </c>
      <c r="E3376" s="504">
        <v>7.03</v>
      </c>
      <c r="F3376" s="512">
        <v>0</v>
      </c>
    </row>
    <row r="3377" spans="1:6">
      <c r="A3377" s="513" t="s">
        <v>13527</v>
      </c>
      <c r="B3377" s="502">
        <v>101618</v>
      </c>
      <c r="C3377" s="503" t="s">
        <v>2283</v>
      </c>
      <c r="D3377" s="502" t="s">
        <v>16</v>
      </c>
      <c r="E3377" s="504">
        <v>351.45</v>
      </c>
      <c r="F3377" s="512">
        <v>5.9999999999999995E-4</v>
      </c>
    </row>
    <row r="3378" spans="1:6">
      <c r="A3378" s="513" t="s">
        <v>13527</v>
      </c>
      <c r="B3378" s="502">
        <v>101622</v>
      </c>
      <c r="C3378" s="503" t="s">
        <v>2287</v>
      </c>
      <c r="D3378" s="502" t="s">
        <v>16</v>
      </c>
      <c r="E3378" s="504">
        <v>314.36</v>
      </c>
      <c r="F3378" s="512">
        <v>7.6799999999999993E-2</v>
      </c>
    </row>
    <row r="3379" spans="1:6">
      <c r="A3379" s="513" t="s">
        <v>13527</v>
      </c>
      <c r="B3379" s="502">
        <v>101619</v>
      </c>
      <c r="C3379" s="503" t="s">
        <v>2284</v>
      </c>
      <c r="D3379" s="502" t="s">
        <v>16</v>
      </c>
      <c r="E3379" s="504">
        <v>407.91</v>
      </c>
      <c r="F3379" s="512">
        <v>5.0000000000000001E-4</v>
      </c>
    </row>
    <row r="3380" spans="1:6">
      <c r="A3380" s="513" t="s">
        <v>13527</v>
      </c>
      <c r="B3380" s="502">
        <v>101623</v>
      </c>
      <c r="C3380" s="503" t="s">
        <v>2288</v>
      </c>
      <c r="D3380" s="502" t="s">
        <v>16</v>
      </c>
      <c r="E3380" s="504">
        <v>362.2</v>
      </c>
      <c r="F3380" s="512">
        <v>8.2100000000000006E-2</v>
      </c>
    </row>
    <row r="3381" spans="1:6">
      <c r="A3381" s="513" t="s">
        <v>13543</v>
      </c>
      <c r="B3381" s="502">
        <v>104482</v>
      </c>
      <c r="C3381" s="503" t="s">
        <v>3564</v>
      </c>
      <c r="D3381" s="502" t="s">
        <v>250</v>
      </c>
      <c r="E3381" s="504">
        <v>32.6</v>
      </c>
      <c r="F3381" s="512">
        <v>1.66E-2</v>
      </c>
    </row>
    <row r="3382" spans="1:6">
      <c r="A3382" s="513" t="s">
        <v>13543</v>
      </c>
      <c r="B3382" s="502">
        <v>104189</v>
      </c>
      <c r="C3382" s="503" t="s">
        <v>3567</v>
      </c>
      <c r="D3382" s="502" t="s">
        <v>16</v>
      </c>
      <c r="E3382" s="504">
        <v>256.68</v>
      </c>
      <c r="F3382" s="512">
        <v>0</v>
      </c>
    </row>
    <row r="3383" spans="1:6">
      <c r="A3383" s="513" t="s">
        <v>13543</v>
      </c>
      <c r="B3383" s="502">
        <v>104465</v>
      </c>
      <c r="C3383" s="503" t="s">
        <v>13544</v>
      </c>
      <c r="D3383" s="502" t="s">
        <v>12</v>
      </c>
      <c r="E3383" s="504">
        <v>0</v>
      </c>
      <c r="F3383" s="512"/>
    </row>
    <row r="3384" spans="1:6">
      <c r="A3384" s="513" t="s">
        <v>13543</v>
      </c>
      <c r="B3384" s="502">
        <v>104188</v>
      </c>
      <c r="C3384" s="503" t="s">
        <v>13545</v>
      </c>
      <c r="D3384" s="502" t="s">
        <v>12</v>
      </c>
      <c r="E3384" s="504">
        <v>0</v>
      </c>
      <c r="F3384" s="512"/>
    </row>
    <row r="3385" spans="1:6">
      <c r="A3385" s="513" t="s">
        <v>13543</v>
      </c>
      <c r="B3385" s="502">
        <v>104185</v>
      </c>
      <c r="C3385" s="503" t="s">
        <v>3566</v>
      </c>
      <c r="D3385" s="502" t="s">
        <v>13</v>
      </c>
      <c r="E3385" s="504">
        <v>27.55</v>
      </c>
      <c r="F3385" s="512">
        <v>0</v>
      </c>
    </row>
    <row r="3386" spans="1:6">
      <c r="A3386" s="513" t="s">
        <v>13543</v>
      </c>
      <c r="B3386" s="502">
        <v>104182</v>
      </c>
      <c r="C3386" s="503" t="s">
        <v>13546</v>
      </c>
      <c r="D3386" s="502" t="s">
        <v>12</v>
      </c>
      <c r="E3386" s="504">
        <v>0</v>
      </c>
      <c r="F3386" s="512"/>
    </row>
    <row r="3387" spans="1:6">
      <c r="A3387" s="513" t="s">
        <v>13543</v>
      </c>
      <c r="B3387" s="502">
        <v>104184</v>
      </c>
      <c r="C3387" s="503" t="s">
        <v>3565</v>
      </c>
      <c r="D3387" s="502" t="s">
        <v>13</v>
      </c>
      <c r="E3387" s="504">
        <v>35.28</v>
      </c>
      <c r="F3387" s="512">
        <v>0</v>
      </c>
    </row>
    <row r="3388" spans="1:6">
      <c r="A3388" s="513" t="s">
        <v>13543</v>
      </c>
      <c r="B3388" s="502">
        <v>104190</v>
      </c>
      <c r="C3388" s="503" t="s">
        <v>3568</v>
      </c>
      <c r="D3388" s="502" t="s">
        <v>13</v>
      </c>
      <c r="E3388" s="504">
        <v>727.02</v>
      </c>
      <c r="F3388" s="512">
        <v>0</v>
      </c>
    </row>
    <row r="3389" spans="1:6">
      <c r="A3389" s="513" t="s">
        <v>13543</v>
      </c>
      <c r="B3389" s="502">
        <v>104463</v>
      </c>
      <c r="C3389" s="503" t="s">
        <v>13547</v>
      </c>
      <c r="D3389" s="502" t="s">
        <v>13</v>
      </c>
      <c r="E3389" s="504">
        <v>0</v>
      </c>
      <c r="F3389" s="512"/>
    </row>
    <row r="3390" spans="1:6">
      <c r="A3390" s="513" t="s">
        <v>13543</v>
      </c>
      <c r="B3390" s="502">
        <v>104464</v>
      </c>
      <c r="C3390" s="503" t="s">
        <v>13548</v>
      </c>
      <c r="D3390" s="502" t="s">
        <v>13</v>
      </c>
      <c r="E3390" s="504">
        <v>0</v>
      </c>
      <c r="F3390" s="512"/>
    </row>
    <row r="3391" spans="1:6">
      <c r="A3391" s="513" t="s">
        <v>13543</v>
      </c>
      <c r="B3391" s="502">
        <v>104183</v>
      </c>
      <c r="C3391" s="503" t="s">
        <v>13549</v>
      </c>
      <c r="D3391" s="502" t="s">
        <v>12</v>
      </c>
      <c r="E3391" s="504">
        <v>0</v>
      </c>
      <c r="F3391" s="512"/>
    </row>
    <row r="3392" spans="1:6">
      <c r="A3392" s="513" t="s">
        <v>13543</v>
      </c>
      <c r="B3392" s="502">
        <v>104187</v>
      </c>
      <c r="C3392" s="503" t="s">
        <v>7744</v>
      </c>
      <c r="D3392" s="502" t="s">
        <v>12</v>
      </c>
      <c r="E3392" s="504">
        <v>1545.8</v>
      </c>
      <c r="F3392" s="512">
        <v>0.96389999999999998</v>
      </c>
    </row>
    <row r="3393" spans="1:6">
      <c r="A3393" s="513" t="s">
        <v>13543</v>
      </c>
      <c r="B3393" s="502">
        <v>104186</v>
      </c>
      <c r="C3393" s="503" t="s">
        <v>7743</v>
      </c>
      <c r="D3393" s="502" t="s">
        <v>12</v>
      </c>
      <c r="E3393" s="504">
        <v>279.43</v>
      </c>
      <c r="F3393" s="512">
        <v>0.65380000000000005</v>
      </c>
    </row>
    <row r="3394" spans="1:6">
      <c r="A3394" s="513" t="s">
        <v>13543</v>
      </c>
      <c r="B3394" s="502">
        <v>104180</v>
      </c>
      <c r="C3394" s="503" t="s">
        <v>13550</v>
      </c>
      <c r="D3394" s="502" t="s">
        <v>12</v>
      </c>
      <c r="E3394" s="504">
        <v>0</v>
      </c>
      <c r="F3394" s="512"/>
    </row>
    <row r="3395" spans="1:6">
      <c r="A3395" s="513" t="s">
        <v>13543</v>
      </c>
      <c r="B3395" s="502">
        <v>104181</v>
      </c>
      <c r="C3395" s="503" t="s">
        <v>13551</v>
      </c>
      <c r="D3395" s="502" t="s">
        <v>12</v>
      </c>
      <c r="E3395" s="504">
        <v>0</v>
      </c>
      <c r="F3395" s="512"/>
    </row>
    <row r="3396" spans="1:6">
      <c r="A3396" s="513" t="s">
        <v>13552</v>
      </c>
      <c r="B3396" s="502">
        <v>100674</v>
      </c>
      <c r="C3396" s="503" t="s">
        <v>13553</v>
      </c>
      <c r="D3396" s="502" t="s">
        <v>15</v>
      </c>
      <c r="E3396" s="504">
        <v>938.54</v>
      </c>
      <c r="F3396" s="512">
        <v>3.5000000000000001E-3</v>
      </c>
    </row>
    <row r="3397" spans="1:6">
      <c r="A3397" s="513" t="s">
        <v>13552</v>
      </c>
      <c r="B3397" s="502">
        <v>100664</v>
      </c>
      <c r="C3397" s="503" t="s">
        <v>13554</v>
      </c>
      <c r="D3397" s="502" t="s">
        <v>15</v>
      </c>
      <c r="E3397" s="504">
        <v>0</v>
      </c>
      <c r="F3397" s="512"/>
    </row>
    <row r="3398" spans="1:6">
      <c r="A3398" s="513" t="s">
        <v>13552</v>
      </c>
      <c r="B3398" s="502">
        <v>94589</v>
      </c>
      <c r="C3398" s="503" t="s">
        <v>7757</v>
      </c>
      <c r="D3398" s="502" t="s">
        <v>12</v>
      </c>
      <c r="E3398" s="504">
        <v>23.56</v>
      </c>
      <c r="F3398" s="512">
        <v>0</v>
      </c>
    </row>
    <row r="3399" spans="1:6">
      <c r="A3399" s="513" t="s">
        <v>13552</v>
      </c>
      <c r="B3399" s="502">
        <v>94590</v>
      </c>
      <c r="C3399" s="503" t="s">
        <v>7758</v>
      </c>
      <c r="D3399" s="502" t="s">
        <v>12</v>
      </c>
      <c r="E3399" s="504">
        <v>32.159999999999997</v>
      </c>
      <c r="F3399" s="512">
        <v>0</v>
      </c>
    </row>
    <row r="3400" spans="1:6">
      <c r="A3400" s="513" t="s">
        <v>13552</v>
      </c>
      <c r="B3400" s="502">
        <v>94587</v>
      </c>
      <c r="C3400" s="503" t="s">
        <v>7755</v>
      </c>
      <c r="D3400" s="502" t="s">
        <v>12</v>
      </c>
      <c r="E3400" s="504">
        <v>67.87</v>
      </c>
      <c r="F3400" s="512">
        <v>0.54</v>
      </c>
    </row>
    <row r="3401" spans="1:6">
      <c r="A3401" s="513" t="s">
        <v>13552</v>
      </c>
      <c r="B3401" s="502">
        <v>94588</v>
      </c>
      <c r="C3401" s="503" t="s">
        <v>7756</v>
      </c>
      <c r="D3401" s="502" t="s">
        <v>12</v>
      </c>
      <c r="E3401" s="504">
        <v>81.23</v>
      </c>
      <c r="F3401" s="512">
        <v>0.45119999999999999</v>
      </c>
    </row>
    <row r="3402" spans="1:6">
      <c r="A3402" s="513" t="s">
        <v>13552</v>
      </c>
      <c r="B3402" s="502">
        <v>105812</v>
      </c>
      <c r="C3402" s="503" t="s">
        <v>13555</v>
      </c>
      <c r="D3402" s="502" t="s">
        <v>12</v>
      </c>
      <c r="E3402" s="504">
        <v>37.81</v>
      </c>
      <c r="F3402" s="512">
        <v>0</v>
      </c>
    </row>
    <row r="3403" spans="1:6">
      <c r="A3403" s="513" t="s">
        <v>13552</v>
      </c>
      <c r="B3403" s="502">
        <v>94571</v>
      </c>
      <c r="C3403" s="503" t="s">
        <v>13556</v>
      </c>
      <c r="D3403" s="502" t="s">
        <v>15</v>
      </c>
      <c r="E3403" s="504">
        <v>0</v>
      </c>
      <c r="F3403" s="512"/>
    </row>
    <row r="3404" spans="1:6">
      <c r="A3404" s="513" t="s">
        <v>13552</v>
      </c>
      <c r="B3404" s="502">
        <v>94570</v>
      </c>
      <c r="C3404" s="503" t="s">
        <v>13557</v>
      </c>
      <c r="D3404" s="502" t="s">
        <v>15</v>
      </c>
      <c r="E3404" s="504">
        <v>431.53</v>
      </c>
      <c r="F3404" s="512">
        <v>4.0000000000000001E-3</v>
      </c>
    </row>
    <row r="3405" spans="1:6">
      <c r="A3405" s="513" t="s">
        <v>13552</v>
      </c>
      <c r="B3405" s="502">
        <v>105811</v>
      </c>
      <c r="C3405" s="503" t="s">
        <v>13558</v>
      </c>
      <c r="D3405" s="502" t="s">
        <v>15</v>
      </c>
      <c r="E3405" s="504">
        <v>0</v>
      </c>
      <c r="F3405" s="512"/>
    </row>
    <row r="3406" spans="1:6">
      <c r="A3406" s="513" t="s">
        <v>13552</v>
      </c>
      <c r="B3406" s="502">
        <v>94572</v>
      </c>
      <c r="C3406" s="503" t="s">
        <v>13559</v>
      </c>
      <c r="D3406" s="502" t="s">
        <v>15</v>
      </c>
      <c r="E3406" s="504">
        <v>617.79999999999995</v>
      </c>
      <c r="F3406" s="512">
        <v>2.8E-3</v>
      </c>
    </row>
    <row r="3407" spans="1:6">
      <c r="A3407" s="513" t="s">
        <v>13552</v>
      </c>
      <c r="B3407" s="502">
        <v>94573</v>
      </c>
      <c r="C3407" s="503" t="s">
        <v>13560</v>
      </c>
      <c r="D3407" s="502" t="s">
        <v>15</v>
      </c>
      <c r="E3407" s="504">
        <v>481.24</v>
      </c>
      <c r="F3407" s="512">
        <v>2.8999999999999998E-3</v>
      </c>
    </row>
    <row r="3408" spans="1:6">
      <c r="A3408" s="513" t="s">
        <v>13552</v>
      </c>
      <c r="B3408" s="502">
        <v>105809</v>
      </c>
      <c r="C3408" s="503" t="s">
        <v>13561</v>
      </c>
      <c r="D3408" s="502" t="s">
        <v>15</v>
      </c>
      <c r="E3408" s="504">
        <v>0</v>
      </c>
      <c r="F3408" s="512"/>
    </row>
    <row r="3409" spans="1:6">
      <c r="A3409" s="513" t="s">
        <v>13552</v>
      </c>
      <c r="B3409" s="502">
        <v>94569</v>
      </c>
      <c r="C3409" s="503" t="s">
        <v>13562</v>
      </c>
      <c r="D3409" s="502" t="s">
        <v>15</v>
      </c>
      <c r="E3409" s="504">
        <v>813.04</v>
      </c>
      <c r="F3409" s="512">
        <v>5.7000000000000002E-3</v>
      </c>
    </row>
    <row r="3410" spans="1:6">
      <c r="A3410" s="513" t="s">
        <v>13552</v>
      </c>
      <c r="B3410" s="502">
        <v>105810</v>
      </c>
      <c r="C3410" s="503" t="s">
        <v>13563</v>
      </c>
      <c r="D3410" s="502" t="s">
        <v>15</v>
      </c>
      <c r="E3410" s="504">
        <v>0</v>
      </c>
      <c r="F3410" s="512"/>
    </row>
    <row r="3411" spans="1:6">
      <c r="A3411" s="513" t="s">
        <v>13552</v>
      </c>
      <c r="B3411" s="502">
        <v>94561</v>
      </c>
      <c r="C3411" s="503" t="s">
        <v>13564</v>
      </c>
      <c r="D3411" s="502" t="s">
        <v>15</v>
      </c>
      <c r="E3411" s="504">
        <v>0</v>
      </c>
      <c r="F3411" s="512"/>
    </row>
    <row r="3412" spans="1:6">
      <c r="A3412" s="513" t="s">
        <v>13552</v>
      </c>
      <c r="B3412" s="502">
        <v>94562</v>
      </c>
      <c r="C3412" s="503" t="s">
        <v>13565</v>
      </c>
      <c r="D3412" s="502" t="s">
        <v>15</v>
      </c>
      <c r="E3412" s="504">
        <v>649.83000000000004</v>
      </c>
      <c r="F3412" s="512">
        <v>0.89980000000000004</v>
      </c>
    </row>
    <row r="3413" spans="1:6">
      <c r="A3413" s="513" t="s">
        <v>13552</v>
      </c>
      <c r="B3413" s="502">
        <v>105813</v>
      </c>
      <c r="C3413" s="503" t="s">
        <v>13566</v>
      </c>
      <c r="D3413" s="502" t="s">
        <v>15</v>
      </c>
      <c r="E3413" s="504">
        <v>1097.73</v>
      </c>
      <c r="F3413" s="512">
        <v>0.78739999999999999</v>
      </c>
    </row>
    <row r="3414" spans="1:6">
      <c r="A3414" s="513" t="s">
        <v>13552</v>
      </c>
      <c r="B3414" s="502">
        <v>94559</v>
      </c>
      <c r="C3414" s="503" t="s">
        <v>13567</v>
      </c>
      <c r="D3414" s="502" t="s">
        <v>15</v>
      </c>
      <c r="E3414" s="504">
        <v>764.63</v>
      </c>
      <c r="F3414" s="512">
        <v>0.69199999999999995</v>
      </c>
    </row>
    <row r="3415" spans="1:6">
      <c r="A3415" s="513" t="s">
        <v>13552</v>
      </c>
      <c r="B3415" s="502">
        <v>100668</v>
      </c>
      <c r="C3415" s="503" t="s">
        <v>13568</v>
      </c>
      <c r="D3415" s="502" t="s">
        <v>15</v>
      </c>
      <c r="E3415" s="504">
        <v>1307.69</v>
      </c>
      <c r="F3415" s="512">
        <v>0.72019999999999995</v>
      </c>
    </row>
    <row r="3416" spans="1:6">
      <c r="A3416" s="513" t="s">
        <v>13552</v>
      </c>
      <c r="B3416" s="502">
        <v>100670</v>
      </c>
      <c r="C3416" s="503" t="s">
        <v>13569</v>
      </c>
      <c r="D3416" s="502" t="s">
        <v>15</v>
      </c>
      <c r="E3416" s="504">
        <v>990.97</v>
      </c>
      <c r="F3416" s="512">
        <v>0.85829999999999995</v>
      </c>
    </row>
    <row r="3417" spans="1:6">
      <c r="A3417" s="513" t="s">
        <v>13552</v>
      </c>
      <c r="B3417" s="502">
        <v>100665</v>
      </c>
      <c r="C3417" s="503" t="s">
        <v>13570</v>
      </c>
      <c r="D3417" s="502" t="s">
        <v>15</v>
      </c>
      <c r="E3417" s="504">
        <v>830.01</v>
      </c>
      <c r="F3417" s="512">
        <v>0.80459999999999998</v>
      </c>
    </row>
    <row r="3418" spans="1:6">
      <c r="A3418" s="513" t="s">
        <v>13552</v>
      </c>
      <c r="B3418" s="502">
        <v>100924</v>
      </c>
      <c r="C3418" s="503" t="s">
        <v>13571</v>
      </c>
      <c r="D3418" s="502" t="s">
        <v>15</v>
      </c>
      <c r="E3418" s="504">
        <v>0</v>
      </c>
      <c r="F3418" s="512"/>
    </row>
    <row r="3419" spans="1:6">
      <c r="A3419" s="513" t="s">
        <v>13552</v>
      </c>
      <c r="B3419" s="502">
        <v>100671</v>
      </c>
      <c r="C3419" s="503" t="s">
        <v>13572</v>
      </c>
      <c r="D3419" s="502" t="s">
        <v>15</v>
      </c>
      <c r="E3419" s="504">
        <v>1218.3800000000001</v>
      </c>
      <c r="F3419" s="512">
        <v>0.88470000000000004</v>
      </c>
    </row>
    <row r="3420" spans="1:6">
      <c r="A3420" s="513" t="s">
        <v>13552</v>
      </c>
      <c r="B3420" s="502">
        <v>100667</v>
      </c>
      <c r="C3420" s="503" t="s">
        <v>13573</v>
      </c>
      <c r="D3420" s="502" t="s">
        <v>15</v>
      </c>
      <c r="E3420" s="504">
        <v>1053.8800000000001</v>
      </c>
      <c r="F3420" s="512">
        <v>0.84609999999999996</v>
      </c>
    </row>
    <row r="3421" spans="1:6">
      <c r="A3421" s="513" t="s">
        <v>13552</v>
      </c>
      <c r="B3421" s="502">
        <v>100669</v>
      </c>
      <c r="C3421" s="503" t="s">
        <v>13574</v>
      </c>
      <c r="D3421" s="502" t="s">
        <v>15</v>
      </c>
      <c r="E3421" s="504">
        <v>967.06</v>
      </c>
      <c r="F3421" s="512">
        <v>0.62160000000000004</v>
      </c>
    </row>
    <row r="3422" spans="1:6">
      <c r="A3422" s="513" t="s">
        <v>13552</v>
      </c>
      <c r="B3422" s="502">
        <v>100672</v>
      </c>
      <c r="C3422" s="503" t="s">
        <v>13575</v>
      </c>
      <c r="D3422" s="502" t="s">
        <v>15</v>
      </c>
      <c r="E3422" s="504">
        <v>803.19</v>
      </c>
      <c r="F3422" s="512">
        <v>0.82509999999999994</v>
      </c>
    </row>
    <row r="3423" spans="1:6">
      <c r="A3423" s="513" t="s">
        <v>13552</v>
      </c>
      <c r="B3423" s="502">
        <v>100666</v>
      </c>
      <c r="C3423" s="503" t="s">
        <v>13576</v>
      </c>
      <c r="D3423" s="502" t="s">
        <v>15</v>
      </c>
      <c r="E3423" s="504">
        <v>671.66</v>
      </c>
      <c r="F3423" s="512">
        <v>0.75849999999999995</v>
      </c>
    </row>
    <row r="3424" spans="1:6">
      <c r="A3424" s="513" t="s">
        <v>13552</v>
      </c>
      <c r="B3424" s="502">
        <v>100663</v>
      </c>
      <c r="C3424" s="503" t="s">
        <v>13577</v>
      </c>
      <c r="D3424" s="502" t="s">
        <v>15</v>
      </c>
      <c r="E3424" s="504">
        <v>0</v>
      </c>
      <c r="F3424" s="512"/>
    </row>
    <row r="3425" spans="1:6">
      <c r="A3425" s="513" t="s">
        <v>13552</v>
      </c>
      <c r="B3425" s="502">
        <v>100662</v>
      </c>
      <c r="C3425" s="503" t="s">
        <v>13578</v>
      </c>
      <c r="D3425" s="502" t="s">
        <v>15</v>
      </c>
      <c r="E3425" s="504">
        <v>0</v>
      </c>
      <c r="F3425" s="512"/>
    </row>
    <row r="3426" spans="1:6">
      <c r="A3426" s="513" t="s">
        <v>13552</v>
      </c>
      <c r="B3426" s="502">
        <v>100661</v>
      </c>
      <c r="C3426" s="503" t="s">
        <v>13579</v>
      </c>
      <c r="D3426" s="502" t="s">
        <v>15</v>
      </c>
      <c r="E3426" s="504">
        <v>0</v>
      </c>
      <c r="F3426" s="512"/>
    </row>
    <row r="3427" spans="1:6">
      <c r="A3427" s="513" t="s">
        <v>13580</v>
      </c>
      <c r="B3427" s="502">
        <v>100659</v>
      </c>
      <c r="C3427" s="503" t="s">
        <v>1415</v>
      </c>
      <c r="D3427" s="502" t="s">
        <v>12</v>
      </c>
      <c r="E3427" s="504">
        <v>14.75</v>
      </c>
      <c r="F3427" s="512">
        <v>0</v>
      </c>
    </row>
    <row r="3428" spans="1:6">
      <c r="A3428" s="513" t="s">
        <v>13580</v>
      </c>
      <c r="B3428" s="502">
        <v>100660</v>
      </c>
      <c r="C3428" s="503" t="s">
        <v>1416</v>
      </c>
      <c r="D3428" s="502" t="s">
        <v>12</v>
      </c>
      <c r="E3428" s="504">
        <v>9.98</v>
      </c>
      <c r="F3428" s="512">
        <v>0</v>
      </c>
    </row>
    <row r="3429" spans="1:6">
      <c r="A3429" s="513" t="s">
        <v>13580</v>
      </c>
      <c r="B3429" s="502">
        <v>100711</v>
      </c>
      <c r="C3429" s="503" t="s">
        <v>13581</v>
      </c>
      <c r="D3429" s="502" t="s">
        <v>12</v>
      </c>
      <c r="E3429" s="504">
        <v>0</v>
      </c>
      <c r="F3429" s="512"/>
    </row>
    <row r="3430" spans="1:6">
      <c r="A3430" s="513" t="s">
        <v>13580</v>
      </c>
      <c r="B3430" s="502">
        <v>100676</v>
      </c>
      <c r="C3430" s="503" t="s">
        <v>1418</v>
      </c>
      <c r="D3430" s="502" t="s">
        <v>13</v>
      </c>
      <c r="E3430" s="504">
        <v>242.76</v>
      </c>
      <c r="F3430" s="512">
        <v>0</v>
      </c>
    </row>
    <row r="3431" spans="1:6">
      <c r="A3431" s="513" t="s">
        <v>13580</v>
      </c>
      <c r="B3431" s="502">
        <v>90806</v>
      </c>
      <c r="C3431" s="503" t="s">
        <v>3604</v>
      </c>
      <c r="D3431" s="502" t="s">
        <v>13</v>
      </c>
      <c r="E3431" s="504">
        <v>497.69</v>
      </c>
      <c r="F3431" s="512">
        <v>0</v>
      </c>
    </row>
    <row r="3432" spans="1:6">
      <c r="A3432" s="513" t="s">
        <v>13580</v>
      </c>
      <c r="B3432" s="502">
        <v>91292</v>
      </c>
      <c r="C3432" s="503" t="s">
        <v>3605</v>
      </c>
      <c r="D3432" s="502" t="s">
        <v>13</v>
      </c>
      <c r="E3432" s="504">
        <v>391.72</v>
      </c>
      <c r="F3432" s="512">
        <v>0</v>
      </c>
    </row>
    <row r="3433" spans="1:6">
      <c r="A3433" s="513" t="s">
        <v>13580</v>
      </c>
      <c r="B3433" s="502">
        <v>90801</v>
      </c>
      <c r="C3433" s="503" t="s">
        <v>1358</v>
      </c>
      <c r="D3433" s="502" t="s">
        <v>13</v>
      </c>
      <c r="E3433" s="504">
        <v>393.78</v>
      </c>
      <c r="F3433" s="512">
        <v>0</v>
      </c>
    </row>
    <row r="3434" spans="1:6">
      <c r="A3434" s="513" t="s">
        <v>13580</v>
      </c>
      <c r="B3434" s="502">
        <v>91287</v>
      </c>
      <c r="C3434" s="503" t="s">
        <v>1383</v>
      </c>
      <c r="D3434" s="502" t="s">
        <v>13</v>
      </c>
      <c r="E3434" s="504">
        <v>287.81</v>
      </c>
      <c r="F3434" s="512">
        <v>0</v>
      </c>
    </row>
    <row r="3435" spans="1:6">
      <c r="A3435" s="513" t="s">
        <v>13580</v>
      </c>
      <c r="B3435" s="502">
        <v>100706</v>
      </c>
      <c r="C3435" s="503" t="s">
        <v>1454</v>
      </c>
      <c r="D3435" s="502" t="s">
        <v>13</v>
      </c>
      <c r="E3435" s="504">
        <v>76.61</v>
      </c>
      <c r="F3435" s="512">
        <v>0</v>
      </c>
    </row>
    <row r="3436" spans="1:6">
      <c r="A3436" s="513" t="s">
        <v>13580</v>
      </c>
      <c r="B3436" s="502">
        <v>100709</v>
      </c>
      <c r="C3436" s="503" t="s">
        <v>1457</v>
      </c>
      <c r="D3436" s="502" t="s">
        <v>13</v>
      </c>
      <c r="E3436" s="504">
        <v>52.62</v>
      </c>
      <c r="F3436" s="512">
        <v>0</v>
      </c>
    </row>
    <row r="3437" spans="1:6">
      <c r="A3437" s="513" t="s">
        <v>13580</v>
      </c>
      <c r="B3437" s="502">
        <v>100710</v>
      </c>
      <c r="C3437" s="503" t="s">
        <v>1458</v>
      </c>
      <c r="D3437" s="502" t="s">
        <v>13</v>
      </c>
      <c r="E3437" s="504">
        <v>128.04</v>
      </c>
      <c r="F3437" s="512">
        <v>0</v>
      </c>
    </row>
    <row r="3438" spans="1:6">
      <c r="A3438" s="513" t="s">
        <v>13580</v>
      </c>
      <c r="B3438" s="502">
        <v>90830</v>
      </c>
      <c r="C3438" s="503" t="s">
        <v>1365</v>
      </c>
      <c r="D3438" s="502" t="s">
        <v>13</v>
      </c>
      <c r="E3438" s="504">
        <v>198.5</v>
      </c>
      <c r="F3438" s="512">
        <v>0</v>
      </c>
    </row>
    <row r="3439" spans="1:6">
      <c r="A3439" s="513" t="s">
        <v>13580</v>
      </c>
      <c r="B3439" s="502">
        <v>91304</v>
      </c>
      <c r="C3439" s="503" t="s">
        <v>1389</v>
      </c>
      <c r="D3439" s="502" t="s">
        <v>13</v>
      </c>
      <c r="E3439" s="504">
        <v>120.91</v>
      </c>
      <c r="F3439" s="512">
        <v>0</v>
      </c>
    </row>
    <row r="3440" spans="1:6">
      <c r="A3440" s="513" t="s">
        <v>13580</v>
      </c>
      <c r="B3440" s="502">
        <v>90831</v>
      </c>
      <c r="C3440" s="503" t="s">
        <v>1366</v>
      </c>
      <c r="D3440" s="502" t="s">
        <v>13</v>
      </c>
      <c r="E3440" s="504">
        <v>174.04</v>
      </c>
      <c r="F3440" s="512">
        <v>0</v>
      </c>
    </row>
    <row r="3441" spans="1:6">
      <c r="A3441" s="513" t="s">
        <v>13580</v>
      </c>
      <c r="B3441" s="502">
        <v>91305</v>
      </c>
      <c r="C3441" s="503" t="s">
        <v>1390</v>
      </c>
      <c r="D3441" s="502" t="s">
        <v>13</v>
      </c>
      <c r="E3441" s="504">
        <v>120.66</v>
      </c>
      <c r="F3441" s="512">
        <v>0</v>
      </c>
    </row>
    <row r="3442" spans="1:6">
      <c r="A3442" s="513" t="s">
        <v>13580</v>
      </c>
      <c r="B3442" s="502">
        <v>91306</v>
      </c>
      <c r="C3442" s="503" t="s">
        <v>1391</v>
      </c>
      <c r="D3442" s="502" t="s">
        <v>13</v>
      </c>
      <c r="E3442" s="504">
        <v>174.04</v>
      </c>
      <c r="F3442" s="512">
        <v>0</v>
      </c>
    </row>
    <row r="3443" spans="1:6">
      <c r="A3443" s="513" t="s">
        <v>13580</v>
      </c>
      <c r="B3443" s="502">
        <v>91307</v>
      </c>
      <c r="C3443" s="503" t="s">
        <v>1392</v>
      </c>
      <c r="D3443" s="502" t="s">
        <v>13</v>
      </c>
      <c r="E3443" s="504">
        <v>102.65</v>
      </c>
      <c r="F3443" s="512">
        <v>0</v>
      </c>
    </row>
    <row r="3444" spans="1:6">
      <c r="A3444" s="513" t="s">
        <v>13580</v>
      </c>
      <c r="B3444" s="502">
        <v>100707</v>
      </c>
      <c r="C3444" s="503" t="s">
        <v>1455</v>
      </c>
      <c r="D3444" s="502" t="s">
        <v>13</v>
      </c>
      <c r="E3444" s="504">
        <v>150.26</v>
      </c>
      <c r="F3444" s="512">
        <v>0</v>
      </c>
    </row>
    <row r="3445" spans="1:6">
      <c r="A3445" s="513" t="s">
        <v>13580</v>
      </c>
      <c r="B3445" s="502">
        <v>100708</v>
      </c>
      <c r="C3445" s="503" t="s">
        <v>1456</v>
      </c>
      <c r="D3445" s="502" t="s">
        <v>13</v>
      </c>
      <c r="E3445" s="504">
        <v>187.23</v>
      </c>
      <c r="F3445" s="512">
        <v>0</v>
      </c>
    </row>
    <row r="3446" spans="1:6">
      <c r="A3446" s="513" t="s">
        <v>13580</v>
      </c>
      <c r="B3446" s="502">
        <v>91328</v>
      </c>
      <c r="C3446" s="503" t="s">
        <v>1405</v>
      </c>
      <c r="D3446" s="502" t="s">
        <v>13</v>
      </c>
      <c r="E3446" s="504">
        <v>1020.44</v>
      </c>
      <c r="F3446" s="512">
        <v>1.5E-3</v>
      </c>
    </row>
    <row r="3447" spans="1:6">
      <c r="A3447" s="513" t="s">
        <v>13580</v>
      </c>
      <c r="B3447" s="502">
        <v>100687</v>
      </c>
      <c r="C3447" s="503" t="s">
        <v>1428</v>
      </c>
      <c r="D3447" s="502" t="s">
        <v>13</v>
      </c>
      <c r="E3447" s="504">
        <v>1194.48</v>
      </c>
      <c r="F3447" s="512">
        <v>1.2999999999999999E-3</v>
      </c>
    </row>
    <row r="3448" spans="1:6">
      <c r="A3448" s="513" t="s">
        <v>13580</v>
      </c>
      <c r="B3448" s="502">
        <v>100681</v>
      </c>
      <c r="C3448" s="503" t="s">
        <v>1422</v>
      </c>
      <c r="D3448" s="502" t="s">
        <v>13</v>
      </c>
      <c r="E3448" s="504">
        <v>1224.77</v>
      </c>
      <c r="F3448" s="512">
        <v>1.2999999999999999E-3</v>
      </c>
    </row>
    <row r="3449" spans="1:6">
      <c r="A3449" s="513" t="s">
        <v>13580</v>
      </c>
      <c r="B3449" s="502">
        <v>91330</v>
      </c>
      <c r="C3449" s="503" t="s">
        <v>1407</v>
      </c>
      <c r="D3449" s="502" t="s">
        <v>13</v>
      </c>
      <c r="E3449" s="504">
        <v>1050.73</v>
      </c>
      <c r="F3449" s="512">
        <v>1.5E-3</v>
      </c>
    </row>
    <row r="3450" spans="1:6">
      <c r="A3450" s="513" t="s">
        <v>13580</v>
      </c>
      <c r="B3450" s="502">
        <v>100689</v>
      </c>
      <c r="C3450" s="503" t="s">
        <v>1430</v>
      </c>
      <c r="D3450" s="502" t="s">
        <v>13</v>
      </c>
      <c r="E3450" s="504">
        <v>1292.96</v>
      </c>
      <c r="F3450" s="512">
        <v>1.1999999999999999E-3</v>
      </c>
    </row>
    <row r="3451" spans="1:6">
      <c r="A3451" s="513" t="s">
        <v>13580</v>
      </c>
      <c r="B3451" s="502">
        <v>91332</v>
      </c>
      <c r="C3451" s="503" t="s">
        <v>1409</v>
      </c>
      <c r="D3451" s="502" t="s">
        <v>13</v>
      </c>
      <c r="E3451" s="504">
        <v>1094.46</v>
      </c>
      <c r="F3451" s="512">
        <v>1.4E-3</v>
      </c>
    </row>
    <row r="3452" spans="1:6">
      <c r="A3452" s="513" t="s">
        <v>13580</v>
      </c>
      <c r="B3452" s="502">
        <v>100688</v>
      </c>
      <c r="C3452" s="503" t="s">
        <v>1429</v>
      </c>
      <c r="D3452" s="502" t="s">
        <v>13</v>
      </c>
      <c r="E3452" s="504">
        <v>989.33</v>
      </c>
      <c r="F3452" s="512">
        <v>1.6000000000000001E-3</v>
      </c>
    </row>
    <row r="3453" spans="1:6">
      <c r="A3453" s="513" t="s">
        <v>13580</v>
      </c>
      <c r="B3453" s="502">
        <v>91329</v>
      </c>
      <c r="C3453" s="503" t="s">
        <v>1406</v>
      </c>
      <c r="D3453" s="502" t="s">
        <v>13</v>
      </c>
      <c r="E3453" s="504">
        <v>868.67</v>
      </c>
      <c r="F3453" s="512">
        <v>1.8E-3</v>
      </c>
    </row>
    <row r="3454" spans="1:6">
      <c r="A3454" s="513" t="s">
        <v>13580</v>
      </c>
      <c r="B3454" s="502">
        <v>100682</v>
      </c>
      <c r="C3454" s="503" t="s">
        <v>1423</v>
      </c>
      <c r="D3454" s="502" t="s">
        <v>13</v>
      </c>
      <c r="E3454" s="504">
        <v>1000.66</v>
      </c>
      <c r="F3454" s="512">
        <v>1.6000000000000001E-3</v>
      </c>
    </row>
    <row r="3455" spans="1:6">
      <c r="A3455" s="513" t="s">
        <v>13580</v>
      </c>
      <c r="B3455" s="502">
        <v>91331</v>
      </c>
      <c r="C3455" s="503" t="s">
        <v>1408</v>
      </c>
      <c r="D3455" s="502" t="s">
        <v>13</v>
      </c>
      <c r="E3455" s="504">
        <v>898.01</v>
      </c>
      <c r="F3455" s="512">
        <v>1.8E-3</v>
      </c>
    </row>
    <row r="3456" spans="1:6">
      <c r="A3456" s="513" t="s">
        <v>13580</v>
      </c>
      <c r="B3456" s="502">
        <v>100690</v>
      </c>
      <c r="C3456" s="503" t="s">
        <v>1431</v>
      </c>
      <c r="D3456" s="502" t="s">
        <v>13</v>
      </c>
      <c r="E3456" s="504">
        <v>1061.7</v>
      </c>
      <c r="F3456" s="512">
        <v>1.5E-3</v>
      </c>
    </row>
    <row r="3457" spans="1:6">
      <c r="A3457" s="513" t="s">
        <v>13580</v>
      </c>
      <c r="B3457" s="502">
        <v>91333</v>
      </c>
      <c r="C3457" s="503" t="s">
        <v>1410</v>
      </c>
      <c r="D3457" s="502" t="s">
        <v>13</v>
      </c>
      <c r="E3457" s="504">
        <v>940.79</v>
      </c>
      <c r="F3457" s="512">
        <v>1.6999999999999999E-3</v>
      </c>
    </row>
    <row r="3458" spans="1:6">
      <c r="A3458" s="513" t="s">
        <v>13580</v>
      </c>
      <c r="B3458" s="502">
        <v>90841</v>
      </c>
      <c r="C3458" s="503" t="s">
        <v>1367</v>
      </c>
      <c r="D3458" s="502" t="s">
        <v>13</v>
      </c>
      <c r="E3458" s="504">
        <v>1171.3800000000001</v>
      </c>
      <c r="F3458" s="512">
        <v>1.2999999999999999E-3</v>
      </c>
    </row>
    <row r="3459" spans="1:6">
      <c r="A3459" s="513" t="s">
        <v>13580</v>
      </c>
      <c r="B3459" s="502">
        <v>90847</v>
      </c>
      <c r="C3459" s="503" t="s">
        <v>1371</v>
      </c>
      <c r="D3459" s="502" t="s">
        <v>13</v>
      </c>
      <c r="E3459" s="504">
        <v>997.34</v>
      </c>
      <c r="F3459" s="512">
        <v>1.6000000000000001E-3</v>
      </c>
    </row>
    <row r="3460" spans="1:6">
      <c r="A3460" s="513" t="s">
        <v>13580</v>
      </c>
      <c r="B3460" s="502">
        <v>90842</v>
      </c>
      <c r="C3460" s="503" t="s">
        <v>1368</v>
      </c>
      <c r="D3460" s="502" t="s">
        <v>13</v>
      </c>
      <c r="E3460" s="504">
        <v>1181.8399999999999</v>
      </c>
      <c r="F3460" s="512">
        <v>1.2999999999999999E-3</v>
      </c>
    </row>
    <row r="3461" spans="1:6">
      <c r="A3461" s="513" t="s">
        <v>13580</v>
      </c>
      <c r="B3461" s="502">
        <v>90848</v>
      </c>
      <c r="C3461" s="503" t="s">
        <v>1372</v>
      </c>
      <c r="D3461" s="502" t="s">
        <v>13</v>
      </c>
      <c r="E3461" s="504">
        <v>1007.8</v>
      </c>
      <c r="F3461" s="512">
        <v>1.6000000000000001E-3</v>
      </c>
    </row>
    <row r="3462" spans="1:6">
      <c r="A3462" s="513" t="s">
        <v>13580</v>
      </c>
      <c r="B3462" s="502">
        <v>90843</v>
      </c>
      <c r="C3462" s="503" t="s">
        <v>1369</v>
      </c>
      <c r="D3462" s="502" t="s">
        <v>13</v>
      </c>
      <c r="E3462" s="504">
        <v>1235.55</v>
      </c>
      <c r="F3462" s="512">
        <v>1.2999999999999999E-3</v>
      </c>
    </row>
    <row r="3463" spans="1:6">
      <c r="A3463" s="513" t="s">
        <v>13580</v>
      </c>
      <c r="B3463" s="502">
        <v>90849</v>
      </c>
      <c r="C3463" s="503" t="s">
        <v>1373</v>
      </c>
      <c r="D3463" s="502" t="s">
        <v>13</v>
      </c>
      <c r="E3463" s="504">
        <v>1037.05</v>
      </c>
      <c r="F3463" s="512">
        <v>1.5E-3</v>
      </c>
    </row>
    <row r="3464" spans="1:6">
      <c r="A3464" s="513" t="s">
        <v>13580</v>
      </c>
      <c r="B3464" s="502">
        <v>90844</v>
      </c>
      <c r="C3464" s="503" t="s">
        <v>1370</v>
      </c>
      <c r="D3464" s="502" t="s">
        <v>13</v>
      </c>
      <c r="E3464" s="504">
        <v>1326.67</v>
      </c>
      <c r="F3464" s="512">
        <v>1.1999999999999999E-3</v>
      </c>
    </row>
    <row r="3465" spans="1:6">
      <c r="A3465" s="513" t="s">
        <v>13580</v>
      </c>
      <c r="B3465" s="502">
        <v>90850</v>
      </c>
      <c r="C3465" s="503" t="s">
        <v>1374</v>
      </c>
      <c r="D3465" s="502" t="s">
        <v>13</v>
      </c>
      <c r="E3465" s="504">
        <v>1128.17</v>
      </c>
      <c r="F3465" s="512">
        <v>1.4E-3</v>
      </c>
    </row>
    <row r="3466" spans="1:6">
      <c r="A3466" s="513" t="s">
        <v>13580</v>
      </c>
      <c r="B3466" s="502">
        <v>91312</v>
      </c>
      <c r="C3466" s="503" t="s">
        <v>1393</v>
      </c>
      <c r="D3466" s="502" t="s">
        <v>13</v>
      </c>
      <c r="E3466" s="504">
        <v>966.23</v>
      </c>
      <c r="F3466" s="512">
        <v>1.6000000000000001E-3</v>
      </c>
    </row>
    <row r="3467" spans="1:6">
      <c r="A3467" s="513" t="s">
        <v>13580</v>
      </c>
      <c r="B3467" s="502">
        <v>91318</v>
      </c>
      <c r="C3467" s="503" t="s">
        <v>1397</v>
      </c>
      <c r="D3467" s="502" t="s">
        <v>13</v>
      </c>
      <c r="E3467" s="504">
        <v>845.57</v>
      </c>
      <c r="F3467" s="512">
        <v>1.9E-3</v>
      </c>
    </row>
    <row r="3468" spans="1:6">
      <c r="A3468" s="513" t="s">
        <v>13580</v>
      </c>
      <c r="B3468" s="502">
        <v>91313</v>
      </c>
      <c r="C3468" s="503" t="s">
        <v>1394</v>
      </c>
      <c r="D3468" s="502" t="s">
        <v>13</v>
      </c>
      <c r="E3468" s="504">
        <v>957.73</v>
      </c>
      <c r="F3468" s="512">
        <v>1.6000000000000001E-3</v>
      </c>
    </row>
    <row r="3469" spans="1:6">
      <c r="A3469" s="513" t="s">
        <v>13580</v>
      </c>
      <c r="B3469" s="502">
        <v>91319</v>
      </c>
      <c r="C3469" s="503" t="s">
        <v>1398</v>
      </c>
      <c r="D3469" s="502" t="s">
        <v>13</v>
      </c>
      <c r="E3469" s="504">
        <v>855.08</v>
      </c>
      <c r="F3469" s="512">
        <v>1.8E-3</v>
      </c>
    </row>
    <row r="3470" spans="1:6">
      <c r="A3470" s="513" t="s">
        <v>13580</v>
      </c>
      <c r="B3470" s="502">
        <v>91314</v>
      </c>
      <c r="C3470" s="503" t="s">
        <v>1395</v>
      </c>
      <c r="D3470" s="502" t="s">
        <v>13</v>
      </c>
      <c r="E3470" s="504">
        <v>1004.29</v>
      </c>
      <c r="F3470" s="512">
        <v>1.6000000000000001E-3</v>
      </c>
    </row>
    <row r="3471" spans="1:6">
      <c r="A3471" s="513" t="s">
        <v>13580</v>
      </c>
      <c r="B3471" s="502">
        <v>91320</v>
      </c>
      <c r="C3471" s="503" t="s">
        <v>1399</v>
      </c>
      <c r="D3471" s="502" t="s">
        <v>13</v>
      </c>
      <c r="E3471" s="504">
        <v>883.38</v>
      </c>
      <c r="F3471" s="512">
        <v>1.8E-3</v>
      </c>
    </row>
    <row r="3472" spans="1:6">
      <c r="A3472" s="513" t="s">
        <v>13580</v>
      </c>
      <c r="B3472" s="502">
        <v>91315</v>
      </c>
      <c r="C3472" s="503" t="s">
        <v>1396</v>
      </c>
      <c r="D3472" s="502" t="s">
        <v>13</v>
      </c>
      <c r="E3472" s="504">
        <v>1094.45</v>
      </c>
      <c r="F3472" s="512">
        <v>1.4E-3</v>
      </c>
    </row>
    <row r="3473" spans="1:6">
      <c r="A3473" s="513" t="s">
        <v>13580</v>
      </c>
      <c r="B3473" s="502">
        <v>91321</v>
      </c>
      <c r="C3473" s="503" t="s">
        <v>1400</v>
      </c>
      <c r="D3473" s="502" t="s">
        <v>13</v>
      </c>
      <c r="E3473" s="504">
        <v>973.54</v>
      </c>
      <c r="F3473" s="512">
        <v>1.6000000000000001E-3</v>
      </c>
    </row>
    <row r="3474" spans="1:6">
      <c r="A3474" s="513" t="s">
        <v>13580</v>
      </c>
      <c r="B3474" s="502">
        <v>90845</v>
      </c>
      <c r="C3474" s="503" t="s">
        <v>1944</v>
      </c>
      <c r="D3474" s="502" t="s">
        <v>13</v>
      </c>
      <c r="E3474" s="504">
        <v>1527.53</v>
      </c>
      <c r="F3474" s="512">
        <v>1E-3</v>
      </c>
    </row>
    <row r="3475" spans="1:6">
      <c r="A3475" s="513" t="s">
        <v>13580</v>
      </c>
      <c r="B3475" s="502">
        <v>90851</v>
      </c>
      <c r="C3475" s="503" t="s">
        <v>1946</v>
      </c>
      <c r="D3475" s="502" t="s">
        <v>13</v>
      </c>
      <c r="E3475" s="504">
        <v>1329.03</v>
      </c>
      <c r="F3475" s="512">
        <v>1.1999999999999999E-3</v>
      </c>
    </row>
    <row r="3476" spans="1:6">
      <c r="A3476" s="513" t="s">
        <v>13580</v>
      </c>
      <c r="B3476" s="502">
        <v>90846</v>
      </c>
      <c r="C3476" s="503" t="s">
        <v>1945</v>
      </c>
      <c r="D3476" s="502" t="s">
        <v>13</v>
      </c>
      <c r="E3476" s="504">
        <v>1607.56</v>
      </c>
      <c r="F3476" s="512">
        <v>1E-3</v>
      </c>
    </row>
    <row r="3477" spans="1:6">
      <c r="A3477" s="513" t="s">
        <v>13580</v>
      </c>
      <c r="B3477" s="502">
        <v>90852</v>
      </c>
      <c r="C3477" s="503" t="s">
        <v>1947</v>
      </c>
      <c r="D3477" s="502" t="s">
        <v>13</v>
      </c>
      <c r="E3477" s="504">
        <v>1409.06</v>
      </c>
      <c r="F3477" s="512">
        <v>1.1000000000000001E-3</v>
      </c>
    </row>
    <row r="3478" spans="1:6">
      <c r="A3478" s="513" t="s">
        <v>13580</v>
      </c>
      <c r="B3478" s="502">
        <v>91316</v>
      </c>
      <c r="C3478" s="503" t="s">
        <v>1948</v>
      </c>
      <c r="D3478" s="502" t="s">
        <v>13</v>
      </c>
      <c r="E3478" s="504">
        <v>1296.27</v>
      </c>
      <c r="F3478" s="512">
        <v>1.1999999999999999E-3</v>
      </c>
    </row>
    <row r="3479" spans="1:6">
      <c r="A3479" s="513" t="s">
        <v>13580</v>
      </c>
      <c r="B3479" s="502">
        <v>91322</v>
      </c>
      <c r="C3479" s="503" t="s">
        <v>1950</v>
      </c>
      <c r="D3479" s="502" t="s">
        <v>13</v>
      </c>
      <c r="E3479" s="504">
        <v>1175.3599999999999</v>
      </c>
      <c r="F3479" s="512">
        <v>1.2999999999999999E-3</v>
      </c>
    </row>
    <row r="3480" spans="1:6">
      <c r="A3480" s="513" t="s">
        <v>13580</v>
      </c>
      <c r="B3480" s="502">
        <v>91317</v>
      </c>
      <c r="C3480" s="503" t="s">
        <v>1949</v>
      </c>
      <c r="D3480" s="502" t="s">
        <v>13</v>
      </c>
      <c r="E3480" s="504">
        <v>1375.34</v>
      </c>
      <c r="F3480" s="512">
        <v>1.1000000000000001E-3</v>
      </c>
    </row>
    <row r="3481" spans="1:6">
      <c r="A3481" s="513" t="s">
        <v>13580</v>
      </c>
      <c r="B3481" s="502">
        <v>91323</v>
      </c>
      <c r="C3481" s="503" t="s">
        <v>1951</v>
      </c>
      <c r="D3481" s="502" t="s">
        <v>13</v>
      </c>
      <c r="E3481" s="504">
        <v>1254.43</v>
      </c>
      <c r="F3481" s="512">
        <v>1.2999999999999999E-3</v>
      </c>
    </row>
    <row r="3482" spans="1:6">
      <c r="A3482" s="513" t="s">
        <v>13580</v>
      </c>
      <c r="B3482" s="502">
        <v>100678</v>
      </c>
      <c r="C3482" s="503" t="s">
        <v>1419</v>
      </c>
      <c r="D3482" s="502" t="s">
        <v>13</v>
      </c>
      <c r="E3482" s="504">
        <v>1183.76</v>
      </c>
      <c r="F3482" s="512">
        <v>1.2999999999999999E-3</v>
      </c>
    </row>
    <row r="3483" spans="1:6">
      <c r="A3483" s="513" t="s">
        <v>13580</v>
      </c>
      <c r="B3483" s="502">
        <v>91013</v>
      </c>
      <c r="C3483" s="503" t="s">
        <v>1379</v>
      </c>
      <c r="D3483" s="502" t="s">
        <v>13</v>
      </c>
      <c r="E3483" s="504">
        <v>1009.72</v>
      </c>
      <c r="F3483" s="512">
        <v>1.6000000000000001E-3</v>
      </c>
    </row>
    <row r="3484" spans="1:6">
      <c r="A3484" s="513" t="s">
        <v>13580</v>
      </c>
      <c r="B3484" s="502">
        <v>100680</v>
      </c>
      <c r="C3484" s="503" t="s">
        <v>1421</v>
      </c>
      <c r="D3484" s="502" t="s">
        <v>13</v>
      </c>
      <c r="E3484" s="504">
        <v>1194.81</v>
      </c>
      <c r="F3484" s="512">
        <v>1.2999999999999999E-3</v>
      </c>
    </row>
    <row r="3485" spans="1:6">
      <c r="A3485" s="513" t="s">
        <v>13580</v>
      </c>
      <c r="B3485" s="502">
        <v>91014</v>
      </c>
      <c r="C3485" s="503" t="s">
        <v>1380</v>
      </c>
      <c r="D3485" s="502" t="s">
        <v>13</v>
      </c>
      <c r="E3485" s="504">
        <v>1020.77</v>
      </c>
      <c r="F3485" s="512">
        <v>1.5E-3</v>
      </c>
    </row>
    <row r="3486" spans="1:6">
      <c r="A3486" s="513" t="s">
        <v>13580</v>
      </c>
      <c r="B3486" s="502">
        <v>100683</v>
      </c>
      <c r="C3486" s="503" t="s">
        <v>1424</v>
      </c>
      <c r="D3486" s="502" t="s">
        <v>13</v>
      </c>
      <c r="E3486" s="504">
        <v>1285.82</v>
      </c>
      <c r="F3486" s="512">
        <v>1.1999999999999999E-3</v>
      </c>
    </row>
    <row r="3487" spans="1:6">
      <c r="A3487" s="513" t="s">
        <v>13580</v>
      </c>
      <c r="B3487" s="502">
        <v>91015</v>
      </c>
      <c r="C3487" s="503" t="s">
        <v>1381</v>
      </c>
      <c r="D3487" s="502" t="s">
        <v>13</v>
      </c>
      <c r="E3487" s="504">
        <v>1087.32</v>
      </c>
      <c r="F3487" s="512">
        <v>1.5E-3</v>
      </c>
    </row>
    <row r="3488" spans="1:6">
      <c r="A3488" s="513" t="s">
        <v>13580</v>
      </c>
      <c r="B3488" s="502">
        <v>100685</v>
      </c>
      <c r="C3488" s="503" t="s">
        <v>1426</v>
      </c>
      <c r="D3488" s="502" t="s">
        <v>13</v>
      </c>
      <c r="E3488" s="504">
        <v>1337.64</v>
      </c>
      <c r="F3488" s="512">
        <v>1.1999999999999999E-3</v>
      </c>
    </row>
    <row r="3489" spans="1:6">
      <c r="A3489" s="513" t="s">
        <v>13580</v>
      </c>
      <c r="B3489" s="502">
        <v>91016</v>
      </c>
      <c r="C3489" s="503" t="s">
        <v>1382</v>
      </c>
      <c r="D3489" s="502" t="s">
        <v>13</v>
      </c>
      <c r="E3489" s="504">
        <v>1139.1400000000001</v>
      </c>
      <c r="F3489" s="512">
        <v>1.4E-3</v>
      </c>
    </row>
    <row r="3490" spans="1:6">
      <c r="A3490" s="513" t="s">
        <v>13580</v>
      </c>
      <c r="B3490" s="502">
        <v>100679</v>
      </c>
      <c r="C3490" s="503" t="s">
        <v>1420</v>
      </c>
      <c r="D3490" s="502" t="s">
        <v>13</v>
      </c>
      <c r="E3490" s="504">
        <v>978.61</v>
      </c>
      <c r="F3490" s="512">
        <v>1.6000000000000001E-3</v>
      </c>
    </row>
    <row r="3491" spans="1:6">
      <c r="A3491" s="513" t="s">
        <v>13580</v>
      </c>
      <c r="B3491" s="502">
        <v>91324</v>
      </c>
      <c r="C3491" s="503" t="s">
        <v>1401</v>
      </c>
      <c r="D3491" s="502" t="s">
        <v>13</v>
      </c>
      <c r="E3491" s="504">
        <v>857.95</v>
      </c>
      <c r="F3491" s="512">
        <v>1.8E-3</v>
      </c>
    </row>
    <row r="3492" spans="1:6">
      <c r="A3492" s="513" t="s">
        <v>13580</v>
      </c>
      <c r="B3492" s="502">
        <v>100712</v>
      </c>
      <c r="C3492" s="503" t="s">
        <v>1442</v>
      </c>
      <c r="D3492" s="502" t="s">
        <v>13</v>
      </c>
      <c r="E3492" s="504">
        <v>970.7</v>
      </c>
      <c r="F3492" s="512">
        <v>1.6000000000000001E-3</v>
      </c>
    </row>
    <row r="3493" spans="1:6">
      <c r="A3493" s="513" t="s">
        <v>13580</v>
      </c>
      <c r="B3493" s="502">
        <v>91325</v>
      </c>
      <c r="C3493" s="503" t="s">
        <v>1402</v>
      </c>
      <c r="D3493" s="502" t="s">
        <v>13</v>
      </c>
      <c r="E3493" s="504">
        <v>868.05</v>
      </c>
      <c r="F3493" s="512">
        <v>1.8E-3</v>
      </c>
    </row>
    <row r="3494" spans="1:6">
      <c r="A3494" s="513" t="s">
        <v>13580</v>
      </c>
      <c r="B3494" s="502">
        <v>100684</v>
      </c>
      <c r="C3494" s="503" t="s">
        <v>1425</v>
      </c>
      <c r="D3494" s="502" t="s">
        <v>13</v>
      </c>
      <c r="E3494" s="504">
        <v>1054.56</v>
      </c>
      <c r="F3494" s="512">
        <v>1.5E-3</v>
      </c>
    </row>
    <row r="3495" spans="1:6">
      <c r="A3495" s="513" t="s">
        <v>13580</v>
      </c>
      <c r="B3495" s="502">
        <v>91326</v>
      </c>
      <c r="C3495" s="503" t="s">
        <v>1403</v>
      </c>
      <c r="D3495" s="502" t="s">
        <v>13</v>
      </c>
      <c r="E3495" s="504">
        <v>933.65</v>
      </c>
      <c r="F3495" s="512">
        <v>1.6999999999999999E-3</v>
      </c>
    </row>
    <row r="3496" spans="1:6">
      <c r="A3496" s="513" t="s">
        <v>13580</v>
      </c>
      <c r="B3496" s="502">
        <v>91327</v>
      </c>
      <c r="C3496" s="503" t="s">
        <v>1404</v>
      </c>
      <c r="D3496" s="502" t="s">
        <v>13</v>
      </c>
      <c r="E3496" s="504">
        <v>984.51</v>
      </c>
      <c r="F3496" s="512">
        <v>1.6000000000000001E-3</v>
      </c>
    </row>
    <row r="3497" spans="1:6">
      <c r="A3497" s="513" t="s">
        <v>13580</v>
      </c>
      <c r="B3497" s="502">
        <v>100686</v>
      </c>
      <c r="C3497" s="503" t="s">
        <v>1427</v>
      </c>
      <c r="D3497" s="502" t="s">
        <v>13</v>
      </c>
      <c r="E3497" s="504">
        <v>1105.42</v>
      </c>
      <c r="F3497" s="512">
        <v>1.4E-3</v>
      </c>
    </row>
    <row r="3498" spans="1:6">
      <c r="A3498" s="513" t="s">
        <v>13580</v>
      </c>
      <c r="B3498" s="502">
        <v>100693</v>
      </c>
      <c r="C3498" s="503" t="s">
        <v>1434</v>
      </c>
      <c r="D3498" s="502" t="s">
        <v>13</v>
      </c>
      <c r="E3498" s="504">
        <v>2109.86</v>
      </c>
      <c r="F3498" s="512">
        <v>0.5222</v>
      </c>
    </row>
    <row r="3499" spans="1:6">
      <c r="A3499" s="513" t="s">
        <v>13580</v>
      </c>
      <c r="B3499" s="502">
        <v>91336</v>
      </c>
      <c r="C3499" s="503" t="s">
        <v>1413</v>
      </c>
      <c r="D3499" s="502" t="s">
        <v>13</v>
      </c>
      <c r="E3499" s="504">
        <v>1911.36</v>
      </c>
      <c r="F3499" s="512">
        <v>0.57650000000000001</v>
      </c>
    </row>
    <row r="3500" spans="1:6">
      <c r="A3500" s="513" t="s">
        <v>13580</v>
      </c>
      <c r="B3500" s="502">
        <v>100694</v>
      </c>
      <c r="C3500" s="503" t="s">
        <v>1435</v>
      </c>
      <c r="D3500" s="502" t="s">
        <v>13</v>
      </c>
      <c r="E3500" s="504">
        <v>1878.6</v>
      </c>
      <c r="F3500" s="512">
        <v>0.58650000000000002</v>
      </c>
    </row>
    <row r="3501" spans="1:6">
      <c r="A3501" s="513" t="s">
        <v>13580</v>
      </c>
      <c r="B3501" s="502">
        <v>91337</v>
      </c>
      <c r="C3501" s="503" t="s">
        <v>1414</v>
      </c>
      <c r="D3501" s="502" t="s">
        <v>13</v>
      </c>
      <c r="E3501" s="504">
        <v>1757.69</v>
      </c>
      <c r="F3501" s="512">
        <v>0.62690000000000001</v>
      </c>
    </row>
    <row r="3502" spans="1:6">
      <c r="A3502" s="513" t="s">
        <v>13580</v>
      </c>
      <c r="B3502" s="502">
        <v>100691</v>
      </c>
      <c r="C3502" s="503" t="s">
        <v>1432</v>
      </c>
      <c r="D3502" s="502" t="s">
        <v>13</v>
      </c>
      <c r="E3502" s="504">
        <v>1750.43</v>
      </c>
      <c r="F3502" s="512">
        <v>0.43840000000000001</v>
      </c>
    </row>
    <row r="3503" spans="1:6">
      <c r="A3503" s="513" t="s">
        <v>13580</v>
      </c>
      <c r="B3503" s="502">
        <v>100692</v>
      </c>
      <c r="C3503" s="503" t="s">
        <v>1433</v>
      </c>
      <c r="D3503" s="502" t="s">
        <v>13</v>
      </c>
      <c r="E3503" s="504">
        <v>1519.17</v>
      </c>
      <c r="F3503" s="512">
        <v>0.50509999999999999</v>
      </c>
    </row>
    <row r="3504" spans="1:6">
      <c r="A3504" s="513" t="s">
        <v>13580</v>
      </c>
      <c r="B3504" s="502">
        <v>91334</v>
      </c>
      <c r="C3504" s="503" t="s">
        <v>1411</v>
      </c>
      <c r="D3504" s="502" t="s">
        <v>13</v>
      </c>
      <c r="E3504" s="504">
        <v>1551.93</v>
      </c>
      <c r="F3504" s="512">
        <v>0.49440000000000001</v>
      </c>
    </row>
    <row r="3505" spans="1:6">
      <c r="A3505" s="513" t="s">
        <v>13580</v>
      </c>
      <c r="B3505" s="502">
        <v>91335</v>
      </c>
      <c r="C3505" s="503" t="s">
        <v>1412</v>
      </c>
      <c r="D3505" s="502" t="s">
        <v>13</v>
      </c>
      <c r="E3505" s="504">
        <v>1398.26</v>
      </c>
      <c r="F3505" s="512">
        <v>0.54879999999999995</v>
      </c>
    </row>
    <row r="3506" spans="1:6">
      <c r="A3506" s="513" t="s">
        <v>13580</v>
      </c>
      <c r="B3506" s="502">
        <v>90788</v>
      </c>
      <c r="C3506" s="503" t="s">
        <v>1355</v>
      </c>
      <c r="D3506" s="502" t="s">
        <v>13</v>
      </c>
      <c r="E3506" s="504">
        <v>908.36</v>
      </c>
      <c r="F3506" s="512">
        <v>0</v>
      </c>
    </row>
    <row r="3507" spans="1:6">
      <c r="A3507" s="513" t="s">
        <v>13580</v>
      </c>
      <c r="B3507" s="502">
        <v>90789</v>
      </c>
      <c r="C3507" s="503" t="s">
        <v>1356</v>
      </c>
      <c r="D3507" s="502" t="s">
        <v>13</v>
      </c>
      <c r="E3507" s="504">
        <v>910.36</v>
      </c>
      <c r="F3507" s="512">
        <v>0</v>
      </c>
    </row>
    <row r="3508" spans="1:6">
      <c r="A3508" s="513" t="s">
        <v>13580</v>
      </c>
      <c r="B3508" s="502">
        <v>90790</v>
      </c>
      <c r="C3508" s="503" t="s">
        <v>1357</v>
      </c>
      <c r="D3508" s="502" t="s">
        <v>13</v>
      </c>
      <c r="E3508" s="504">
        <v>939.09</v>
      </c>
      <c r="F3508" s="512">
        <v>0</v>
      </c>
    </row>
    <row r="3509" spans="1:6">
      <c r="A3509" s="513" t="s">
        <v>13580</v>
      </c>
      <c r="B3509" s="502">
        <v>100675</v>
      </c>
      <c r="C3509" s="503" t="s">
        <v>1417</v>
      </c>
      <c r="D3509" s="502" t="s">
        <v>13</v>
      </c>
      <c r="E3509" s="504">
        <v>1033.3</v>
      </c>
      <c r="F3509" s="512">
        <v>0</v>
      </c>
    </row>
    <row r="3510" spans="1:6">
      <c r="A3510" s="513" t="s">
        <v>13580</v>
      </c>
      <c r="B3510" s="502">
        <v>90794</v>
      </c>
      <c r="C3510" s="503" t="s">
        <v>2328</v>
      </c>
      <c r="D3510" s="502" t="s">
        <v>13</v>
      </c>
      <c r="E3510" s="504">
        <v>790.37</v>
      </c>
      <c r="F3510" s="512">
        <v>0</v>
      </c>
    </row>
    <row r="3511" spans="1:6">
      <c r="A3511" s="513" t="s">
        <v>13580</v>
      </c>
      <c r="B3511" s="502">
        <v>90795</v>
      </c>
      <c r="C3511" s="503" t="s">
        <v>2329</v>
      </c>
      <c r="D3511" s="502" t="s">
        <v>13</v>
      </c>
      <c r="E3511" s="504">
        <v>798.86</v>
      </c>
      <c r="F3511" s="512">
        <v>0</v>
      </c>
    </row>
    <row r="3512" spans="1:6">
      <c r="A3512" s="513" t="s">
        <v>13580</v>
      </c>
      <c r="B3512" s="502">
        <v>90796</v>
      </c>
      <c r="C3512" s="503" t="s">
        <v>2330</v>
      </c>
      <c r="D3512" s="502" t="s">
        <v>13</v>
      </c>
      <c r="E3512" s="504">
        <v>807.34</v>
      </c>
      <c r="F3512" s="512">
        <v>0</v>
      </c>
    </row>
    <row r="3513" spans="1:6">
      <c r="A3513" s="513" t="s">
        <v>13580</v>
      </c>
      <c r="B3513" s="502">
        <v>90797</v>
      </c>
      <c r="C3513" s="503" t="s">
        <v>2331</v>
      </c>
      <c r="D3513" s="502" t="s">
        <v>13</v>
      </c>
      <c r="E3513" s="504">
        <v>815.84</v>
      </c>
      <c r="F3513" s="512">
        <v>0</v>
      </c>
    </row>
    <row r="3514" spans="1:6">
      <c r="A3514" s="513" t="s">
        <v>13580</v>
      </c>
      <c r="B3514" s="502">
        <v>90791</v>
      </c>
      <c r="C3514" s="503" t="s">
        <v>2326</v>
      </c>
      <c r="D3514" s="502" t="s">
        <v>13</v>
      </c>
      <c r="E3514" s="504">
        <v>1101.23</v>
      </c>
      <c r="F3514" s="512">
        <v>0</v>
      </c>
    </row>
    <row r="3515" spans="1:6">
      <c r="A3515" s="513" t="s">
        <v>13580</v>
      </c>
      <c r="B3515" s="502">
        <v>90793</v>
      </c>
      <c r="C3515" s="503" t="s">
        <v>2327</v>
      </c>
      <c r="D3515" s="502" t="s">
        <v>13</v>
      </c>
      <c r="E3515" s="504">
        <v>1160.6099999999999</v>
      </c>
      <c r="F3515" s="512">
        <v>0</v>
      </c>
    </row>
    <row r="3516" spans="1:6">
      <c r="A3516" s="513" t="s">
        <v>13580</v>
      </c>
      <c r="B3516" s="502">
        <v>90798</v>
      </c>
      <c r="C3516" s="503" t="s">
        <v>2332</v>
      </c>
      <c r="D3516" s="502" t="s">
        <v>13</v>
      </c>
      <c r="E3516" s="504">
        <v>1179.8</v>
      </c>
      <c r="F3516" s="512">
        <v>0</v>
      </c>
    </row>
    <row r="3517" spans="1:6">
      <c r="A3517" s="513" t="s">
        <v>13580</v>
      </c>
      <c r="B3517" s="502">
        <v>90799</v>
      </c>
      <c r="C3517" s="503" t="s">
        <v>2333</v>
      </c>
      <c r="D3517" s="502" t="s">
        <v>13</v>
      </c>
      <c r="E3517" s="504">
        <v>1218</v>
      </c>
      <c r="F3517" s="512">
        <v>0</v>
      </c>
    </row>
    <row r="3518" spans="1:6">
      <c r="A3518" s="513" t="s">
        <v>13580</v>
      </c>
      <c r="B3518" s="502">
        <v>100704</v>
      </c>
      <c r="C3518" s="503" t="s">
        <v>1452</v>
      </c>
      <c r="D3518" s="502" t="s">
        <v>13</v>
      </c>
      <c r="E3518" s="504">
        <v>71.02</v>
      </c>
      <c r="F3518" s="512">
        <v>0</v>
      </c>
    </row>
    <row r="3519" spans="1:6">
      <c r="A3519" s="513" t="s">
        <v>13580</v>
      </c>
      <c r="B3519" s="502">
        <v>90838</v>
      </c>
      <c r="C3519" s="503" t="s">
        <v>1444</v>
      </c>
      <c r="D3519" s="502" t="s">
        <v>13</v>
      </c>
      <c r="E3519" s="504">
        <v>1526.16</v>
      </c>
      <c r="F3519" s="512">
        <v>0</v>
      </c>
    </row>
    <row r="3520" spans="1:6">
      <c r="A3520" s="513" t="s">
        <v>13580</v>
      </c>
      <c r="B3520" s="502">
        <v>91338</v>
      </c>
      <c r="C3520" s="503" t="s">
        <v>1445</v>
      </c>
      <c r="D3520" s="502" t="s">
        <v>15</v>
      </c>
      <c r="E3520" s="504">
        <v>790.2</v>
      </c>
      <c r="F3520" s="512">
        <v>0</v>
      </c>
    </row>
    <row r="3521" spans="1:6">
      <c r="A3521" s="513" t="s">
        <v>13580</v>
      </c>
      <c r="B3521" s="502">
        <v>94805</v>
      </c>
      <c r="C3521" s="503" t="s">
        <v>1447</v>
      </c>
      <c r="D3521" s="502" t="s">
        <v>13</v>
      </c>
      <c r="E3521" s="504">
        <v>712.27</v>
      </c>
      <c r="F3521" s="512">
        <v>0</v>
      </c>
    </row>
    <row r="3522" spans="1:6">
      <c r="A3522" s="513" t="s">
        <v>13580</v>
      </c>
      <c r="B3522" s="502">
        <v>100702</v>
      </c>
      <c r="C3522" s="503" t="s">
        <v>1450</v>
      </c>
      <c r="D3522" s="502" t="s">
        <v>15</v>
      </c>
      <c r="E3522" s="504">
        <v>413.17</v>
      </c>
      <c r="F3522" s="512">
        <v>0</v>
      </c>
    </row>
    <row r="3523" spans="1:6">
      <c r="A3523" s="513" t="s">
        <v>13580</v>
      </c>
      <c r="B3523" s="502">
        <v>100701</v>
      </c>
      <c r="C3523" s="503" t="s">
        <v>1443</v>
      </c>
      <c r="D3523" s="502" t="s">
        <v>15</v>
      </c>
      <c r="E3523" s="504">
        <v>598.97</v>
      </c>
      <c r="F3523" s="512">
        <v>0</v>
      </c>
    </row>
    <row r="3524" spans="1:6">
      <c r="A3524" s="513" t="s">
        <v>13580</v>
      </c>
      <c r="B3524" s="502">
        <v>100700</v>
      </c>
      <c r="C3524" s="503" t="s">
        <v>1441</v>
      </c>
      <c r="D3524" s="502" t="s">
        <v>13</v>
      </c>
      <c r="E3524" s="504">
        <v>974.95</v>
      </c>
      <c r="F3524" s="512">
        <v>3.2000000000000002E-3</v>
      </c>
    </row>
    <row r="3525" spans="1:6">
      <c r="A3525" s="513" t="s">
        <v>13580</v>
      </c>
      <c r="B3525" s="502">
        <v>91295</v>
      </c>
      <c r="C3525" s="503" t="s">
        <v>1384</v>
      </c>
      <c r="D3525" s="502" t="s">
        <v>13</v>
      </c>
      <c r="E3525" s="504">
        <v>381.15</v>
      </c>
      <c r="F3525" s="512">
        <v>4.1000000000000003E-3</v>
      </c>
    </row>
    <row r="3526" spans="1:6">
      <c r="A3526" s="513" t="s">
        <v>13580</v>
      </c>
      <c r="B3526" s="502">
        <v>91296</v>
      </c>
      <c r="C3526" s="503" t="s">
        <v>1385</v>
      </c>
      <c r="D3526" s="502" t="s">
        <v>13</v>
      </c>
      <c r="E3526" s="504">
        <v>408.49</v>
      </c>
      <c r="F3526" s="512">
        <v>3.8999999999999998E-3</v>
      </c>
    </row>
    <row r="3527" spans="1:6">
      <c r="A3527" s="513" t="s">
        <v>13580</v>
      </c>
      <c r="B3527" s="502">
        <v>91297</v>
      </c>
      <c r="C3527" s="503" t="s">
        <v>1386</v>
      </c>
      <c r="D3527" s="502" t="s">
        <v>13</v>
      </c>
      <c r="E3527" s="504">
        <v>449.27</v>
      </c>
      <c r="F3527" s="512">
        <v>3.5000000000000001E-3</v>
      </c>
    </row>
    <row r="3528" spans="1:6">
      <c r="A3528" s="513" t="s">
        <v>13580</v>
      </c>
      <c r="B3528" s="502">
        <v>90820</v>
      </c>
      <c r="C3528" s="503" t="s">
        <v>1359</v>
      </c>
      <c r="D3528" s="502" t="s">
        <v>13</v>
      </c>
      <c r="E3528" s="504">
        <v>358.05</v>
      </c>
      <c r="F3528" s="512">
        <v>4.4000000000000003E-3</v>
      </c>
    </row>
    <row r="3529" spans="1:6">
      <c r="A3529" s="513" t="s">
        <v>13580</v>
      </c>
      <c r="B3529" s="502">
        <v>90821</v>
      </c>
      <c r="C3529" s="503" t="s">
        <v>1360</v>
      </c>
      <c r="D3529" s="502" t="s">
        <v>13</v>
      </c>
      <c r="E3529" s="504">
        <v>365.56</v>
      </c>
      <c r="F3529" s="512">
        <v>4.3E-3</v>
      </c>
    </row>
    <row r="3530" spans="1:6">
      <c r="A3530" s="513" t="s">
        <v>13580</v>
      </c>
      <c r="B3530" s="502">
        <v>90822</v>
      </c>
      <c r="C3530" s="503" t="s">
        <v>1361</v>
      </c>
      <c r="D3530" s="502" t="s">
        <v>13</v>
      </c>
      <c r="E3530" s="504">
        <v>391.86</v>
      </c>
      <c r="F3530" s="512">
        <v>4.0000000000000001E-3</v>
      </c>
    </row>
    <row r="3531" spans="1:6">
      <c r="A3531" s="513" t="s">
        <v>13580</v>
      </c>
      <c r="B3531" s="502">
        <v>90823</v>
      </c>
      <c r="C3531" s="503" t="s">
        <v>1362</v>
      </c>
      <c r="D3531" s="502" t="s">
        <v>13</v>
      </c>
      <c r="E3531" s="504">
        <v>480.03</v>
      </c>
      <c r="F3531" s="512">
        <v>3.3E-3</v>
      </c>
    </row>
    <row r="3532" spans="1:6">
      <c r="A3532" s="513" t="s">
        <v>13580</v>
      </c>
      <c r="B3532" s="502">
        <v>90824</v>
      </c>
      <c r="C3532" s="503" t="s">
        <v>1363</v>
      </c>
      <c r="D3532" s="502" t="s">
        <v>13</v>
      </c>
      <c r="E3532" s="504">
        <v>683.84</v>
      </c>
      <c r="F3532" s="512">
        <v>2.3E-3</v>
      </c>
    </row>
    <row r="3533" spans="1:6">
      <c r="A3533" s="513" t="s">
        <v>13580</v>
      </c>
      <c r="B3533" s="502">
        <v>91009</v>
      </c>
      <c r="C3533" s="503" t="s">
        <v>1375</v>
      </c>
      <c r="D3533" s="502" t="s">
        <v>13</v>
      </c>
      <c r="E3533" s="504">
        <v>370.43</v>
      </c>
      <c r="F3533" s="512">
        <v>4.3E-3</v>
      </c>
    </row>
    <row r="3534" spans="1:6">
      <c r="A3534" s="513" t="s">
        <v>13580</v>
      </c>
      <c r="B3534" s="502">
        <v>91010</v>
      </c>
      <c r="C3534" s="503" t="s">
        <v>1376</v>
      </c>
      <c r="D3534" s="502" t="s">
        <v>13</v>
      </c>
      <c r="E3534" s="504">
        <v>378.53</v>
      </c>
      <c r="F3534" s="512">
        <v>4.1999999999999997E-3</v>
      </c>
    </row>
    <row r="3535" spans="1:6">
      <c r="A3535" s="513" t="s">
        <v>13580</v>
      </c>
      <c r="B3535" s="502">
        <v>91011</v>
      </c>
      <c r="C3535" s="503" t="s">
        <v>1377</v>
      </c>
      <c r="D3535" s="502" t="s">
        <v>13</v>
      </c>
      <c r="E3535" s="504">
        <v>442.13</v>
      </c>
      <c r="F3535" s="512">
        <v>3.5999999999999999E-3</v>
      </c>
    </row>
    <row r="3536" spans="1:6">
      <c r="A3536" s="513" t="s">
        <v>13580</v>
      </c>
      <c r="B3536" s="502">
        <v>91012</v>
      </c>
      <c r="C3536" s="503" t="s">
        <v>1378</v>
      </c>
      <c r="D3536" s="502" t="s">
        <v>13</v>
      </c>
      <c r="E3536" s="504">
        <v>491</v>
      </c>
      <c r="F3536" s="512">
        <v>3.2000000000000002E-3</v>
      </c>
    </row>
    <row r="3537" spans="1:6">
      <c r="A3537" s="513" t="s">
        <v>13580</v>
      </c>
      <c r="B3537" s="502">
        <v>91298</v>
      </c>
      <c r="C3537" s="503" t="s">
        <v>1387</v>
      </c>
      <c r="D3537" s="502" t="s">
        <v>13</v>
      </c>
      <c r="E3537" s="504">
        <v>906.74</v>
      </c>
      <c r="F3537" s="512">
        <v>0.84619999999999995</v>
      </c>
    </row>
    <row r="3538" spans="1:6">
      <c r="A3538" s="513" t="s">
        <v>13580</v>
      </c>
      <c r="B3538" s="502">
        <v>90825</v>
      </c>
      <c r="C3538" s="503" t="s">
        <v>1364</v>
      </c>
      <c r="D3538" s="502" t="s">
        <v>13</v>
      </c>
      <c r="E3538" s="504">
        <v>760.92</v>
      </c>
      <c r="F3538" s="512">
        <v>2.0999999999999999E-3</v>
      </c>
    </row>
    <row r="3539" spans="1:6">
      <c r="A3539" s="513" t="s">
        <v>13580</v>
      </c>
      <c r="B3539" s="502">
        <v>91299</v>
      </c>
      <c r="C3539" s="503" t="s">
        <v>1388</v>
      </c>
      <c r="D3539" s="502" t="s">
        <v>13</v>
      </c>
      <c r="E3539" s="504">
        <v>1266.17</v>
      </c>
      <c r="F3539" s="512">
        <v>0.87019999999999997</v>
      </c>
    </row>
    <row r="3540" spans="1:6">
      <c r="A3540" s="513" t="s">
        <v>13580</v>
      </c>
      <c r="B3540" s="502">
        <v>91341</v>
      </c>
      <c r="C3540" s="503" t="s">
        <v>1446</v>
      </c>
      <c r="D3540" s="502" t="s">
        <v>15</v>
      </c>
      <c r="E3540" s="504">
        <v>639.44000000000005</v>
      </c>
      <c r="F3540" s="512">
        <v>0</v>
      </c>
    </row>
    <row r="3541" spans="1:6">
      <c r="A3541" s="513" t="s">
        <v>13580</v>
      </c>
      <c r="B3541" s="502">
        <v>94806</v>
      </c>
      <c r="C3541" s="503" t="s">
        <v>1448</v>
      </c>
      <c r="D3541" s="502" t="s">
        <v>13</v>
      </c>
      <c r="E3541" s="504">
        <v>721.53</v>
      </c>
      <c r="F3541" s="512">
        <v>0</v>
      </c>
    </row>
    <row r="3542" spans="1:6">
      <c r="A3542" s="513" t="s">
        <v>13580</v>
      </c>
      <c r="B3542" s="502">
        <v>94807</v>
      </c>
      <c r="C3542" s="503" t="s">
        <v>1449</v>
      </c>
      <c r="D3542" s="502" t="s">
        <v>13</v>
      </c>
      <c r="E3542" s="504">
        <v>660.43</v>
      </c>
      <c r="F3542" s="512">
        <v>0</v>
      </c>
    </row>
    <row r="3543" spans="1:6">
      <c r="A3543" s="513" t="s">
        <v>13580</v>
      </c>
      <c r="B3543" s="502">
        <v>100703</v>
      </c>
      <c r="C3543" s="503" t="s">
        <v>1451</v>
      </c>
      <c r="D3543" s="502" t="s">
        <v>13</v>
      </c>
      <c r="E3543" s="504">
        <v>33.97</v>
      </c>
      <c r="F3543" s="512">
        <v>0</v>
      </c>
    </row>
    <row r="3544" spans="1:6">
      <c r="A3544" s="513" t="s">
        <v>13580</v>
      </c>
      <c r="B3544" s="502">
        <v>100695</v>
      </c>
      <c r="C3544" s="503" t="s">
        <v>1436</v>
      </c>
      <c r="D3544" s="502" t="s">
        <v>13</v>
      </c>
      <c r="E3544" s="504">
        <v>67.75</v>
      </c>
      <c r="F3544" s="512">
        <v>2.3300000000000001E-2</v>
      </c>
    </row>
    <row r="3545" spans="1:6">
      <c r="A3545" s="513" t="s">
        <v>13580</v>
      </c>
      <c r="B3545" s="502">
        <v>100696</v>
      </c>
      <c r="C3545" s="503" t="s">
        <v>1437</v>
      </c>
      <c r="D3545" s="502" t="s">
        <v>13</v>
      </c>
      <c r="E3545" s="504">
        <v>75.36</v>
      </c>
      <c r="F3545" s="512">
        <v>2.1000000000000001E-2</v>
      </c>
    </row>
    <row r="3546" spans="1:6">
      <c r="A3546" s="513" t="s">
        <v>13580</v>
      </c>
      <c r="B3546" s="502">
        <v>100697</v>
      </c>
      <c r="C3546" s="503" t="s">
        <v>1438</v>
      </c>
      <c r="D3546" s="502" t="s">
        <v>13</v>
      </c>
      <c r="E3546" s="504">
        <v>83.02</v>
      </c>
      <c r="F3546" s="512">
        <v>1.9E-2</v>
      </c>
    </row>
    <row r="3547" spans="1:6">
      <c r="A3547" s="513" t="s">
        <v>13580</v>
      </c>
      <c r="B3547" s="502">
        <v>100698</v>
      </c>
      <c r="C3547" s="503" t="s">
        <v>1439</v>
      </c>
      <c r="D3547" s="502" t="s">
        <v>13</v>
      </c>
      <c r="E3547" s="504">
        <v>90.67</v>
      </c>
      <c r="F3547" s="512">
        <v>1.7399999999999999E-2</v>
      </c>
    </row>
    <row r="3548" spans="1:6">
      <c r="A3548" s="513" t="s">
        <v>13580</v>
      </c>
      <c r="B3548" s="502">
        <v>100699</v>
      </c>
      <c r="C3548" s="503" t="s">
        <v>1440</v>
      </c>
      <c r="D3548" s="502" t="s">
        <v>13</v>
      </c>
      <c r="E3548" s="504">
        <v>107.9</v>
      </c>
      <c r="F3548" s="512">
        <v>1.46E-2</v>
      </c>
    </row>
    <row r="3549" spans="1:6">
      <c r="A3549" s="513" t="s">
        <v>13580</v>
      </c>
      <c r="B3549" s="502">
        <v>100705</v>
      </c>
      <c r="C3549" s="503" t="s">
        <v>1453</v>
      </c>
      <c r="D3549" s="502" t="s">
        <v>13</v>
      </c>
      <c r="E3549" s="504">
        <v>83.52</v>
      </c>
      <c r="F3549" s="512">
        <v>0</v>
      </c>
    </row>
    <row r="3550" spans="1:6">
      <c r="A3550" s="513" t="s">
        <v>13582</v>
      </c>
      <c r="B3550" s="502">
        <v>101173</v>
      </c>
      <c r="C3550" s="503" t="s">
        <v>1791</v>
      </c>
      <c r="D3550" s="502" t="s">
        <v>12</v>
      </c>
      <c r="E3550" s="504">
        <v>67.61</v>
      </c>
      <c r="F3550" s="512">
        <v>0</v>
      </c>
    </row>
    <row r="3551" spans="1:6">
      <c r="A3551" s="513" t="s">
        <v>13582</v>
      </c>
      <c r="B3551" s="502">
        <v>101174</v>
      </c>
      <c r="C3551" s="503" t="s">
        <v>1792</v>
      </c>
      <c r="D3551" s="502" t="s">
        <v>12</v>
      </c>
      <c r="E3551" s="504">
        <v>95.72</v>
      </c>
      <c r="F3551" s="512">
        <v>0</v>
      </c>
    </row>
    <row r="3552" spans="1:6">
      <c r="A3552" s="513" t="s">
        <v>13582</v>
      </c>
      <c r="B3552" s="502">
        <v>101175</v>
      </c>
      <c r="C3552" s="503" t="s">
        <v>1793</v>
      </c>
      <c r="D3552" s="502" t="s">
        <v>12</v>
      </c>
      <c r="E3552" s="504">
        <v>130.80000000000001</v>
      </c>
      <c r="F3552" s="512">
        <v>0</v>
      </c>
    </row>
    <row r="3553" spans="1:6">
      <c r="A3553" s="513" t="s">
        <v>13582</v>
      </c>
      <c r="B3553" s="502">
        <v>101176</v>
      </c>
      <c r="C3553" s="503" t="s">
        <v>13583</v>
      </c>
      <c r="D3553" s="502" t="s">
        <v>12</v>
      </c>
      <c r="E3553" s="504">
        <v>159.38</v>
      </c>
      <c r="F3553" s="512">
        <v>2.8999999999999998E-3</v>
      </c>
    </row>
    <row r="3554" spans="1:6">
      <c r="A3554" s="513" t="s">
        <v>13582</v>
      </c>
      <c r="B3554" s="502">
        <v>101183</v>
      </c>
      <c r="C3554" s="503" t="s">
        <v>13584</v>
      </c>
      <c r="D3554" s="502" t="s">
        <v>12</v>
      </c>
      <c r="E3554" s="504">
        <v>0</v>
      </c>
      <c r="F3554" s="512"/>
    </row>
    <row r="3555" spans="1:6">
      <c r="A3555" s="513" t="s">
        <v>13582</v>
      </c>
      <c r="B3555" s="502">
        <v>101184</v>
      </c>
      <c r="C3555" s="503" t="s">
        <v>13585</v>
      </c>
      <c r="D3555" s="502" t="s">
        <v>12</v>
      </c>
      <c r="E3555" s="504">
        <v>0</v>
      </c>
      <c r="F3555" s="512"/>
    </row>
    <row r="3556" spans="1:6">
      <c r="A3556" s="513" t="s">
        <v>13582</v>
      </c>
      <c r="B3556" s="502">
        <v>101182</v>
      </c>
      <c r="C3556" s="503" t="s">
        <v>13586</v>
      </c>
      <c r="D3556" s="502" t="s">
        <v>12</v>
      </c>
      <c r="E3556" s="504">
        <v>0</v>
      </c>
      <c r="F3556" s="512"/>
    </row>
    <row r="3557" spans="1:6">
      <c r="A3557" s="513" t="s">
        <v>13582</v>
      </c>
      <c r="B3557" s="502">
        <v>101185</v>
      </c>
      <c r="C3557" s="503" t="s">
        <v>13587</v>
      </c>
      <c r="D3557" s="502" t="s">
        <v>12</v>
      </c>
      <c r="E3557" s="504">
        <v>0</v>
      </c>
      <c r="F3557" s="512"/>
    </row>
    <row r="3558" spans="1:6">
      <c r="A3558" s="513" t="s">
        <v>13582</v>
      </c>
      <c r="B3558" s="502">
        <v>101186</v>
      </c>
      <c r="C3558" s="503" t="s">
        <v>13588</v>
      </c>
      <c r="D3558" s="502" t="s">
        <v>12</v>
      </c>
      <c r="E3558" s="504">
        <v>0</v>
      </c>
      <c r="F3558" s="512"/>
    </row>
    <row r="3559" spans="1:6">
      <c r="A3559" s="513" t="s">
        <v>13582</v>
      </c>
      <c r="B3559" s="502">
        <v>101187</v>
      </c>
      <c r="C3559" s="503" t="s">
        <v>13589</v>
      </c>
      <c r="D3559" s="502" t="s">
        <v>12</v>
      </c>
      <c r="E3559" s="504">
        <v>0</v>
      </c>
      <c r="F3559" s="512"/>
    </row>
    <row r="3560" spans="1:6">
      <c r="A3560" s="513" t="s">
        <v>13582</v>
      </c>
      <c r="B3560" s="502">
        <v>101177</v>
      </c>
      <c r="C3560" s="503" t="s">
        <v>13590</v>
      </c>
      <c r="D3560" s="502" t="s">
        <v>12</v>
      </c>
      <c r="E3560" s="504">
        <v>0</v>
      </c>
      <c r="F3560" s="512"/>
    </row>
    <row r="3561" spans="1:6">
      <c r="A3561" s="513" t="s">
        <v>13582</v>
      </c>
      <c r="B3561" s="502">
        <v>101178</v>
      </c>
      <c r="C3561" s="503" t="s">
        <v>13591</v>
      </c>
      <c r="D3561" s="502" t="s">
        <v>12</v>
      </c>
      <c r="E3561" s="504">
        <v>0</v>
      </c>
      <c r="F3561" s="512"/>
    </row>
    <row r="3562" spans="1:6">
      <c r="A3562" s="513" t="s">
        <v>13582</v>
      </c>
      <c r="B3562" s="502">
        <v>101180</v>
      </c>
      <c r="C3562" s="503" t="s">
        <v>13592</v>
      </c>
      <c r="D3562" s="502" t="s">
        <v>12</v>
      </c>
      <c r="E3562" s="504">
        <v>0</v>
      </c>
      <c r="F3562" s="512"/>
    </row>
    <row r="3563" spans="1:6">
      <c r="A3563" s="513" t="s">
        <v>13582</v>
      </c>
      <c r="B3563" s="502">
        <v>101179</v>
      </c>
      <c r="C3563" s="503" t="s">
        <v>13593</v>
      </c>
      <c r="D3563" s="502" t="s">
        <v>12</v>
      </c>
      <c r="E3563" s="504">
        <v>0</v>
      </c>
      <c r="F3563" s="512"/>
    </row>
    <row r="3564" spans="1:6">
      <c r="A3564" s="513" t="s">
        <v>13582</v>
      </c>
      <c r="B3564" s="502">
        <v>101181</v>
      </c>
      <c r="C3564" s="503" t="s">
        <v>13594</v>
      </c>
      <c r="D3564" s="502" t="s">
        <v>12</v>
      </c>
      <c r="E3564" s="504">
        <v>0</v>
      </c>
      <c r="F3564" s="512"/>
    </row>
    <row r="3565" spans="1:6">
      <c r="A3565" s="513" t="s">
        <v>13595</v>
      </c>
      <c r="B3565" s="502">
        <v>100899</v>
      </c>
      <c r="C3565" s="503" t="s">
        <v>13596</v>
      </c>
      <c r="D3565" s="502" t="s">
        <v>12</v>
      </c>
      <c r="E3565" s="504">
        <v>87.52</v>
      </c>
      <c r="F3565" s="512">
        <v>0.1721</v>
      </c>
    </row>
    <row r="3566" spans="1:6">
      <c r="A3566" s="513" t="s">
        <v>13595</v>
      </c>
      <c r="B3566" s="502">
        <v>100896</v>
      </c>
      <c r="C3566" s="503" t="s">
        <v>13597</v>
      </c>
      <c r="D3566" s="502" t="s">
        <v>12</v>
      </c>
      <c r="E3566" s="504">
        <v>60.43</v>
      </c>
      <c r="F3566" s="512">
        <v>0.2366</v>
      </c>
    </row>
    <row r="3567" spans="1:6">
      <c r="A3567" s="513" t="s">
        <v>13595</v>
      </c>
      <c r="B3567" s="502">
        <v>100897</v>
      </c>
      <c r="C3567" s="503" t="s">
        <v>13598</v>
      </c>
      <c r="D3567" s="502" t="s">
        <v>12</v>
      </c>
      <c r="E3567" s="504">
        <v>116.4</v>
      </c>
      <c r="F3567" s="512">
        <v>0.16470000000000001</v>
      </c>
    </row>
    <row r="3568" spans="1:6">
      <c r="A3568" s="513" t="s">
        <v>13595</v>
      </c>
      <c r="B3568" s="502">
        <v>100900</v>
      </c>
      <c r="C3568" s="503" t="s">
        <v>13599</v>
      </c>
      <c r="D3568" s="502" t="s">
        <v>12</v>
      </c>
      <c r="E3568" s="504">
        <v>255.94</v>
      </c>
      <c r="F3568" s="512">
        <v>9.1499999999999998E-2</v>
      </c>
    </row>
    <row r="3569" spans="1:6">
      <c r="A3569" s="513" t="s">
        <v>13595</v>
      </c>
      <c r="B3569" s="502">
        <v>100898</v>
      </c>
      <c r="C3569" s="503" t="s">
        <v>13600</v>
      </c>
      <c r="D3569" s="502" t="s">
        <v>12</v>
      </c>
      <c r="E3569" s="504">
        <v>222.59</v>
      </c>
      <c r="F3569" s="512">
        <v>0.1052</v>
      </c>
    </row>
    <row r="3570" spans="1:6">
      <c r="A3570" s="513" t="s">
        <v>13601</v>
      </c>
      <c r="B3570" s="502">
        <v>100892</v>
      </c>
      <c r="C3570" s="503" t="s">
        <v>1588</v>
      </c>
      <c r="D3570" s="502" t="s">
        <v>27</v>
      </c>
      <c r="E3570" s="504">
        <v>12.51</v>
      </c>
      <c r="F3570" s="512">
        <v>0.91210000000000002</v>
      </c>
    </row>
    <row r="3571" spans="1:6">
      <c r="A3571" s="513" t="s">
        <v>13601</v>
      </c>
      <c r="B3571" s="502">
        <v>100893</v>
      </c>
      <c r="C3571" s="503" t="s">
        <v>1589</v>
      </c>
      <c r="D3571" s="502" t="s">
        <v>27</v>
      </c>
      <c r="E3571" s="504">
        <v>12.31</v>
      </c>
      <c r="F3571" s="512">
        <v>0.92359999999999998</v>
      </c>
    </row>
    <row r="3572" spans="1:6">
      <c r="A3572" s="513" t="s">
        <v>13601</v>
      </c>
      <c r="B3572" s="502">
        <v>100894</v>
      </c>
      <c r="C3572" s="503" t="s">
        <v>1590</v>
      </c>
      <c r="D3572" s="502" t="s">
        <v>27</v>
      </c>
      <c r="E3572" s="504">
        <v>12.19</v>
      </c>
      <c r="F3572" s="512">
        <v>0.92949999999999999</v>
      </c>
    </row>
    <row r="3573" spans="1:6">
      <c r="A3573" s="513" t="s">
        <v>13601</v>
      </c>
      <c r="B3573" s="502">
        <v>100889</v>
      </c>
      <c r="C3573" s="503" t="s">
        <v>1586</v>
      </c>
      <c r="D3573" s="502" t="s">
        <v>27</v>
      </c>
      <c r="E3573" s="504">
        <v>12.04</v>
      </c>
      <c r="F3573" s="512">
        <v>0.93940000000000001</v>
      </c>
    </row>
    <row r="3574" spans="1:6">
      <c r="A3574" s="513" t="s">
        <v>13601</v>
      </c>
      <c r="B3574" s="502">
        <v>100891</v>
      </c>
      <c r="C3574" s="503" t="s">
        <v>13602</v>
      </c>
      <c r="D3574" s="502" t="s">
        <v>27</v>
      </c>
      <c r="E3574" s="504">
        <v>0</v>
      </c>
      <c r="F3574" s="512"/>
    </row>
    <row r="3575" spans="1:6">
      <c r="A3575" s="513" t="s">
        <v>13601</v>
      </c>
      <c r="B3575" s="502">
        <v>100890</v>
      </c>
      <c r="C3575" s="503" t="s">
        <v>1587</v>
      </c>
      <c r="D3575" s="502" t="s">
        <v>27</v>
      </c>
      <c r="E3575" s="504">
        <v>11.84</v>
      </c>
      <c r="F3575" s="512">
        <v>0.95189999999999997</v>
      </c>
    </row>
    <row r="3576" spans="1:6">
      <c r="A3576" s="513" t="s">
        <v>13603</v>
      </c>
      <c r="B3576" s="502">
        <v>100658</v>
      </c>
      <c r="C3576" s="503" t="s">
        <v>1461</v>
      </c>
      <c r="D3576" s="502" t="s">
        <v>12</v>
      </c>
      <c r="E3576" s="504">
        <v>347.14</v>
      </c>
      <c r="F3576" s="512">
        <v>0.90549999999999997</v>
      </c>
    </row>
    <row r="3577" spans="1:6">
      <c r="A3577" s="513" t="s">
        <v>13603</v>
      </c>
      <c r="B3577" s="502">
        <v>100657</v>
      </c>
      <c r="C3577" s="503" t="s">
        <v>1460</v>
      </c>
      <c r="D3577" s="502" t="s">
        <v>12</v>
      </c>
      <c r="E3577" s="504">
        <v>150.85</v>
      </c>
      <c r="F3577" s="512">
        <v>0.8377</v>
      </c>
    </row>
    <row r="3578" spans="1:6">
      <c r="A3578" s="513" t="s">
        <v>13603</v>
      </c>
      <c r="B3578" s="502">
        <v>100656</v>
      </c>
      <c r="C3578" s="503" t="s">
        <v>1459</v>
      </c>
      <c r="D3578" s="502" t="s">
        <v>12</v>
      </c>
      <c r="E3578" s="504">
        <v>116.95</v>
      </c>
      <c r="F3578" s="512">
        <v>0.80679999999999996</v>
      </c>
    </row>
    <row r="3579" spans="1:6">
      <c r="A3579" s="513" t="s">
        <v>13604</v>
      </c>
      <c r="B3579" s="502">
        <v>102649</v>
      </c>
      <c r="C3579" s="503" t="s">
        <v>13605</v>
      </c>
      <c r="D3579" s="502" t="s">
        <v>12</v>
      </c>
      <c r="E3579" s="504">
        <v>0</v>
      </c>
      <c r="F3579" s="512"/>
    </row>
    <row r="3580" spans="1:6">
      <c r="A3580" s="513" t="s">
        <v>13604</v>
      </c>
      <c r="B3580" s="502">
        <v>102645</v>
      </c>
      <c r="C3580" s="503" t="s">
        <v>13606</v>
      </c>
      <c r="D3580" s="502" t="s">
        <v>12</v>
      </c>
      <c r="E3580" s="504">
        <v>0</v>
      </c>
      <c r="F3580" s="512"/>
    </row>
    <row r="3581" spans="1:6">
      <c r="A3581" s="513" t="s">
        <v>13604</v>
      </c>
      <c r="B3581" s="502">
        <v>102650</v>
      </c>
      <c r="C3581" s="503" t="s">
        <v>13607</v>
      </c>
      <c r="D3581" s="502" t="s">
        <v>12</v>
      </c>
      <c r="E3581" s="504">
        <v>0</v>
      </c>
      <c r="F3581" s="512"/>
    </row>
    <row r="3582" spans="1:6">
      <c r="A3582" s="513" t="s">
        <v>13604</v>
      </c>
      <c r="B3582" s="502">
        <v>102646</v>
      </c>
      <c r="C3582" s="503" t="s">
        <v>13608</v>
      </c>
      <c r="D3582" s="502" t="s">
        <v>12</v>
      </c>
      <c r="E3582" s="504">
        <v>0</v>
      </c>
      <c r="F3582" s="512"/>
    </row>
    <row r="3583" spans="1:6">
      <c r="A3583" s="513" t="s">
        <v>13604</v>
      </c>
      <c r="B3583" s="502">
        <v>102651</v>
      </c>
      <c r="C3583" s="503" t="s">
        <v>13609</v>
      </c>
      <c r="D3583" s="502" t="s">
        <v>12</v>
      </c>
      <c r="E3583" s="504">
        <v>0</v>
      </c>
      <c r="F3583" s="512"/>
    </row>
    <row r="3584" spans="1:6">
      <c r="A3584" s="513" t="s">
        <v>13604</v>
      </c>
      <c r="B3584" s="502">
        <v>102647</v>
      </c>
      <c r="C3584" s="503" t="s">
        <v>13610</v>
      </c>
      <c r="D3584" s="502" t="s">
        <v>12</v>
      </c>
      <c r="E3584" s="504">
        <v>0</v>
      </c>
      <c r="F3584" s="512"/>
    </row>
    <row r="3585" spans="1:6">
      <c r="A3585" s="513" t="s">
        <v>13604</v>
      </c>
      <c r="B3585" s="502">
        <v>102652</v>
      </c>
      <c r="C3585" s="503" t="s">
        <v>13611</v>
      </c>
      <c r="D3585" s="502" t="s">
        <v>12</v>
      </c>
      <c r="E3585" s="504">
        <v>0</v>
      </c>
      <c r="F3585" s="512"/>
    </row>
    <row r="3586" spans="1:6">
      <c r="A3586" s="513" t="s">
        <v>13604</v>
      </c>
      <c r="B3586" s="502">
        <v>102648</v>
      </c>
      <c r="C3586" s="503" t="s">
        <v>13612</v>
      </c>
      <c r="D3586" s="502" t="s">
        <v>12</v>
      </c>
      <c r="E3586" s="504">
        <v>0</v>
      </c>
      <c r="F3586" s="512"/>
    </row>
    <row r="3587" spans="1:6">
      <c r="A3587" s="513" t="s">
        <v>13613</v>
      </c>
      <c r="B3587" s="502">
        <v>100652</v>
      </c>
      <c r="C3587" s="503" t="s">
        <v>13614</v>
      </c>
      <c r="D3587" s="502" t="s">
        <v>12</v>
      </c>
      <c r="E3587" s="504">
        <v>259.39</v>
      </c>
      <c r="F3587" s="512">
        <v>0.16289999999999999</v>
      </c>
    </row>
    <row r="3588" spans="1:6">
      <c r="A3588" s="513" t="s">
        <v>13613</v>
      </c>
      <c r="B3588" s="502">
        <v>100651</v>
      </c>
      <c r="C3588" s="503" t="s">
        <v>13615</v>
      </c>
      <c r="D3588" s="502" t="s">
        <v>12</v>
      </c>
      <c r="E3588" s="504">
        <v>138.18</v>
      </c>
      <c r="F3588" s="512">
        <v>0.24560000000000001</v>
      </c>
    </row>
    <row r="3589" spans="1:6">
      <c r="A3589" s="513" t="s">
        <v>13613</v>
      </c>
      <c r="B3589" s="502">
        <v>100653</v>
      </c>
      <c r="C3589" s="503" t="s">
        <v>13616</v>
      </c>
      <c r="D3589" s="502" t="s">
        <v>12</v>
      </c>
      <c r="E3589" s="504">
        <v>427.24</v>
      </c>
      <c r="F3589" s="512">
        <v>0.1173</v>
      </c>
    </row>
    <row r="3590" spans="1:6">
      <c r="A3590" s="513" t="s">
        <v>13613</v>
      </c>
      <c r="B3590" s="502">
        <v>100654</v>
      </c>
      <c r="C3590" s="503" t="s">
        <v>13617</v>
      </c>
      <c r="D3590" s="502" t="s">
        <v>12</v>
      </c>
      <c r="E3590" s="504">
        <v>571.66999999999996</v>
      </c>
      <c r="F3590" s="512">
        <v>9.8900000000000002E-2</v>
      </c>
    </row>
    <row r="3591" spans="1:6">
      <c r="A3591" s="513" t="s">
        <v>13613</v>
      </c>
      <c r="B3591" s="502">
        <v>100655</v>
      </c>
      <c r="C3591" s="503" t="s">
        <v>13618</v>
      </c>
      <c r="D3591" s="502" t="s">
        <v>12</v>
      </c>
      <c r="E3591" s="504">
        <v>662.4</v>
      </c>
      <c r="F3591" s="512">
        <v>0.10059999999999999</v>
      </c>
    </row>
    <row r="3592" spans="1:6">
      <c r="A3592" s="513" t="s">
        <v>13619</v>
      </c>
      <c r="B3592" s="502">
        <v>100364</v>
      </c>
      <c r="C3592" s="503" t="s">
        <v>805</v>
      </c>
      <c r="D3592" s="502" t="s">
        <v>13</v>
      </c>
      <c r="E3592" s="504">
        <v>3207.67</v>
      </c>
      <c r="F3592" s="512">
        <v>8.1699999999999995E-2</v>
      </c>
    </row>
    <row r="3593" spans="1:6">
      <c r="A3593" s="513" t="s">
        <v>13619</v>
      </c>
      <c r="B3593" s="502">
        <v>100374</v>
      </c>
      <c r="C3593" s="503" t="s">
        <v>815</v>
      </c>
      <c r="D3593" s="502" t="s">
        <v>13</v>
      </c>
      <c r="E3593" s="504">
        <v>3002.01</v>
      </c>
      <c r="F3593" s="512">
        <v>8.7300000000000003E-2</v>
      </c>
    </row>
    <row r="3594" spans="1:6">
      <c r="A3594" s="513" t="s">
        <v>13619</v>
      </c>
      <c r="B3594" s="502">
        <v>100365</v>
      </c>
      <c r="C3594" s="503" t="s">
        <v>806</v>
      </c>
      <c r="D3594" s="502" t="s">
        <v>13</v>
      </c>
      <c r="E3594" s="504">
        <v>3699.35</v>
      </c>
      <c r="F3594" s="512">
        <v>7.0800000000000002E-2</v>
      </c>
    </row>
    <row r="3595" spans="1:6">
      <c r="A3595" s="513" t="s">
        <v>13619</v>
      </c>
      <c r="B3595" s="502">
        <v>100375</v>
      </c>
      <c r="C3595" s="503" t="s">
        <v>816</v>
      </c>
      <c r="D3595" s="502" t="s">
        <v>13</v>
      </c>
      <c r="E3595" s="504">
        <v>3393.36</v>
      </c>
      <c r="F3595" s="512">
        <v>7.7200000000000005E-2</v>
      </c>
    </row>
    <row r="3596" spans="1:6">
      <c r="A3596" s="513" t="s">
        <v>13619</v>
      </c>
      <c r="B3596" s="502">
        <v>100366</v>
      </c>
      <c r="C3596" s="503" t="s">
        <v>807</v>
      </c>
      <c r="D3596" s="502" t="s">
        <v>13</v>
      </c>
      <c r="E3596" s="504">
        <v>3935.31</v>
      </c>
      <c r="F3596" s="512">
        <v>6.6600000000000006E-2</v>
      </c>
    </row>
    <row r="3597" spans="1:6">
      <c r="A3597" s="513" t="s">
        <v>13619</v>
      </c>
      <c r="B3597" s="502">
        <v>100376</v>
      </c>
      <c r="C3597" s="503" t="s">
        <v>817</v>
      </c>
      <c r="D3597" s="502" t="s">
        <v>13</v>
      </c>
      <c r="E3597" s="504">
        <v>3327.43</v>
      </c>
      <c r="F3597" s="512">
        <v>7.8700000000000006E-2</v>
      </c>
    </row>
    <row r="3598" spans="1:6">
      <c r="A3598" s="513" t="s">
        <v>13619</v>
      </c>
      <c r="B3598" s="502">
        <v>100357</v>
      </c>
      <c r="C3598" s="503" t="s">
        <v>798</v>
      </c>
      <c r="D3598" s="502" t="s">
        <v>13</v>
      </c>
      <c r="E3598" s="504">
        <v>1102.73</v>
      </c>
      <c r="F3598" s="512">
        <v>8.6300000000000002E-2</v>
      </c>
    </row>
    <row r="3599" spans="1:6">
      <c r="A3599" s="513" t="s">
        <v>13619</v>
      </c>
      <c r="B3599" s="502">
        <v>100367</v>
      </c>
      <c r="C3599" s="503" t="s">
        <v>808</v>
      </c>
      <c r="D3599" s="502" t="s">
        <v>13</v>
      </c>
      <c r="E3599" s="504">
        <v>1075.3</v>
      </c>
      <c r="F3599" s="512">
        <v>8.8499999999999995E-2</v>
      </c>
    </row>
    <row r="3600" spans="1:6">
      <c r="A3600" s="513" t="s">
        <v>13619</v>
      </c>
      <c r="B3600" s="502">
        <v>100358</v>
      </c>
      <c r="C3600" s="503" t="s">
        <v>799</v>
      </c>
      <c r="D3600" s="502" t="s">
        <v>13</v>
      </c>
      <c r="E3600" s="504">
        <v>1510.38</v>
      </c>
      <c r="F3600" s="512">
        <v>6.3E-2</v>
      </c>
    </row>
    <row r="3601" spans="1:6">
      <c r="A3601" s="513" t="s">
        <v>13619</v>
      </c>
      <c r="B3601" s="502">
        <v>100368</v>
      </c>
      <c r="C3601" s="503" t="s">
        <v>809</v>
      </c>
      <c r="D3601" s="502" t="s">
        <v>13</v>
      </c>
      <c r="E3601" s="504">
        <v>1476.54</v>
      </c>
      <c r="F3601" s="512">
        <v>6.4500000000000002E-2</v>
      </c>
    </row>
    <row r="3602" spans="1:6">
      <c r="A3602" s="513" t="s">
        <v>13619</v>
      </c>
      <c r="B3602" s="502">
        <v>100359</v>
      </c>
      <c r="C3602" s="503" t="s">
        <v>800</v>
      </c>
      <c r="D3602" s="502" t="s">
        <v>13</v>
      </c>
      <c r="E3602" s="504">
        <v>1582.36</v>
      </c>
      <c r="F3602" s="512">
        <v>6.0199999999999997E-2</v>
      </c>
    </row>
    <row r="3603" spans="1:6">
      <c r="A3603" s="513" t="s">
        <v>13619</v>
      </c>
      <c r="B3603" s="502">
        <v>100369</v>
      </c>
      <c r="C3603" s="503" t="s">
        <v>810</v>
      </c>
      <c r="D3603" s="502" t="s">
        <v>13</v>
      </c>
      <c r="E3603" s="504">
        <v>1548.52</v>
      </c>
      <c r="F3603" s="512">
        <v>6.1499999999999999E-2</v>
      </c>
    </row>
    <row r="3604" spans="1:6">
      <c r="A3604" s="513" t="s">
        <v>13619</v>
      </c>
      <c r="B3604" s="502">
        <v>100360</v>
      </c>
      <c r="C3604" s="503" t="s">
        <v>801</v>
      </c>
      <c r="D3604" s="502" t="s">
        <v>13</v>
      </c>
      <c r="E3604" s="504">
        <v>1753.85</v>
      </c>
      <c r="F3604" s="512">
        <v>5.4300000000000001E-2</v>
      </c>
    </row>
    <row r="3605" spans="1:6">
      <c r="A3605" s="513" t="s">
        <v>13619</v>
      </c>
      <c r="B3605" s="502">
        <v>100370</v>
      </c>
      <c r="C3605" s="503" t="s">
        <v>811</v>
      </c>
      <c r="D3605" s="502" t="s">
        <v>13</v>
      </c>
      <c r="E3605" s="504">
        <v>1824.84</v>
      </c>
      <c r="F3605" s="512">
        <v>5.2200000000000003E-2</v>
      </c>
    </row>
    <row r="3606" spans="1:6">
      <c r="A3606" s="513" t="s">
        <v>13619</v>
      </c>
      <c r="B3606" s="502">
        <v>100361</v>
      </c>
      <c r="C3606" s="503" t="s">
        <v>802</v>
      </c>
      <c r="D3606" s="502" t="s">
        <v>13</v>
      </c>
      <c r="E3606" s="504">
        <v>2191.9299999999998</v>
      </c>
      <c r="F3606" s="512">
        <v>4.3400000000000001E-2</v>
      </c>
    </row>
    <row r="3607" spans="1:6">
      <c r="A3607" s="513" t="s">
        <v>13619</v>
      </c>
      <c r="B3607" s="502">
        <v>100371</v>
      </c>
      <c r="C3607" s="503" t="s">
        <v>812</v>
      </c>
      <c r="D3607" s="502" t="s">
        <v>13</v>
      </c>
      <c r="E3607" s="504">
        <v>2101.69</v>
      </c>
      <c r="F3607" s="512">
        <v>4.53E-2</v>
      </c>
    </row>
    <row r="3608" spans="1:6">
      <c r="A3608" s="513" t="s">
        <v>13619</v>
      </c>
      <c r="B3608" s="502">
        <v>100362</v>
      </c>
      <c r="C3608" s="503" t="s">
        <v>803</v>
      </c>
      <c r="D3608" s="502" t="s">
        <v>13</v>
      </c>
      <c r="E3608" s="504">
        <v>2863.39</v>
      </c>
      <c r="F3608" s="512">
        <v>9.1499999999999998E-2</v>
      </c>
    </row>
    <row r="3609" spans="1:6">
      <c r="A3609" s="513" t="s">
        <v>13619</v>
      </c>
      <c r="B3609" s="502">
        <v>100372</v>
      </c>
      <c r="C3609" s="503" t="s">
        <v>813</v>
      </c>
      <c r="D3609" s="502" t="s">
        <v>13</v>
      </c>
      <c r="E3609" s="504">
        <v>2708.78</v>
      </c>
      <c r="F3609" s="512">
        <v>9.6699999999999994E-2</v>
      </c>
    </row>
    <row r="3610" spans="1:6">
      <c r="A3610" s="513" t="s">
        <v>13619</v>
      </c>
      <c r="B3610" s="502">
        <v>100363</v>
      </c>
      <c r="C3610" s="503" t="s">
        <v>804</v>
      </c>
      <c r="D3610" s="502" t="s">
        <v>13</v>
      </c>
      <c r="E3610" s="504">
        <v>2951.78</v>
      </c>
      <c r="F3610" s="512">
        <v>8.8800000000000004E-2</v>
      </c>
    </row>
    <row r="3611" spans="1:6">
      <c r="A3611" s="513" t="s">
        <v>13619</v>
      </c>
      <c r="B3611" s="502">
        <v>100373</v>
      </c>
      <c r="C3611" s="503" t="s">
        <v>814</v>
      </c>
      <c r="D3611" s="502" t="s">
        <v>13</v>
      </c>
      <c r="E3611" s="504">
        <v>2795.94</v>
      </c>
      <c r="F3611" s="512">
        <v>9.3700000000000006E-2</v>
      </c>
    </row>
    <row r="3612" spans="1:6">
      <c r="A3612" s="513" t="s">
        <v>13619</v>
      </c>
      <c r="B3612" s="502">
        <v>100381</v>
      </c>
      <c r="C3612" s="503" t="s">
        <v>726</v>
      </c>
      <c r="D3612" s="502" t="s">
        <v>15</v>
      </c>
      <c r="E3612" s="504">
        <v>59.77</v>
      </c>
      <c r="F3612" s="512">
        <v>0</v>
      </c>
    </row>
    <row r="3613" spans="1:6">
      <c r="A3613" s="513" t="s">
        <v>13619</v>
      </c>
      <c r="B3613" s="502">
        <v>100380</v>
      </c>
      <c r="C3613" s="503" t="s">
        <v>725</v>
      </c>
      <c r="D3613" s="502" t="s">
        <v>15</v>
      </c>
      <c r="E3613" s="504">
        <v>52.83</v>
      </c>
      <c r="F3613" s="512">
        <v>7.6E-3</v>
      </c>
    </row>
    <row r="3614" spans="1:6">
      <c r="A3614" s="513" t="s">
        <v>13619</v>
      </c>
      <c r="B3614" s="502">
        <v>100379</v>
      </c>
      <c r="C3614" s="503" t="s">
        <v>724</v>
      </c>
      <c r="D3614" s="502" t="s">
        <v>15</v>
      </c>
      <c r="E3614" s="504">
        <v>39.590000000000003</v>
      </c>
      <c r="F3614" s="512">
        <v>0</v>
      </c>
    </row>
    <row r="3615" spans="1:6">
      <c r="A3615" s="513" t="s">
        <v>13619</v>
      </c>
      <c r="B3615" s="502">
        <v>100384</v>
      </c>
      <c r="C3615" s="503" t="s">
        <v>728</v>
      </c>
      <c r="D3615" s="502" t="s">
        <v>15</v>
      </c>
      <c r="E3615" s="504">
        <v>27.52</v>
      </c>
      <c r="F3615" s="512">
        <v>0</v>
      </c>
    </row>
    <row r="3616" spans="1:6">
      <c r="A3616" s="513" t="s">
        <v>13619</v>
      </c>
      <c r="B3616" s="502">
        <v>100383</v>
      </c>
      <c r="C3616" s="503" t="s">
        <v>727</v>
      </c>
      <c r="D3616" s="502" t="s">
        <v>15</v>
      </c>
      <c r="E3616" s="504">
        <v>25.91</v>
      </c>
      <c r="F3616" s="512">
        <v>1.2699999999999999E-2</v>
      </c>
    </row>
    <row r="3617" spans="1:6">
      <c r="A3617" s="513" t="s">
        <v>13619</v>
      </c>
      <c r="B3617" s="502">
        <v>100382</v>
      </c>
      <c r="C3617" s="503" t="s">
        <v>820</v>
      </c>
      <c r="D3617" s="502" t="s">
        <v>15</v>
      </c>
      <c r="E3617" s="504">
        <v>23.89</v>
      </c>
      <c r="F3617" s="512">
        <v>0</v>
      </c>
    </row>
    <row r="3618" spans="1:6">
      <c r="A3618" s="513" t="s">
        <v>13619</v>
      </c>
      <c r="B3618" s="502">
        <v>100387</v>
      </c>
      <c r="C3618" s="503" t="s">
        <v>731</v>
      </c>
      <c r="D3618" s="502" t="s">
        <v>15</v>
      </c>
      <c r="E3618" s="504">
        <v>55.72</v>
      </c>
      <c r="F3618" s="512">
        <v>0</v>
      </c>
    </row>
    <row r="3619" spans="1:6">
      <c r="A3619" s="513" t="s">
        <v>13619</v>
      </c>
      <c r="B3619" s="502">
        <v>100386</v>
      </c>
      <c r="C3619" s="503" t="s">
        <v>730</v>
      </c>
      <c r="D3619" s="502" t="s">
        <v>15</v>
      </c>
      <c r="E3619" s="504">
        <v>45.42</v>
      </c>
      <c r="F3619" s="512">
        <v>1.03E-2</v>
      </c>
    </row>
    <row r="3620" spans="1:6">
      <c r="A3620" s="513" t="s">
        <v>13619</v>
      </c>
      <c r="B3620" s="502">
        <v>100385</v>
      </c>
      <c r="C3620" s="503" t="s">
        <v>729</v>
      </c>
      <c r="D3620" s="502" t="s">
        <v>15</v>
      </c>
      <c r="E3620" s="504">
        <v>35.18</v>
      </c>
      <c r="F3620" s="512">
        <v>0</v>
      </c>
    </row>
    <row r="3621" spans="1:6">
      <c r="A3621" s="513" t="s">
        <v>13619</v>
      </c>
      <c r="B3621" s="502">
        <v>100377</v>
      </c>
      <c r="C3621" s="503" t="s">
        <v>818</v>
      </c>
      <c r="D3621" s="502" t="s">
        <v>27</v>
      </c>
      <c r="E3621" s="504">
        <v>11.56</v>
      </c>
      <c r="F3621" s="512">
        <v>0.82010000000000005</v>
      </c>
    </row>
    <row r="3622" spans="1:6">
      <c r="A3622" s="513" t="s">
        <v>13619</v>
      </c>
      <c r="B3622" s="502">
        <v>100378</v>
      </c>
      <c r="C3622" s="503" t="s">
        <v>819</v>
      </c>
      <c r="D3622" s="502" t="s">
        <v>27</v>
      </c>
      <c r="E3622" s="504">
        <v>10.71</v>
      </c>
      <c r="F3622" s="512">
        <v>0.8226</v>
      </c>
    </row>
    <row r="3623" spans="1:6">
      <c r="A3623" s="513" t="s">
        <v>13619</v>
      </c>
      <c r="B3623" s="502">
        <v>92596</v>
      </c>
      <c r="C3623" s="503" t="s">
        <v>6488</v>
      </c>
      <c r="D3623" s="502" t="s">
        <v>13</v>
      </c>
      <c r="E3623" s="504">
        <v>1888.35</v>
      </c>
      <c r="F3623" s="512">
        <v>0.79559999999999997</v>
      </c>
    </row>
    <row r="3624" spans="1:6">
      <c r="A3624" s="513" t="s">
        <v>13619</v>
      </c>
      <c r="B3624" s="502">
        <v>92616</v>
      </c>
      <c r="C3624" s="503" t="s">
        <v>6498</v>
      </c>
      <c r="D3624" s="502" t="s">
        <v>13</v>
      </c>
      <c r="E3624" s="504">
        <v>1800.29</v>
      </c>
      <c r="F3624" s="512">
        <v>0.78559999999999997</v>
      </c>
    </row>
    <row r="3625" spans="1:6">
      <c r="A3625" s="513" t="s">
        <v>13619</v>
      </c>
      <c r="B3625" s="502">
        <v>92598</v>
      </c>
      <c r="C3625" s="503" t="s">
        <v>6489</v>
      </c>
      <c r="D3625" s="502" t="s">
        <v>13</v>
      </c>
      <c r="E3625" s="504">
        <v>2004.4</v>
      </c>
      <c r="F3625" s="512">
        <v>0.8075</v>
      </c>
    </row>
    <row r="3626" spans="1:6">
      <c r="A3626" s="513" t="s">
        <v>13619</v>
      </c>
      <c r="B3626" s="502">
        <v>92618</v>
      </c>
      <c r="C3626" s="503" t="s">
        <v>6499</v>
      </c>
      <c r="D3626" s="502" t="s">
        <v>13</v>
      </c>
      <c r="E3626" s="504">
        <v>1916.34</v>
      </c>
      <c r="F3626" s="512">
        <v>0.79859999999999998</v>
      </c>
    </row>
    <row r="3627" spans="1:6">
      <c r="A3627" s="513" t="s">
        <v>13619</v>
      </c>
      <c r="B3627" s="502">
        <v>92600</v>
      </c>
      <c r="C3627" s="503" t="s">
        <v>6490</v>
      </c>
      <c r="D3627" s="502" t="s">
        <v>13</v>
      </c>
      <c r="E3627" s="504">
        <v>2149.81</v>
      </c>
      <c r="F3627" s="512">
        <v>0.82050000000000001</v>
      </c>
    </row>
    <row r="3628" spans="1:6">
      <c r="A3628" s="513" t="s">
        <v>13619</v>
      </c>
      <c r="B3628" s="502">
        <v>92620</v>
      </c>
      <c r="C3628" s="503" t="s">
        <v>6500</v>
      </c>
      <c r="D3628" s="502" t="s">
        <v>13</v>
      </c>
      <c r="E3628" s="504">
        <v>2032.39</v>
      </c>
      <c r="F3628" s="512">
        <v>0.81010000000000004</v>
      </c>
    </row>
    <row r="3629" spans="1:6">
      <c r="A3629" s="513" t="s">
        <v>13619</v>
      </c>
      <c r="B3629" s="502">
        <v>92582</v>
      </c>
      <c r="C3629" s="503" t="s">
        <v>6481</v>
      </c>
      <c r="D3629" s="502" t="s">
        <v>13</v>
      </c>
      <c r="E3629" s="504">
        <v>700.63</v>
      </c>
      <c r="F3629" s="512">
        <v>0.76829999999999998</v>
      </c>
    </row>
    <row r="3630" spans="1:6">
      <c r="A3630" s="513" t="s">
        <v>13619</v>
      </c>
      <c r="B3630" s="502">
        <v>92602</v>
      </c>
      <c r="C3630" s="503" t="s">
        <v>6491</v>
      </c>
      <c r="D3630" s="502" t="s">
        <v>13</v>
      </c>
      <c r="E3630" s="504">
        <v>700.63</v>
      </c>
      <c r="F3630" s="512">
        <v>0.76829999999999998</v>
      </c>
    </row>
    <row r="3631" spans="1:6">
      <c r="A3631" s="513" t="s">
        <v>13619</v>
      </c>
      <c r="B3631" s="502">
        <v>92584</v>
      </c>
      <c r="C3631" s="503" t="s">
        <v>6482</v>
      </c>
      <c r="D3631" s="502" t="s">
        <v>13</v>
      </c>
      <c r="E3631" s="504">
        <v>816.69</v>
      </c>
      <c r="F3631" s="512">
        <v>0.80120000000000002</v>
      </c>
    </row>
    <row r="3632" spans="1:6">
      <c r="A3632" s="513" t="s">
        <v>13619</v>
      </c>
      <c r="B3632" s="502">
        <v>92604</v>
      </c>
      <c r="C3632" s="503" t="s">
        <v>6492</v>
      </c>
      <c r="D3632" s="502" t="s">
        <v>13</v>
      </c>
      <c r="E3632" s="504">
        <v>787.33</v>
      </c>
      <c r="F3632" s="512">
        <v>0.79379999999999995</v>
      </c>
    </row>
    <row r="3633" spans="1:6">
      <c r="A3633" s="513" t="s">
        <v>13619</v>
      </c>
      <c r="B3633" s="502">
        <v>92586</v>
      </c>
      <c r="C3633" s="503" t="s">
        <v>6483</v>
      </c>
      <c r="D3633" s="502" t="s">
        <v>13</v>
      </c>
      <c r="E3633" s="504">
        <v>932.74</v>
      </c>
      <c r="F3633" s="512">
        <v>0.82599999999999996</v>
      </c>
    </row>
    <row r="3634" spans="1:6">
      <c r="A3634" s="513" t="s">
        <v>13619</v>
      </c>
      <c r="B3634" s="502">
        <v>92606</v>
      </c>
      <c r="C3634" s="503" t="s">
        <v>6493</v>
      </c>
      <c r="D3634" s="502" t="s">
        <v>13</v>
      </c>
      <c r="E3634" s="504">
        <v>903.39</v>
      </c>
      <c r="F3634" s="512">
        <v>0.82030000000000003</v>
      </c>
    </row>
    <row r="3635" spans="1:6">
      <c r="A3635" s="513" t="s">
        <v>13619</v>
      </c>
      <c r="B3635" s="502">
        <v>92588</v>
      </c>
      <c r="C3635" s="503" t="s">
        <v>6484</v>
      </c>
      <c r="D3635" s="502" t="s">
        <v>13</v>
      </c>
      <c r="E3635" s="504">
        <v>1182.49</v>
      </c>
      <c r="F3635" s="512">
        <v>0.79930000000000001</v>
      </c>
    </row>
    <row r="3636" spans="1:6">
      <c r="A3636" s="513" t="s">
        <v>13619</v>
      </c>
      <c r="B3636" s="502">
        <v>92608</v>
      </c>
      <c r="C3636" s="503" t="s">
        <v>6494</v>
      </c>
      <c r="D3636" s="502" t="s">
        <v>13</v>
      </c>
      <c r="E3636" s="504">
        <v>1123.78</v>
      </c>
      <c r="F3636" s="512">
        <v>0.78879999999999995</v>
      </c>
    </row>
    <row r="3637" spans="1:6">
      <c r="A3637" s="513" t="s">
        <v>13619</v>
      </c>
      <c r="B3637" s="502">
        <v>92590</v>
      </c>
      <c r="C3637" s="503" t="s">
        <v>6485</v>
      </c>
      <c r="D3637" s="502" t="s">
        <v>13</v>
      </c>
      <c r="E3637" s="504">
        <v>1298.54</v>
      </c>
      <c r="F3637" s="512">
        <v>0.81720000000000004</v>
      </c>
    </row>
    <row r="3638" spans="1:6">
      <c r="A3638" s="513" t="s">
        <v>13619</v>
      </c>
      <c r="B3638" s="502">
        <v>92610</v>
      </c>
      <c r="C3638" s="503" t="s">
        <v>6495</v>
      </c>
      <c r="D3638" s="502" t="s">
        <v>13</v>
      </c>
      <c r="E3638" s="504">
        <v>1239.8399999999999</v>
      </c>
      <c r="F3638" s="512">
        <v>0.80859999999999999</v>
      </c>
    </row>
    <row r="3639" spans="1:6">
      <c r="A3639" s="513" t="s">
        <v>13619</v>
      </c>
      <c r="B3639" s="502">
        <v>92592</v>
      </c>
      <c r="C3639" s="503" t="s">
        <v>6486</v>
      </c>
      <c r="D3639" s="502" t="s">
        <v>13</v>
      </c>
      <c r="E3639" s="504">
        <v>1460.67</v>
      </c>
      <c r="F3639" s="512">
        <v>0.80600000000000005</v>
      </c>
    </row>
    <row r="3640" spans="1:6">
      <c r="A3640" s="513" t="s">
        <v>13619</v>
      </c>
      <c r="B3640" s="502">
        <v>92612</v>
      </c>
      <c r="C3640" s="503" t="s">
        <v>6496</v>
      </c>
      <c r="D3640" s="502" t="s">
        <v>13</v>
      </c>
      <c r="E3640" s="504">
        <v>1401.96</v>
      </c>
      <c r="F3640" s="512">
        <v>0.79790000000000005</v>
      </c>
    </row>
    <row r="3641" spans="1:6">
      <c r="A3641" s="513" t="s">
        <v>13619</v>
      </c>
      <c r="B3641" s="502">
        <v>92594</v>
      </c>
      <c r="C3641" s="503" t="s">
        <v>6487</v>
      </c>
      <c r="D3641" s="502" t="s">
        <v>13</v>
      </c>
      <c r="E3641" s="504">
        <v>1693.24</v>
      </c>
      <c r="F3641" s="512">
        <v>0.81579999999999997</v>
      </c>
    </row>
    <row r="3642" spans="1:6">
      <c r="A3642" s="513" t="s">
        <v>13619</v>
      </c>
      <c r="B3642" s="502">
        <v>92614</v>
      </c>
      <c r="C3642" s="503" t="s">
        <v>6497</v>
      </c>
      <c r="D3642" s="502" t="s">
        <v>13</v>
      </c>
      <c r="E3642" s="504">
        <v>1575.83</v>
      </c>
      <c r="F3642" s="512">
        <v>0.80210000000000004</v>
      </c>
    </row>
    <row r="3643" spans="1:6">
      <c r="A3643" s="513" t="s">
        <v>13619</v>
      </c>
      <c r="B3643" s="502">
        <v>92552</v>
      </c>
      <c r="C3643" s="503" t="s">
        <v>711</v>
      </c>
      <c r="D3643" s="502" t="s">
        <v>13</v>
      </c>
      <c r="E3643" s="504">
        <v>2671.77</v>
      </c>
      <c r="F3643" s="512">
        <v>6.6799999999999998E-2</v>
      </c>
    </row>
    <row r="3644" spans="1:6">
      <c r="A3644" s="513" t="s">
        <v>13619</v>
      </c>
      <c r="B3644" s="502">
        <v>92562</v>
      </c>
      <c r="C3644" s="503" t="s">
        <v>721</v>
      </c>
      <c r="D3644" s="502" t="s">
        <v>13</v>
      </c>
      <c r="E3644" s="504">
        <v>2613.9</v>
      </c>
      <c r="F3644" s="512">
        <v>6.83E-2</v>
      </c>
    </row>
    <row r="3645" spans="1:6">
      <c r="A3645" s="513" t="s">
        <v>13619</v>
      </c>
      <c r="B3645" s="502">
        <v>92553</v>
      </c>
      <c r="C3645" s="503" t="s">
        <v>712</v>
      </c>
      <c r="D3645" s="502" t="s">
        <v>13</v>
      </c>
      <c r="E3645" s="504">
        <v>3084.2</v>
      </c>
      <c r="F3645" s="512">
        <v>5.79E-2</v>
      </c>
    </row>
    <row r="3646" spans="1:6">
      <c r="A3646" s="513" t="s">
        <v>13619</v>
      </c>
      <c r="B3646" s="502">
        <v>92563</v>
      </c>
      <c r="C3646" s="503" t="s">
        <v>722</v>
      </c>
      <c r="D3646" s="502" t="s">
        <v>13</v>
      </c>
      <c r="E3646" s="504">
        <v>3016.53</v>
      </c>
      <c r="F3646" s="512">
        <v>5.9200000000000003E-2</v>
      </c>
    </row>
    <row r="3647" spans="1:6">
      <c r="A3647" s="513" t="s">
        <v>13619</v>
      </c>
      <c r="B3647" s="502">
        <v>92554</v>
      </c>
      <c r="C3647" s="503" t="s">
        <v>713</v>
      </c>
      <c r="D3647" s="502" t="s">
        <v>13</v>
      </c>
      <c r="E3647" s="504">
        <v>3188.03</v>
      </c>
      <c r="F3647" s="512">
        <v>5.6000000000000001E-2</v>
      </c>
    </row>
    <row r="3648" spans="1:6">
      <c r="A3648" s="513" t="s">
        <v>13619</v>
      </c>
      <c r="B3648" s="502">
        <v>92564</v>
      </c>
      <c r="C3648" s="503" t="s">
        <v>723</v>
      </c>
      <c r="D3648" s="502" t="s">
        <v>13</v>
      </c>
      <c r="E3648" s="504">
        <v>3105.14</v>
      </c>
      <c r="F3648" s="512">
        <v>5.7500000000000002E-2</v>
      </c>
    </row>
    <row r="3649" spans="1:6">
      <c r="A3649" s="513" t="s">
        <v>13619</v>
      </c>
      <c r="B3649" s="502">
        <v>92545</v>
      </c>
      <c r="C3649" s="503" t="s">
        <v>704</v>
      </c>
      <c r="D3649" s="502" t="s">
        <v>13</v>
      </c>
      <c r="E3649" s="504">
        <v>1064.3499999999999</v>
      </c>
      <c r="F3649" s="512">
        <v>8.9399999999999993E-2</v>
      </c>
    </row>
    <row r="3650" spans="1:6">
      <c r="A3650" s="513" t="s">
        <v>13619</v>
      </c>
      <c r="B3650" s="502">
        <v>92555</v>
      </c>
      <c r="C3650" s="503" t="s">
        <v>714</v>
      </c>
      <c r="D3650" s="502" t="s">
        <v>13</v>
      </c>
      <c r="E3650" s="504">
        <v>1050.6400000000001</v>
      </c>
      <c r="F3650" s="512">
        <v>9.06E-2</v>
      </c>
    </row>
    <row r="3651" spans="1:6">
      <c r="A3651" s="513" t="s">
        <v>13619</v>
      </c>
      <c r="B3651" s="502">
        <v>92546</v>
      </c>
      <c r="C3651" s="503" t="s">
        <v>705</v>
      </c>
      <c r="D3651" s="502" t="s">
        <v>13</v>
      </c>
      <c r="E3651" s="504">
        <v>1313.05</v>
      </c>
      <c r="F3651" s="512">
        <v>7.2499999999999995E-2</v>
      </c>
    </row>
    <row r="3652" spans="1:6">
      <c r="A3652" s="513" t="s">
        <v>13619</v>
      </c>
      <c r="B3652" s="502">
        <v>92556</v>
      </c>
      <c r="C3652" s="503" t="s">
        <v>715</v>
      </c>
      <c r="D3652" s="502" t="s">
        <v>13</v>
      </c>
      <c r="E3652" s="504">
        <v>1289.02</v>
      </c>
      <c r="F3652" s="512">
        <v>7.3800000000000004E-2</v>
      </c>
    </row>
    <row r="3653" spans="1:6">
      <c r="A3653" s="513" t="s">
        <v>13619</v>
      </c>
      <c r="B3653" s="502">
        <v>92547</v>
      </c>
      <c r="C3653" s="503" t="s">
        <v>706</v>
      </c>
      <c r="D3653" s="502" t="s">
        <v>13</v>
      </c>
      <c r="E3653" s="504">
        <v>1383.54</v>
      </c>
      <c r="F3653" s="512">
        <v>6.88E-2</v>
      </c>
    </row>
    <row r="3654" spans="1:6">
      <c r="A3654" s="513" t="s">
        <v>13619</v>
      </c>
      <c r="B3654" s="502">
        <v>92557</v>
      </c>
      <c r="C3654" s="503" t="s">
        <v>716</v>
      </c>
      <c r="D3654" s="502" t="s">
        <v>13</v>
      </c>
      <c r="E3654" s="504">
        <v>1359.51</v>
      </c>
      <c r="F3654" s="512">
        <v>7.0000000000000007E-2</v>
      </c>
    </row>
    <row r="3655" spans="1:6">
      <c r="A3655" s="513" t="s">
        <v>13619</v>
      </c>
      <c r="B3655" s="502">
        <v>92548</v>
      </c>
      <c r="C3655" s="503" t="s">
        <v>707</v>
      </c>
      <c r="D3655" s="502" t="s">
        <v>13</v>
      </c>
      <c r="E3655" s="504">
        <v>1540.79</v>
      </c>
      <c r="F3655" s="512">
        <v>6.1800000000000001E-2</v>
      </c>
    </row>
    <row r="3656" spans="1:6">
      <c r="A3656" s="513" t="s">
        <v>13619</v>
      </c>
      <c r="B3656" s="502">
        <v>92558</v>
      </c>
      <c r="C3656" s="503" t="s">
        <v>717</v>
      </c>
      <c r="D3656" s="502" t="s">
        <v>13</v>
      </c>
      <c r="E3656" s="504">
        <v>1527.07</v>
      </c>
      <c r="F3656" s="512">
        <v>6.2300000000000001E-2</v>
      </c>
    </row>
    <row r="3657" spans="1:6">
      <c r="A3657" s="513" t="s">
        <v>13619</v>
      </c>
      <c r="B3657" s="502">
        <v>92549</v>
      </c>
      <c r="C3657" s="503" t="s">
        <v>708</v>
      </c>
      <c r="D3657" s="502" t="s">
        <v>13</v>
      </c>
      <c r="E3657" s="504">
        <v>1943.54</v>
      </c>
      <c r="F3657" s="512">
        <v>4.9000000000000002E-2</v>
      </c>
    </row>
    <row r="3658" spans="1:6">
      <c r="A3658" s="513" t="s">
        <v>13619</v>
      </c>
      <c r="B3658" s="502">
        <v>92559</v>
      </c>
      <c r="C3658" s="503" t="s">
        <v>718</v>
      </c>
      <c r="D3658" s="502" t="s">
        <v>13</v>
      </c>
      <c r="E3658" s="504">
        <v>1918</v>
      </c>
      <c r="F3658" s="512">
        <v>4.9599999999999998E-2</v>
      </c>
    </row>
    <row r="3659" spans="1:6">
      <c r="A3659" s="513" t="s">
        <v>13619</v>
      </c>
      <c r="B3659" s="502">
        <v>92550</v>
      </c>
      <c r="C3659" s="503" t="s">
        <v>709</v>
      </c>
      <c r="D3659" s="502" t="s">
        <v>13</v>
      </c>
      <c r="E3659" s="504">
        <v>2362.89</v>
      </c>
      <c r="F3659" s="512">
        <v>7.5600000000000001E-2</v>
      </c>
    </row>
    <row r="3660" spans="1:6">
      <c r="A3660" s="513" t="s">
        <v>13619</v>
      </c>
      <c r="B3660" s="502">
        <v>92560</v>
      </c>
      <c r="C3660" s="503" t="s">
        <v>719</v>
      </c>
      <c r="D3660" s="502" t="s">
        <v>13</v>
      </c>
      <c r="E3660" s="504">
        <v>2328.11</v>
      </c>
      <c r="F3660" s="512">
        <v>7.6700000000000004E-2</v>
      </c>
    </row>
    <row r="3661" spans="1:6">
      <c r="A3661" s="513" t="s">
        <v>13619</v>
      </c>
      <c r="B3661" s="502">
        <v>92551</v>
      </c>
      <c r="C3661" s="503" t="s">
        <v>710</v>
      </c>
      <c r="D3661" s="502" t="s">
        <v>13</v>
      </c>
      <c r="E3661" s="504">
        <v>2453.4699999999998</v>
      </c>
      <c r="F3661" s="512">
        <v>7.2800000000000004E-2</v>
      </c>
    </row>
    <row r="3662" spans="1:6">
      <c r="A3662" s="513" t="s">
        <v>13619</v>
      </c>
      <c r="B3662" s="502">
        <v>92561</v>
      </c>
      <c r="C3662" s="503" t="s">
        <v>720</v>
      </c>
      <c r="D3662" s="502" t="s">
        <v>13</v>
      </c>
      <c r="E3662" s="504">
        <v>2419.63</v>
      </c>
      <c r="F3662" s="512">
        <v>7.3800000000000004E-2</v>
      </c>
    </row>
    <row r="3663" spans="1:6">
      <c r="A3663" s="513" t="s">
        <v>13619</v>
      </c>
      <c r="B3663" s="502">
        <v>92262</v>
      </c>
      <c r="C3663" s="503" t="s">
        <v>697</v>
      </c>
      <c r="D3663" s="502" t="s">
        <v>13</v>
      </c>
      <c r="E3663" s="504">
        <v>736.87</v>
      </c>
      <c r="F3663" s="512">
        <v>8.1799999999999998E-2</v>
      </c>
    </row>
    <row r="3664" spans="1:6">
      <c r="A3664" s="513" t="s">
        <v>13619</v>
      </c>
      <c r="B3664" s="502">
        <v>92259</v>
      </c>
      <c r="C3664" s="503" t="s">
        <v>694</v>
      </c>
      <c r="D3664" s="502" t="s">
        <v>13</v>
      </c>
      <c r="E3664" s="504">
        <v>479.02</v>
      </c>
      <c r="F3664" s="512">
        <v>0.12590000000000001</v>
      </c>
    </row>
    <row r="3665" spans="1:6">
      <c r="A3665" s="513" t="s">
        <v>13619</v>
      </c>
      <c r="B3665" s="502">
        <v>92260</v>
      </c>
      <c r="C3665" s="503" t="s">
        <v>695</v>
      </c>
      <c r="D3665" s="502" t="s">
        <v>13</v>
      </c>
      <c r="E3665" s="504">
        <v>552.05999999999995</v>
      </c>
      <c r="F3665" s="512">
        <v>0.10920000000000001</v>
      </c>
    </row>
    <row r="3666" spans="1:6">
      <c r="A3666" s="513" t="s">
        <v>13619</v>
      </c>
      <c r="B3666" s="502">
        <v>92261</v>
      </c>
      <c r="C3666" s="503" t="s">
        <v>696</v>
      </c>
      <c r="D3666" s="502" t="s">
        <v>13</v>
      </c>
      <c r="E3666" s="504">
        <v>622.87</v>
      </c>
      <c r="F3666" s="512">
        <v>9.6799999999999997E-2</v>
      </c>
    </row>
    <row r="3667" spans="1:6">
      <c r="A3667" s="513" t="s">
        <v>13619</v>
      </c>
      <c r="B3667" s="502">
        <v>92258</v>
      </c>
      <c r="C3667" s="503" t="s">
        <v>783</v>
      </c>
      <c r="D3667" s="502" t="s">
        <v>13</v>
      </c>
      <c r="E3667" s="504">
        <v>361.92</v>
      </c>
      <c r="F3667" s="512">
        <v>0.24160000000000001</v>
      </c>
    </row>
    <row r="3668" spans="1:6">
      <c r="A3668" s="513" t="s">
        <v>13619</v>
      </c>
      <c r="B3668" s="502">
        <v>92255</v>
      </c>
      <c r="C3668" s="503" t="s">
        <v>780</v>
      </c>
      <c r="D3668" s="502" t="s">
        <v>13</v>
      </c>
      <c r="E3668" s="504">
        <v>195.22</v>
      </c>
      <c r="F3668" s="512">
        <v>0.44790000000000002</v>
      </c>
    </row>
    <row r="3669" spans="1:6">
      <c r="A3669" s="513" t="s">
        <v>13619</v>
      </c>
      <c r="B3669" s="502">
        <v>92256</v>
      </c>
      <c r="C3669" s="503" t="s">
        <v>781</v>
      </c>
      <c r="D3669" s="502" t="s">
        <v>13</v>
      </c>
      <c r="E3669" s="504">
        <v>241.76</v>
      </c>
      <c r="F3669" s="512">
        <v>0.36170000000000002</v>
      </c>
    </row>
    <row r="3670" spans="1:6">
      <c r="A3670" s="513" t="s">
        <v>13619</v>
      </c>
      <c r="B3670" s="502">
        <v>92257</v>
      </c>
      <c r="C3670" s="503" t="s">
        <v>782</v>
      </c>
      <c r="D3670" s="502" t="s">
        <v>13</v>
      </c>
      <c r="E3670" s="504">
        <v>287.83</v>
      </c>
      <c r="F3670" s="512">
        <v>0.30380000000000001</v>
      </c>
    </row>
    <row r="3671" spans="1:6">
      <c r="A3671" s="513" t="s">
        <v>13619</v>
      </c>
      <c r="B3671" s="502">
        <v>100393</v>
      </c>
      <c r="C3671" s="503" t="s">
        <v>737</v>
      </c>
      <c r="D3671" s="502" t="s">
        <v>15</v>
      </c>
      <c r="E3671" s="504">
        <v>21.39</v>
      </c>
      <c r="F3671" s="512">
        <v>0</v>
      </c>
    </row>
    <row r="3672" spans="1:6">
      <c r="A3672" s="513" t="s">
        <v>13619</v>
      </c>
      <c r="B3672" s="502">
        <v>100389</v>
      </c>
      <c r="C3672" s="503" t="s">
        <v>733</v>
      </c>
      <c r="D3672" s="502" t="s">
        <v>15</v>
      </c>
      <c r="E3672" s="504">
        <v>18.64</v>
      </c>
      <c r="F3672" s="512">
        <v>5.0000000000000001E-4</v>
      </c>
    </row>
    <row r="3673" spans="1:6">
      <c r="A3673" s="513" t="s">
        <v>13619</v>
      </c>
      <c r="B3673" s="502">
        <v>100395</v>
      </c>
      <c r="C3673" s="503" t="s">
        <v>739</v>
      </c>
      <c r="D3673" s="502" t="s">
        <v>15</v>
      </c>
      <c r="E3673" s="504">
        <v>25.7</v>
      </c>
      <c r="F3673" s="512">
        <v>0</v>
      </c>
    </row>
    <row r="3674" spans="1:6">
      <c r="A3674" s="513" t="s">
        <v>13619</v>
      </c>
      <c r="B3674" s="502">
        <v>100391</v>
      </c>
      <c r="C3674" s="503" t="s">
        <v>735</v>
      </c>
      <c r="D3674" s="502" t="s">
        <v>15</v>
      </c>
      <c r="E3674" s="504">
        <v>21.54</v>
      </c>
      <c r="F3674" s="512">
        <v>0</v>
      </c>
    </row>
    <row r="3675" spans="1:6">
      <c r="A3675" s="513" t="s">
        <v>13619</v>
      </c>
      <c r="B3675" s="502">
        <v>100392</v>
      </c>
      <c r="C3675" s="503" t="s">
        <v>736</v>
      </c>
      <c r="D3675" s="502" t="s">
        <v>15</v>
      </c>
      <c r="E3675" s="504">
        <v>16.07</v>
      </c>
      <c r="F3675" s="512">
        <v>5.9999999999999995E-4</v>
      </c>
    </row>
    <row r="3676" spans="1:6">
      <c r="A3676" s="513" t="s">
        <v>13619</v>
      </c>
      <c r="B3676" s="502">
        <v>100388</v>
      </c>
      <c r="C3676" s="503" t="s">
        <v>732</v>
      </c>
      <c r="D3676" s="502" t="s">
        <v>15</v>
      </c>
      <c r="E3676" s="504">
        <v>20.39</v>
      </c>
      <c r="F3676" s="512">
        <v>1E-3</v>
      </c>
    </row>
    <row r="3677" spans="1:6">
      <c r="A3677" s="513" t="s">
        <v>13619</v>
      </c>
      <c r="B3677" s="502">
        <v>100394</v>
      </c>
      <c r="C3677" s="503" t="s">
        <v>738</v>
      </c>
      <c r="D3677" s="502" t="s">
        <v>15</v>
      </c>
      <c r="E3677" s="504">
        <v>19.45</v>
      </c>
      <c r="F3677" s="512">
        <v>5.0000000000000001E-4</v>
      </c>
    </row>
    <row r="3678" spans="1:6">
      <c r="A3678" s="513" t="s">
        <v>13619</v>
      </c>
      <c r="B3678" s="502">
        <v>100390</v>
      </c>
      <c r="C3678" s="503" t="s">
        <v>734</v>
      </c>
      <c r="D3678" s="502" t="s">
        <v>15</v>
      </c>
      <c r="E3678" s="504">
        <v>24.7</v>
      </c>
      <c r="F3678" s="512">
        <v>8.0000000000000004E-4</v>
      </c>
    </row>
    <row r="3679" spans="1:6">
      <c r="A3679" s="513" t="s">
        <v>13619</v>
      </c>
      <c r="B3679" s="502">
        <v>92575</v>
      </c>
      <c r="C3679" s="503" t="s">
        <v>791</v>
      </c>
      <c r="D3679" s="502" t="s">
        <v>15</v>
      </c>
      <c r="E3679" s="504">
        <v>63.48</v>
      </c>
      <c r="F3679" s="512">
        <v>0.87260000000000004</v>
      </c>
    </row>
    <row r="3680" spans="1:6">
      <c r="A3680" s="513" t="s">
        <v>13619</v>
      </c>
      <c r="B3680" s="502">
        <v>92569</v>
      </c>
      <c r="C3680" s="503" t="s">
        <v>785</v>
      </c>
      <c r="D3680" s="502" t="s">
        <v>15</v>
      </c>
      <c r="E3680" s="504">
        <v>69.27</v>
      </c>
      <c r="F3680" s="512">
        <v>0.88160000000000005</v>
      </c>
    </row>
    <row r="3681" spans="1:6">
      <c r="A3681" s="513" t="s">
        <v>13619</v>
      </c>
      <c r="B3681" s="502">
        <v>92578</v>
      </c>
      <c r="C3681" s="503" t="s">
        <v>794</v>
      </c>
      <c r="D3681" s="502" t="s">
        <v>15</v>
      </c>
      <c r="E3681" s="504">
        <v>68.69</v>
      </c>
      <c r="F3681" s="512">
        <v>0.81610000000000005</v>
      </c>
    </row>
    <row r="3682" spans="1:6">
      <c r="A3682" s="513" t="s">
        <v>13619</v>
      </c>
      <c r="B3682" s="502">
        <v>92572</v>
      </c>
      <c r="C3682" s="503" t="s">
        <v>788</v>
      </c>
      <c r="D3682" s="502" t="s">
        <v>15</v>
      </c>
      <c r="E3682" s="504">
        <v>79.91</v>
      </c>
      <c r="F3682" s="512">
        <v>0.83360000000000001</v>
      </c>
    </row>
    <row r="3683" spans="1:6">
      <c r="A3683" s="513" t="s">
        <v>13619</v>
      </c>
      <c r="B3683" s="502">
        <v>92576</v>
      </c>
      <c r="C3683" s="503" t="s">
        <v>792</v>
      </c>
      <c r="D3683" s="502" t="s">
        <v>15</v>
      </c>
      <c r="E3683" s="504">
        <v>34.549999999999997</v>
      </c>
      <c r="F3683" s="512">
        <v>0.93310000000000004</v>
      </c>
    </row>
    <row r="3684" spans="1:6">
      <c r="A3684" s="513" t="s">
        <v>13619</v>
      </c>
      <c r="B3684" s="502">
        <v>92570</v>
      </c>
      <c r="C3684" s="503" t="s">
        <v>786</v>
      </c>
      <c r="D3684" s="502" t="s">
        <v>15</v>
      </c>
      <c r="E3684" s="504">
        <v>43.72</v>
      </c>
      <c r="F3684" s="512">
        <v>0.93279999999999996</v>
      </c>
    </row>
    <row r="3685" spans="1:6">
      <c r="A3685" s="513" t="s">
        <v>13619</v>
      </c>
      <c r="B3685" s="502">
        <v>92579</v>
      </c>
      <c r="C3685" s="503" t="s">
        <v>795</v>
      </c>
      <c r="D3685" s="502" t="s">
        <v>15</v>
      </c>
      <c r="E3685" s="504">
        <v>37.6</v>
      </c>
      <c r="F3685" s="512">
        <v>0.86199999999999999</v>
      </c>
    </row>
    <row r="3686" spans="1:6">
      <c r="A3686" s="513" t="s">
        <v>13619</v>
      </c>
      <c r="B3686" s="502">
        <v>92573</v>
      </c>
      <c r="C3686" s="503" t="s">
        <v>789</v>
      </c>
      <c r="D3686" s="502" t="s">
        <v>15</v>
      </c>
      <c r="E3686" s="504">
        <v>47.54</v>
      </c>
      <c r="F3686" s="512">
        <v>0.8629</v>
      </c>
    </row>
    <row r="3687" spans="1:6">
      <c r="A3687" s="513" t="s">
        <v>13619</v>
      </c>
      <c r="B3687" s="502">
        <v>92574</v>
      </c>
      <c r="C3687" s="503" t="s">
        <v>790</v>
      </c>
      <c r="D3687" s="502" t="s">
        <v>15</v>
      </c>
      <c r="E3687" s="504">
        <v>127.05</v>
      </c>
      <c r="F3687" s="512">
        <v>0.82830000000000004</v>
      </c>
    </row>
    <row r="3688" spans="1:6">
      <c r="A3688" s="513" t="s">
        <v>13619</v>
      </c>
      <c r="B3688" s="502">
        <v>92568</v>
      </c>
      <c r="C3688" s="503" t="s">
        <v>784</v>
      </c>
      <c r="D3688" s="502" t="s">
        <v>15</v>
      </c>
      <c r="E3688" s="504">
        <v>124.87</v>
      </c>
      <c r="F3688" s="512">
        <v>0.83489999999999998</v>
      </c>
    </row>
    <row r="3689" spans="1:6">
      <c r="A3689" s="513" t="s">
        <v>13619</v>
      </c>
      <c r="B3689" s="502">
        <v>92577</v>
      </c>
      <c r="C3689" s="503" t="s">
        <v>793</v>
      </c>
      <c r="D3689" s="502" t="s">
        <v>15</v>
      </c>
      <c r="E3689" s="504">
        <v>136.38</v>
      </c>
      <c r="F3689" s="512">
        <v>0.78200000000000003</v>
      </c>
    </row>
    <row r="3690" spans="1:6">
      <c r="A3690" s="513" t="s">
        <v>13619</v>
      </c>
      <c r="B3690" s="502">
        <v>92571</v>
      </c>
      <c r="C3690" s="503" t="s">
        <v>787</v>
      </c>
      <c r="D3690" s="502" t="s">
        <v>15</v>
      </c>
      <c r="E3690" s="504">
        <v>133.80000000000001</v>
      </c>
      <c r="F3690" s="512">
        <v>0.78610000000000002</v>
      </c>
    </row>
    <row r="3691" spans="1:6">
      <c r="A3691" s="513" t="s">
        <v>13619</v>
      </c>
      <c r="B3691" s="502">
        <v>92581</v>
      </c>
      <c r="C3691" s="503" t="s">
        <v>797</v>
      </c>
      <c r="D3691" s="502" t="s">
        <v>15</v>
      </c>
      <c r="E3691" s="504">
        <v>49.1</v>
      </c>
      <c r="F3691" s="512">
        <v>0.84299999999999997</v>
      </c>
    </row>
    <row r="3692" spans="1:6">
      <c r="A3692" s="513" t="s">
        <v>13619</v>
      </c>
      <c r="B3692" s="502">
        <v>104314</v>
      </c>
      <c r="C3692" s="503" t="s">
        <v>3563</v>
      </c>
      <c r="D3692" s="502" t="s">
        <v>27</v>
      </c>
      <c r="E3692" s="504">
        <v>10.89</v>
      </c>
      <c r="F3692" s="512">
        <v>0.82279999999999998</v>
      </c>
    </row>
    <row r="3693" spans="1:6">
      <c r="A3693" s="513" t="s">
        <v>13619</v>
      </c>
      <c r="B3693" s="502">
        <v>92580</v>
      </c>
      <c r="C3693" s="503" t="s">
        <v>796</v>
      </c>
      <c r="D3693" s="502" t="s">
        <v>15</v>
      </c>
      <c r="E3693" s="504">
        <v>47.22</v>
      </c>
      <c r="F3693" s="512">
        <v>0.82230000000000003</v>
      </c>
    </row>
    <row r="3694" spans="1:6">
      <c r="A3694" s="513" t="s">
        <v>13619</v>
      </c>
      <c r="B3694" s="502">
        <v>92541</v>
      </c>
      <c r="C3694" s="503" t="s">
        <v>700</v>
      </c>
      <c r="D3694" s="502" t="s">
        <v>15</v>
      </c>
      <c r="E3694" s="504">
        <v>84.62</v>
      </c>
      <c r="F3694" s="512">
        <v>4.0000000000000002E-4</v>
      </c>
    </row>
    <row r="3695" spans="1:6">
      <c r="A3695" s="513" t="s">
        <v>13619</v>
      </c>
      <c r="B3695" s="502">
        <v>92539</v>
      </c>
      <c r="C3695" s="503" t="s">
        <v>698</v>
      </c>
      <c r="D3695" s="502" t="s">
        <v>15</v>
      </c>
      <c r="E3695" s="504">
        <v>78.58</v>
      </c>
      <c r="F3695" s="512">
        <v>5.0000000000000001E-4</v>
      </c>
    </row>
    <row r="3696" spans="1:6">
      <c r="A3696" s="513" t="s">
        <v>13619</v>
      </c>
      <c r="B3696" s="502">
        <v>92542</v>
      </c>
      <c r="C3696" s="503" t="s">
        <v>701</v>
      </c>
      <c r="D3696" s="502" t="s">
        <v>15</v>
      </c>
      <c r="E3696" s="504">
        <v>103.63</v>
      </c>
      <c r="F3696" s="512">
        <v>4.0000000000000002E-4</v>
      </c>
    </row>
    <row r="3697" spans="1:6">
      <c r="A3697" s="513" t="s">
        <v>13619</v>
      </c>
      <c r="B3697" s="502">
        <v>92540</v>
      </c>
      <c r="C3697" s="503" t="s">
        <v>699</v>
      </c>
      <c r="D3697" s="502" t="s">
        <v>15</v>
      </c>
      <c r="E3697" s="504">
        <v>89.39</v>
      </c>
      <c r="F3697" s="512">
        <v>4.0000000000000002E-4</v>
      </c>
    </row>
    <row r="3698" spans="1:6">
      <c r="A3698" s="513" t="s">
        <v>13619</v>
      </c>
      <c r="B3698" s="502">
        <v>92544</v>
      </c>
      <c r="C3698" s="503" t="s">
        <v>703</v>
      </c>
      <c r="D3698" s="502" t="s">
        <v>15</v>
      </c>
      <c r="E3698" s="504">
        <v>18.7</v>
      </c>
      <c r="F3698" s="512">
        <v>0</v>
      </c>
    </row>
    <row r="3699" spans="1:6">
      <c r="A3699" s="513" t="s">
        <v>13619</v>
      </c>
      <c r="B3699" s="502">
        <v>92543</v>
      </c>
      <c r="C3699" s="503" t="s">
        <v>702</v>
      </c>
      <c r="D3699" s="502" t="s">
        <v>15</v>
      </c>
      <c r="E3699" s="504">
        <v>23.47</v>
      </c>
      <c r="F3699" s="512">
        <v>0</v>
      </c>
    </row>
    <row r="3700" spans="1:6">
      <c r="A3700" s="513" t="s">
        <v>13620</v>
      </c>
      <c r="B3700" s="502">
        <v>97725</v>
      </c>
      <c r="C3700" s="503" t="s">
        <v>13621</v>
      </c>
      <c r="D3700" s="502" t="s">
        <v>16</v>
      </c>
      <c r="E3700" s="504">
        <v>0</v>
      </c>
      <c r="F3700" s="512"/>
    </row>
    <row r="3701" spans="1:6">
      <c r="A3701" s="513" t="s">
        <v>13620</v>
      </c>
      <c r="B3701" s="502">
        <v>97721</v>
      </c>
      <c r="C3701" s="503" t="s">
        <v>13622</v>
      </c>
      <c r="D3701" s="502" t="s">
        <v>16</v>
      </c>
      <c r="E3701" s="504">
        <v>0</v>
      </c>
      <c r="F3701" s="512"/>
    </row>
    <row r="3702" spans="1:6">
      <c r="A3702" s="513" t="s">
        <v>13620</v>
      </c>
      <c r="B3702" s="502">
        <v>97722</v>
      </c>
      <c r="C3702" s="503" t="s">
        <v>13623</v>
      </c>
      <c r="D3702" s="502" t="s">
        <v>16</v>
      </c>
      <c r="E3702" s="504">
        <v>0</v>
      </c>
      <c r="F3702" s="512"/>
    </row>
    <row r="3703" spans="1:6">
      <c r="A3703" s="513" t="s">
        <v>13620</v>
      </c>
      <c r="B3703" s="502">
        <v>97724</v>
      </c>
      <c r="C3703" s="503" t="s">
        <v>13624</v>
      </c>
      <c r="D3703" s="502" t="s">
        <v>16</v>
      </c>
      <c r="E3703" s="504">
        <v>0</v>
      </c>
      <c r="F3703" s="512"/>
    </row>
    <row r="3704" spans="1:6">
      <c r="A3704" s="513" t="s">
        <v>13620</v>
      </c>
      <c r="B3704" s="502">
        <v>97719</v>
      </c>
      <c r="C3704" s="503" t="s">
        <v>13625</v>
      </c>
      <c r="D3704" s="502" t="s">
        <v>16</v>
      </c>
      <c r="E3704" s="504">
        <v>0</v>
      </c>
      <c r="F3704" s="512"/>
    </row>
    <row r="3705" spans="1:6">
      <c r="A3705" s="513" t="s">
        <v>13620</v>
      </c>
      <c r="B3705" s="502">
        <v>97723</v>
      </c>
      <c r="C3705" s="503" t="s">
        <v>13626</v>
      </c>
      <c r="D3705" s="502" t="s">
        <v>16</v>
      </c>
      <c r="E3705" s="504">
        <v>0</v>
      </c>
      <c r="F3705" s="512"/>
    </row>
    <row r="3706" spans="1:6">
      <c r="A3706" s="513" t="s">
        <v>13620</v>
      </c>
      <c r="B3706" s="502">
        <v>104946</v>
      </c>
      <c r="C3706" s="503" t="s">
        <v>13627</v>
      </c>
      <c r="D3706" s="502" t="s">
        <v>16</v>
      </c>
      <c r="E3706" s="504">
        <v>0</v>
      </c>
      <c r="F3706" s="512"/>
    </row>
    <row r="3707" spans="1:6">
      <c r="A3707" s="513" t="s">
        <v>13620</v>
      </c>
      <c r="B3707" s="502">
        <v>104944</v>
      </c>
      <c r="C3707" s="503" t="s">
        <v>13628</v>
      </c>
      <c r="D3707" s="502" t="s">
        <v>16</v>
      </c>
      <c r="E3707" s="504">
        <v>0</v>
      </c>
      <c r="F3707" s="512"/>
    </row>
    <row r="3708" spans="1:6">
      <c r="A3708" s="513" t="s">
        <v>13620</v>
      </c>
      <c r="B3708" s="502">
        <v>104945</v>
      </c>
      <c r="C3708" s="503" t="s">
        <v>13629</v>
      </c>
      <c r="D3708" s="502" t="s">
        <v>16</v>
      </c>
      <c r="E3708" s="504">
        <v>0</v>
      </c>
      <c r="F3708" s="512"/>
    </row>
    <row r="3709" spans="1:6">
      <c r="A3709" s="513" t="s">
        <v>13620</v>
      </c>
      <c r="B3709" s="502">
        <v>97720</v>
      </c>
      <c r="C3709" s="503" t="s">
        <v>13630</v>
      </c>
      <c r="D3709" s="502" t="s">
        <v>16</v>
      </c>
      <c r="E3709" s="504">
        <v>0</v>
      </c>
      <c r="F3709" s="512"/>
    </row>
    <row r="3710" spans="1:6">
      <c r="A3710" s="513" t="s">
        <v>13620</v>
      </c>
      <c r="B3710" s="502">
        <v>97740</v>
      </c>
      <c r="C3710" s="503" t="s">
        <v>6734</v>
      </c>
      <c r="D3710" s="502" t="s">
        <v>16</v>
      </c>
      <c r="E3710" s="504">
        <v>2097.73</v>
      </c>
      <c r="F3710" s="512">
        <v>6.0199999999999997E-2</v>
      </c>
    </row>
    <row r="3711" spans="1:6">
      <c r="A3711" s="513" t="s">
        <v>13620</v>
      </c>
      <c r="B3711" s="502">
        <v>97738</v>
      </c>
      <c r="C3711" s="503" t="s">
        <v>6732</v>
      </c>
      <c r="D3711" s="502" t="s">
        <v>16</v>
      </c>
      <c r="E3711" s="504">
        <v>4038.34</v>
      </c>
      <c r="F3711" s="512">
        <v>3.8E-3</v>
      </c>
    </row>
    <row r="3712" spans="1:6">
      <c r="A3712" s="513" t="s">
        <v>13620</v>
      </c>
      <c r="B3712" s="502">
        <v>97739</v>
      </c>
      <c r="C3712" s="503" t="s">
        <v>6733</v>
      </c>
      <c r="D3712" s="502" t="s">
        <v>16</v>
      </c>
      <c r="E3712" s="504">
        <v>2988.7</v>
      </c>
      <c r="F3712" s="512">
        <v>8.0999999999999996E-3</v>
      </c>
    </row>
    <row r="3713" spans="1:6">
      <c r="A3713" s="513" t="s">
        <v>13620</v>
      </c>
      <c r="B3713" s="502">
        <v>97736</v>
      </c>
      <c r="C3713" s="503" t="s">
        <v>6730</v>
      </c>
      <c r="D3713" s="502" t="s">
        <v>16</v>
      </c>
      <c r="E3713" s="504">
        <v>1601.51</v>
      </c>
      <c r="F3713" s="512">
        <v>6.1100000000000002E-2</v>
      </c>
    </row>
    <row r="3714" spans="1:6">
      <c r="A3714" s="513" t="s">
        <v>13620</v>
      </c>
      <c r="B3714" s="502">
        <v>97734</v>
      </c>
      <c r="C3714" s="503" t="s">
        <v>6728</v>
      </c>
      <c r="D3714" s="502" t="s">
        <v>16</v>
      </c>
      <c r="E3714" s="504">
        <v>3223.81</v>
      </c>
      <c r="F3714" s="512">
        <v>0.01</v>
      </c>
    </row>
    <row r="3715" spans="1:6">
      <c r="A3715" s="513" t="s">
        <v>13620</v>
      </c>
      <c r="B3715" s="502">
        <v>97735</v>
      </c>
      <c r="C3715" s="503" t="s">
        <v>6729</v>
      </c>
      <c r="D3715" s="502" t="s">
        <v>16</v>
      </c>
      <c r="E3715" s="504">
        <v>2640.89</v>
      </c>
      <c r="F3715" s="512">
        <v>1.0800000000000001E-2</v>
      </c>
    </row>
    <row r="3716" spans="1:6">
      <c r="A3716" s="513" t="s">
        <v>13620</v>
      </c>
      <c r="B3716" s="502">
        <v>97737</v>
      </c>
      <c r="C3716" s="503" t="s">
        <v>6731</v>
      </c>
      <c r="D3716" s="502" t="s">
        <v>16</v>
      </c>
      <c r="E3716" s="504">
        <v>3416.52</v>
      </c>
      <c r="F3716" s="512">
        <v>8.3999999999999995E-3</v>
      </c>
    </row>
    <row r="3717" spans="1:6">
      <c r="A3717" s="513" t="s">
        <v>13620</v>
      </c>
      <c r="B3717" s="502">
        <v>97733</v>
      </c>
      <c r="C3717" s="503" t="s">
        <v>6727</v>
      </c>
      <c r="D3717" s="502" t="s">
        <v>16</v>
      </c>
      <c r="E3717" s="504">
        <v>3653.17</v>
      </c>
      <c r="F3717" s="512">
        <v>1.1299999999999999E-2</v>
      </c>
    </row>
    <row r="3718" spans="1:6">
      <c r="A3718" s="513" t="s">
        <v>13631</v>
      </c>
      <c r="B3718" s="502">
        <v>98616</v>
      </c>
      <c r="C3718" s="503" t="s">
        <v>13632</v>
      </c>
      <c r="D3718" s="502" t="s">
        <v>15</v>
      </c>
      <c r="E3718" s="504">
        <v>259.77999999999997</v>
      </c>
      <c r="F3718" s="512">
        <v>9.5399999999999999E-2</v>
      </c>
    </row>
    <row r="3719" spans="1:6">
      <c r="A3719" s="513" t="s">
        <v>13631</v>
      </c>
      <c r="B3719" s="502">
        <v>98619</v>
      </c>
      <c r="C3719" s="503" t="s">
        <v>13633</v>
      </c>
      <c r="D3719" s="502" t="s">
        <v>15</v>
      </c>
      <c r="E3719" s="504">
        <v>280.66000000000003</v>
      </c>
      <c r="F3719" s="512">
        <v>8.14E-2</v>
      </c>
    </row>
    <row r="3720" spans="1:6">
      <c r="A3720" s="513" t="s">
        <v>13631</v>
      </c>
      <c r="B3720" s="502">
        <v>98622</v>
      </c>
      <c r="C3720" s="503" t="s">
        <v>13634</v>
      </c>
      <c r="D3720" s="502" t="s">
        <v>15</v>
      </c>
      <c r="E3720" s="504">
        <v>441.2</v>
      </c>
      <c r="F3720" s="512">
        <v>5.5100000000000003E-2</v>
      </c>
    </row>
    <row r="3721" spans="1:6">
      <c r="A3721" s="513" t="s">
        <v>13631</v>
      </c>
      <c r="B3721" s="502">
        <v>98625</v>
      </c>
      <c r="C3721" s="503" t="s">
        <v>13635</v>
      </c>
      <c r="D3721" s="502" t="s">
        <v>15</v>
      </c>
      <c r="E3721" s="504">
        <v>460.19</v>
      </c>
      <c r="F3721" s="512">
        <v>5.2200000000000003E-2</v>
      </c>
    </row>
    <row r="3722" spans="1:6">
      <c r="A3722" s="513" t="s">
        <v>13631</v>
      </c>
      <c r="B3722" s="502">
        <v>105918</v>
      </c>
      <c r="C3722" s="503" t="s">
        <v>13636</v>
      </c>
      <c r="D3722" s="502" t="s">
        <v>15</v>
      </c>
      <c r="E3722" s="504">
        <v>0</v>
      </c>
      <c r="F3722" s="512"/>
    </row>
    <row r="3723" spans="1:6">
      <c r="A3723" s="513" t="s">
        <v>13631</v>
      </c>
      <c r="B3723" s="502">
        <v>98631</v>
      </c>
      <c r="C3723" s="503" t="s">
        <v>13637</v>
      </c>
      <c r="D3723" s="502" t="s">
        <v>15</v>
      </c>
      <c r="E3723" s="504">
        <v>0</v>
      </c>
      <c r="F3723" s="512"/>
    </row>
    <row r="3724" spans="1:6">
      <c r="A3724" s="513" t="s">
        <v>13631</v>
      </c>
      <c r="B3724" s="502">
        <v>98637</v>
      </c>
      <c r="C3724" s="503" t="s">
        <v>13638</v>
      </c>
      <c r="D3724" s="502" t="s">
        <v>16</v>
      </c>
      <c r="E3724" s="504">
        <v>0</v>
      </c>
      <c r="F3724" s="512"/>
    </row>
    <row r="3725" spans="1:6">
      <c r="A3725" s="513" t="s">
        <v>13631</v>
      </c>
      <c r="B3725" s="502">
        <v>98641</v>
      </c>
      <c r="C3725" s="503" t="s">
        <v>13639</v>
      </c>
      <c r="D3725" s="502" t="s">
        <v>16</v>
      </c>
      <c r="E3725" s="504">
        <v>0</v>
      </c>
      <c r="F3725" s="512"/>
    </row>
    <row r="3726" spans="1:6">
      <c r="A3726" s="513" t="s">
        <v>13631</v>
      </c>
      <c r="B3726" s="502">
        <v>98645</v>
      </c>
      <c r="C3726" s="503" t="s">
        <v>13640</v>
      </c>
      <c r="D3726" s="502" t="s">
        <v>16</v>
      </c>
      <c r="E3726" s="504">
        <v>0</v>
      </c>
      <c r="F3726" s="512"/>
    </row>
    <row r="3727" spans="1:6">
      <c r="A3727" s="513" t="s">
        <v>13631</v>
      </c>
      <c r="B3727" s="502">
        <v>98649</v>
      </c>
      <c r="C3727" s="503" t="s">
        <v>13641</v>
      </c>
      <c r="D3727" s="502" t="s">
        <v>16</v>
      </c>
      <c r="E3727" s="504">
        <v>0</v>
      </c>
      <c r="F3727" s="512"/>
    </row>
    <row r="3728" spans="1:6">
      <c r="A3728" s="513" t="s">
        <v>13631</v>
      </c>
      <c r="B3728" s="502">
        <v>98653</v>
      </c>
      <c r="C3728" s="503" t="s">
        <v>13642</v>
      </c>
      <c r="D3728" s="502" t="s">
        <v>16</v>
      </c>
      <c r="E3728" s="504">
        <v>0</v>
      </c>
      <c r="F3728" s="512"/>
    </row>
    <row r="3729" spans="1:6">
      <c r="A3729" s="513" t="s">
        <v>13631</v>
      </c>
      <c r="B3729" s="502">
        <v>98657</v>
      </c>
      <c r="C3729" s="503" t="s">
        <v>13643</v>
      </c>
      <c r="D3729" s="502" t="s">
        <v>12</v>
      </c>
      <c r="E3729" s="504">
        <v>733.8</v>
      </c>
      <c r="F3729" s="512">
        <v>4.7699999999999999E-2</v>
      </c>
    </row>
    <row r="3730" spans="1:6">
      <c r="A3730" s="513" t="s">
        <v>13644</v>
      </c>
      <c r="B3730" s="502">
        <v>100344</v>
      </c>
      <c r="C3730" s="503" t="s">
        <v>7748</v>
      </c>
      <c r="D3730" s="502" t="s">
        <v>27</v>
      </c>
      <c r="E3730" s="504">
        <v>12.86</v>
      </c>
      <c r="F3730" s="512">
        <v>8.6E-3</v>
      </c>
    </row>
    <row r="3731" spans="1:6">
      <c r="A3731" s="513" t="s">
        <v>13644</v>
      </c>
      <c r="B3731" s="502">
        <v>100345</v>
      </c>
      <c r="C3731" s="503" t="s">
        <v>7749</v>
      </c>
      <c r="D3731" s="502" t="s">
        <v>27</v>
      </c>
      <c r="E3731" s="504">
        <v>9.9499999999999993</v>
      </c>
      <c r="F3731" s="512">
        <v>8.0000000000000002E-3</v>
      </c>
    </row>
    <row r="3732" spans="1:6">
      <c r="A3732" s="513" t="s">
        <v>13644</v>
      </c>
      <c r="B3732" s="502">
        <v>100346</v>
      </c>
      <c r="C3732" s="503" t="s">
        <v>7750</v>
      </c>
      <c r="D3732" s="502" t="s">
        <v>27</v>
      </c>
      <c r="E3732" s="504">
        <v>9.49</v>
      </c>
      <c r="F3732" s="512">
        <v>4.1999999999999997E-3</v>
      </c>
    </row>
    <row r="3733" spans="1:6">
      <c r="A3733" s="513" t="s">
        <v>13644</v>
      </c>
      <c r="B3733" s="502">
        <v>100347</v>
      </c>
      <c r="C3733" s="503" t="s">
        <v>7751</v>
      </c>
      <c r="D3733" s="502" t="s">
        <v>27</v>
      </c>
      <c r="E3733" s="504">
        <v>10.66</v>
      </c>
      <c r="F3733" s="512">
        <v>1.9E-3</v>
      </c>
    </row>
    <row r="3734" spans="1:6">
      <c r="A3734" s="513" t="s">
        <v>13644</v>
      </c>
      <c r="B3734" s="502">
        <v>100348</v>
      </c>
      <c r="C3734" s="503" t="s">
        <v>7752</v>
      </c>
      <c r="D3734" s="502" t="s">
        <v>27</v>
      </c>
      <c r="E3734" s="504">
        <v>10.46</v>
      </c>
      <c r="F3734" s="512">
        <v>1E-3</v>
      </c>
    </row>
    <row r="3735" spans="1:6">
      <c r="A3735" s="513" t="s">
        <v>13644</v>
      </c>
      <c r="B3735" s="502">
        <v>100342</v>
      </c>
      <c r="C3735" s="503" t="s">
        <v>7746</v>
      </c>
      <c r="D3735" s="502" t="s">
        <v>27</v>
      </c>
      <c r="E3735" s="504">
        <v>17.91</v>
      </c>
      <c r="F3735" s="512">
        <v>1.17E-2</v>
      </c>
    </row>
    <row r="3736" spans="1:6">
      <c r="A3736" s="513" t="s">
        <v>13644</v>
      </c>
      <c r="B3736" s="502">
        <v>100343</v>
      </c>
      <c r="C3736" s="503" t="s">
        <v>7747</v>
      </c>
      <c r="D3736" s="502" t="s">
        <v>27</v>
      </c>
      <c r="E3736" s="504">
        <v>15.73</v>
      </c>
      <c r="F3736" s="512">
        <v>1.0200000000000001E-2</v>
      </c>
    </row>
    <row r="3737" spans="1:6">
      <c r="A3737" s="513" t="s">
        <v>13644</v>
      </c>
      <c r="B3737" s="502">
        <v>100349</v>
      </c>
      <c r="C3737" s="503" t="s">
        <v>7753</v>
      </c>
      <c r="D3737" s="502" t="s">
        <v>16</v>
      </c>
      <c r="E3737" s="504">
        <v>622.36</v>
      </c>
      <c r="F3737" s="512">
        <v>2.9999999999999997E-4</v>
      </c>
    </row>
    <row r="3738" spans="1:6">
      <c r="A3738" s="513" t="s">
        <v>13644</v>
      </c>
      <c r="B3738" s="502">
        <v>100336</v>
      </c>
      <c r="C3738" s="503" t="s">
        <v>13645</v>
      </c>
      <c r="D3738" s="502" t="s">
        <v>15</v>
      </c>
      <c r="E3738" s="504">
        <v>0</v>
      </c>
      <c r="F3738" s="512"/>
    </row>
    <row r="3739" spans="1:6">
      <c r="A3739" s="513" t="s">
        <v>13644</v>
      </c>
      <c r="B3739" s="502">
        <v>100337</v>
      </c>
      <c r="C3739" s="503" t="s">
        <v>13646</v>
      </c>
      <c r="D3739" s="502" t="s">
        <v>15</v>
      </c>
      <c r="E3739" s="504">
        <v>0</v>
      </c>
      <c r="F3739" s="512"/>
    </row>
    <row r="3740" spans="1:6">
      <c r="A3740" s="513" t="s">
        <v>13644</v>
      </c>
      <c r="B3740" s="502">
        <v>100339</v>
      </c>
      <c r="C3740" s="503" t="s">
        <v>13647</v>
      </c>
      <c r="D3740" s="502" t="s">
        <v>15</v>
      </c>
      <c r="E3740" s="504">
        <v>0</v>
      </c>
      <c r="F3740" s="512"/>
    </row>
    <row r="3741" spans="1:6">
      <c r="A3741" s="513" t="s">
        <v>13644</v>
      </c>
      <c r="B3741" s="502">
        <v>100340</v>
      </c>
      <c r="C3741" s="503" t="s">
        <v>13648</v>
      </c>
      <c r="D3741" s="502" t="s">
        <v>15</v>
      </c>
      <c r="E3741" s="504">
        <v>0</v>
      </c>
      <c r="F3741" s="512"/>
    </row>
    <row r="3742" spans="1:6">
      <c r="A3742" s="513" t="s">
        <v>13644</v>
      </c>
      <c r="B3742" s="502">
        <v>105805</v>
      </c>
      <c r="C3742" s="503" t="s">
        <v>13649</v>
      </c>
      <c r="D3742" s="502" t="s">
        <v>15</v>
      </c>
      <c r="E3742" s="504">
        <v>0</v>
      </c>
      <c r="F3742" s="512"/>
    </row>
    <row r="3743" spans="1:6">
      <c r="A3743" s="513" t="s">
        <v>13644</v>
      </c>
      <c r="B3743" s="502">
        <v>105806</v>
      </c>
      <c r="C3743" s="503" t="s">
        <v>13650</v>
      </c>
      <c r="D3743" s="502" t="s">
        <v>15</v>
      </c>
      <c r="E3743" s="504">
        <v>0</v>
      </c>
      <c r="F3743" s="512"/>
    </row>
    <row r="3744" spans="1:6">
      <c r="A3744" s="513" t="s">
        <v>13644</v>
      </c>
      <c r="B3744" s="502">
        <v>105807</v>
      </c>
      <c r="C3744" s="503" t="s">
        <v>13651</v>
      </c>
      <c r="D3744" s="502" t="s">
        <v>15</v>
      </c>
      <c r="E3744" s="504">
        <v>0</v>
      </c>
      <c r="F3744" s="512"/>
    </row>
    <row r="3745" spans="1:6">
      <c r="A3745" s="513" t="s">
        <v>13644</v>
      </c>
      <c r="B3745" s="502">
        <v>105808</v>
      </c>
      <c r="C3745" s="503" t="s">
        <v>13652</v>
      </c>
      <c r="D3745" s="502" t="s">
        <v>15</v>
      </c>
      <c r="E3745" s="504">
        <v>0</v>
      </c>
      <c r="F3745" s="512"/>
    </row>
    <row r="3746" spans="1:6">
      <c r="A3746" s="513" t="s">
        <v>13644</v>
      </c>
      <c r="B3746" s="502">
        <v>100341</v>
      </c>
      <c r="C3746" s="503" t="s">
        <v>7745</v>
      </c>
      <c r="D3746" s="502" t="s">
        <v>15</v>
      </c>
      <c r="E3746" s="504">
        <v>41.41</v>
      </c>
      <c r="F3746" s="512">
        <v>0</v>
      </c>
    </row>
    <row r="3747" spans="1:6">
      <c r="A3747" s="513" t="s">
        <v>13644</v>
      </c>
      <c r="B3747" s="502">
        <v>100351</v>
      </c>
      <c r="C3747" s="503" t="s">
        <v>13653</v>
      </c>
      <c r="D3747" s="502" t="s">
        <v>15</v>
      </c>
      <c r="E3747" s="504">
        <v>0</v>
      </c>
      <c r="F3747" s="512"/>
    </row>
    <row r="3748" spans="1:6">
      <c r="A3748" s="513" t="s">
        <v>13644</v>
      </c>
      <c r="B3748" s="502">
        <v>100353</v>
      </c>
      <c r="C3748" s="503" t="s">
        <v>13654</v>
      </c>
      <c r="D3748" s="502" t="s">
        <v>15</v>
      </c>
      <c r="E3748" s="504">
        <v>0</v>
      </c>
      <c r="F3748" s="512"/>
    </row>
    <row r="3749" spans="1:6">
      <c r="A3749" s="513" t="s">
        <v>13644</v>
      </c>
      <c r="B3749" s="502">
        <v>100350</v>
      </c>
      <c r="C3749" s="503" t="s">
        <v>13655</v>
      </c>
      <c r="D3749" s="502" t="s">
        <v>15</v>
      </c>
      <c r="E3749" s="504">
        <v>0</v>
      </c>
      <c r="F3749" s="512"/>
    </row>
    <row r="3750" spans="1:6">
      <c r="A3750" s="513" t="s">
        <v>13656</v>
      </c>
      <c r="B3750" s="502">
        <v>105043</v>
      </c>
      <c r="C3750" s="503" t="s">
        <v>13657</v>
      </c>
      <c r="D3750" s="502" t="s">
        <v>12</v>
      </c>
      <c r="E3750" s="504">
        <v>0</v>
      </c>
      <c r="F3750" s="512"/>
    </row>
    <row r="3751" spans="1:6">
      <c r="A3751" s="513" t="s">
        <v>13656</v>
      </c>
      <c r="B3751" s="502">
        <v>105047</v>
      </c>
      <c r="C3751" s="503" t="s">
        <v>13658</v>
      </c>
      <c r="D3751" s="502" t="s">
        <v>12</v>
      </c>
      <c r="E3751" s="504">
        <v>0</v>
      </c>
      <c r="F3751" s="512"/>
    </row>
    <row r="3752" spans="1:6">
      <c r="A3752" s="513" t="s">
        <v>13656</v>
      </c>
      <c r="B3752" s="502">
        <v>105044</v>
      </c>
      <c r="C3752" s="503" t="s">
        <v>13659</v>
      </c>
      <c r="D3752" s="502" t="s">
        <v>12</v>
      </c>
      <c r="E3752" s="504">
        <v>0</v>
      </c>
      <c r="F3752" s="512"/>
    </row>
    <row r="3753" spans="1:6">
      <c r="A3753" s="513" t="s">
        <v>13656</v>
      </c>
      <c r="B3753" s="502">
        <v>105094</v>
      </c>
      <c r="C3753" s="503" t="s">
        <v>13660</v>
      </c>
      <c r="D3753" s="502" t="s">
        <v>12</v>
      </c>
      <c r="E3753" s="504">
        <v>0</v>
      </c>
      <c r="F3753" s="512"/>
    </row>
    <row r="3754" spans="1:6">
      <c r="A3754" s="513" t="s">
        <v>13656</v>
      </c>
      <c r="B3754" s="502">
        <v>105096</v>
      </c>
      <c r="C3754" s="503" t="s">
        <v>13661</v>
      </c>
      <c r="D3754" s="502" t="s">
        <v>12</v>
      </c>
      <c r="E3754" s="504">
        <v>0</v>
      </c>
      <c r="F3754" s="512"/>
    </row>
    <row r="3755" spans="1:6">
      <c r="A3755" s="513" t="s">
        <v>13656</v>
      </c>
      <c r="B3755" s="502">
        <v>105048</v>
      </c>
      <c r="C3755" s="503" t="s">
        <v>13662</v>
      </c>
      <c r="D3755" s="502" t="s">
        <v>12</v>
      </c>
      <c r="E3755" s="504">
        <v>0</v>
      </c>
      <c r="F3755" s="512"/>
    </row>
    <row r="3756" spans="1:6">
      <c r="A3756" s="513" t="s">
        <v>13656</v>
      </c>
      <c r="B3756" s="502">
        <v>105097</v>
      </c>
      <c r="C3756" s="503" t="s">
        <v>13663</v>
      </c>
      <c r="D3756" s="502" t="s">
        <v>12</v>
      </c>
      <c r="E3756" s="504">
        <v>0</v>
      </c>
      <c r="F3756" s="512"/>
    </row>
    <row r="3757" spans="1:6">
      <c r="A3757" s="513" t="s">
        <v>13656</v>
      </c>
      <c r="B3757" s="502">
        <v>105049</v>
      </c>
      <c r="C3757" s="503" t="s">
        <v>13664</v>
      </c>
      <c r="D3757" s="502" t="s">
        <v>12</v>
      </c>
      <c r="E3757" s="504">
        <v>0</v>
      </c>
      <c r="F3757" s="512"/>
    </row>
    <row r="3758" spans="1:6">
      <c r="A3758" s="513" t="s">
        <v>13656</v>
      </c>
      <c r="B3758" s="502">
        <v>105051</v>
      </c>
      <c r="C3758" s="503" t="s">
        <v>13665</v>
      </c>
      <c r="D3758" s="502" t="s">
        <v>12</v>
      </c>
      <c r="E3758" s="504">
        <v>0</v>
      </c>
      <c r="F3758" s="512"/>
    </row>
    <row r="3759" spans="1:6">
      <c r="A3759" s="513" t="s">
        <v>13656</v>
      </c>
      <c r="B3759" s="502">
        <v>105054</v>
      </c>
      <c r="C3759" s="503" t="s">
        <v>13666</v>
      </c>
      <c r="D3759" s="502" t="s">
        <v>12</v>
      </c>
      <c r="E3759" s="504">
        <v>0</v>
      </c>
      <c r="F3759" s="512"/>
    </row>
    <row r="3760" spans="1:6">
      <c r="A3760" s="513" t="s">
        <v>13656</v>
      </c>
      <c r="B3760" s="502">
        <v>105052</v>
      </c>
      <c r="C3760" s="503" t="s">
        <v>13667</v>
      </c>
      <c r="D3760" s="502" t="s">
        <v>12</v>
      </c>
      <c r="E3760" s="504">
        <v>0</v>
      </c>
      <c r="F3760" s="512"/>
    </row>
    <row r="3761" spans="1:6">
      <c r="A3761" s="513" t="s">
        <v>13656</v>
      </c>
      <c r="B3761" s="502">
        <v>105055</v>
      </c>
      <c r="C3761" s="503" t="s">
        <v>13668</v>
      </c>
      <c r="D3761" s="502" t="s">
        <v>12</v>
      </c>
      <c r="E3761" s="504">
        <v>0</v>
      </c>
      <c r="F3761" s="512"/>
    </row>
    <row r="3762" spans="1:6">
      <c r="A3762" s="513" t="s">
        <v>13656</v>
      </c>
      <c r="B3762" s="502">
        <v>105065</v>
      </c>
      <c r="C3762" s="503" t="s">
        <v>13669</v>
      </c>
      <c r="D3762" s="502" t="s">
        <v>12</v>
      </c>
      <c r="E3762" s="504">
        <v>0</v>
      </c>
      <c r="F3762" s="512"/>
    </row>
    <row r="3763" spans="1:6">
      <c r="A3763" s="513" t="s">
        <v>13656</v>
      </c>
      <c r="B3763" s="502">
        <v>105059</v>
      </c>
      <c r="C3763" s="503" t="s">
        <v>13670</v>
      </c>
      <c r="D3763" s="502" t="s">
        <v>12</v>
      </c>
      <c r="E3763" s="504">
        <v>0</v>
      </c>
      <c r="F3763" s="512"/>
    </row>
    <row r="3764" spans="1:6">
      <c r="A3764" s="513" t="s">
        <v>13656</v>
      </c>
      <c r="B3764" s="502">
        <v>105057</v>
      </c>
      <c r="C3764" s="503" t="s">
        <v>13671</v>
      </c>
      <c r="D3764" s="502" t="s">
        <v>12</v>
      </c>
      <c r="E3764" s="504">
        <v>0</v>
      </c>
      <c r="F3764" s="512"/>
    </row>
    <row r="3765" spans="1:6">
      <c r="A3765" s="513" t="s">
        <v>13656</v>
      </c>
      <c r="B3765" s="502">
        <v>105060</v>
      </c>
      <c r="C3765" s="503" t="s">
        <v>13672</v>
      </c>
      <c r="D3765" s="502" t="s">
        <v>12</v>
      </c>
      <c r="E3765" s="504">
        <v>0</v>
      </c>
      <c r="F3765" s="512"/>
    </row>
    <row r="3766" spans="1:6">
      <c r="A3766" s="513" t="s">
        <v>13656</v>
      </c>
      <c r="B3766" s="502">
        <v>105042</v>
      </c>
      <c r="C3766" s="503" t="s">
        <v>6739</v>
      </c>
      <c r="D3766" s="502" t="s">
        <v>12</v>
      </c>
      <c r="E3766" s="504">
        <v>70.260000000000005</v>
      </c>
      <c r="F3766" s="512">
        <v>1E-4</v>
      </c>
    </row>
    <row r="3767" spans="1:6">
      <c r="A3767" s="513" t="s">
        <v>13656</v>
      </c>
      <c r="B3767" s="502">
        <v>105046</v>
      </c>
      <c r="C3767" s="503" t="s">
        <v>6741</v>
      </c>
      <c r="D3767" s="502" t="s">
        <v>12</v>
      </c>
      <c r="E3767" s="504">
        <v>59.15</v>
      </c>
      <c r="F3767" s="512">
        <v>0</v>
      </c>
    </row>
    <row r="3768" spans="1:6">
      <c r="A3768" s="513" t="s">
        <v>13656</v>
      </c>
      <c r="B3768" s="502">
        <v>105095</v>
      </c>
      <c r="C3768" s="503" t="s">
        <v>6766</v>
      </c>
      <c r="D3768" s="502" t="s">
        <v>12</v>
      </c>
      <c r="E3768" s="504">
        <v>105.23</v>
      </c>
      <c r="F3768" s="512">
        <v>1E-4</v>
      </c>
    </row>
    <row r="3769" spans="1:6">
      <c r="A3769" s="513" t="s">
        <v>13656</v>
      </c>
      <c r="B3769" s="502">
        <v>105098</v>
      </c>
      <c r="C3769" s="503" t="s">
        <v>6767</v>
      </c>
      <c r="D3769" s="502" t="s">
        <v>12</v>
      </c>
      <c r="E3769" s="504">
        <v>94.13</v>
      </c>
      <c r="F3769" s="512">
        <v>0</v>
      </c>
    </row>
    <row r="3770" spans="1:6">
      <c r="A3770" s="513" t="s">
        <v>13656</v>
      </c>
      <c r="B3770" s="502">
        <v>105050</v>
      </c>
      <c r="C3770" s="503" t="s">
        <v>6742</v>
      </c>
      <c r="D3770" s="502" t="s">
        <v>12</v>
      </c>
      <c r="E3770" s="504">
        <v>219.58</v>
      </c>
      <c r="F3770" s="512">
        <v>0</v>
      </c>
    </row>
    <row r="3771" spans="1:6">
      <c r="A3771" s="513" t="s">
        <v>13656</v>
      </c>
      <c r="B3771" s="502">
        <v>105053</v>
      </c>
      <c r="C3771" s="503" t="s">
        <v>6743</v>
      </c>
      <c r="D3771" s="502" t="s">
        <v>12</v>
      </c>
      <c r="E3771" s="504">
        <v>208.63</v>
      </c>
      <c r="F3771" s="512">
        <v>0</v>
      </c>
    </row>
    <row r="3772" spans="1:6">
      <c r="A3772" s="513" t="s">
        <v>13656</v>
      </c>
      <c r="B3772" s="502">
        <v>105056</v>
      </c>
      <c r="C3772" s="503" t="s">
        <v>6744</v>
      </c>
      <c r="D3772" s="502" t="s">
        <v>12</v>
      </c>
      <c r="E3772" s="504">
        <v>303.69</v>
      </c>
      <c r="F3772" s="512">
        <v>0</v>
      </c>
    </row>
    <row r="3773" spans="1:6">
      <c r="A3773" s="513" t="s">
        <v>13656</v>
      </c>
      <c r="B3773" s="502">
        <v>105058</v>
      </c>
      <c r="C3773" s="503" t="s">
        <v>6745</v>
      </c>
      <c r="D3773" s="502" t="s">
        <v>12</v>
      </c>
      <c r="E3773" s="504">
        <v>293.5</v>
      </c>
      <c r="F3773" s="512">
        <v>0</v>
      </c>
    </row>
    <row r="3774" spans="1:6">
      <c r="A3774" s="513" t="s">
        <v>13656</v>
      </c>
      <c r="B3774" s="502">
        <v>105062</v>
      </c>
      <c r="C3774" s="503" t="s">
        <v>13673</v>
      </c>
      <c r="D3774" s="502" t="s">
        <v>12</v>
      </c>
      <c r="E3774" s="504">
        <v>0</v>
      </c>
      <c r="F3774" s="512"/>
    </row>
    <row r="3775" spans="1:6">
      <c r="A3775" s="513" t="s">
        <v>13656</v>
      </c>
      <c r="B3775" s="502">
        <v>105066</v>
      </c>
      <c r="C3775" s="503" t="s">
        <v>13674</v>
      </c>
      <c r="D3775" s="502" t="s">
        <v>12</v>
      </c>
      <c r="E3775" s="504">
        <v>0</v>
      </c>
      <c r="F3775" s="512"/>
    </row>
    <row r="3776" spans="1:6">
      <c r="A3776" s="513" t="s">
        <v>13656</v>
      </c>
      <c r="B3776" s="502">
        <v>105063</v>
      </c>
      <c r="C3776" s="503" t="s">
        <v>13675</v>
      </c>
      <c r="D3776" s="502" t="s">
        <v>12</v>
      </c>
      <c r="E3776" s="504">
        <v>0</v>
      </c>
      <c r="F3776" s="512"/>
    </row>
    <row r="3777" spans="1:6">
      <c r="A3777" s="513" t="s">
        <v>13656</v>
      </c>
      <c r="B3777" s="502">
        <v>105067</v>
      </c>
      <c r="C3777" s="503" t="s">
        <v>13676</v>
      </c>
      <c r="D3777" s="502" t="s">
        <v>12</v>
      </c>
      <c r="E3777" s="504">
        <v>0</v>
      </c>
      <c r="F3777" s="512"/>
    </row>
    <row r="3778" spans="1:6">
      <c r="A3778" s="513" t="s">
        <v>13656</v>
      </c>
      <c r="B3778" s="502">
        <v>105069</v>
      </c>
      <c r="C3778" s="503" t="s">
        <v>13677</v>
      </c>
      <c r="D3778" s="502" t="s">
        <v>12</v>
      </c>
      <c r="E3778" s="504">
        <v>0</v>
      </c>
      <c r="F3778" s="512"/>
    </row>
    <row r="3779" spans="1:6">
      <c r="A3779" s="513" t="s">
        <v>13656</v>
      </c>
      <c r="B3779" s="502">
        <v>105072</v>
      </c>
      <c r="C3779" s="503" t="s">
        <v>13678</v>
      </c>
      <c r="D3779" s="502" t="s">
        <v>12</v>
      </c>
      <c r="E3779" s="504">
        <v>0</v>
      </c>
      <c r="F3779" s="512"/>
    </row>
    <row r="3780" spans="1:6">
      <c r="A3780" s="513" t="s">
        <v>13656</v>
      </c>
      <c r="B3780" s="502">
        <v>105070</v>
      </c>
      <c r="C3780" s="503" t="s">
        <v>13679</v>
      </c>
      <c r="D3780" s="502" t="s">
        <v>12</v>
      </c>
      <c r="E3780" s="504">
        <v>0</v>
      </c>
      <c r="F3780" s="512"/>
    </row>
    <row r="3781" spans="1:6">
      <c r="A3781" s="513" t="s">
        <v>13656</v>
      </c>
      <c r="B3781" s="502">
        <v>105073</v>
      </c>
      <c r="C3781" s="503" t="s">
        <v>13680</v>
      </c>
      <c r="D3781" s="502" t="s">
        <v>12</v>
      </c>
      <c r="E3781" s="504">
        <v>0</v>
      </c>
      <c r="F3781" s="512"/>
    </row>
    <row r="3782" spans="1:6">
      <c r="A3782" s="513" t="s">
        <v>13656</v>
      </c>
      <c r="B3782" s="502">
        <v>105075</v>
      </c>
      <c r="C3782" s="503" t="s">
        <v>13681</v>
      </c>
      <c r="D3782" s="502" t="s">
        <v>12</v>
      </c>
      <c r="E3782" s="504">
        <v>0</v>
      </c>
      <c r="F3782" s="512"/>
    </row>
    <row r="3783" spans="1:6">
      <c r="A3783" s="513" t="s">
        <v>13656</v>
      </c>
      <c r="B3783" s="502">
        <v>105078</v>
      </c>
      <c r="C3783" s="503" t="s">
        <v>13682</v>
      </c>
      <c r="D3783" s="502" t="s">
        <v>12</v>
      </c>
      <c r="E3783" s="504">
        <v>0</v>
      </c>
      <c r="F3783" s="512"/>
    </row>
    <row r="3784" spans="1:6">
      <c r="A3784" s="513" t="s">
        <v>13656</v>
      </c>
      <c r="B3784" s="502">
        <v>105076</v>
      </c>
      <c r="C3784" s="503" t="s">
        <v>13683</v>
      </c>
      <c r="D3784" s="502" t="s">
        <v>12</v>
      </c>
      <c r="E3784" s="504">
        <v>0</v>
      </c>
      <c r="F3784" s="512"/>
    </row>
    <row r="3785" spans="1:6">
      <c r="A3785" s="513" t="s">
        <v>13656</v>
      </c>
      <c r="B3785" s="502">
        <v>105079</v>
      </c>
      <c r="C3785" s="503" t="s">
        <v>13684</v>
      </c>
      <c r="D3785" s="502" t="s">
        <v>12</v>
      </c>
      <c r="E3785" s="504">
        <v>0</v>
      </c>
      <c r="F3785" s="512"/>
    </row>
    <row r="3786" spans="1:6">
      <c r="A3786" s="513" t="s">
        <v>13656</v>
      </c>
      <c r="B3786" s="502">
        <v>105061</v>
      </c>
      <c r="C3786" s="503" t="s">
        <v>6746</v>
      </c>
      <c r="D3786" s="502" t="s">
        <v>12</v>
      </c>
      <c r="E3786" s="504">
        <v>96.11</v>
      </c>
      <c r="F3786" s="512">
        <v>1E-4</v>
      </c>
    </row>
    <row r="3787" spans="1:6">
      <c r="A3787" s="513" t="s">
        <v>13656</v>
      </c>
      <c r="B3787" s="502">
        <v>105064</v>
      </c>
      <c r="C3787" s="503" t="s">
        <v>6747</v>
      </c>
      <c r="D3787" s="502" t="s">
        <v>12</v>
      </c>
      <c r="E3787" s="504">
        <v>81.89</v>
      </c>
      <c r="F3787" s="512">
        <v>0</v>
      </c>
    </row>
    <row r="3788" spans="1:6">
      <c r="A3788" s="513" t="s">
        <v>13656</v>
      </c>
      <c r="B3788" s="502">
        <v>105068</v>
      </c>
      <c r="C3788" s="503" t="s">
        <v>6748</v>
      </c>
      <c r="D3788" s="502" t="s">
        <v>12</v>
      </c>
      <c r="E3788" s="504">
        <v>156.71</v>
      </c>
      <c r="F3788" s="512">
        <v>1E-4</v>
      </c>
    </row>
    <row r="3789" spans="1:6">
      <c r="A3789" s="513" t="s">
        <v>13656</v>
      </c>
      <c r="B3789" s="502">
        <v>105071</v>
      </c>
      <c r="C3789" s="503" t="s">
        <v>6749</v>
      </c>
      <c r="D3789" s="502" t="s">
        <v>12</v>
      </c>
      <c r="E3789" s="504">
        <v>142.52000000000001</v>
      </c>
      <c r="F3789" s="512">
        <v>0</v>
      </c>
    </row>
    <row r="3790" spans="1:6">
      <c r="A3790" s="513" t="s">
        <v>13656</v>
      </c>
      <c r="B3790" s="502">
        <v>105074</v>
      </c>
      <c r="C3790" s="503" t="s">
        <v>6750</v>
      </c>
      <c r="D3790" s="502" t="s">
        <v>12</v>
      </c>
      <c r="E3790" s="504">
        <v>241.53</v>
      </c>
      <c r="F3790" s="512">
        <v>0</v>
      </c>
    </row>
    <row r="3791" spans="1:6">
      <c r="A3791" s="513" t="s">
        <v>13656</v>
      </c>
      <c r="B3791" s="502">
        <v>105077</v>
      </c>
      <c r="C3791" s="503" t="s">
        <v>6751</v>
      </c>
      <c r="D3791" s="502" t="s">
        <v>12</v>
      </c>
      <c r="E3791" s="504">
        <v>227.4</v>
      </c>
      <c r="F3791" s="512">
        <v>0</v>
      </c>
    </row>
    <row r="3792" spans="1:6">
      <c r="A3792" s="513" t="s">
        <v>13656</v>
      </c>
      <c r="B3792" s="502">
        <v>105090</v>
      </c>
      <c r="C3792" s="503" t="s">
        <v>6762</v>
      </c>
      <c r="D3792" s="502" t="s">
        <v>15</v>
      </c>
      <c r="E3792" s="504">
        <v>485.12</v>
      </c>
      <c r="F3792" s="512">
        <v>0.84209999999999996</v>
      </c>
    </row>
    <row r="3793" spans="1:6">
      <c r="A3793" s="513" t="s">
        <v>13656</v>
      </c>
      <c r="B3793" s="502">
        <v>105099</v>
      </c>
      <c r="C3793" s="503" t="s">
        <v>6768</v>
      </c>
      <c r="D3793" s="502" t="s">
        <v>12</v>
      </c>
      <c r="E3793" s="504">
        <v>84.54</v>
      </c>
      <c r="F3793" s="512">
        <v>0.18229999999999999</v>
      </c>
    </row>
    <row r="3794" spans="1:6">
      <c r="A3794" s="513" t="s">
        <v>13656</v>
      </c>
      <c r="B3794" s="502">
        <v>105100</v>
      </c>
      <c r="C3794" s="503" t="s">
        <v>6769</v>
      </c>
      <c r="D3794" s="502" t="s">
        <v>12</v>
      </c>
      <c r="E3794" s="504">
        <v>122.49</v>
      </c>
      <c r="F3794" s="512">
        <v>0.1258</v>
      </c>
    </row>
    <row r="3795" spans="1:6">
      <c r="A3795" s="513" t="s">
        <v>13656</v>
      </c>
      <c r="B3795" s="502">
        <v>105101</v>
      </c>
      <c r="C3795" s="503" t="s">
        <v>6770</v>
      </c>
      <c r="D3795" s="502" t="s">
        <v>12</v>
      </c>
      <c r="E3795" s="504">
        <v>243.08</v>
      </c>
      <c r="F3795" s="512">
        <v>6.3399999999999998E-2</v>
      </c>
    </row>
    <row r="3796" spans="1:6">
      <c r="A3796" s="513" t="s">
        <v>13656</v>
      </c>
      <c r="B3796" s="502">
        <v>105102</v>
      </c>
      <c r="C3796" s="503" t="s">
        <v>6771</v>
      </c>
      <c r="D3796" s="502" t="s">
        <v>12</v>
      </c>
      <c r="E3796" s="504">
        <v>335.32</v>
      </c>
      <c r="F3796" s="512">
        <v>4.5999999999999999E-2</v>
      </c>
    </row>
    <row r="3797" spans="1:6">
      <c r="A3797" s="513" t="s">
        <v>13656</v>
      </c>
      <c r="B3797" s="502">
        <v>105080</v>
      </c>
      <c r="C3797" s="503" t="s">
        <v>6752</v>
      </c>
      <c r="D3797" s="502" t="s">
        <v>12</v>
      </c>
      <c r="E3797" s="504">
        <v>63.33</v>
      </c>
      <c r="F3797" s="512">
        <v>0.24329999999999999</v>
      </c>
    </row>
    <row r="3798" spans="1:6">
      <c r="A3798" s="513" t="s">
        <v>13656</v>
      </c>
      <c r="B3798" s="502">
        <v>105081</v>
      </c>
      <c r="C3798" s="503" t="s">
        <v>6753</v>
      </c>
      <c r="D3798" s="502" t="s">
        <v>12</v>
      </c>
      <c r="E3798" s="504">
        <v>73.010000000000005</v>
      </c>
      <c r="F3798" s="512">
        <v>0.21110000000000001</v>
      </c>
    </row>
    <row r="3799" spans="1:6">
      <c r="A3799" s="513" t="s">
        <v>13656</v>
      </c>
      <c r="B3799" s="502">
        <v>105091</v>
      </c>
      <c r="C3799" s="503" t="s">
        <v>6763</v>
      </c>
      <c r="D3799" s="502" t="s">
        <v>12</v>
      </c>
      <c r="E3799" s="504">
        <v>125.78</v>
      </c>
      <c r="F3799" s="512">
        <v>0.1225</v>
      </c>
    </row>
    <row r="3800" spans="1:6">
      <c r="A3800" s="513" t="s">
        <v>13656</v>
      </c>
      <c r="B3800" s="502">
        <v>105089</v>
      </c>
      <c r="C3800" s="503" t="s">
        <v>6761</v>
      </c>
      <c r="D3800" s="502" t="s">
        <v>12</v>
      </c>
      <c r="E3800" s="504">
        <v>158.24</v>
      </c>
      <c r="F3800" s="512">
        <v>9.74E-2</v>
      </c>
    </row>
    <row r="3801" spans="1:6">
      <c r="A3801" s="513" t="s">
        <v>13656</v>
      </c>
      <c r="B3801" s="502">
        <v>105082</v>
      </c>
      <c r="C3801" s="503" t="s">
        <v>6754</v>
      </c>
      <c r="D3801" s="502" t="s">
        <v>12</v>
      </c>
      <c r="E3801" s="504">
        <v>65.92</v>
      </c>
      <c r="F3801" s="512">
        <v>0.23380000000000001</v>
      </c>
    </row>
    <row r="3802" spans="1:6">
      <c r="A3802" s="513" t="s">
        <v>13656</v>
      </c>
      <c r="B3802" s="502">
        <v>105083</v>
      </c>
      <c r="C3802" s="503" t="s">
        <v>6755</v>
      </c>
      <c r="D3802" s="502" t="s">
        <v>12</v>
      </c>
      <c r="E3802" s="504">
        <v>74.180000000000007</v>
      </c>
      <c r="F3802" s="512">
        <v>0.2077</v>
      </c>
    </row>
    <row r="3803" spans="1:6">
      <c r="A3803" s="513" t="s">
        <v>13656</v>
      </c>
      <c r="B3803" s="502">
        <v>105084</v>
      </c>
      <c r="C3803" s="503" t="s">
        <v>6756</v>
      </c>
      <c r="D3803" s="502" t="s">
        <v>12</v>
      </c>
      <c r="E3803" s="504">
        <v>91.64</v>
      </c>
      <c r="F3803" s="512">
        <v>0.16819999999999999</v>
      </c>
    </row>
    <row r="3804" spans="1:6">
      <c r="A3804" s="513" t="s">
        <v>13656</v>
      </c>
      <c r="B3804" s="502">
        <v>105086</v>
      </c>
      <c r="C3804" s="503" t="s">
        <v>6758</v>
      </c>
      <c r="D3804" s="502" t="s">
        <v>12</v>
      </c>
      <c r="E3804" s="504">
        <v>85.43</v>
      </c>
      <c r="F3804" s="512">
        <v>0.1804</v>
      </c>
    </row>
    <row r="3805" spans="1:6">
      <c r="A3805" s="513" t="s">
        <v>13656</v>
      </c>
      <c r="B3805" s="502">
        <v>105087</v>
      </c>
      <c r="C3805" s="503" t="s">
        <v>6759</v>
      </c>
      <c r="D3805" s="502" t="s">
        <v>12</v>
      </c>
      <c r="E3805" s="504">
        <v>95.74</v>
      </c>
      <c r="F3805" s="512">
        <v>0.161</v>
      </c>
    </row>
    <row r="3806" spans="1:6">
      <c r="A3806" s="513" t="s">
        <v>13656</v>
      </c>
      <c r="B3806" s="502">
        <v>105088</v>
      </c>
      <c r="C3806" s="503" t="s">
        <v>6760</v>
      </c>
      <c r="D3806" s="502" t="s">
        <v>12</v>
      </c>
      <c r="E3806" s="504">
        <v>171.21</v>
      </c>
      <c r="F3806" s="512">
        <v>0.09</v>
      </c>
    </row>
    <row r="3807" spans="1:6">
      <c r="A3807" s="513" t="s">
        <v>13656</v>
      </c>
      <c r="B3807" s="502">
        <v>105092</v>
      </c>
      <c r="C3807" s="503" t="s">
        <v>6764</v>
      </c>
      <c r="D3807" s="502" t="s">
        <v>12</v>
      </c>
      <c r="E3807" s="504">
        <v>136.6</v>
      </c>
      <c r="F3807" s="512">
        <v>0.1128</v>
      </c>
    </row>
    <row r="3808" spans="1:6">
      <c r="A3808" s="513" t="s">
        <v>13656</v>
      </c>
      <c r="B3808" s="502">
        <v>105085</v>
      </c>
      <c r="C3808" s="503" t="s">
        <v>6757</v>
      </c>
      <c r="D3808" s="502" t="s">
        <v>12</v>
      </c>
      <c r="E3808" s="504">
        <v>95.71</v>
      </c>
      <c r="F3808" s="512">
        <v>0.161</v>
      </c>
    </row>
    <row r="3809" spans="1:6">
      <c r="A3809" s="513" t="s">
        <v>13656</v>
      </c>
      <c r="B3809" s="502">
        <v>105093</v>
      </c>
      <c r="C3809" s="503" t="s">
        <v>6765</v>
      </c>
      <c r="D3809" s="502" t="s">
        <v>12</v>
      </c>
      <c r="E3809" s="504">
        <v>138.77000000000001</v>
      </c>
      <c r="F3809" s="512">
        <v>0.111</v>
      </c>
    </row>
    <row r="3810" spans="1:6">
      <c r="A3810" s="513" t="s">
        <v>13656</v>
      </c>
      <c r="B3810" s="502">
        <v>105041</v>
      </c>
      <c r="C3810" s="503" t="s">
        <v>6738</v>
      </c>
      <c r="D3810" s="502" t="s">
        <v>12</v>
      </c>
      <c r="E3810" s="504">
        <v>52.26</v>
      </c>
      <c r="F3810" s="512">
        <v>0.2949</v>
      </c>
    </row>
    <row r="3811" spans="1:6">
      <c r="A3811" s="513" t="s">
        <v>13656</v>
      </c>
      <c r="B3811" s="502">
        <v>105045</v>
      </c>
      <c r="C3811" s="503" t="s">
        <v>6740</v>
      </c>
      <c r="D3811" s="502" t="s">
        <v>12</v>
      </c>
      <c r="E3811" s="504">
        <v>59.54</v>
      </c>
      <c r="F3811" s="512">
        <v>0.25879999999999997</v>
      </c>
    </row>
    <row r="3812" spans="1:6">
      <c r="A3812" s="513" t="s">
        <v>13685</v>
      </c>
      <c r="B3812" s="502">
        <v>93961</v>
      </c>
      <c r="C3812" s="503" t="s">
        <v>6559</v>
      </c>
      <c r="D3812" s="502" t="s">
        <v>12</v>
      </c>
      <c r="E3812" s="504">
        <v>252.79</v>
      </c>
      <c r="F3812" s="512">
        <v>8.1100000000000005E-2</v>
      </c>
    </row>
    <row r="3813" spans="1:6">
      <c r="A3813" s="513" t="s">
        <v>13685</v>
      </c>
      <c r="B3813" s="502">
        <v>93971</v>
      </c>
      <c r="C3813" s="503" t="s">
        <v>6562</v>
      </c>
      <c r="D3813" s="502" t="s">
        <v>12</v>
      </c>
      <c r="E3813" s="504">
        <v>210.22</v>
      </c>
      <c r="F3813" s="512">
        <v>8.77E-2</v>
      </c>
    </row>
    <row r="3814" spans="1:6">
      <c r="A3814" s="513" t="s">
        <v>13685</v>
      </c>
      <c r="B3814" s="502">
        <v>93959</v>
      </c>
      <c r="C3814" s="503" t="s">
        <v>6558</v>
      </c>
      <c r="D3814" s="502" t="s">
        <v>12</v>
      </c>
      <c r="E3814" s="504">
        <v>281.8</v>
      </c>
      <c r="F3814" s="512">
        <v>8.9899999999999994E-2</v>
      </c>
    </row>
    <row r="3815" spans="1:6">
      <c r="A3815" s="513" t="s">
        <v>13685</v>
      </c>
      <c r="B3815" s="502">
        <v>93969</v>
      </c>
      <c r="C3815" s="503" t="s">
        <v>6561</v>
      </c>
      <c r="D3815" s="502" t="s">
        <v>12</v>
      </c>
      <c r="E3815" s="504">
        <v>233.62</v>
      </c>
      <c r="F3815" s="512">
        <v>9.5299999999999996E-2</v>
      </c>
    </row>
    <row r="3816" spans="1:6">
      <c r="A3816" s="513" t="s">
        <v>13685</v>
      </c>
      <c r="B3816" s="502">
        <v>93957</v>
      </c>
      <c r="C3816" s="503" t="s">
        <v>6557</v>
      </c>
      <c r="D3816" s="502" t="s">
        <v>12</v>
      </c>
      <c r="E3816" s="504">
        <v>350.83</v>
      </c>
      <c r="F3816" s="512">
        <v>0.1042</v>
      </c>
    </row>
    <row r="3817" spans="1:6">
      <c r="A3817" s="513" t="s">
        <v>13685</v>
      </c>
      <c r="B3817" s="502">
        <v>93967</v>
      </c>
      <c r="C3817" s="503" t="s">
        <v>6560</v>
      </c>
      <c r="D3817" s="502" t="s">
        <v>12</v>
      </c>
      <c r="E3817" s="504">
        <v>291.04000000000002</v>
      </c>
      <c r="F3817" s="512">
        <v>0.1079</v>
      </c>
    </row>
    <row r="3818" spans="1:6">
      <c r="A3818" s="513" t="s">
        <v>13686</v>
      </c>
      <c r="B3818" s="502">
        <v>104878</v>
      </c>
      <c r="C3818" s="503" t="s">
        <v>6581</v>
      </c>
      <c r="D3818" s="502" t="s">
        <v>13</v>
      </c>
      <c r="E3818" s="504">
        <v>2334.2800000000002</v>
      </c>
      <c r="F3818" s="512">
        <v>0.92469999999999997</v>
      </c>
    </row>
    <row r="3819" spans="1:6">
      <c r="A3819" s="513" t="s">
        <v>13686</v>
      </c>
      <c r="B3819" s="502">
        <v>104877</v>
      </c>
      <c r="C3819" s="503" t="s">
        <v>6580</v>
      </c>
      <c r="D3819" s="502" t="s">
        <v>13</v>
      </c>
      <c r="E3819" s="504">
        <v>631.88</v>
      </c>
      <c r="F3819" s="512">
        <v>0.7218</v>
      </c>
    </row>
    <row r="3820" spans="1:6">
      <c r="A3820" s="513" t="s">
        <v>13686</v>
      </c>
      <c r="B3820" s="502">
        <v>104841</v>
      </c>
      <c r="C3820" s="503" t="s">
        <v>6564</v>
      </c>
      <c r="D3820" s="502" t="s">
        <v>12</v>
      </c>
      <c r="E3820" s="504">
        <v>81.510000000000005</v>
      </c>
      <c r="F3820" s="512">
        <v>0.30680000000000002</v>
      </c>
    </row>
    <row r="3821" spans="1:6">
      <c r="A3821" s="513" t="s">
        <v>13686</v>
      </c>
      <c r="B3821" s="502">
        <v>104849</v>
      </c>
      <c r="C3821" s="503" t="s">
        <v>6572</v>
      </c>
      <c r="D3821" s="502" t="s">
        <v>12</v>
      </c>
      <c r="E3821" s="504">
        <v>54.54</v>
      </c>
      <c r="F3821" s="512">
        <v>0.161</v>
      </c>
    </row>
    <row r="3822" spans="1:6">
      <c r="A3822" s="513" t="s">
        <v>13686</v>
      </c>
      <c r="B3822" s="502">
        <v>104887</v>
      </c>
      <c r="C3822" s="503" t="s">
        <v>6585</v>
      </c>
      <c r="D3822" s="502" t="s">
        <v>12</v>
      </c>
      <c r="E3822" s="504">
        <v>41.02</v>
      </c>
      <c r="F3822" s="512">
        <v>0.2382</v>
      </c>
    </row>
    <row r="3823" spans="1:6">
      <c r="A3823" s="513" t="s">
        <v>13686</v>
      </c>
      <c r="B3823" s="502">
        <v>104844</v>
      </c>
      <c r="C3823" s="503" t="s">
        <v>6567</v>
      </c>
      <c r="D3823" s="502" t="s">
        <v>12</v>
      </c>
      <c r="E3823" s="504">
        <v>90.49</v>
      </c>
      <c r="F3823" s="512">
        <v>0.31369999999999998</v>
      </c>
    </row>
    <row r="3824" spans="1:6">
      <c r="A3824" s="513" t="s">
        <v>13686</v>
      </c>
      <c r="B3824" s="502">
        <v>104852</v>
      </c>
      <c r="C3824" s="503" t="s">
        <v>6575</v>
      </c>
      <c r="D3824" s="502" t="s">
        <v>12</v>
      </c>
      <c r="E3824" s="504">
        <v>60.56</v>
      </c>
      <c r="F3824" s="512">
        <v>0.1671</v>
      </c>
    </row>
    <row r="3825" spans="1:6">
      <c r="A3825" s="513" t="s">
        <v>13686</v>
      </c>
      <c r="B3825" s="502">
        <v>104846</v>
      </c>
      <c r="C3825" s="503" t="s">
        <v>6569</v>
      </c>
      <c r="D3825" s="502" t="s">
        <v>12</v>
      </c>
      <c r="E3825" s="504">
        <v>103.81</v>
      </c>
      <c r="F3825" s="512">
        <v>0.32169999999999999</v>
      </c>
    </row>
    <row r="3826" spans="1:6">
      <c r="A3826" s="513" t="s">
        <v>13686</v>
      </c>
      <c r="B3826" s="502">
        <v>104854</v>
      </c>
      <c r="C3826" s="503" t="s">
        <v>6577</v>
      </c>
      <c r="D3826" s="502" t="s">
        <v>12</v>
      </c>
      <c r="E3826" s="504">
        <v>69.5</v>
      </c>
      <c r="F3826" s="512">
        <v>0.17480000000000001</v>
      </c>
    </row>
    <row r="3827" spans="1:6">
      <c r="A3827" s="513" t="s">
        <v>13686</v>
      </c>
      <c r="B3827" s="502">
        <v>104890</v>
      </c>
      <c r="C3827" s="503" t="s">
        <v>6588</v>
      </c>
      <c r="D3827" s="502" t="s">
        <v>12</v>
      </c>
      <c r="E3827" s="504">
        <v>47.81</v>
      </c>
      <c r="F3827" s="512">
        <v>0.25769999999999998</v>
      </c>
    </row>
    <row r="3828" spans="1:6">
      <c r="A3828" s="513" t="s">
        <v>13686</v>
      </c>
      <c r="B3828" s="502">
        <v>104842</v>
      </c>
      <c r="C3828" s="503" t="s">
        <v>6565</v>
      </c>
      <c r="D3828" s="502" t="s">
        <v>12</v>
      </c>
      <c r="E3828" s="504">
        <v>68.95</v>
      </c>
      <c r="F3828" s="512">
        <v>0.2944</v>
      </c>
    </row>
    <row r="3829" spans="1:6">
      <c r="A3829" s="513" t="s">
        <v>13686</v>
      </c>
      <c r="B3829" s="502">
        <v>104850</v>
      </c>
      <c r="C3829" s="503" t="s">
        <v>6573</v>
      </c>
      <c r="D3829" s="502" t="s">
        <v>12</v>
      </c>
      <c r="E3829" s="504">
        <v>48.04</v>
      </c>
      <c r="F3829" s="512">
        <v>0.15240000000000001</v>
      </c>
    </row>
    <row r="3830" spans="1:6">
      <c r="A3830" s="513" t="s">
        <v>13686</v>
      </c>
      <c r="B3830" s="502">
        <v>104888</v>
      </c>
      <c r="C3830" s="503" t="s">
        <v>6586</v>
      </c>
      <c r="D3830" s="502" t="s">
        <v>12</v>
      </c>
      <c r="E3830" s="504">
        <v>36.82</v>
      </c>
      <c r="F3830" s="512">
        <v>0.22220000000000001</v>
      </c>
    </row>
    <row r="3831" spans="1:6">
      <c r="A3831" s="513" t="s">
        <v>13686</v>
      </c>
      <c r="B3831" s="502">
        <v>104879</v>
      </c>
      <c r="C3831" s="503" t="s">
        <v>6582</v>
      </c>
      <c r="D3831" s="502" t="s">
        <v>12</v>
      </c>
      <c r="E3831" s="504">
        <v>76.45</v>
      </c>
      <c r="F3831" s="512">
        <v>0.3024</v>
      </c>
    </row>
    <row r="3832" spans="1:6">
      <c r="A3832" s="513" t="s">
        <v>13686</v>
      </c>
      <c r="B3832" s="502">
        <v>104853</v>
      </c>
      <c r="C3832" s="503" t="s">
        <v>6576</v>
      </c>
      <c r="D3832" s="502" t="s">
        <v>12</v>
      </c>
      <c r="E3832" s="504">
        <v>53.08</v>
      </c>
      <c r="F3832" s="512">
        <v>0.15959999999999999</v>
      </c>
    </row>
    <row r="3833" spans="1:6">
      <c r="A3833" s="513" t="s">
        <v>13686</v>
      </c>
      <c r="B3833" s="502">
        <v>104847</v>
      </c>
      <c r="C3833" s="503" t="s">
        <v>6570</v>
      </c>
      <c r="D3833" s="502" t="s">
        <v>12</v>
      </c>
      <c r="E3833" s="504">
        <v>87.52</v>
      </c>
      <c r="F3833" s="512">
        <v>0.31180000000000002</v>
      </c>
    </row>
    <row r="3834" spans="1:6">
      <c r="A3834" s="513" t="s">
        <v>13686</v>
      </c>
      <c r="B3834" s="502">
        <v>104855</v>
      </c>
      <c r="C3834" s="503" t="s">
        <v>6578</v>
      </c>
      <c r="D3834" s="502" t="s">
        <v>12</v>
      </c>
      <c r="E3834" s="504">
        <v>60.52</v>
      </c>
      <c r="F3834" s="512">
        <v>0.16769999999999999</v>
      </c>
    </row>
    <row r="3835" spans="1:6">
      <c r="A3835" s="513" t="s">
        <v>13686</v>
      </c>
      <c r="B3835" s="502">
        <v>104891</v>
      </c>
      <c r="C3835" s="503" t="s">
        <v>6589</v>
      </c>
      <c r="D3835" s="502" t="s">
        <v>12</v>
      </c>
      <c r="E3835" s="504">
        <v>42.51</v>
      </c>
      <c r="F3835" s="512">
        <v>0.24299999999999999</v>
      </c>
    </row>
    <row r="3836" spans="1:6">
      <c r="A3836" s="513" t="s">
        <v>13686</v>
      </c>
      <c r="B3836" s="502">
        <v>104892</v>
      </c>
      <c r="C3836" s="503" t="s">
        <v>6590</v>
      </c>
      <c r="D3836" s="502" t="s">
        <v>12</v>
      </c>
      <c r="E3836" s="504">
        <v>102.5</v>
      </c>
      <c r="F3836" s="512">
        <v>0.32069999999999999</v>
      </c>
    </row>
    <row r="3837" spans="1:6">
      <c r="A3837" s="513" t="s">
        <v>13686</v>
      </c>
      <c r="B3837" s="502">
        <v>104848</v>
      </c>
      <c r="C3837" s="503" t="s">
        <v>6571</v>
      </c>
      <c r="D3837" s="502" t="s">
        <v>12</v>
      </c>
      <c r="E3837" s="504">
        <v>64.23</v>
      </c>
      <c r="F3837" s="512">
        <v>0.17</v>
      </c>
    </row>
    <row r="3838" spans="1:6">
      <c r="A3838" s="513" t="s">
        <v>13686</v>
      </c>
      <c r="B3838" s="502">
        <v>104886</v>
      </c>
      <c r="C3838" s="503" t="s">
        <v>6584</v>
      </c>
      <c r="D3838" s="502" t="s">
        <v>12</v>
      </c>
      <c r="E3838" s="504">
        <v>47.32</v>
      </c>
      <c r="F3838" s="512">
        <v>0.25590000000000002</v>
      </c>
    </row>
    <row r="3839" spans="1:6">
      <c r="A3839" s="513" t="s">
        <v>13686</v>
      </c>
      <c r="B3839" s="502">
        <v>104843</v>
      </c>
      <c r="C3839" s="503" t="s">
        <v>6566</v>
      </c>
      <c r="D3839" s="502" t="s">
        <v>12</v>
      </c>
      <c r="E3839" s="504">
        <v>113.68</v>
      </c>
      <c r="F3839" s="512">
        <v>0.32629999999999998</v>
      </c>
    </row>
    <row r="3840" spans="1:6">
      <c r="A3840" s="513" t="s">
        <v>13686</v>
      </c>
      <c r="B3840" s="502">
        <v>104851</v>
      </c>
      <c r="C3840" s="503" t="s">
        <v>6574</v>
      </c>
      <c r="D3840" s="502" t="s">
        <v>12</v>
      </c>
      <c r="E3840" s="504">
        <v>71.739999999999995</v>
      </c>
      <c r="F3840" s="512">
        <v>0.17580000000000001</v>
      </c>
    </row>
    <row r="3841" spans="1:6">
      <c r="A3841" s="513" t="s">
        <v>13686</v>
      </c>
      <c r="B3841" s="502">
        <v>104845</v>
      </c>
      <c r="C3841" s="503" t="s">
        <v>6568</v>
      </c>
      <c r="D3841" s="502" t="s">
        <v>12</v>
      </c>
      <c r="E3841" s="504">
        <v>130.28</v>
      </c>
      <c r="F3841" s="512">
        <v>0.33250000000000002</v>
      </c>
    </row>
    <row r="3842" spans="1:6">
      <c r="A3842" s="513" t="s">
        <v>13686</v>
      </c>
      <c r="B3842" s="502">
        <v>104880</v>
      </c>
      <c r="C3842" s="503" t="s">
        <v>6583</v>
      </c>
      <c r="D3842" s="502" t="s">
        <v>12</v>
      </c>
      <c r="E3842" s="504">
        <v>82.87</v>
      </c>
      <c r="F3842" s="512">
        <v>0.1822</v>
      </c>
    </row>
    <row r="3843" spans="1:6">
      <c r="A3843" s="513" t="s">
        <v>13686</v>
      </c>
      <c r="B3843" s="502">
        <v>104889</v>
      </c>
      <c r="C3843" s="503" t="s">
        <v>6587</v>
      </c>
      <c r="D3843" s="502" t="s">
        <v>12</v>
      </c>
      <c r="E3843" s="504">
        <v>55.71</v>
      </c>
      <c r="F3843" s="512">
        <v>0.27450000000000002</v>
      </c>
    </row>
    <row r="3844" spans="1:6">
      <c r="A3844" s="513" t="s">
        <v>13686</v>
      </c>
      <c r="B3844" s="502">
        <v>95108</v>
      </c>
      <c r="C3844" s="503" t="s">
        <v>6563</v>
      </c>
      <c r="D3844" s="502" t="s">
        <v>13</v>
      </c>
      <c r="E3844" s="504">
        <v>42</v>
      </c>
      <c r="F3844" s="512">
        <v>2.24E-2</v>
      </c>
    </row>
    <row r="3845" spans="1:6">
      <c r="A3845" s="513" t="s">
        <v>13686</v>
      </c>
      <c r="B3845" s="502">
        <v>104857</v>
      </c>
      <c r="C3845" s="503" t="s">
        <v>13687</v>
      </c>
      <c r="D3845" s="502" t="s">
        <v>12</v>
      </c>
      <c r="E3845" s="504">
        <v>0</v>
      </c>
      <c r="F3845" s="512"/>
    </row>
    <row r="3846" spans="1:6">
      <c r="A3846" s="513" t="s">
        <v>13686</v>
      </c>
      <c r="B3846" s="502">
        <v>104859</v>
      </c>
      <c r="C3846" s="503" t="s">
        <v>13688</v>
      </c>
      <c r="D3846" s="502" t="s">
        <v>12</v>
      </c>
      <c r="E3846" s="504">
        <v>0</v>
      </c>
      <c r="F3846" s="512"/>
    </row>
    <row r="3847" spans="1:6">
      <c r="A3847" s="513" t="s">
        <v>13686</v>
      </c>
      <c r="B3847" s="502">
        <v>104861</v>
      </c>
      <c r="C3847" s="503" t="s">
        <v>13689</v>
      </c>
      <c r="D3847" s="502" t="s">
        <v>12</v>
      </c>
      <c r="E3847" s="504">
        <v>0</v>
      </c>
      <c r="F3847" s="512"/>
    </row>
    <row r="3848" spans="1:6">
      <c r="A3848" s="513" t="s">
        <v>13686</v>
      </c>
      <c r="B3848" s="502">
        <v>104856</v>
      </c>
      <c r="C3848" s="503" t="s">
        <v>13690</v>
      </c>
      <c r="D3848" s="502" t="s">
        <v>12</v>
      </c>
      <c r="E3848" s="504">
        <v>0</v>
      </c>
      <c r="F3848" s="512"/>
    </row>
    <row r="3849" spans="1:6">
      <c r="A3849" s="513" t="s">
        <v>13686</v>
      </c>
      <c r="B3849" s="502">
        <v>104858</v>
      </c>
      <c r="C3849" s="503" t="s">
        <v>13691</v>
      </c>
      <c r="D3849" s="502" t="s">
        <v>12</v>
      </c>
      <c r="E3849" s="504">
        <v>0</v>
      </c>
      <c r="F3849" s="512"/>
    </row>
    <row r="3850" spans="1:6">
      <c r="A3850" s="513" t="s">
        <v>13686</v>
      </c>
      <c r="B3850" s="502">
        <v>104860</v>
      </c>
      <c r="C3850" s="503" t="s">
        <v>13692</v>
      </c>
      <c r="D3850" s="502" t="s">
        <v>12</v>
      </c>
      <c r="E3850" s="504">
        <v>0</v>
      </c>
      <c r="F3850" s="512"/>
    </row>
    <row r="3851" spans="1:6">
      <c r="A3851" s="513" t="s">
        <v>13686</v>
      </c>
      <c r="B3851" s="502">
        <v>104871</v>
      </c>
      <c r="C3851" s="503" t="s">
        <v>13693</v>
      </c>
      <c r="D3851" s="502" t="s">
        <v>12</v>
      </c>
      <c r="E3851" s="504">
        <v>0</v>
      </c>
      <c r="F3851" s="512"/>
    </row>
    <row r="3852" spans="1:6">
      <c r="A3852" s="513" t="s">
        <v>13686</v>
      </c>
      <c r="B3852" s="502">
        <v>104883</v>
      </c>
      <c r="C3852" s="503" t="s">
        <v>13694</v>
      </c>
      <c r="D3852" s="502" t="s">
        <v>12</v>
      </c>
      <c r="E3852" s="504">
        <v>0</v>
      </c>
      <c r="F3852" s="512"/>
    </row>
    <row r="3853" spans="1:6">
      <c r="A3853" s="513" t="s">
        <v>13686</v>
      </c>
      <c r="B3853" s="502">
        <v>104865</v>
      </c>
      <c r="C3853" s="503" t="s">
        <v>13695</v>
      </c>
      <c r="D3853" s="502" t="s">
        <v>12</v>
      </c>
      <c r="E3853" s="504">
        <v>0</v>
      </c>
      <c r="F3853" s="512"/>
    </row>
    <row r="3854" spans="1:6">
      <c r="A3854" s="513" t="s">
        <v>13686</v>
      </c>
      <c r="B3854" s="502">
        <v>104872</v>
      </c>
      <c r="C3854" s="503" t="s">
        <v>13696</v>
      </c>
      <c r="D3854" s="502" t="s">
        <v>12</v>
      </c>
      <c r="E3854" s="504">
        <v>0</v>
      </c>
      <c r="F3854" s="512"/>
    </row>
    <row r="3855" spans="1:6">
      <c r="A3855" s="513" t="s">
        <v>13686</v>
      </c>
      <c r="B3855" s="502">
        <v>104884</v>
      </c>
      <c r="C3855" s="503" t="s">
        <v>13697</v>
      </c>
      <c r="D3855" s="502" t="s">
        <v>12</v>
      </c>
      <c r="E3855" s="504">
        <v>0</v>
      </c>
      <c r="F3855" s="512"/>
    </row>
    <row r="3856" spans="1:6">
      <c r="A3856" s="513" t="s">
        <v>13686</v>
      </c>
      <c r="B3856" s="502">
        <v>104866</v>
      </c>
      <c r="C3856" s="503" t="s">
        <v>13698</v>
      </c>
      <c r="D3856" s="502" t="s">
        <v>12</v>
      </c>
      <c r="E3856" s="504">
        <v>0</v>
      </c>
      <c r="F3856" s="512"/>
    </row>
    <row r="3857" spans="1:6">
      <c r="A3857" s="513" t="s">
        <v>13686</v>
      </c>
      <c r="B3857" s="502">
        <v>104873</v>
      </c>
      <c r="C3857" s="503" t="s">
        <v>13699</v>
      </c>
      <c r="D3857" s="502" t="s">
        <v>12</v>
      </c>
      <c r="E3857" s="504">
        <v>0</v>
      </c>
      <c r="F3857" s="512"/>
    </row>
    <row r="3858" spans="1:6">
      <c r="A3858" s="513" t="s">
        <v>13686</v>
      </c>
      <c r="B3858" s="502">
        <v>104885</v>
      </c>
      <c r="C3858" s="503" t="s">
        <v>13700</v>
      </c>
      <c r="D3858" s="502" t="s">
        <v>12</v>
      </c>
      <c r="E3858" s="504">
        <v>0</v>
      </c>
      <c r="F3858" s="512"/>
    </row>
    <row r="3859" spans="1:6">
      <c r="A3859" s="513" t="s">
        <v>13686</v>
      </c>
      <c r="B3859" s="502">
        <v>104867</v>
      </c>
      <c r="C3859" s="503" t="s">
        <v>13701</v>
      </c>
      <c r="D3859" s="502" t="s">
        <v>12</v>
      </c>
      <c r="E3859" s="504">
        <v>0</v>
      </c>
      <c r="F3859" s="512"/>
    </row>
    <row r="3860" spans="1:6">
      <c r="A3860" s="513" t="s">
        <v>13686</v>
      </c>
      <c r="B3860" s="502">
        <v>104868</v>
      </c>
      <c r="C3860" s="503" t="s">
        <v>13702</v>
      </c>
      <c r="D3860" s="502" t="s">
        <v>12</v>
      </c>
      <c r="E3860" s="504">
        <v>0</v>
      </c>
      <c r="F3860" s="512"/>
    </row>
    <row r="3861" spans="1:6">
      <c r="A3861" s="513" t="s">
        <v>13686</v>
      </c>
      <c r="B3861" s="502">
        <v>104874</v>
      </c>
      <c r="C3861" s="503" t="s">
        <v>13703</v>
      </c>
      <c r="D3861" s="502" t="s">
        <v>12</v>
      </c>
      <c r="E3861" s="504">
        <v>0</v>
      </c>
      <c r="F3861" s="512"/>
    </row>
    <row r="3862" spans="1:6">
      <c r="A3862" s="513" t="s">
        <v>13686</v>
      </c>
      <c r="B3862" s="502">
        <v>104862</v>
      </c>
      <c r="C3862" s="503" t="s">
        <v>13704</v>
      </c>
      <c r="D3862" s="502" t="s">
        <v>12</v>
      </c>
      <c r="E3862" s="504">
        <v>0</v>
      </c>
      <c r="F3862" s="512"/>
    </row>
    <row r="3863" spans="1:6">
      <c r="A3863" s="513" t="s">
        <v>13686</v>
      </c>
      <c r="B3863" s="502">
        <v>104869</v>
      </c>
      <c r="C3863" s="503" t="s">
        <v>13705</v>
      </c>
      <c r="D3863" s="502" t="s">
        <v>12</v>
      </c>
      <c r="E3863" s="504">
        <v>0</v>
      </c>
      <c r="F3863" s="512"/>
    </row>
    <row r="3864" spans="1:6">
      <c r="A3864" s="513" t="s">
        <v>13686</v>
      </c>
      <c r="B3864" s="502">
        <v>104881</v>
      </c>
      <c r="C3864" s="503" t="s">
        <v>13706</v>
      </c>
      <c r="D3864" s="502" t="s">
        <v>12</v>
      </c>
      <c r="E3864" s="504">
        <v>0</v>
      </c>
      <c r="F3864" s="512"/>
    </row>
    <row r="3865" spans="1:6">
      <c r="A3865" s="513" t="s">
        <v>13686</v>
      </c>
      <c r="B3865" s="502">
        <v>104863</v>
      </c>
      <c r="C3865" s="503" t="s">
        <v>13707</v>
      </c>
      <c r="D3865" s="502" t="s">
        <v>12</v>
      </c>
      <c r="E3865" s="504">
        <v>0</v>
      </c>
      <c r="F3865" s="512"/>
    </row>
    <row r="3866" spans="1:6">
      <c r="A3866" s="513" t="s">
        <v>13686</v>
      </c>
      <c r="B3866" s="502">
        <v>104870</v>
      </c>
      <c r="C3866" s="503" t="s">
        <v>13708</v>
      </c>
      <c r="D3866" s="502" t="s">
        <v>12</v>
      </c>
      <c r="E3866" s="504">
        <v>0</v>
      </c>
      <c r="F3866" s="512"/>
    </row>
    <row r="3867" spans="1:6">
      <c r="A3867" s="513" t="s">
        <v>13686</v>
      </c>
      <c r="B3867" s="502">
        <v>104882</v>
      </c>
      <c r="C3867" s="503" t="s">
        <v>13709</v>
      </c>
      <c r="D3867" s="502" t="s">
        <v>12</v>
      </c>
      <c r="E3867" s="504">
        <v>0</v>
      </c>
      <c r="F3867" s="512"/>
    </row>
    <row r="3868" spans="1:6">
      <c r="A3868" s="513" t="s">
        <v>13686</v>
      </c>
      <c r="B3868" s="502">
        <v>104864</v>
      </c>
      <c r="C3868" s="503" t="s">
        <v>13710</v>
      </c>
      <c r="D3868" s="502" t="s">
        <v>12</v>
      </c>
      <c r="E3868" s="504">
        <v>0</v>
      </c>
      <c r="F3868" s="512"/>
    </row>
    <row r="3869" spans="1:6">
      <c r="A3869" s="513" t="s">
        <v>13686</v>
      </c>
      <c r="B3869" s="502">
        <v>104876</v>
      </c>
      <c r="C3869" s="503" t="s">
        <v>6579</v>
      </c>
      <c r="D3869" s="502" t="s">
        <v>13</v>
      </c>
      <c r="E3869" s="504">
        <v>26.27</v>
      </c>
      <c r="F3869" s="512">
        <v>4.4900000000000002E-2</v>
      </c>
    </row>
    <row r="3870" spans="1:6">
      <c r="A3870" s="513" t="s">
        <v>13686</v>
      </c>
      <c r="B3870" s="502">
        <v>104875</v>
      </c>
      <c r="C3870" s="503" t="s">
        <v>7754</v>
      </c>
      <c r="D3870" s="502" t="s">
        <v>12</v>
      </c>
      <c r="E3870" s="504">
        <v>127.92</v>
      </c>
      <c r="F3870" s="512">
        <v>3.0700000000000002E-2</v>
      </c>
    </row>
    <row r="3871" spans="1:6">
      <c r="A3871" s="513" t="s">
        <v>13711</v>
      </c>
      <c r="B3871" s="502">
        <v>105942</v>
      </c>
      <c r="C3871" s="503" t="s">
        <v>13712</v>
      </c>
      <c r="D3871" s="502" t="s">
        <v>12</v>
      </c>
      <c r="E3871" s="504">
        <v>0</v>
      </c>
      <c r="F3871" s="512"/>
    </row>
    <row r="3872" spans="1:6">
      <c r="A3872" s="513" t="s">
        <v>13711</v>
      </c>
      <c r="B3872" s="502">
        <v>105943</v>
      </c>
      <c r="C3872" s="503" t="s">
        <v>13713</v>
      </c>
      <c r="D3872" s="502" t="s">
        <v>12</v>
      </c>
      <c r="E3872" s="504">
        <v>0</v>
      </c>
      <c r="F3872" s="512"/>
    </row>
    <row r="3873" spans="1:6">
      <c r="A3873" s="513" t="s">
        <v>13711</v>
      </c>
      <c r="B3873" s="502">
        <v>105941</v>
      </c>
      <c r="C3873" s="503" t="s">
        <v>13714</v>
      </c>
      <c r="D3873" s="502" t="s">
        <v>15</v>
      </c>
      <c r="E3873" s="504">
        <v>0</v>
      </c>
      <c r="F3873" s="512"/>
    </row>
    <row r="3874" spans="1:6">
      <c r="A3874" s="513" t="s">
        <v>13711</v>
      </c>
      <c r="B3874" s="502">
        <v>105940</v>
      </c>
      <c r="C3874" s="503" t="s">
        <v>13715</v>
      </c>
      <c r="D3874" s="502" t="s">
        <v>15</v>
      </c>
      <c r="E3874" s="504">
        <v>0</v>
      </c>
      <c r="F3874" s="512"/>
    </row>
    <row r="3875" spans="1:6">
      <c r="A3875" s="513" t="s">
        <v>13711</v>
      </c>
      <c r="B3875" s="502">
        <v>105938</v>
      </c>
      <c r="C3875" s="503" t="s">
        <v>13716</v>
      </c>
      <c r="D3875" s="502" t="s">
        <v>15</v>
      </c>
      <c r="E3875" s="504">
        <v>0</v>
      </c>
      <c r="F3875" s="512"/>
    </row>
    <row r="3876" spans="1:6">
      <c r="A3876" s="513" t="s">
        <v>13711</v>
      </c>
      <c r="B3876" s="502">
        <v>105939</v>
      </c>
      <c r="C3876" s="503" t="s">
        <v>13717</v>
      </c>
      <c r="D3876" s="502" t="s">
        <v>15</v>
      </c>
      <c r="E3876" s="504">
        <v>0</v>
      </c>
      <c r="F3876" s="512"/>
    </row>
    <row r="3877" spans="1:6">
      <c r="A3877" s="513" t="s">
        <v>13718</v>
      </c>
      <c r="B3877" s="502">
        <v>96120</v>
      </c>
      <c r="C3877" s="503" t="s">
        <v>6025</v>
      </c>
      <c r="D3877" s="502" t="s">
        <v>12</v>
      </c>
      <c r="E3877" s="504">
        <v>3.06</v>
      </c>
      <c r="F3877" s="512">
        <v>0</v>
      </c>
    </row>
    <row r="3878" spans="1:6">
      <c r="A3878" s="513" t="s">
        <v>13718</v>
      </c>
      <c r="B3878" s="502">
        <v>96123</v>
      </c>
      <c r="C3878" s="503" t="s">
        <v>6026</v>
      </c>
      <c r="D3878" s="502" t="s">
        <v>12</v>
      </c>
      <c r="E3878" s="504">
        <v>26.9</v>
      </c>
      <c r="F3878" s="512">
        <v>7.17E-2</v>
      </c>
    </row>
    <row r="3879" spans="1:6">
      <c r="A3879" s="513" t="s">
        <v>13718</v>
      </c>
      <c r="B3879" s="502">
        <v>96122</v>
      </c>
      <c r="C3879" s="503" t="s">
        <v>6019</v>
      </c>
      <c r="D3879" s="502" t="s">
        <v>12</v>
      </c>
      <c r="E3879" s="504">
        <v>42.83</v>
      </c>
      <c r="F3879" s="512">
        <v>0</v>
      </c>
    </row>
    <row r="3880" spans="1:6">
      <c r="A3880" s="513" t="s">
        <v>13718</v>
      </c>
      <c r="B3880" s="502">
        <v>96121</v>
      </c>
      <c r="C3880" s="503" t="s">
        <v>6030</v>
      </c>
      <c r="D3880" s="502" t="s">
        <v>12</v>
      </c>
      <c r="E3880" s="504">
        <v>11.14</v>
      </c>
      <c r="F3880" s="512">
        <v>0.14990000000000001</v>
      </c>
    </row>
    <row r="3881" spans="1:6">
      <c r="A3881" s="513" t="s">
        <v>13718</v>
      </c>
      <c r="B3881" s="502">
        <v>99054</v>
      </c>
      <c r="C3881" s="503" t="s">
        <v>6027</v>
      </c>
      <c r="D3881" s="502" t="s">
        <v>15</v>
      </c>
      <c r="E3881" s="504">
        <v>62.17</v>
      </c>
      <c r="F3881" s="512">
        <v>1.2999999999999999E-2</v>
      </c>
    </row>
    <row r="3882" spans="1:6">
      <c r="A3882" s="513" t="s">
        <v>13718</v>
      </c>
      <c r="B3882" s="502">
        <v>96110</v>
      </c>
      <c r="C3882" s="503" t="s">
        <v>6022</v>
      </c>
      <c r="D3882" s="502" t="s">
        <v>15</v>
      </c>
      <c r="E3882" s="504">
        <v>68.680000000000007</v>
      </c>
      <c r="F3882" s="512">
        <v>2.93E-2</v>
      </c>
    </row>
    <row r="3883" spans="1:6">
      <c r="A3883" s="513" t="s">
        <v>13718</v>
      </c>
      <c r="B3883" s="502">
        <v>96114</v>
      </c>
      <c r="C3883" s="503" t="s">
        <v>6024</v>
      </c>
      <c r="D3883" s="502" t="s">
        <v>15</v>
      </c>
      <c r="E3883" s="504">
        <v>69.040000000000006</v>
      </c>
      <c r="F3883" s="512">
        <v>2.3E-2</v>
      </c>
    </row>
    <row r="3884" spans="1:6">
      <c r="A3884" s="513" t="s">
        <v>13718</v>
      </c>
      <c r="B3884" s="502">
        <v>104757</v>
      </c>
      <c r="C3884" s="503" t="s">
        <v>13719</v>
      </c>
      <c r="D3884" s="502" t="s">
        <v>15</v>
      </c>
      <c r="E3884" s="504">
        <v>0</v>
      </c>
      <c r="F3884" s="512"/>
    </row>
    <row r="3885" spans="1:6">
      <c r="A3885" s="513" t="s">
        <v>13718</v>
      </c>
      <c r="B3885" s="502">
        <v>104756</v>
      </c>
      <c r="C3885" s="503" t="s">
        <v>6020</v>
      </c>
      <c r="D3885" s="502" t="s">
        <v>15</v>
      </c>
      <c r="E3885" s="504">
        <v>175.91</v>
      </c>
      <c r="F3885" s="512">
        <v>0</v>
      </c>
    </row>
    <row r="3886" spans="1:6">
      <c r="A3886" s="513" t="s">
        <v>13718</v>
      </c>
      <c r="B3886" s="502">
        <v>96112</v>
      </c>
      <c r="C3886" s="503" t="s">
        <v>6018</v>
      </c>
      <c r="D3886" s="502" t="s">
        <v>15</v>
      </c>
      <c r="E3886" s="504">
        <v>130.29</v>
      </c>
      <c r="F3886" s="512">
        <v>0</v>
      </c>
    </row>
    <row r="3887" spans="1:6">
      <c r="A3887" s="513" t="s">
        <v>13718</v>
      </c>
      <c r="B3887" s="502">
        <v>96113</v>
      </c>
      <c r="C3887" s="503" t="s">
        <v>6023</v>
      </c>
      <c r="D3887" s="502" t="s">
        <v>15</v>
      </c>
      <c r="E3887" s="504">
        <v>48.25</v>
      </c>
      <c r="F3887" s="512">
        <v>1.6799999999999999E-2</v>
      </c>
    </row>
    <row r="3888" spans="1:6">
      <c r="A3888" s="513" t="s">
        <v>13718</v>
      </c>
      <c r="B3888" s="502">
        <v>96109</v>
      </c>
      <c r="C3888" s="503" t="s">
        <v>6021</v>
      </c>
      <c r="D3888" s="502" t="s">
        <v>15</v>
      </c>
      <c r="E3888" s="504">
        <v>53.88</v>
      </c>
      <c r="F3888" s="512">
        <v>1.4999999999999999E-2</v>
      </c>
    </row>
    <row r="3889" spans="1:6">
      <c r="A3889" s="513" t="s">
        <v>13718</v>
      </c>
      <c r="B3889" s="502">
        <v>96116</v>
      </c>
      <c r="C3889" s="503" t="s">
        <v>6029</v>
      </c>
      <c r="D3889" s="502" t="s">
        <v>15</v>
      </c>
      <c r="E3889" s="504">
        <v>58.55</v>
      </c>
      <c r="F3889" s="512">
        <v>4.2000000000000003E-2</v>
      </c>
    </row>
    <row r="3890" spans="1:6">
      <c r="A3890" s="513" t="s">
        <v>13718</v>
      </c>
      <c r="B3890" s="502">
        <v>96111</v>
      </c>
      <c r="C3890" s="503" t="s">
        <v>6028</v>
      </c>
      <c r="D3890" s="502" t="s">
        <v>15</v>
      </c>
      <c r="E3890" s="504">
        <v>56.64</v>
      </c>
      <c r="F3890" s="512">
        <v>3.7999999999999999E-2</v>
      </c>
    </row>
    <row r="3891" spans="1:6">
      <c r="A3891" s="513" t="s">
        <v>13718</v>
      </c>
      <c r="B3891" s="502">
        <v>96486</v>
      </c>
      <c r="C3891" s="503" t="s">
        <v>6032</v>
      </c>
      <c r="D3891" s="502" t="s">
        <v>15</v>
      </c>
      <c r="E3891" s="504">
        <v>67.099999999999994</v>
      </c>
      <c r="F3891" s="512">
        <v>3.6700000000000003E-2</v>
      </c>
    </row>
    <row r="3892" spans="1:6">
      <c r="A3892" s="513" t="s">
        <v>13718</v>
      </c>
      <c r="B3892" s="502">
        <v>96485</v>
      </c>
      <c r="C3892" s="503" t="s">
        <v>6031</v>
      </c>
      <c r="D3892" s="502" t="s">
        <v>15</v>
      </c>
      <c r="E3892" s="504">
        <v>65.19</v>
      </c>
      <c r="F3892" s="512">
        <v>3.3000000000000002E-2</v>
      </c>
    </row>
    <row r="3893" spans="1:6">
      <c r="A3893" s="513" t="s">
        <v>13718</v>
      </c>
      <c r="B3893" s="502">
        <v>97557</v>
      </c>
      <c r="C3893" s="503" t="s">
        <v>13720</v>
      </c>
      <c r="D3893" s="502" t="s">
        <v>15</v>
      </c>
      <c r="E3893" s="504">
        <v>0</v>
      </c>
      <c r="F3893" s="512"/>
    </row>
    <row r="3894" spans="1:6">
      <c r="A3894" s="513" t="s">
        <v>13721</v>
      </c>
      <c r="B3894" s="502">
        <v>101807</v>
      </c>
      <c r="C3894" s="503" t="s">
        <v>3597</v>
      </c>
      <c r="D3894" s="502" t="s">
        <v>13</v>
      </c>
      <c r="E3894" s="504">
        <v>555.17999999999995</v>
      </c>
      <c r="F3894" s="512">
        <v>6.0000000000000001E-3</v>
      </c>
    </row>
    <row r="3895" spans="1:6">
      <c r="A3895" s="513" t="s">
        <v>13721</v>
      </c>
      <c r="B3895" s="502">
        <v>101806</v>
      </c>
      <c r="C3895" s="503" t="s">
        <v>3596</v>
      </c>
      <c r="D3895" s="502" t="s">
        <v>13</v>
      </c>
      <c r="E3895" s="504">
        <v>590.41</v>
      </c>
      <c r="F3895" s="512">
        <v>5.4999999999999997E-3</v>
      </c>
    </row>
    <row r="3896" spans="1:6">
      <c r="A3896" s="513" t="s">
        <v>13721</v>
      </c>
      <c r="B3896" s="502">
        <v>101808</v>
      </c>
      <c r="C3896" s="503" t="s">
        <v>3598</v>
      </c>
      <c r="D3896" s="502" t="s">
        <v>13</v>
      </c>
      <c r="E3896" s="504">
        <v>592.1</v>
      </c>
      <c r="F3896" s="512">
        <v>1.29E-2</v>
      </c>
    </row>
    <row r="3897" spans="1:6">
      <c r="A3897" s="513" t="s">
        <v>13721</v>
      </c>
      <c r="B3897" s="502">
        <v>98058</v>
      </c>
      <c r="C3897" s="503" t="s">
        <v>13722</v>
      </c>
      <c r="D3897" s="502" t="s">
        <v>13</v>
      </c>
      <c r="E3897" s="504">
        <v>1940.55</v>
      </c>
      <c r="F3897" s="512">
        <v>3.1399999999999997E-2</v>
      </c>
    </row>
    <row r="3898" spans="1:6">
      <c r="A3898" s="513" t="s">
        <v>13721</v>
      </c>
      <c r="B3898" s="502">
        <v>98059</v>
      </c>
      <c r="C3898" s="503" t="s">
        <v>13723</v>
      </c>
      <c r="D3898" s="502" t="s">
        <v>13</v>
      </c>
      <c r="E3898" s="504">
        <v>4230.1099999999997</v>
      </c>
      <c r="F3898" s="512">
        <v>3.73E-2</v>
      </c>
    </row>
    <row r="3899" spans="1:6">
      <c r="A3899" s="513" t="s">
        <v>13721</v>
      </c>
      <c r="B3899" s="502">
        <v>98060</v>
      </c>
      <c r="C3899" s="503" t="s">
        <v>13724</v>
      </c>
      <c r="D3899" s="502" t="s">
        <v>13</v>
      </c>
      <c r="E3899" s="504">
        <v>5941.52</v>
      </c>
      <c r="F3899" s="512">
        <v>3.9100000000000003E-2</v>
      </c>
    </row>
    <row r="3900" spans="1:6">
      <c r="A3900" s="513" t="s">
        <v>13721</v>
      </c>
      <c r="B3900" s="502">
        <v>98061</v>
      </c>
      <c r="C3900" s="503" t="s">
        <v>13725</v>
      </c>
      <c r="D3900" s="502" t="s">
        <v>13</v>
      </c>
      <c r="E3900" s="504">
        <v>8308.8799999999992</v>
      </c>
      <c r="F3900" s="512">
        <v>3.8800000000000001E-2</v>
      </c>
    </row>
    <row r="3901" spans="1:6">
      <c r="A3901" s="513" t="s">
        <v>13721</v>
      </c>
      <c r="B3901" s="502">
        <v>98088</v>
      </c>
      <c r="C3901" s="503" t="s">
        <v>5064</v>
      </c>
      <c r="D3901" s="502" t="s">
        <v>13</v>
      </c>
      <c r="E3901" s="504">
        <v>3577.03</v>
      </c>
      <c r="F3901" s="512">
        <v>1.03E-2</v>
      </c>
    </row>
    <row r="3902" spans="1:6">
      <c r="A3902" s="513" t="s">
        <v>13721</v>
      </c>
      <c r="B3902" s="502">
        <v>98089</v>
      </c>
      <c r="C3902" s="503" t="s">
        <v>5065</v>
      </c>
      <c r="D3902" s="502" t="s">
        <v>13</v>
      </c>
      <c r="E3902" s="504">
        <v>5699.9</v>
      </c>
      <c r="F3902" s="512">
        <v>1.34E-2</v>
      </c>
    </row>
    <row r="3903" spans="1:6">
      <c r="A3903" s="513" t="s">
        <v>13721</v>
      </c>
      <c r="B3903" s="502">
        <v>98090</v>
      </c>
      <c r="C3903" s="503" t="s">
        <v>5066</v>
      </c>
      <c r="D3903" s="502" t="s">
        <v>13</v>
      </c>
      <c r="E3903" s="504">
        <v>9021.32</v>
      </c>
      <c r="F3903" s="512">
        <v>1.6299999999999999E-2</v>
      </c>
    </row>
    <row r="3904" spans="1:6">
      <c r="A3904" s="513" t="s">
        <v>13721</v>
      </c>
      <c r="B3904" s="502">
        <v>98091</v>
      </c>
      <c r="C3904" s="503" t="s">
        <v>5067</v>
      </c>
      <c r="D3904" s="502" t="s">
        <v>13</v>
      </c>
      <c r="E3904" s="504">
        <v>11822.58</v>
      </c>
      <c r="F3904" s="512">
        <v>1.7500000000000002E-2</v>
      </c>
    </row>
    <row r="3905" spans="1:6">
      <c r="A3905" s="513" t="s">
        <v>13721</v>
      </c>
      <c r="B3905" s="502">
        <v>98092</v>
      </c>
      <c r="C3905" s="503" t="s">
        <v>5068</v>
      </c>
      <c r="D3905" s="502" t="s">
        <v>13</v>
      </c>
      <c r="E3905" s="504">
        <v>13767.71</v>
      </c>
      <c r="F3905" s="512">
        <v>1.8499999999999999E-2</v>
      </c>
    </row>
    <row r="3906" spans="1:6">
      <c r="A3906" s="513" t="s">
        <v>13721</v>
      </c>
      <c r="B3906" s="502">
        <v>98093</v>
      </c>
      <c r="C3906" s="503" t="s">
        <v>5069</v>
      </c>
      <c r="D3906" s="502" t="s">
        <v>13</v>
      </c>
      <c r="E3906" s="504">
        <v>16277.85</v>
      </c>
      <c r="F3906" s="512">
        <v>1.9099999999999999E-2</v>
      </c>
    </row>
    <row r="3907" spans="1:6">
      <c r="A3907" s="513" t="s">
        <v>13721</v>
      </c>
      <c r="B3907" s="502">
        <v>98072</v>
      </c>
      <c r="C3907" s="503" t="s">
        <v>5048</v>
      </c>
      <c r="D3907" s="502" t="s">
        <v>13</v>
      </c>
      <c r="E3907" s="504">
        <v>4194.2</v>
      </c>
      <c r="F3907" s="512">
        <v>1.2200000000000001E-2</v>
      </c>
    </row>
    <row r="3908" spans="1:6">
      <c r="A3908" s="513" t="s">
        <v>13721</v>
      </c>
      <c r="B3908" s="502">
        <v>98073</v>
      </c>
      <c r="C3908" s="503" t="s">
        <v>5049</v>
      </c>
      <c r="D3908" s="502" t="s">
        <v>13</v>
      </c>
      <c r="E3908" s="504">
        <v>6654.67</v>
      </c>
      <c r="F3908" s="512">
        <v>1.47E-2</v>
      </c>
    </row>
    <row r="3909" spans="1:6">
      <c r="A3909" s="513" t="s">
        <v>13721</v>
      </c>
      <c r="B3909" s="502">
        <v>98074</v>
      </c>
      <c r="C3909" s="503" t="s">
        <v>5050</v>
      </c>
      <c r="D3909" s="502" t="s">
        <v>13</v>
      </c>
      <c r="E3909" s="504">
        <v>10465.77</v>
      </c>
      <c r="F3909" s="512">
        <v>1.7600000000000001E-2</v>
      </c>
    </row>
    <row r="3910" spans="1:6">
      <c r="A3910" s="513" t="s">
        <v>13721</v>
      </c>
      <c r="B3910" s="502">
        <v>98075</v>
      </c>
      <c r="C3910" s="503" t="s">
        <v>5051</v>
      </c>
      <c r="D3910" s="502" t="s">
        <v>13</v>
      </c>
      <c r="E3910" s="504">
        <v>13680.93</v>
      </c>
      <c r="F3910" s="512">
        <v>1.8599999999999998E-2</v>
      </c>
    </row>
    <row r="3911" spans="1:6">
      <c r="A3911" s="513" t="s">
        <v>13721</v>
      </c>
      <c r="B3911" s="502">
        <v>98076</v>
      </c>
      <c r="C3911" s="503" t="s">
        <v>5052</v>
      </c>
      <c r="D3911" s="502" t="s">
        <v>13</v>
      </c>
      <c r="E3911" s="504">
        <v>15846.43</v>
      </c>
      <c r="F3911" s="512">
        <v>1.9800000000000002E-2</v>
      </c>
    </row>
    <row r="3912" spans="1:6">
      <c r="A3912" s="513" t="s">
        <v>13721</v>
      </c>
      <c r="B3912" s="502">
        <v>98077</v>
      </c>
      <c r="C3912" s="503" t="s">
        <v>5053</v>
      </c>
      <c r="D3912" s="502" t="s">
        <v>13</v>
      </c>
      <c r="E3912" s="504">
        <v>18706.009999999998</v>
      </c>
      <c r="F3912" s="512">
        <v>2.0400000000000001E-2</v>
      </c>
    </row>
    <row r="3913" spans="1:6">
      <c r="A3913" s="513" t="s">
        <v>13721</v>
      </c>
      <c r="B3913" s="502">
        <v>98062</v>
      </c>
      <c r="C3913" s="503" t="s">
        <v>13726</v>
      </c>
      <c r="D3913" s="502" t="s">
        <v>13</v>
      </c>
      <c r="E3913" s="504">
        <v>3263.99</v>
      </c>
      <c r="F3913" s="512">
        <v>2.7699999999999999E-2</v>
      </c>
    </row>
    <row r="3914" spans="1:6">
      <c r="A3914" s="513" t="s">
        <v>13721</v>
      </c>
      <c r="B3914" s="502">
        <v>98063</v>
      </c>
      <c r="C3914" s="503" t="s">
        <v>13727</v>
      </c>
      <c r="D3914" s="502" t="s">
        <v>13</v>
      </c>
      <c r="E3914" s="504">
        <v>4988.3</v>
      </c>
      <c r="F3914" s="512">
        <v>2.7699999999999999E-2</v>
      </c>
    </row>
    <row r="3915" spans="1:6">
      <c r="A3915" s="513" t="s">
        <v>13721</v>
      </c>
      <c r="B3915" s="502">
        <v>98064</v>
      </c>
      <c r="C3915" s="503" t="s">
        <v>13728</v>
      </c>
      <c r="D3915" s="502" t="s">
        <v>13</v>
      </c>
      <c r="E3915" s="504">
        <v>5775.93</v>
      </c>
      <c r="F3915" s="512">
        <v>2.6800000000000001E-2</v>
      </c>
    </row>
    <row r="3916" spans="1:6">
      <c r="A3916" s="513" t="s">
        <v>13721</v>
      </c>
      <c r="B3916" s="502">
        <v>98065</v>
      </c>
      <c r="C3916" s="503" t="s">
        <v>13729</v>
      </c>
      <c r="D3916" s="502" t="s">
        <v>13</v>
      </c>
      <c r="E3916" s="504">
        <v>8031.64</v>
      </c>
      <c r="F3916" s="512">
        <v>2.4299999999999999E-2</v>
      </c>
    </row>
    <row r="3917" spans="1:6">
      <c r="A3917" s="513" t="s">
        <v>13721</v>
      </c>
      <c r="B3917" s="502">
        <v>98094</v>
      </c>
      <c r="C3917" s="503" t="s">
        <v>5070</v>
      </c>
      <c r="D3917" s="502" t="s">
        <v>13</v>
      </c>
      <c r="E3917" s="504">
        <v>3011.25</v>
      </c>
      <c r="F3917" s="512">
        <v>7.6E-3</v>
      </c>
    </row>
    <row r="3918" spans="1:6">
      <c r="A3918" s="513" t="s">
        <v>13721</v>
      </c>
      <c r="B3918" s="502">
        <v>98099</v>
      </c>
      <c r="C3918" s="503" t="s">
        <v>5071</v>
      </c>
      <c r="D3918" s="502" t="s">
        <v>13</v>
      </c>
      <c r="E3918" s="504">
        <v>5175.34</v>
      </c>
      <c r="F3918" s="512">
        <v>1.0500000000000001E-2</v>
      </c>
    </row>
    <row r="3919" spans="1:6">
      <c r="A3919" s="513" t="s">
        <v>13721</v>
      </c>
      <c r="B3919" s="502">
        <v>98100</v>
      </c>
      <c r="C3919" s="503" t="s">
        <v>5072</v>
      </c>
      <c r="D3919" s="502" t="s">
        <v>13</v>
      </c>
      <c r="E3919" s="504">
        <v>6816.11</v>
      </c>
      <c r="F3919" s="512">
        <v>1.35E-2</v>
      </c>
    </row>
    <row r="3920" spans="1:6">
      <c r="A3920" s="513" t="s">
        <v>13721</v>
      </c>
      <c r="B3920" s="502">
        <v>98101</v>
      </c>
      <c r="C3920" s="503" t="s">
        <v>5073</v>
      </c>
      <c r="D3920" s="502" t="s">
        <v>13</v>
      </c>
      <c r="E3920" s="504">
        <v>10106.83</v>
      </c>
      <c r="F3920" s="512">
        <v>1.5100000000000001E-2</v>
      </c>
    </row>
    <row r="3921" spans="1:6">
      <c r="A3921" s="513" t="s">
        <v>13721</v>
      </c>
      <c r="B3921" s="502">
        <v>98078</v>
      </c>
      <c r="C3921" s="503" t="s">
        <v>5054</v>
      </c>
      <c r="D3921" s="502" t="s">
        <v>13</v>
      </c>
      <c r="E3921" s="504">
        <v>4505.07</v>
      </c>
      <c r="F3921" s="512">
        <v>5.1000000000000004E-3</v>
      </c>
    </row>
    <row r="3922" spans="1:6">
      <c r="A3922" s="513" t="s">
        <v>13721</v>
      </c>
      <c r="B3922" s="502">
        <v>98079</v>
      </c>
      <c r="C3922" s="503" t="s">
        <v>5055</v>
      </c>
      <c r="D3922" s="502" t="s">
        <v>13</v>
      </c>
      <c r="E3922" s="504">
        <v>7942.46</v>
      </c>
      <c r="F3922" s="512">
        <v>6.8999999999999999E-3</v>
      </c>
    </row>
    <row r="3923" spans="1:6">
      <c r="A3923" s="513" t="s">
        <v>13721</v>
      </c>
      <c r="B3923" s="502">
        <v>98080</v>
      </c>
      <c r="C3923" s="503" t="s">
        <v>5056</v>
      </c>
      <c r="D3923" s="502" t="s">
        <v>13</v>
      </c>
      <c r="E3923" s="504">
        <v>10290.719999999999</v>
      </c>
      <c r="F3923" s="512">
        <v>8.8999999999999999E-3</v>
      </c>
    </row>
    <row r="3924" spans="1:6">
      <c r="A3924" s="513" t="s">
        <v>13721</v>
      </c>
      <c r="B3924" s="502">
        <v>98081</v>
      </c>
      <c r="C3924" s="503" t="s">
        <v>5057</v>
      </c>
      <c r="D3924" s="502" t="s">
        <v>13</v>
      </c>
      <c r="E3924" s="504">
        <v>15305.37</v>
      </c>
      <c r="F3924" s="512">
        <v>0.01</v>
      </c>
    </row>
    <row r="3925" spans="1:6">
      <c r="A3925" s="513" t="s">
        <v>13721</v>
      </c>
      <c r="B3925" s="502">
        <v>98052</v>
      </c>
      <c r="C3925" s="503" t="s">
        <v>13730</v>
      </c>
      <c r="D3925" s="502" t="s">
        <v>13</v>
      </c>
      <c r="E3925" s="504">
        <v>2201.54</v>
      </c>
      <c r="F3925" s="512">
        <v>2.4500000000000001E-2</v>
      </c>
    </row>
    <row r="3926" spans="1:6">
      <c r="A3926" s="513" t="s">
        <v>13721</v>
      </c>
      <c r="B3926" s="502">
        <v>98053</v>
      </c>
      <c r="C3926" s="503" t="s">
        <v>13731</v>
      </c>
      <c r="D3926" s="502" t="s">
        <v>13</v>
      </c>
      <c r="E3926" s="504">
        <v>3033.07</v>
      </c>
      <c r="F3926" s="512">
        <v>1.9800000000000002E-2</v>
      </c>
    </row>
    <row r="3927" spans="1:6">
      <c r="A3927" s="513" t="s">
        <v>13721</v>
      </c>
      <c r="B3927" s="502">
        <v>98054</v>
      </c>
      <c r="C3927" s="503" t="s">
        <v>13732</v>
      </c>
      <c r="D3927" s="502" t="s">
        <v>13</v>
      </c>
      <c r="E3927" s="504">
        <v>4936.1499999999996</v>
      </c>
      <c r="F3927" s="512">
        <v>2.12E-2</v>
      </c>
    </row>
    <row r="3928" spans="1:6">
      <c r="A3928" s="513" t="s">
        <v>13721</v>
      </c>
      <c r="B3928" s="502">
        <v>98055</v>
      </c>
      <c r="C3928" s="503" t="s">
        <v>13733</v>
      </c>
      <c r="D3928" s="502" t="s">
        <v>13</v>
      </c>
      <c r="E3928" s="504">
        <v>6711.58</v>
      </c>
      <c r="F3928" s="512">
        <v>2.06E-2</v>
      </c>
    </row>
    <row r="3929" spans="1:6">
      <c r="A3929" s="513" t="s">
        <v>13721</v>
      </c>
      <c r="B3929" s="502">
        <v>98056</v>
      </c>
      <c r="C3929" s="503" t="s">
        <v>13734</v>
      </c>
      <c r="D3929" s="502" t="s">
        <v>13</v>
      </c>
      <c r="E3929" s="504">
        <v>7843.02</v>
      </c>
      <c r="F3929" s="512">
        <v>1.9800000000000002E-2</v>
      </c>
    </row>
    <row r="3930" spans="1:6">
      <c r="A3930" s="513" t="s">
        <v>13721</v>
      </c>
      <c r="B3930" s="502">
        <v>98057</v>
      </c>
      <c r="C3930" s="503" t="s">
        <v>13735</v>
      </c>
      <c r="D3930" s="502" t="s">
        <v>13</v>
      </c>
      <c r="E3930" s="504">
        <v>9332.2099999999991</v>
      </c>
      <c r="F3930" s="512">
        <v>1.9099999999999999E-2</v>
      </c>
    </row>
    <row r="3931" spans="1:6">
      <c r="A3931" s="513" t="s">
        <v>13721</v>
      </c>
      <c r="B3931" s="502">
        <v>98082</v>
      </c>
      <c r="C3931" s="503" t="s">
        <v>5058</v>
      </c>
      <c r="D3931" s="502" t="s">
        <v>13</v>
      </c>
      <c r="E3931" s="504">
        <v>4102.3500000000004</v>
      </c>
      <c r="F3931" s="512">
        <v>8.2000000000000007E-3</v>
      </c>
    </row>
    <row r="3932" spans="1:6">
      <c r="A3932" s="513" t="s">
        <v>13721</v>
      </c>
      <c r="B3932" s="502">
        <v>98083</v>
      </c>
      <c r="C3932" s="503" t="s">
        <v>5059</v>
      </c>
      <c r="D3932" s="502" t="s">
        <v>13</v>
      </c>
      <c r="E3932" s="504">
        <v>5410.68</v>
      </c>
      <c r="F3932" s="512">
        <v>8.2000000000000007E-3</v>
      </c>
    </row>
    <row r="3933" spans="1:6">
      <c r="A3933" s="513" t="s">
        <v>13721</v>
      </c>
      <c r="B3933" s="502">
        <v>98084</v>
      </c>
      <c r="C3933" s="503" t="s">
        <v>5060</v>
      </c>
      <c r="D3933" s="502" t="s">
        <v>13</v>
      </c>
      <c r="E3933" s="504">
        <v>7586.95</v>
      </c>
      <c r="F3933" s="512">
        <v>8.3000000000000001E-3</v>
      </c>
    </row>
    <row r="3934" spans="1:6">
      <c r="A3934" s="513" t="s">
        <v>13721</v>
      </c>
      <c r="B3934" s="502">
        <v>98085</v>
      </c>
      <c r="C3934" s="503" t="s">
        <v>5061</v>
      </c>
      <c r="D3934" s="502" t="s">
        <v>13</v>
      </c>
      <c r="E3934" s="504">
        <v>10287.459999999999</v>
      </c>
      <c r="F3934" s="512">
        <v>8.8999999999999999E-3</v>
      </c>
    </row>
    <row r="3935" spans="1:6">
      <c r="A3935" s="513" t="s">
        <v>13721</v>
      </c>
      <c r="B3935" s="502">
        <v>98087</v>
      </c>
      <c r="C3935" s="503" t="s">
        <v>5063</v>
      </c>
      <c r="D3935" s="502" t="s">
        <v>13</v>
      </c>
      <c r="E3935" s="504">
        <v>12393.85</v>
      </c>
      <c r="F3935" s="512">
        <v>7.7000000000000002E-3</v>
      </c>
    </row>
    <row r="3936" spans="1:6">
      <c r="A3936" s="513" t="s">
        <v>13721</v>
      </c>
      <c r="B3936" s="502">
        <v>98086</v>
      </c>
      <c r="C3936" s="503" t="s">
        <v>5062</v>
      </c>
      <c r="D3936" s="502" t="s">
        <v>13</v>
      </c>
      <c r="E3936" s="504">
        <v>11612.47</v>
      </c>
      <c r="F3936" s="512">
        <v>8.6E-3</v>
      </c>
    </row>
    <row r="3937" spans="1:6">
      <c r="A3937" s="513" t="s">
        <v>13721</v>
      </c>
      <c r="B3937" s="502">
        <v>98066</v>
      </c>
      <c r="C3937" s="503" t="s">
        <v>5042</v>
      </c>
      <c r="D3937" s="502" t="s">
        <v>13</v>
      </c>
      <c r="E3937" s="504">
        <v>4942.3500000000004</v>
      </c>
      <c r="F3937" s="512">
        <v>6.7999999999999996E-3</v>
      </c>
    </row>
    <row r="3938" spans="1:6">
      <c r="A3938" s="513" t="s">
        <v>13721</v>
      </c>
      <c r="B3938" s="502">
        <v>98067</v>
      </c>
      <c r="C3938" s="503" t="s">
        <v>5043</v>
      </c>
      <c r="D3938" s="502" t="s">
        <v>13</v>
      </c>
      <c r="E3938" s="504">
        <v>6585.8</v>
      </c>
      <c r="F3938" s="512">
        <v>6.7000000000000002E-3</v>
      </c>
    </row>
    <row r="3939" spans="1:6">
      <c r="A3939" s="513" t="s">
        <v>13721</v>
      </c>
      <c r="B3939" s="502">
        <v>98068</v>
      </c>
      <c r="C3939" s="503" t="s">
        <v>5044</v>
      </c>
      <c r="D3939" s="502" t="s">
        <v>13</v>
      </c>
      <c r="E3939" s="504">
        <v>9306.1</v>
      </c>
      <c r="F3939" s="512">
        <v>6.7000000000000002E-3</v>
      </c>
    </row>
    <row r="3940" spans="1:6">
      <c r="A3940" s="513" t="s">
        <v>13721</v>
      </c>
      <c r="B3940" s="502">
        <v>98069</v>
      </c>
      <c r="C3940" s="503" t="s">
        <v>5045</v>
      </c>
      <c r="D3940" s="502" t="s">
        <v>13</v>
      </c>
      <c r="E3940" s="504">
        <v>12546.36</v>
      </c>
      <c r="F3940" s="512">
        <v>7.3000000000000001E-3</v>
      </c>
    </row>
    <row r="3941" spans="1:6">
      <c r="A3941" s="513" t="s">
        <v>13721</v>
      </c>
      <c r="B3941" s="502">
        <v>98071</v>
      </c>
      <c r="C3941" s="503" t="s">
        <v>5047</v>
      </c>
      <c r="D3941" s="502" t="s">
        <v>13</v>
      </c>
      <c r="E3941" s="504">
        <v>15558.33</v>
      </c>
      <c r="F3941" s="512">
        <v>6.1999999999999998E-3</v>
      </c>
    </row>
    <row r="3942" spans="1:6">
      <c r="A3942" s="513" t="s">
        <v>13721</v>
      </c>
      <c r="B3942" s="502">
        <v>98070</v>
      </c>
      <c r="C3942" s="503" t="s">
        <v>5046</v>
      </c>
      <c r="D3942" s="502" t="s">
        <v>13</v>
      </c>
      <c r="E3942" s="504">
        <v>14310.76</v>
      </c>
      <c r="F3942" s="512">
        <v>6.8999999999999999E-3</v>
      </c>
    </row>
    <row r="3943" spans="1:6">
      <c r="A3943" s="513" t="s">
        <v>13736</v>
      </c>
      <c r="B3943" s="502">
        <v>104915</v>
      </c>
      <c r="C3943" s="503" t="s">
        <v>6671</v>
      </c>
      <c r="D3943" s="502" t="s">
        <v>27</v>
      </c>
      <c r="E3943" s="504">
        <v>10.31</v>
      </c>
      <c r="F3943" s="512">
        <v>1E-3</v>
      </c>
    </row>
    <row r="3944" spans="1:6">
      <c r="A3944" s="513" t="s">
        <v>13736</v>
      </c>
      <c r="B3944" s="502">
        <v>96546</v>
      </c>
      <c r="C3944" s="503" t="s">
        <v>6670</v>
      </c>
      <c r="D3944" s="502" t="s">
        <v>27</v>
      </c>
      <c r="E3944" s="504">
        <v>14.65</v>
      </c>
      <c r="F3944" s="512">
        <v>6.7999999999999996E-3</v>
      </c>
    </row>
    <row r="3945" spans="1:6">
      <c r="A3945" s="513" t="s">
        <v>13736</v>
      </c>
      <c r="B3945" s="502">
        <v>96544</v>
      </c>
      <c r="C3945" s="503" t="s">
        <v>6668</v>
      </c>
      <c r="D3945" s="502" t="s">
        <v>27</v>
      </c>
      <c r="E3945" s="504">
        <v>18.91</v>
      </c>
      <c r="F3945" s="512">
        <v>9.4999999999999998E-3</v>
      </c>
    </row>
    <row r="3946" spans="1:6">
      <c r="A3946" s="513" t="s">
        <v>13736</v>
      </c>
      <c r="B3946" s="502">
        <v>96545</v>
      </c>
      <c r="C3946" s="503" t="s">
        <v>6669</v>
      </c>
      <c r="D3946" s="502" t="s">
        <v>27</v>
      </c>
      <c r="E3946" s="504">
        <v>16.850000000000001</v>
      </c>
      <c r="F3946" s="512">
        <v>7.7000000000000002E-3</v>
      </c>
    </row>
    <row r="3947" spans="1:6">
      <c r="A3947" s="513" t="s">
        <v>13736</v>
      </c>
      <c r="B3947" s="502">
        <v>96543</v>
      </c>
      <c r="C3947" s="503" t="s">
        <v>6657</v>
      </c>
      <c r="D3947" s="502" t="s">
        <v>27</v>
      </c>
      <c r="E3947" s="504">
        <v>21.25</v>
      </c>
      <c r="F3947" s="512">
        <v>1.18E-2</v>
      </c>
    </row>
    <row r="3948" spans="1:6">
      <c r="A3948" s="513" t="s">
        <v>13736</v>
      </c>
      <c r="B3948" s="502">
        <v>104922</v>
      </c>
      <c r="C3948" s="503" t="s">
        <v>6677</v>
      </c>
      <c r="D3948" s="502" t="s">
        <v>27</v>
      </c>
      <c r="E3948" s="504">
        <v>11.43</v>
      </c>
      <c r="F3948" s="512">
        <v>3.5000000000000001E-3</v>
      </c>
    </row>
    <row r="3949" spans="1:6">
      <c r="A3949" s="513" t="s">
        <v>13736</v>
      </c>
      <c r="B3949" s="502">
        <v>104920</v>
      </c>
      <c r="C3949" s="503" t="s">
        <v>6675</v>
      </c>
      <c r="D3949" s="502" t="s">
        <v>27</v>
      </c>
      <c r="E3949" s="504">
        <v>11.15</v>
      </c>
      <c r="F3949" s="512">
        <v>5.4000000000000003E-3</v>
      </c>
    </row>
    <row r="3950" spans="1:6">
      <c r="A3950" s="513" t="s">
        <v>13736</v>
      </c>
      <c r="B3950" s="502">
        <v>104921</v>
      </c>
      <c r="C3950" s="503" t="s">
        <v>6676</v>
      </c>
      <c r="D3950" s="502" t="s">
        <v>27</v>
      </c>
      <c r="E3950" s="504">
        <v>10.44</v>
      </c>
      <c r="F3950" s="512">
        <v>4.7999999999999996E-3</v>
      </c>
    </row>
    <row r="3951" spans="1:6">
      <c r="A3951" s="513" t="s">
        <v>13736</v>
      </c>
      <c r="B3951" s="502">
        <v>104919</v>
      </c>
      <c r="C3951" s="503" t="s">
        <v>6674</v>
      </c>
      <c r="D3951" s="502" t="s">
        <v>27</v>
      </c>
      <c r="E3951" s="504">
        <v>13.22</v>
      </c>
      <c r="F3951" s="512">
        <v>6.1000000000000004E-3</v>
      </c>
    </row>
    <row r="3952" spans="1:6">
      <c r="A3952" s="513" t="s">
        <v>13736</v>
      </c>
      <c r="B3952" s="502">
        <v>104917</v>
      </c>
      <c r="C3952" s="503" t="s">
        <v>6672</v>
      </c>
      <c r="D3952" s="502" t="s">
        <v>27</v>
      </c>
      <c r="E3952" s="504">
        <v>16.22</v>
      </c>
      <c r="F3952" s="512">
        <v>8.6E-3</v>
      </c>
    </row>
    <row r="3953" spans="1:6">
      <c r="A3953" s="513" t="s">
        <v>13736</v>
      </c>
      <c r="B3953" s="502">
        <v>104918</v>
      </c>
      <c r="C3953" s="503" t="s">
        <v>6673</v>
      </c>
      <c r="D3953" s="502" t="s">
        <v>27</v>
      </c>
      <c r="E3953" s="504">
        <v>14.89</v>
      </c>
      <c r="F3953" s="512">
        <v>7.4000000000000003E-3</v>
      </c>
    </row>
    <row r="3954" spans="1:6">
      <c r="A3954" s="513" t="s">
        <v>13736</v>
      </c>
      <c r="B3954" s="502">
        <v>104916</v>
      </c>
      <c r="C3954" s="503" t="s">
        <v>6694</v>
      </c>
      <c r="D3954" s="502" t="s">
        <v>27</v>
      </c>
      <c r="E3954" s="504">
        <v>17.690000000000001</v>
      </c>
      <c r="F3954" s="512">
        <v>1.0200000000000001E-2</v>
      </c>
    </row>
    <row r="3955" spans="1:6">
      <c r="A3955" s="513" t="s">
        <v>13736</v>
      </c>
      <c r="B3955" s="502">
        <v>96557</v>
      </c>
      <c r="C3955" s="503" t="s">
        <v>6680</v>
      </c>
      <c r="D3955" s="502" t="s">
        <v>16</v>
      </c>
      <c r="E3955" s="504">
        <v>679.16</v>
      </c>
      <c r="F3955" s="512">
        <v>1E-4</v>
      </c>
    </row>
    <row r="3956" spans="1:6">
      <c r="A3956" s="513" t="s">
        <v>13736</v>
      </c>
      <c r="B3956" s="502">
        <v>96555</v>
      </c>
      <c r="C3956" s="503" t="s">
        <v>6678</v>
      </c>
      <c r="D3956" s="502" t="s">
        <v>16</v>
      </c>
      <c r="E3956" s="504">
        <v>823.88</v>
      </c>
      <c r="F3956" s="512">
        <v>1.1000000000000001E-3</v>
      </c>
    </row>
    <row r="3957" spans="1:6">
      <c r="A3957" s="513" t="s">
        <v>13736</v>
      </c>
      <c r="B3957" s="502">
        <v>104924</v>
      </c>
      <c r="C3957" s="503" t="s">
        <v>6696</v>
      </c>
      <c r="D3957" s="502" t="s">
        <v>16</v>
      </c>
      <c r="E3957" s="504">
        <v>702.32</v>
      </c>
      <c r="F3957" s="512">
        <v>2.0000000000000001E-4</v>
      </c>
    </row>
    <row r="3958" spans="1:6">
      <c r="A3958" s="513" t="s">
        <v>13736</v>
      </c>
      <c r="B3958" s="502">
        <v>104923</v>
      </c>
      <c r="C3958" s="503" t="s">
        <v>6695</v>
      </c>
      <c r="D3958" s="502" t="s">
        <v>16</v>
      </c>
      <c r="E3958" s="504">
        <v>885.54</v>
      </c>
      <c r="F3958" s="512">
        <v>1.2999999999999999E-3</v>
      </c>
    </row>
    <row r="3959" spans="1:6">
      <c r="A3959" s="513" t="s">
        <v>13736</v>
      </c>
      <c r="B3959" s="502">
        <v>96558</v>
      </c>
      <c r="C3959" s="503" t="s">
        <v>6681</v>
      </c>
      <c r="D3959" s="502" t="s">
        <v>16</v>
      </c>
      <c r="E3959" s="504">
        <v>712.25</v>
      </c>
      <c r="F3959" s="512">
        <v>2.9999999999999997E-4</v>
      </c>
    </row>
    <row r="3960" spans="1:6">
      <c r="A3960" s="513" t="s">
        <v>13736</v>
      </c>
      <c r="B3960" s="502">
        <v>96556</v>
      </c>
      <c r="C3960" s="503" t="s">
        <v>6679</v>
      </c>
      <c r="D3960" s="502" t="s">
        <v>16</v>
      </c>
      <c r="E3960" s="504">
        <v>993.62</v>
      </c>
      <c r="F3960" s="512">
        <v>1.5E-3</v>
      </c>
    </row>
    <row r="3961" spans="1:6">
      <c r="A3961" s="513" t="s">
        <v>13736</v>
      </c>
      <c r="B3961" s="502">
        <v>96523</v>
      </c>
      <c r="C3961" s="503" t="s">
        <v>7243</v>
      </c>
      <c r="D3961" s="502" t="s">
        <v>16</v>
      </c>
      <c r="E3961" s="504">
        <v>104.51</v>
      </c>
      <c r="F3961" s="512">
        <v>0</v>
      </c>
    </row>
    <row r="3962" spans="1:6">
      <c r="A3962" s="513" t="s">
        <v>13736</v>
      </c>
      <c r="B3962" s="502">
        <v>96522</v>
      </c>
      <c r="C3962" s="503" t="s">
        <v>7242</v>
      </c>
      <c r="D3962" s="502" t="s">
        <v>16</v>
      </c>
      <c r="E3962" s="504">
        <v>158.21</v>
      </c>
      <c r="F3962" s="512">
        <v>0</v>
      </c>
    </row>
    <row r="3963" spans="1:6">
      <c r="A3963" s="513" t="s">
        <v>13736</v>
      </c>
      <c r="B3963" s="502">
        <v>96527</v>
      </c>
      <c r="C3963" s="503" t="s">
        <v>7247</v>
      </c>
      <c r="D3963" s="502" t="s">
        <v>16</v>
      </c>
      <c r="E3963" s="504">
        <v>114.94</v>
      </c>
      <c r="F3963" s="512">
        <v>0</v>
      </c>
    </row>
    <row r="3964" spans="1:6">
      <c r="A3964" s="513" t="s">
        <v>13736</v>
      </c>
      <c r="B3964" s="502">
        <v>96526</v>
      </c>
      <c r="C3964" s="503" t="s">
        <v>7246</v>
      </c>
      <c r="D3964" s="502" t="s">
        <v>16</v>
      </c>
      <c r="E3964" s="504">
        <v>226.61</v>
      </c>
      <c r="F3964" s="512">
        <v>0</v>
      </c>
    </row>
    <row r="3965" spans="1:6">
      <c r="A3965" s="513" t="s">
        <v>13736</v>
      </c>
      <c r="B3965" s="502">
        <v>96521</v>
      </c>
      <c r="C3965" s="503" t="s">
        <v>7241</v>
      </c>
      <c r="D3965" s="502" t="s">
        <v>16</v>
      </c>
      <c r="E3965" s="504">
        <v>42.23</v>
      </c>
      <c r="F3965" s="512">
        <v>0.37319999999999998</v>
      </c>
    </row>
    <row r="3966" spans="1:6">
      <c r="A3966" s="513" t="s">
        <v>13736</v>
      </c>
      <c r="B3966" s="502">
        <v>96520</v>
      </c>
      <c r="C3966" s="503" t="s">
        <v>7240</v>
      </c>
      <c r="D3966" s="502" t="s">
        <v>16</v>
      </c>
      <c r="E3966" s="504">
        <v>96.54</v>
      </c>
      <c r="F3966" s="512">
        <v>0.21440000000000001</v>
      </c>
    </row>
    <row r="3967" spans="1:6">
      <c r="A3967" s="513" t="s">
        <v>13736</v>
      </c>
      <c r="B3967" s="502">
        <v>96525</v>
      </c>
      <c r="C3967" s="503" t="s">
        <v>7245</v>
      </c>
      <c r="D3967" s="502" t="s">
        <v>16</v>
      </c>
      <c r="E3967" s="504">
        <v>55.99</v>
      </c>
      <c r="F3967" s="512">
        <v>0.52059999999999995</v>
      </c>
    </row>
    <row r="3968" spans="1:6">
      <c r="A3968" s="513" t="s">
        <v>13736</v>
      </c>
      <c r="B3968" s="502">
        <v>96524</v>
      </c>
      <c r="C3968" s="503" t="s">
        <v>7244</v>
      </c>
      <c r="D3968" s="502" t="s">
        <v>16</v>
      </c>
      <c r="E3968" s="504">
        <v>162.01</v>
      </c>
      <c r="F3968" s="512">
        <v>0.23860000000000001</v>
      </c>
    </row>
    <row r="3969" spans="1:6">
      <c r="A3969" s="513" t="s">
        <v>13736</v>
      </c>
      <c r="B3969" s="502">
        <v>96537</v>
      </c>
      <c r="C3969" s="503" t="s">
        <v>6651</v>
      </c>
      <c r="D3969" s="502" t="s">
        <v>15</v>
      </c>
      <c r="E3969" s="504">
        <v>178.85</v>
      </c>
      <c r="F3969" s="512">
        <v>0</v>
      </c>
    </row>
    <row r="3970" spans="1:6">
      <c r="A3970" s="513" t="s">
        <v>13736</v>
      </c>
      <c r="B3970" s="502">
        <v>96540</v>
      </c>
      <c r="C3970" s="503" t="s">
        <v>6654</v>
      </c>
      <c r="D3970" s="502" t="s">
        <v>15</v>
      </c>
      <c r="E3970" s="504">
        <v>129.82</v>
      </c>
      <c r="F3970" s="512">
        <v>0</v>
      </c>
    </row>
    <row r="3971" spans="1:6">
      <c r="A3971" s="513" t="s">
        <v>13736</v>
      </c>
      <c r="B3971" s="502">
        <v>96528</v>
      </c>
      <c r="C3971" s="503" t="s">
        <v>7248</v>
      </c>
      <c r="D3971" s="502" t="s">
        <v>15</v>
      </c>
      <c r="E3971" s="504">
        <v>155.5</v>
      </c>
      <c r="F3971" s="512">
        <v>0</v>
      </c>
    </row>
    <row r="3972" spans="1:6">
      <c r="A3972" s="513" t="s">
        <v>13736</v>
      </c>
      <c r="B3972" s="502">
        <v>96531</v>
      </c>
      <c r="C3972" s="503" t="s">
        <v>6645</v>
      </c>
      <c r="D3972" s="502" t="s">
        <v>15</v>
      </c>
      <c r="E3972" s="504">
        <v>106.15</v>
      </c>
      <c r="F3972" s="512">
        <v>0</v>
      </c>
    </row>
    <row r="3973" spans="1:6">
      <c r="A3973" s="513" t="s">
        <v>13736</v>
      </c>
      <c r="B3973" s="502">
        <v>96534</v>
      </c>
      <c r="C3973" s="503" t="s">
        <v>6648</v>
      </c>
      <c r="D3973" s="502" t="s">
        <v>15</v>
      </c>
      <c r="E3973" s="504">
        <v>80.45</v>
      </c>
      <c r="F3973" s="512">
        <v>0</v>
      </c>
    </row>
    <row r="3974" spans="1:6">
      <c r="A3974" s="513" t="s">
        <v>13736</v>
      </c>
      <c r="B3974" s="502">
        <v>104928</v>
      </c>
      <c r="C3974" s="503" t="s">
        <v>6663</v>
      </c>
      <c r="D3974" s="502" t="s">
        <v>15</v>
      </c>
      <c r="E3974" s="504">
        <v>145.28</v>
      </c>
      <c r="F3974" s="512">
        <v>0</v>
      </c>
    </row>
    <row r="3975" spans="1:6">
      <c r="A3975" s="513" t="s">
        <v>13736</v>
      </c>
      <c r="B3975" s="502">
        <v>104929</v>
      </c>
      <c r="C3975" s="503" t="s">
        <v>6664</v>
      </c>
      <c r="D3975" s="502" t="s">
        <v>15</v>
      </c>
      <c r="E3975" s="504">
        <v>90.82</v>
      </c>
      <c r="F3975" s="512">
        <v>0</v>
      </c>
    </row>
    <row r="3976" spans="1:6">
      <c r="A3976" s="513" t="s">
        <v>13736</v>
      </c>
      <c r="B3976" s="502">
        <v>104925</v>
      </c>
      <c r="C3976" s="503" t="s">
        <v>6660</v>
      </c>
      <c r="D3976" s="502" t="s">
        <v>15</v>
      </c>
      <c r="E3976" s="504">
        <v>157.66</v>
      </c>
      <c r="F3976" s="512">
        <v>0</v>
      </c>
    </row>
    <row r="3977" spans="1:6">
      <c r="A3977" s="513" t="s">
        <v>13736</v>
      </c>
      <c r="B3977" s="502">
        <v>104926</v>
      </c>
      <c r="C3977" s="503" t="s">
        <v>6661</v>
      </c>
      <c r="D3977" s="502" t="s">
        <v>15</v>
      </c>
      <c r="E3977" s="504">
        <v>102.85</v>
      </c>
      <c r="F3977" s="512">
        <v>0</v>
      </c>
    </row>
    <row r="3978" spans="1:6">
      <c r="A3978" s="513" t="s">
        <v>13736</v>
      </c>
      <c r="B3978" s="502">
        <v>104927</v>
      </c>
      <c r="C3978" s="503" t="s">
        <v>6662</v>
      </c>
      <c r="D3978" s="502" t="s">
        <v>15</v>
      </c>
      <c r="E3978" s="504">
        <v>74.37</v>
      </c>
      <c r="F3978" s="512">
        <v>0</v>
      </c>
    </row>
    <row r="3979" spans="1:6">
      <c r="A3979" s="513" t="s">
        <v>13736</v>
      </c>
      <c r="B3979" s="502">
        <v>96538</v>
      </c>
      <c r="C3979" s="503" t="s">
        <v>6652</v>
      </c>
      <c r="D3979" s="502" t="s">
        <v>15</v>
      </c>
      <c r="E3979" s="504">
        <v>244.78</v>
      </c>
      <c r="F3979" s="512">
        <v>0</v>
      </c>
    </row>
    <row r="3980" spans="1:6">
      <c r="A3980" s="513" t="s">
        <v>13736</v>
      </c>
      <c r="B3980" s="502">
        <v>96541</v>
      </c>
      <c r="C3980" s="503" t="s">
        <v>6655</v>
      </c>
      <c r="D3980" s="502" t="s">
        <v>15</v>
      </c>
      <c r="E3980" s="504">
        <v>184.13</v>
      </c>
      <c r="F3980" s="512">
        <v>0</v>
      </c>
    </row>
    <row r="3981" spans="1:6">
      <c r="A3981" s="513" t="s">
        <v>13736</v>
      </c>
      <c r="B3981" s="502">
        <v>96529</v>
      </c>
      <c r="C3981" s="503" t="s">
        <v>6643</v>
      </c>
      <c r="D3981" s="502" t="s">
        <v>15</v>
      </c>
      <c r="E3981" s="504">
        <v>258.23</v>
      </c>
      <c r="F3981" s="512">
        <v>0</v>
      </c>
    </row>
    <row r="3982" spans="1:6">
      <c r="A3982" s="513" t="s">
        <v>13736</v>
      </c>
      <c r="B3982" s="502">
        <v>96532</v>
      </c>
      <c r="C3982" s="503" t="s">
        <v>6646</v>
      </c>
      <c r="D3982" s="502" t="s">
        <v>15</v>
      </c>
      <c r="E3982" s="504">
        <v>178.5</v>
      </c>
      <c r="F3982" s="512">
        <v>0</v>
      </c>
    </row>
    <row r="3983" spans="1:6">
      <c r="A3983" s="513" t="s">
        <v>13736</v>
      </c>
      <c r="B3983" s="502">
        <v>96535</v>
      </c>
      <c r="C3983" s="503" t="s">
        <v>6649</v>
      </c>
      <c r="D3983" s="502" t="s">
        <v>15</v>
      </c>
      <c r="E3983" s="504">
        <v>137.01</v>
      </c>
      <c r="F3983" s="512">
        <v>0</v>
      </c>
    </row>
    <row r="3984" spans="1:6">
      <c r="A3984" s="513" t="s">
        <v>13736</v>
      </c>
      <c r="B3984" s="502">
        <v>96539</v>
      </c>
      <c r="C3984" s="503" t="s">
        <v>6653</v>
      </c>
      <c r="D3984" s="502" t="s">
        <v>15</v>
      </c>
      <c r="E3984" s="504">
        <v>126.24</v>
      </c>
      <c r="F3984" s="512">
        <v>0</v>
      </c>
    </row>
    <row r="3985" spans="1:6">
      <c r="A3985" s="513" t="s">
        <v>13736</v>
      </c>
      <c r="B3985" s="502">
        <v>96542</v>
      </c>
      <c r="C3985" s="503" t="s">
        <v>6656</v>
      </c>
      <c r="D3985" s="502" t="s">
        <v>15</v>
      </c>
      <c r="E3985" s="504">
        <v>96.81</v>
      </c>
      <c r="F3985" s="512">
        <v>0</v>
      </c>
    </row>
    <row r="3986" spans="1:6">
      <c r="A3986" s="513" t="s">
        <v>13736</v>
      </c>
      <c r="B3986" s="502">
        <v>96530</v>
      </c>
      <c r="C3986" s="503" t="s">
        <v>6644</v>
      </c>
      <c r="D3986" s="502" t="s">
        <v>15</v>
      </c>
      <c r="E3986" s="504">
        <v>141.46</v>
      </c>
      <c r="F3986" s="512">
        <v>0</v>
      </c>
    </row>
    <row r="3987" spans="1:6">
      <c r="A3987" s="513" t="s">
        <v>13736</v>
      </c>
      <c r="B3987" s="502">
        <v>96533</v>
      </c>
      <c r="C3987" s="503" t="s">
        <v>6647</v>
      </c>
      <c r="D3987" s="502" t="s">
        <v>15</v>
      </c>
      <c r="E3987" s="504">
        <v>94.11</v>
      </c>
      <c r="F3987" s="512">
        <v>0</v>
      </c>
    </row>
    <row r="3988" spans="1:6">
      <c r="A3988" s="513" t="s">
        <v>13736</v>
      </c>
      <c r="B3988" s="502">
        <v>96536</v>
      </c>
      <c r="C3988" s="503" t="s">
        <v>6650</v>
      </c>
      <c r="D3988" s="502" t="s">
        <v>15</v>
      </c>
      <c r="E3988" s="504">
        <v>69.459999999999994</v>
      </c>
      <c r="F3988" s="512">
        <v>0</v>
      </c>
    </row>
    <row r="3989" spans="1:6">
      <c r="A3989" s="513" t="s">
        <v>13737</v>
      </c>
      <c r="B3989" s="502">
        <v>105518</v>
      </c>
      <c r="C3989" s="503" t="s">
        <v>13738</v>
      </c>
      <c r="D3989" s="502" t="s">
        <v>15</v>
      </c>
      <c r="E3989" s="504">
        <v>0</v>
      </c>
      <c r="F3989" s="512"/>
    </row>
    <row r="3990" spans="1:6">
      <c r="A3990" s="513" t="s">
        <v>13737</v>
      </c>
      <c r="B3990" s="502">
        <v>105517</v>
      </c>
      <c r="C3990" s="503" t="s">
        <v>13739</v>
      </c>
      <c r="D3990" s="502" t="s">
        <v>15</v>
      </c>
      <c r="E3990" s="504">
        <v>0</v>
      </c>
      <c r="F3990" s="512"/>
    </row>
    <row r="3991" spans="1:6">
      <c r="A3991" s="513" t="s">
        <v>13737</v>
      </c>
      <c r="B3991" s="502">
        <v>105520</v>
      </c>
      <c r="C3991" s="503" t="s">
        <v>13740</v>
      </c>
      <c r="D3991" s="502" t="s">
        <v>15</v>
      </c>
      <c r="E3991" s="504">
        <v>0</v>
      </c>
      <c r="F3991" s="512"/>
    </row>
    <row r="3992" spans="1:6">
      <c r="A3992" s="513" t="s">
        <v>13737</v>
      </c>
      <c r="B3992" s="502">
        <v>105519</v>
      </c>
      <c r="C3992" s="503" t="s">
        <v>13741</v>
      </c>
      <c r="D3992" s="502" t="s">
        <v>15</v>
      </c>
      <c r="E3992" s="504">
        <v>0</v>
      </c>
      <c r="F3992" s="512"/>
    </row>
    <row r="3993" spans="1:6">
      <c r="A3993" s="513" t="s">
        <v>13742</v>
      </c>
      <c r="B3993" s="502">
        <v>101793</v>
      </c>
      <c r="C3993" s="503" t="s">
        <v>2280</v>
      </c>
      <c r="D3993" s="502" t="s">
        <v>16</v>
      </c>
      <c r="E3993" s="504">
        <v>25.81</v>
      </c>
      <c r="F3993" s="512">
        <v>0</v>
      </c>
    </row>
    <row r="3994" spans="1:6">
      <c r="A3994" s="513" t="s">
        <v>13742</v>
      </c>
      <c r="B3994" s="502">
        <v>101792</v>
      </c>
      <c r="C3994" s="503" t="s">
        <v>2279</v>
      </c>
      <c r="D3994" s="502" t="s">
        <v>16</v>
      </c>
      <c r="E3994" s="504">
        <v>17.05</v>
      </c>
      <c r="F3994" s="512">
        <v>0</v>
      </c>
    </row>
    <row r="3995" spans="1:6">
      <c r="A3995" s="513" t="s">
        <v>13742</v>
      </c>
      <c r="B3995" s="502">
        <v>92272</v>
      </c>
      <c r="C3995" s="503" t="s">
        <v>2195</v>
      </c>
      <c r="D3995" s="502" t="s">
        <v>12</v>
      </c>
      <c r="E3995" s="504">
        <v>33.22</v>
      </c>
      <c r="F3995" s="512">
        <v>0</v>
      </c>
    </row>
    <row r="3996" spans="1:6">
      <c r="A3996" s="513" t="s">
        <v>13742</v>
      </c>
      <c r="B3996" s="502">
        <v>101791</v>
      </c>
      <c r="C3996" s="503" t="s">
        <v>2278</v>
      </c>
      <c r="D3996" s="502" t="s">
        <v>12</v>
      </c>
      <c r="E3996" s="504">
        <v>24.63</v>
      </c>
      <c r="F3996" s="512">
        <v>0</v>
      </c>
    </row>
    <row r="3997" spans="1:6">
      <c r="A3997" s="513" t="s">
        <v>13742</v>
      </c>
      <c r="B3997" s="502">
        <v>92273</v>
      </c>
      <c r="C3997" s="503" t="s">
        <v>2196</v>
      </c>
      <c r="D3997" s="502" t="s">
        <v>12</v>
      </c>
      <c r="E3997" s="504">
        <v>14.8</v>
      </c>
      <c r="F3997" s="512">
        <v>0</v>
      </c>
    </row>
    <row r="3998" spans="1:6">
      <c r="A3998" s="513" t="s">
        <v>13742</v>
      </c>
      <c r="B3998" s="502">
        <v>92268</v>
      </c>
      <c r="C3998" s="503" t="s">
        <v>2191</v>
      </c>
      <c r="D3998" s="502" t="s">
        <v>15</v>
      </c>
      <c r="E3998" s="504">
        <v>68.62</v>
      </c>
      <c r="F3998" s="512">
        <v>0</v>
      </c>
    </row>
    <row r="3999" spans="1:6">
      <c r="A3999" s="513" t="s">
        <v>13742</v>
      </c>
      <c r="B3999" s="502">
        <v>92267</v>
      </c>
      <c r="C3999" s="503" t="s">
        <v>2190</v>
      </c>
      <c r="D3999" s="502" t="s">
        <v>15</v>
      </c>
      <c r="E3999" s="504">
        <v>40.909999999999997</v>
      </c>
      <c r="F3999" s="512">
        <v>0</v>
      </c>
    </row>
    <row r="4000" spans="1:6">
      <c r="A4000" s="513" t="s">
        <v>13742</v>
      </c>
      <c r="B4000" s="502">
        <v>92271</v>
      </c>
      <c r="C4000" s="503" t="s">
        <v>2194</v>
      </c>
      <c r="D4000" s="502" t="s">
        <v>15</v>
      </c>
      <c r="E4000" s="504">
        <v>103.63</v>
      </c>
      <c r="F4000" s="512">
        <v>0</v>
      </c>
    </row>
    <row r="4001" spans="1:6">
      <c r="A4001" s="513" t="s">
        <v>13742</v>
      </c>
      <c r="B4001" s="502">
        <v>92264</v>
      </c>
      <c r="C4001" s="503" t="s">
        <v>2187</v>
      </c>
      <c r="D4001" s="502" t="s">
        <v>15</v>
      </c>
      <c r="E4001" s="504">
        <v>183.62</v>
      </c>
      <c r="F4001" s="512">
        <v>0</v>
      </c>
    </row>
    <row r="4002" spans="1:6">
      <c r="A4002" s="513" t="s">
        <v>13742</v>
      </c>
      <c r="B4002" s="502">
        <v>92263</v>
      </c>
      <c r="C4002" s="503" t="s">
        <v>2186</v>
      </c>
      <c r="D4002" s="502" t="s">
        <v>15</v>
      </c>
      <c r="E4002" s="504">
        <v>148.37</v>
      </c>
      <c r="F4002" s="512">
        <v>0</v>
      </c>
    </row>
    <row r="4003" spans="1:6">
      <c r="A4003" s="513" t="s">
        <v>13742</v>
      </c>
      <c r="B4003" s="502">
        <v>92269</v>
      </c>
      <c r="C4003" s="503" t="s">
        <v>2192</v>
      </c>
      <c r="D4003" s="502" t="s">
        <v>15</v>
      </c>
      <c r="E4003" s="504">
        <v>125.69</v>
      </c>
      <c r="F4003" s="512">
        <v>0</v>
      </c>
    </row>
    <row r="4004" spans="1:6">
      <c r="A4004" s="513" t="s">
        <v>13742</v>
      </c>
      <c r="B4004" s="502">
        <v>92270</v>
      </c>
      <c r="C4004" s="503" t="s">
        <v>2193</v>
      </c>
      <c r="D4004" s="502" t="s">
        <v>15</v>
      </c>
      <c r="E4004" s="504">
        <v>169.04</v>
      </c>
      <c r="F4004" s="512">
        <v>0</v>
      </c>
    </row>
    <row r="4005" spans="1:6">
      <c r="A4005" s="513" t="s">
        <v>13742</v>
      </c>
      <c r="B4005" s="502">
        <v>92266</v>
      </c>
      <c r="C4005" s="503" t="s">
        <v>2189</v>
      </c>
      <c r="D4005" s="502" t="s">
        <v>15</v>
      </c>
      <c r="E4005" s="504">
        <v>137.5</v>
      </c>
      <c r="F4005" s="512">
        <v>0</v>
      </c>
    </row>
    <row r="4006" spans="1:6">
      <c r="A4006" s="513" t="s">
        <v>13742</v>
      </c>
      <c r="B4006" s="502">
        <v>92265</v>
      </c>
      <c r="C4006" s="503" t="s">
        <v>2188</v>
      </c>
      <c r="D4006" s="502" t="s">
        <v>15</v>
      </c>
      <c r="E4006" s="504">
        <v>107.26</v>
      </c>
      <c r="F4006" s="512">
        <v>0</v>
      </c>
    </row>
    <row r="4007" spans="1:6">
      <c r="A4007" s="513" t="s">
        <v>13742</v>
      </c>
      <c r="B4007" s="502">
        <v>92524</v>
      </c>
      <c r="C4007" s="503" t="s">
        <v>3651</v>
      </c>
      <c r="D4007" s="502" t="s">
        <v>15</v>
      </c>
      <c r="E4007" s="504">
        <v>82.19</v>
      </c>
      <c r="F4007" s="512">
        <v>5.45E-2</v>
      </c>
    </row>
    <row r="4008" spans="1:6">
      <c r="A4008" s="513" t="s">
        <v>13742</v>
      </c>
      <c r="B4008" s="502">
        <v>92528</v>
      </c>
      <c r="C4008" s="503" t="s">
        <v>2272</v>
      </c>
      <c r="D4008" s="502" t="s">
        <v>15</v>
      </c>
      <c r="E4008" s="504">
        <v>78.900000000000006</v>
      </c>
      <c r="F4008" s="512">
        <v>5.6800000000000003E-2</v>
      </c>
    </row>
    <row r="4009" spans="1:6">
      <c r="A4009" s="513" t="s">
        <v>13742</v>
      </c>
      <c r="B4009" s="502">
        <v>92532</v>
      </c>
      <c r="C4009" s="503" t="s">
        <v>2274</v>
      </c>
      <c r="D4009" s="502" t="s">
        <v>15</v>
      </c>
      <c r="E4009" s="504">
        <v>76.02</v>
      </c>
      <c r="F4009" s="512">
        <v>5.8900000000000001E-2</v>
      </c>
    </row>
    <row r="4010" spans="1:6">
      <c r="A4010" s="513" t="s">
        <v>13742</v>
      </c>
      <c r="B4010" s="502">
        <v>92536</v>
      </c>
      <c r="C4010" s="503" t="s">
        <v>2276</v>
      </c>
      <c r="D4010" s="502" t="s">
        <v>15</v>
      </c>
      <c r="E4010" s="504">
        <v>70.55</v>
      </c>
      <c r="F4010" s="512">
        <v>6.3500000000000001E-2</v>
      </c>
    </row>
    <row r="4011" spans="1:6">
      <c r="A4011" s="513" t="s">
        <v>13742</v>
      </c>
      <c r="B4011" s="502">
        <v>92508</v>
      </c>
      <c r="C4011" s="503" t="s">
        <v>2263</v>
      </c>
      <c r="D4011" s="502" t="s">
        <v>15</v>
      </c>
      <c r="E4011" s="504">
        <v>107.85</v>
      </c>
      <c r="F4011" s="512">
        <v>4.1500000000000002E-2</v>
      </c>
    </row>
    <row r="4012" spans="1:6">
      <c r="A4012" s="513" t="s">
        <v>13742</v>
      </c>
      <c r="B4012" s="502">
        <v>92512</v>
      </c>
      <c r="C4012" s="503" t="s">
        <v>2265</v>
      </c>
      <c r="D4012" s="502" t="s">
        <v>15</v>
      </c>
      <c r="E4012" s="504">
        <v>95.04</v>
      </c>
      <c r="F4012" s="512">
        <v>4.7100000000000003E-2</v>
      </c>
    </row>
    <row r="4013" spans="1:6">
      <c r="A4013" s="513" t="s">
        <v>13742</v>
      </c>
      <c r="B4013" s="502">
        <v>92515</v>
      </c>
      <c r="C4013" s="503" t="s">
        <v>2267</v>
      </c>
      <c r="D4013" s="502" t="s">
        <v>15</v>
      </c>
      <c r="E4013" s="504">
        <v>88.17</v>
      </c>
      <c r="F4013" s="512">
        <v>5.0799999999999998E-2</v>
      </c>
    </row>
    <row r="4014" spans="1:6">
      <c r="A4014" s="513" t="s">
        <v>13742</v>
      </c>
      <c r="B4014" s="502">
        <v>92520</v>
      </c>
      <c r="C4014" s="503" t="s">
        <v>2269</v>
      </c>
      <c r="D4014" s="502" t="s">
        <v>15</v>
      </c>
      <c r="E4014" s="504">
        <v>83.4</v>
      </c>
      <c r="F4014" s="512">
        <v>5.3699999999999998E-2</v>
      </c>
    </row>
    <row r="4015" spans="1:6">
      <c r="A4015" s="513" t="s">
        <v>13742</v>
      </c>
      <c r="B4015" s="502">
        <v>92526</v>
      </c>
      <c r="C4015" s="503" t="s">
        <v>2271</v>
      </c>
      <c r="D4015" s="502" t="s">
        <v>15</v>
      </c>
      <c r="E4015" s="504">
        <v>42.2</v>
      </c>
      <c r="F4015" s="512">
        <v>0.1062</v>
      </c>
    </row>
    <row r="4016" spans="1:6">
      <c r="A4016" s="513" t="s">
        <v>13742</v>
      </c>
      <c r="B4016" s="502">
        <v>92530</v>
      </c>
      <c r="C4016" s="503" t="s">
        <v>2273</v>
      </c>
      <c r="D4016" s="502" t="s">
        <v>15</v>
      </c>
      <c r="E4016" s="504">
        <v>39.9</v>
      </c>
      <c r="F4016" s="512">
        <v>0.1123</v>
      </c>
    </row>
    <row r="4017" spans="1:6">
      <c r="A4017" s="513" t="s">
        <v>13742</v>
      </c>
      <c r="B4017" s="502">
        <v>92534</v>
      </c>
      <c r="C4017" s="503" t="s">
        <v>2275</v>
      </c>
      <c r="D4017" s="502" t="s">
        <v>15</v>
      </c>
      <c r="E4017" s="504">
        <v>37.909999999999997</v>
      </c>
      <c r="F4017" s="512">
        <v>0.1182</v>
      </c>
    </row>
    <row r="4018" spans="1:6">
      <c r="A4018" s="513" t="s">
        <v>13742</v>
      </c>
      <c r="B4018" s="502">
        <v>92538</v>
      </c>
      <c r="C4018" s="503" t="s">
        <v>2277</v>
      </c>
      <c r="D4018" s="502" t="s">
        <v>15</v>
      </c>
      <c r="E4018" s="504">
        <v>34.020000000000003</v>
      </c>
      <c r="F4018" s="512">
        <v>0.13170000000000001</v>
      </c>
    </row>
    <row r="4019" spans="1:6">
      <c r="A4019" s="513" t="s">
        <v>13742</v>
      </c>
      <c r="B4019" s="502">
        <v>103760</v>
      </c>
      <c r="C4019" s="503" t="s">
        <v>3652</v>
      </c>
      <c r="D4019" s="502" t="s">
        <v>15</v>
      </c>
      <c r="E4019" s="504">
        <v>111.66</v>
      </c>
      <c r="F4019" s="512">
        <v>0</v>
      </c>
    </row>
    <row r="4020" spans="1:6">
      <c r="A4020" s="513" t="s">
        <v>13742</v>
      </c>
      <c r="B4020" s="502">
        <v>103761</v>
      </c>
      <c r="C4020" s="503" t="s">
        <v>3653</v>
      </c>
      <c r="D4020" s="502" t="s">
        <v>15</v>
      </c>
      <c r="E4020" s="504">
        <v>77.77</v>
      </c>
      <c r="F4020" s="512">
        <v>0</v>
      </c>
    </row>
    <row r="4021" spans="1:6">
      <c r="A4021" s="513" t="s">
        <v>13742</v>
      </c>
      <c r="B4021" s="502">
        <v>103762</v>
      </c>
      <c r="C4021" s="503" t="s">
        <v>3654</v>
      </c>
      <c r="D4021" s="502" t="s">
        <v>15</v>
      </c>
      <c r="E4021" s="504">
        <v>67.239999999999995</v>
      </c>
      <c r="F4021" s="512">
        <v>0</v>
      </c>
    </row>
    <row r="4022" spans="1:6">
      <c r="A4022" s="513" t="s">
        <v>13742</v>
      </c>
      <c r="B4022" s="502">
        <v>103763</v>
      </c>
      <c r="C4022" s="503" t="s">
        <v>3655</v>
      </c>
      <c r="D4022" s="502" t="s">
        <v>15</v>
      </c>
      <c r="E4022" s="504">
        <v>59.7</v>
      </c>
      <c r="F4022" s="512">
        <v>0</v>
      </c>
    </row>
    <row r="4023" spans="1:6">
      <c r="A4023" s="513" t="s">
        <v>13742</v>
      </c>
      <c r="B4023" s="502">
        <v>92510</v>
      </c>
      <c r="C4023" s="503" t="s">
        <v>2264</v>
      </c>
      <c r="D4023" s="502" t="s">
        <v>15</v>
      </c>
      <c r="E4023" s="504">
        <v>63.07</v>
      </c>
      <c r="F4023" s="512">
        <v>7.0999999999999994E-2</v>
      </c>
    </row>
    <row r="4024" spans="1:6">
      <c r="A4024" s="513" t="s">
        <v>13742</v>
      </c>
      <c r="B4024" s="502">
        <v>92514</v>
      </c>
      <c r="C4024" s="503" t="s">
        <v>2266</v>
      </c>
      <c r="D4024" s="502" t="s">
        <v>15</v>
      </c>
      <c r="E4024" s="504">
        <v>51.57</v>
      </c>
      <c r="F4024" s="512">
        <v>8.6900000000000005E-2</v>
      </c>
    </row>
    <row r="4025" spans="1:6">
      <c r="A4025" s="513" t="s">
        <v>13742</v>
      </c>
      <c r="B4025" s="502">
        <v>92518</v>
      </c>
      <c r="C4025" s="503" t="s">
        <v>2268</v>
      </c>
      <c r="D4025" s="502" t="s">
        <v>15</v>
      </c>
      <c r="E4025" s="504">
        <v>45.96</v>
      </c>
      <c r="F4025" s="512">
        <v>9.7500000000000003E-2</v>
      </c>
    </row>
    <row r="4026" spans="1:6">
      <c r="A4026" s="513" t="s">
        <v>13742</v>
      </c>
      <c r="B4026" s="502">
        <v>92522</v>
      </c>
      <c r="C4026" s="503" t="s">
        <v>2270</v>
      </c>
      <c r="D4026" s="502" t="s">
        <v>15</v>
      </c>
      <c r="E4026" s="504">
        <v>42.33</v>
      </c>
      <c r="F4026" s="512">
        <v>0.10580000000000001</v>
      </c>
    </row>
    <row r="4027" spans="1:6">
      <c r="A4027" s="513" t="s">
        <v>13742</v>
      </c>
      <c r="B4027" s="502">
        <v>92482</v>
      </c>
      <c r="C4027" s="503" t="s">
        <v>2250</v>
      </c>
      <c r="D4027" s="502" t="s">
        <v>15</v>
      </c>
      <c r="E4027" s="504">
        <v>338.64</v>
      </c>
      <c r="F4027" s="512">
        <v>0</v>
      </c>
    </row>
    <row r="4028" spans="1:6">
      <c r="A4028" s="513" t="s">
        <v>13742</v>
      </c>
      <c r="B4028" s="502">
        <v>92484</v>
      </c>
      <c r="C4028" s="503" t="s">
        <v>2251</v>
      </c>
      <c r="D4028" s="502" t="s">
        <v>15</v>
      </c>
      <c r="E4028" s="504">
        <v>236.69</v>
      </c>
      <c r="F4028" s="512">
        <v>0</v>
      </c>
    </row>
    <row r="4029" spans="1:6">
      <c r="A4029" s="513" t="s">
        <v>13742</v>
      </c>
      <c r="B4029" s="502">
        <v>92486</v>
      </c>
      <c r="C4029" s="503" t="s">
        <v>2252</v>
      </c>
      <c r="D4029" s="502" t="s">
        <v>15</v>
      </c>
      <c r="E4029" s="504">
        <v>170.94</v>
      </c>
      <c r="F4029" s="512">
        <v>0</v>
      </c>
    </row>
    <row r="4030" spans="1:6">
      <c r="A4030" s="513" t="s">
        <v>13742</v>
      </c>
      <c r="B4030" s="502">
        <v>92492</v>
      </c>
      <c r="C4030" s="503" t="s">
        <v>2255</v>
      </c>
      <c r="D4030" s="502" t="s">
        <v>15</v>
      </c>
      <c r="E4030" s="504">
        <v>113.5</v>
      </c>
      <c r="F4030" s="512">
        <v>3.95E-2</v>
      </c>
    </row>
    <row r="4031" spans="1:6">
      <c r="A4031" s="513" t="s">
        <v>13742</v>
      </c>
      <c r="B4031" s="502">
        <v>92496</v>
      </c>
      <c r="C4031" s="503" t="s">
        <v>2257</v>
      </c>
      <c r="D4031" s="502" t="s">
        <v>15</v>
      </c>
      <c r="E4031" s="504">
        <v>108.71</v>
      </c>
      <c r="F4031" s="512">
        <v>4.1200000000000001E-2</v>
      </c>
    </row>
    <row r="4032" spans="1:6">
      <c r="A4032" s="513" t="s">
        <v>13742</v>
      </c>
      <c r="B4032" s="502">
        <v>92500</v>
      </c>
      <c r="C4032" s="503" t="s">
        <v>2259</v>
      </c>
      <c r="D4032" s="502" t="s">
        <v>15</v>
      </c>
      <c r="E4032" s="504">
        <v>104.71</v>
      </c>
      <c r="F4032" s="512">
        <v>4.2799999999999998E-2</v>
      </c>
    </row>
    <row r="4033" spans="1:6">
      <c r="A4033" s="513" t="s">
        <v>13742</v>
      </c>
      <c r="B4033" s="502">
        <v>92504</v>
      </c>
      <c r="C4033" s="503" t="s">
        <v>2261</v>
      </c>
      <c r="D4033" s="502" t="s">
        <v>15</v>
      </c>
      <c r="E4033" s="504">
        <v>97.47</v>
      </c>
      <c r="F4033" s="512">
        <v>4.5999999999999999E-2</v>
      </c>
    </row>
    <row r="4034" spans="1:6">
      <c r="A4034" s="513" t="s">
        <v>13742</v>
      </c>
      <c r="B4034" s="502">
        <v>92488</v>
      </c>
      <c r="C4034" s="503" t="s">
        <v>2253</v>
      </c>
      <c r="D4034" s="502" t="s">
        <v>15</v>
      </c>
      <c r="E4034" s="504">
        <v>119.13</v>
      </c>
      <c r="F4034" s="512">
        <v>3.7600000000000001E-2</v>
      </c>
    </row>
    <row r="4035" spans="1:6">
      <c r="A4035" s="513" t="s">
        <v>13742</v>
      </c>
      <c r="B4035" s="502">
        <v>92494</v>
      </c>
      <c r="C4035" s="503" t="s">
        <v>2256</v>
      </c>
      <c r="D4035" s="502" t="s">
        <v>15</v>
      </c>
      <c r="E4035" s="504">
        <v>72.069999999999993</v>
      </c>
      <c r="F4035" s="512">
        <v>6.2199999999999998E-2</v>
      </c>
    </row>
    <row r="4036" spans="1:6">
      <c r="A4036" s="513" t="s">
        <v>13742</v>
      </c>
      <c r="B4036" s="502">
        <v>92498</v>
      </c>
      <c r="C4036" s="503" t="s">
        <v>2258</v>
      </c>
      <c r="D4036" s="502" t="s">
        <v>15</v>
      </c>
      <c r="E4036" s="504">
        <v>68.33</v>
      </c>
      <c r="F4036" s="512">
        <v>6.5600000000000006E-2</v>
      </c>
    </row>
    <row r="4037" spans="1:6">
      <c r="A4037" s="513" t="s">
        <v>13742</v>
      </c>
      <c r="B4037" s="502">
        <v>92502</v>
      </c>
      <c r="C4037" s="503" t="s">
        <v>2260</v>
      </c>
      <c r="D4037" s="502" t="s">
        <v>15</v>
      </c>
      <c r="E4037" s="504">
        <v>65.34</v>
      </c>
      <c r="F4037" s="512">
        <v>6.8599999999999994E-2</v>
      </c>
    </row>
    <row r="4038" spans="1:6">
      <c r="A4038" s="513" t="s">
        <v>13742</v>
      </c>
      <c r="B4038" s="502">
        <v>92506</v>
      </c>
      <c r="C4038" s="503" t="s">
        <v>2262</v>
      </c>
      <c r="D4038" s="502" t="s">
        <v>15</v>
      </c>
      <c r="E4038" s="504">
        <v>59.86</v>
      </c>
      <c r="F4038" s="512">
        <v>7.4800000000000005E-2</v>
      </c>
    </row>
    <row r="4039" spans="1:6">
      <c r="A4039" s="513" t="s">
        <v>13742</v>
      </c>
      <c r="B4039" s="502">
        <v>92490</v>
      </c>
      <c r="C4039" s="503" t="s">
        <v>2254</v>
      </c>
      <c r="D4039" s="502" t="s">
        <v>15</v>
      </c>
      <c r="E4039" s="504">
        <v>76.47</v>
      </c>
      <c r="F4039" s="512">
        <v>5.8599999999999999E-2</v>
      </c>
    </row>
    <row r="4040" spans="1:6">
      <c r="A4040" s="513" t="s">
        <v>13742</v>
      </c>
      <c r="B4040" s="502">
        <v>92433</v>
      </c>
      <c r="C4040" s="503" t="s">
        <v>2209</v>
      </c>
      <c r="D4040" s="502" t="s">
        <v>15</v>
      </c>
      <c r="E4040" s="504">
        <v>79.19</v>
      </c>
      <c r="F4040" s="512">
        <v>0</v>
      </c>
    </row>
    <row r="4041" spans="1:6">
      <c r="A4041" s="513" t="s">
        <v>13742</v>
      </c>
      <c r="B4041" s="502">
        <v>92437</v>
      </c>
      <c r="C4041" s="503" t="s">
        <v>2211</v>
      </c>
      <c r="D4041" s="502" t="s">
        <v>15</v>
      </c>
      <c r="E4041" s="504">
        <v>75.84</v>
      </c>
      <c r="F4041" s="512">
        <v>0</v>
      </c>
    </row>
    <row r="4042" spans="1:6">
      <c r="A4042" s="513" t="s">
        <v>13742</v>
      </c>
      <c r="B4042" s="502">
        <v>92441</v>
      </c>
      <c r="C4042" s="503" t="s">
        <v>2213</v>
      </c>
      <c r="D4042" s="502" t="s">
        <v>15</v>
      </c>
      <c r="E4042" s="504">
        <v>73.45</v>
      </c>
      <c r="F4042" s="512">
        <v>0</v>
      </c>
    </row>
    <row r="4043" spans="1:6">
      <c r="A4043" s="513" t="s">
        <v>13742</v>
      </c>
      <c r="B4043" s="502">
        <v>92445</v>
      </c>
      <c r="C4043" s="503" t="s">
        <v>2215</v>
      </c>
      <c r="D4043" s="502" t="s">
        <v>15</v>
      </c>
      <c r="E4043" s="504">
        <v>68.67</v>
      </c>
      <c r="F4043" s="512">
        <v>0</v>
      </c>
    </row>
    <row r="4044" spans="1:6">
      <c r="A4044" s="513" t="s">
        <v>13742</v>
      </c>
      <c r="B4044" s="502">
        <v>92417</v>
      </c>
      <c r="C4044" s="503" t="s">
        <v>2201</v>
      </c>
      <c r="D4044" s="502" t="s">
        <v>15</v>
      </c>
      <c r="E4044" s="504">
        <v>164.9</v>
      </c>
      <c r="F4044" s="512">
        <v>0</v>
      </c>
    </row>
    <row r="4045" spans="1:6">
      <c r="A4045" s="513" t="s">
        <v>13742</v>
      </c>
      <c r="B4045" s="502">
        <v>92421</v>
      </c>
      <c r="C4045" s="503" t="s">
        <v>2203</v>
      </c>
      <c r="D4045" s="502" t="s">
        <v>15</v>
      </c>
      <c r="E4045" s="504">
        <v>110.87</v>
      </c>
      <c r="F4045" s="512">
        <v>0</v>
      </c>
    </row>
    <row r="4046" spans="1:6">
      <c r="A4046" s="513" t="s">
        <v>13742</v>
      </c>
      <c r="B4046" s="502">
        <v>92425</v>
      </c>
      <c r="C4046" s="503" t="s">
        <v>2205</v>
      </c>
      <c r="D4046" s="502" t="s">
        <v>15</v>
      </c>
      <c r="E4046" s="504">
        <v>93.13</v>
      </c>
      <c r="F4046" s="512">
        <v>0</v>
      </c>
    </row>
    <row r="4047" spans="1:6">
      <c r="A4047" s="513" t="s">
        <v>13742</v>
      </c>
      <c r="B4047" s="502">
        <v>92429</v>
      </c>
      <c r="C4047" s="503" t="s">
        <v>2207</v>
      </c>
      <c r="D4047" s="502" t="s">
        <v>15</v>
      </c>
      <c r="E4047" s="504">
        <v>84.21</v>
      </c>
      <c r="F4047" s="512">
        <v>0</v>
      </c>
    </row>
    <row r="4048" spans="1:6">
      <c r="A4048" s="513" t="s">
        <v>13742</v>
      </c>
      <c r="B4048" s="502">
        <v>92431</v>
      </c>
      <c r="C4048" s="503" t="s">
        <v>2208</v>
      </c>
      <c r="D4048" s="502" t="s">
        <v>15</v>
      </c>
      <c r="E4048" s="504">
        <v>64.09</v>
      </c>
      <c r="F4048" s="512">
        <v>0</v>
      </c>
    </row>
    <row r="4049" spans="1:6">
      <c r="A4049" s="513" t="s">
        <v>13742</v>
      </c>
      <c r="B4049" s="502">
        <v>92435</v>
      </c>
      <c r="C4049" s="503" t="s">
        <v>2210</v>
      </c>
      <c r="D4049" s="502" t="s">
        <v>15</v>
      </c>
      <c r="E4049" s="504">
        <v>61.26</v>
      </c>
      <c r="F4049" s="512">
        <v>0</v>
      </c>
    </row>
    <row r="4050" spans="1:6">
      <c r="A4050" s="513" t="s">
        <v>13742</v>
      </c>
      <c r="B4050" s="502">
        <v>92439</v>
      </c>
      <c r="C4050" s="503" t="s">
        <v>2212</v>
      </c>
      <c r="D4050" s="502" t="s">
        <v>15</v>
      </c>
      <c r="E4050" s="504">
        <v>59.22</v>
      </c>
      <c r="F4050" s="512">
        <v>0</v>
      </c>
    </row>
    <row r="4051" spans="1:6">
      <c r="A4051" s="513" t="s">
        <v>13742</v>
      </c>
      <c r="B4051" s="502">
        <v>92443</v>
      </c>
      <c r="C4051" s="503" t="s">
        <v>2214</v>
      </c>
      <c r="D4051" s="502" t="s">
        <v>15</v>
      </c>
      <c r="E4051" s="504">
        <v>54.95</v>
      </c>
      <c r="F4051" s="512">
        <v>0</v>
      </c>
    </row>
    <row r="4052" spans="1:6">
      <c r="A4052" s="513" t="s">
        <v>13742</v>
      </c>
      <c r="B4052" s="502">
        <v>92415</v>
      </c>
      <c r="C4052" s="503" t="s">
        <v>2200</v>
      </c>
      <c r="D4052" s="502" t="s">
        <v>15</v>
      </c>
      <c r="E4052" s="504">
        <v>139.16</v>
      </c>
      <c r="F4052" s="512">
        <v>0</v>
      </c>
    </row>
    <row r="4053" spans="1:6">
      <c r="A4053" s="513" t="s">
        <v>13742</v>
      </c>
      <c r="B4053" s="502">
        <v>92419</v>
      </c>
      <c r="C4053" s="503" t="s">
        <v>2202</v>
      </c>
      <c r="D4053" s="502" t="s">
        <v>15</v>
      </c>
      <c r="E4053" s="504">
        <v>91.13</v>
      </c>
      <c r="F4053" s="512">
        <v>0</v>
      </c>
    </row>
    <row r="4054" spans="1:6">
      <c r="A4054" s="513" t="s">
        <v>13742</v>
      </c>
      <c r="B4054" s="502">
        <v>92423</v>
      </c>
      <c r="C4054" s="503" t="s">
        <v>2204</v>
      </c>
      <c r="D4054" s="502" t="s">
        <v>15</v>
      </c>
      <c r="E4054" s="504">
        <v>75.97</v>
      </c>
      <c r="F4054" s="512">
        <v>0</v>
      </c>
    </row>
    <row r="4055" spans="1:6">
      <c r="A4055" s="513" t="s">
        <v>13742</v>
      </c>
      <c r="B4055" s="502">
        <v>92427</v>
      </c>
      <c r="C4055" s="503" t="s">
        <v>2206</v>
      </c>
      <c r="D4055" s="502" t="s">
        <v>15</v>
      </c>
      <c r="E4055" s="504">
        <v>68.3</v>
      </c>
      <c r="F4055" s="512">
        <v>0</v>
      </c>
    </row>
    <row r="4056" spans="1:6">
      <c r="A4056" s="513" t="s">
        <v>13742</v>
      </c>
      <c r="B4056" s="502">
        <v>92409</v>
      </c>
      <c r="C4056" s="503" t="s">
        <v>2197</v>
      </c>
      <c r="D4056" s="502" t="s">
        <v>15</v>
      </c>
      <c r="E4056" s="504">
        <v>235.92</v>
      </c>
      <c r="F4056" s="512">
        <v>0</v>
      </c>
    </row>
    <row r="4057" spans="1:6">
      <c r="A4057" s="513" t="s">
        <v>13742</v>
      </c>
      <c r="B4057" s="502">
        <v>92411</v>
      </c>
      <c r="C4057" s="503" t="s">
        <v>2198</v>
      </c>
      <c r="D4057" s="502" t="s">
        <v>15</v>
      </c>
      <c r="E4057" s="504">
        <v>161.77000000000001</v>
      </c>
      <c r="F4057" s="512">
        <v>0</v>
      </c>
    </row>
    <row r="4058" spans="1:6">
      <c r="A4058" s="513" t="s">
        <v>13742</v>
      </c>
      <c r="B4058" s="502">
        <v>92413</v>
      </c>
      <c r="C4058" s="503" t="s">
        <v>2199</v>
      </c>
      <c r="D4058" s="502" t="s">
        <v>15</v>
      </c>
      <c r="E4058" s="504">
        <v>107.92</v>
      </c>
      <c r="F4058" s="512">
        <v>0</v>
      </c>
    </row>
    <row r="4059" spans="1:6">
      <c r="A4059" s="513" t="s">
        <v>13742</v>
      </c>
      <c r="B4059" s="502">
        <v>92465</v>
      </c>
      <c r="C4059" s="503" t="s">
        <v>2234</v>
      </c>
      <c r="D4059" s="502" t="s">
        <v>15</v>
      </c>
      <c r="E4059" s="504">
        <v>144.47</v>
      </c>
      <c r="F4059" s="512">
        <v>0</v>
      </c>
    </row>
    <row r="4060" spans="1:6">
      <c r="A4060" s="513" t="s">
        <v>13742</v>
      </c>
      <c r="B4060" s="502">
        <v>92469</v>
      </c>
      <c r="C4060" s="503" t="s">
        <v>2238</v>
      </c>
      <c r="D4060" s="502" t="s">
        <v>15</v>
      </c>
      <c r="E4060" s="504">
        <v>131.77000000000001</v>
      </c>
      <c r="F4060" s="512">
        <v>0</v>
      </c>
    </row>
    <row r="4061" spans="1:6">
      <c r="A4061" s="513" t="s">
        <v>13742</v>
      </c>
      <c r="B4061" s="502">
        <v>92473</v>
      </c>
      <c r="C4061" s="503" t="s">
        <v>2242</v>
      </c>
      <c r="D4061" s="502" t="s">
        <v>15</v>
      </c>
      <c r="E4061" s="504">
        <v>121.41</v>
      </c>
      <c r="F4061" s="512">
        <v>0</v>
      </c>
    </row>
    <row r="4062" spans="1:6">
      <c r="A4062" s="513" t="s">
        <v>13742</v>
      </c>
      <c r="B4062" s="502">
        <v>92477</v>
      </c>
      <c r="C4062" s="503" t="s">
        <v>2246</v>
      </c>
      <c r="D4062" s="502" t="s">
        <v>15</v>
      </c>
      <c r="E4062" s="504">
        <v>99.5</v>
      </c>
      <c r="F4062" s="512">
        <v>0</v>
      </c>
    </row>
    <row r="4063" spans="1:6">
      <c r="A4063" s="513" t="s">
        <v>13742</v>
      </c>
      <c r="B4063" s="502">
        <v>92449</v>
      </c>
      <c r="C4063" s="503" t="s">
        <v>2219</v>
      </c>
      <c r="D4063" s="502" t="s">
        <v>15</v>
      </c>
      <c r="E4063" s="504">
        <v>260.43</v>
      </c>
      <c r="F4063" s="512">
        <v>0</v>
      </c>
    </row>
    <row r="4064" spans="1:6">
      <c r="A4064" s="513" t="s">
        <v>13742</v>
      </c>
      <c r="B4064" s="502">
        <v>92453</v>
      </c>
      <c r="C4064" s="503" t="s">
        <v>2223</v>
      </c>
      <c r="D4064" s="502" t="s">
        <v>15</v>
      </c>
      <c r="E4064" s="504">
        <v>223.57</v>
      </c>
      <c r="F4064" s="512">
        <v>0</v>
      </c>
    </row>
    <row r="4065" spans="1:6">
      <c r="A4065" s="513" t="s">
        <v>13742</v>
      </c>
      <c r="B4065" s="502">
        <v>92457</v>
      </c>
      <c r="C4065" s="503" t="s">
        <v>2227</v>
      </c>
      <c r="D4065" s="502" t="s">
        <v>15</v>
      </c>
      <c r="E4065" s="504">
        <v>195.06</v>
      </c>
      <c r="F4065" s="512">
        <v>0</v>
      </c>
    </row>
    <row r="4066" spans="1:6">
      <c r="A4066" s="513" t="s">
        <v>13742</v>
      </c>
      <c r="B4066" s="502">
        <v>92461</v>
      </c>
      <c r="C4066" s="503" t="s">
        <v>2230</v>
      </c>
      <c r="D4066" s="502" t="s">
        <v>15</v>
      </c>
      <c r="E4066" s="504">
        <v>180.18</v>
      </c>
      <c r="F4066" s="512">
        <v>0</v>
      </c>
    </row>
    <row r="4067" spans="1:6">
      <c r="A4067" s="513" t="s">
        <v>13742</v>
      </c>
      <c r="B4067" s="502">
        <v>92467</v>
      </c>
      <c r="C4067" s="503" t="s">
        <v>2236</v>
      </c>
      <c r="D4067" s="502" t="s">
        <v>15</v>
      </c>
      <c r="E4067" s="504">
        <v>93.27</v>
      </c>
      <c r="F4067" s="512">
        <v>0</v>
      </c>
    </row>
    <row r="4068" spans="1:6">
      <c r="A4068" s="513" t="s">
        <v>13742</v>
      </c>
      <c r="B4068" s="502">
        <v>92471</v>
      </c>
      <c r="C4068" s="503" t="s">
        <v>2240</v>
      </c>
      <c r="D4068" s="502" t="s">
        <v>15</v>
      </c>
      <c r="E4068" s="504">
        <v>85.19</v>
      </c>
      <c r="F4068" s="512">
        <v>0</v>
      </c>
    </row>
    <row r="4069" spans="1:6">
      <c r="A4069" s="513" t="s">
        <v>13742</v>
      </c>
      <c r="B4069" s="502">
        <v>92475</v>
      </c>
      <c r="C4069" s="503" t="s">
        <v>2244</v>
      </c>
      <c r="D4069" s="502" t="s">
        <v>15</v>
      </c>
      <c r="E4069" s="504">
        <v>78.58</v>
      </c>
      <c r="F4069" s="512">
        <v>0</v>
      </c>
    </row>
    <row r="4070" spans="1:6">
      <c r="A4070" s="513" t="s">
        <v>13742</v>
      </c>
      <c r="B4070" s="502">
        <v>92479</v>
      </c>
      <c r="C4070" s="503" t="s">
        <v>2248</v>
      </c>
      <c r="D4070" s="502" t="s">
        <v>15</v>
      </c>
      <c r="E4070" s="504">
        <v>64.59</v>
      </c>
      <c r="F4070" s="512">
        <v>0</v>
      </c>
    </row>
    <row r="4071" spans="1:6">
      <c r="A4071" s="513" t="s">
        <v>13742</v>
      </c>
      <c r="B4071" s="502">
        <v>92451</v>
      </c>
      <c r="C4071" s="503" t="s">
        <v>2221</v>
      </c>
      <c r="D4071" s="502" t="s">
        <v>15</v>
      </c>
      <c r="E4071" s="504">
        <v>176.99</v>
      </c>
      <c r="F4071" s="512">
        <v>0</v>
      </c>
    </row>
    <row r="4072" spans="1:6">
      <c r="A4072" s="513" t="s">
        <v>13742</v>
      </c>
      <c r="B4072" s="502">
        <v>92455</v>
      </c>
      <c r="C4072" s="503" t="s">
        <v>2225</v>
      </c>
      <c r="D4072" s="502" t="s">
        <v>15</v>
      </c>
      <c r="E4072" s="504">
        <v>145.69999999999999</v>
      </c>
      <c r="F4072" s="512">
        <v>0</v>
      </c>
    </row>
    <row r="4073" spans="1:6">
      <c r="A4073" s="513" t="s">
        <v>13742</v>
      </c>
      <c r="B4073" s="502">
        <v>92459</v>
      </c>
      <c r="C4073" s="503" t="s">
        <v>2228</v>
      </c>
      <c r="D4073" s="502" t="s">
        <v>15</v>
      </c>
      <c r="E4073" s="504">
        <v>124.47</v>
      </c>
      <c r="F4073" s="512">
        <v>0</v>
      </c>
    </row>
    <row r="4074" spans="1:6">
      <c r="A4074" s="513" t="s">
        <v>13742</v>
      </c>
      <c r="B4074" s="502">
        <v>92463</v>
      </c>
      <c r="C4074" s="503" t="s">
        <v>2232</v>
      </c>
      <c r="D4074" s="502" t="s">
        <v>15</v>
      </c>
      <c r="E4074" s="504">
        <v>113.06</v>
      </c>
      <c r="F4074" s="512">
        <v>0</v>
      </c>
    </row>
    <row r="4075" spans="1:6">
      <c r="A4075" s="513" t="s">
        <v>13742</v>
      </c>
      <c r="B4075" s="502">
        <v>92446</v>
      </c>
      <c r="C4075" s="503" t="s">
        <v>2216</v>
      </c>
      <c r="D4075" s="502" t="s">
        <v>15</v>
      </c>
      <c r="E4075" s="504">
        <v>303.52</v>
      </c>
      <c r="F4075" s="512">
        <v>0</v>
      </c>
    </row>
    <row r="4076" spans="1:6">
      <c r="A4076" s="513" t="s">
        <v>13742</v>
      </c>
      <c r="B4076" s="502">
        <v>92447</v>
      </c>
      <c r="C4076" s="503" t="s">
        <v>2217</v>
      </c>
      <c r="D4076" s="502" t="s">
        <v>15</v>
      </c>
      <c r="E4076" s="504">
        <v>212.21</v>
      </c>
      <c r="F4076" s="512">
        <v>0</v>
      </c>
    </row>
    <row r="4077" spans="1:6">
      <c r="A4077" s="513" t="s">
        <v>13742</v>
      </c>
      <c r="B4077" s="502">
        <v>92448</v>
      </c>
      <c r="C4077" s="503" t="s">
        <v>2218</v>
      </c>
      <c r="D4077" s="502" t="s">
        <v>15</v>
      </c>
      <c r="E4077" s="504">
        <v>165.97</v>
      </c>
      <c r="F4077" s="512">
        <v>0</v>
      </c>
    </row>
    <row r="4078" spans="1:6">
      <c r="A4078" s="513" t="s">
        <v>13742</v>
      </c>
      <c r="B4078" s="502">
        <v>92466</v>
      </c>
      <c r="C4078" s="503" t="s">
        <v>2235</v>
      </c>
      <c r="D4078" s="502" t="s">
        <v>15</v>
      </c>
      <c r="E4078" s="504">
        <v>279.60000000000002</v>
      </c>
      <c r="F4078" s="512">
        <v>0</v>
      </c>
    </row>
    <row r="4079" spans="1:6">
      <c r="A4079" s="513" t="s">
        <v>13742</v>
      </c>
      <c r="B4079" s="502">
        <v>92470</v>
      </c>
      <c r="C4079" s="503" t="s">
        <v>2239</v>
      </c>
      <c r="D4079" s="502" t="s">
        <v>15</v>
      </c>
      <c r="E4079" s="504">
        <v>272.66000000000003</v>
      </c>
      <c r="F4079" s="512">
        <v>0</v>
      </c>
    </row>
    <row r="4080" spans="1:6">
      <c r="A4080" s="513" t="s">
        <v>13742</v>
      </c>
      <c r="B4080" s="502">
        <v>92474</v>
      </c>
      <c r="C4080" s="503" t="s">
        <v>2243</v>
      </c>
      <c r="D4080" s="502" t="s">
        <v>15</v>
      </c>
      <c r="E4080" s="504">
        <v>266.62</v>
      </c>
      <c r="F4080" s="512">
        <v>0</v>
      </c>
    </row>
    <row r="4081" spans="1:6">
      <c r="A4081" s="513" t="s">
        <v>13742</v>
      </c>
      <c r="B4081" s="502">
        <v>92478</v>
      </c>
      <c r="C4081" s="503" t="s">
        <v>2247</v>
      </c>
      <c r="D4081" s="502" t="s">
        <v>15</v>
      </c>
      <c r="E4081" s="504">
        <v>254.88</v>
      </c>
      <c r="F4081" s="512">
        <v>0</v>
      </c>
    </row>
    <row r="4082" spans="1:6">
      <c r="A4082" s="513" t="s">
        <v>13742</v>
      </c>
      <c r="B4082" s="502">
        <v>92450</v>
      </c>
      <c r="C4082" s="503" t="s">
        <v>2220</v>
      </c>
      <c r="D4082" s="502" t="s">
        <v>15</v>
      </c>
      <c r="E4082" s="504">
        <v>346.63</v>
      </c>
      <c r="F4082" s="512">
        <v>0</v>
      </c>
    </row>
    <row r="4083" spans="1:6">
      <c r="A4083" s="513" t="s">
        <v>13742</v>
      </c>
      <c r="B4083" s="502">
        <v>92454</v>
      </c>
      <c r="C4083" s="503" t="s">
        <v>2224</v>
      </c>
      <c r="D4083" s="502" t="s">
        <v>15</v>
      </c>
      <c r="E4083" s="504">
        <v>317.61</v>
      </c>
      <c r="F4083" s="512">
        <v>0</v>
      </c>
    </row>
    <row r="4084" spans="1:6">
      <c r="A4084" s="513" t="s">
        <v>13742</v>
      </c>
      <c r="B4084" s="502">
        <v>92458</v>
      </c>
      <c r="C4084" s="503" t="s">
        <v>6640</v>
      </c>
      <c r="D4084" s="502" t="s">
        <v>15</v>
      </c>
      <c r="E4084" s="504">
        <v>299.2</v>
      </c>
      <c r="F4084" s="512">
        <v>0</v>
      </c>
    </row>
    <row r="4085" spans="1:6">
      <c r="A4085" s="513" t="s">
        <v>13742</v>
      </c>
      <c r="B4085" s="502">
        <v>92462</v>
      </c>
      <c r="C4085" s="503" t="s">
        <v>2231</v>
      </c>
      <c r="D4085" s="502" t="s">
        <v>15</v>
      </c>
      <c r="E4085" s="504">
        <v>287.25</v>
      </c>
      <c r="F4085" s="512">
        <v>0</v>
      </c>
    </row>
    <row r="4086" spans="1:6">
      <c r="A4086" s="513" t="s">
        <v>13742</v>
      </c>
      <c r="B4086" s="502">
        <v>92468</v>
      </c>
      <c r="C4086" s="503" t="s">
        <v>2237</v>
      </c>
      <c r="D4086" s="502" t="s">
        <v>15</v>
      </c>
      <c r="E4086" s="504">
        <v>124.82</v>
      </c>
      <c r="F4086" s="512">
        <v>0</v>
      </c>
    </row>
    <row r="4087" spans="1:6">
      <c r="A4087" s="513" t="s">
        <v>13742</v>
      </c>
      <c r="B4087" s="502">
        <v>92472</v>
      </c>
      <c r="C4087" s="503" t="s">
        <v>2241</v>
      </c>
      <c r="D4087" s="502" t="s">
        <v>15</v>
      </c>
      <c r="E4087" s="504">
        <v>118.86</v>
      </c>
      <c r="F4087" s="512">
        <v>0</v>
      </c>
    </row>
    <row r="4088" spans="1:6">
      <c r="A4088" s="513" t="s">
        <v>13742</v>
      </c>
      <c r="B4088" s="502">
        <v>92476</v>
      </c>
      <c r="C4088" s="503" t="s">
        <v>2245</v>
      </c>
      <c r="D4088" s="502" t="s">
        <v>15</v>
      </c>
      <c r="E4088" s="504">
        <v>113.73</v>
      </c>
      <c r="F4088" s="512">
        <v>0</v>
      </c>
    </row>
    <row r="4089" spans="1:6">
      <c r="A4089" s="513" t="s">
        <v>13742</v>
      </c>
      <c r="B4089" s="502">
        <v>92480</v>
      </c>
      <c r="C4089" s="503" t="s">
        <v>2249</v>
      </c>
      <c r="D4089" s="502" t="s">
        <v>15</v>
      </c>
      <c r="E4089" s="504">
        <v>103.64</v>
      </c>
      <c r="F4089" s="512">
        <v>0</v>
      </c>
    </row>
    <row r="4090" spans="1:6">
      <c r="A4090" s="513" t="s">
        <v>13742</v>
      </c>
      <c r="B4090" s="502">
        <v>92452</v>
      </c>
      <c r="C4090" s="503" t="s">
        <v>2222</v>
      </c>
      <c r="D4090" s="502" t="s">
        <v>15</v>
      </c>
      <c r="E4090" s="504">
        <v>190.21</v>
      </c>
      <c r="F4090" s="512">
        <v>0</v>
      </c>
    </row>
    <row r="4091" spans="1:6">
      <c r="A4091" s="513" t="s">
        <v>13742</v>
      </c>
      <c r="B4091" s="502">
        <v>92456</v>
      </c>
      <c r="C4091" s="503" t="s">
        <v>2226</v>
      </c>
      <c r="D4091" s="502" t="s">
        <v>15</v>
      </c>
      <c r="E4091" s="504">
        <v>161.16</v>
      </c>
      <c r="F4091" s="512">
        <v>0</v>
      </c>
    </row>
    <row r="4092" spans="1:6">
      <c r="A4092" s="513" t="s">
        <v>13742</v>
      </c>
      <c r="B4092" s="502">
        <v>92460</v>
      </c>
      <c r="C4092" s="503" t="s">
        <v>2229</v>
      </c>
      <c r="D4092" s="502" t="s">
        <v>15</v>
      </c>
      <c r="E4092" s="504">
        <v>136.69</v>
      </c>
      <c r="F4092" s="512">
        <v>0</v>
      </c>
    </row>
    <row r="4093" spans="1:6">
      <c r="A4093" s="513" t="s">
        <v>13742</v>
      </c>
      <c r="B4093" s="502">
        <v>92464</v>
      </c>
      <c r="C4093" s="503" t="s">
        <v>2233</v>
      </c>
      <c r="D4093" s="502" t="s">
        <v>15</v>
      </c>
      <c r="E4093" s="504">
        <v>131.91999999999999</v>
      </c>
      <c r="F4093" s="512">
        <v>0</v>
      </c>
    </row>
    <row r="4094" spans="1:6">
      <c r="A4094" s="513" t="s">
        <v>13743</v>
      </c>
      <c r="B4094" s="502">
        <v>105403</v>
      </c>
      <c r="C4094" s="503" t="s">
        <v>6665</v>
      </c>
      <c r="D4094" s="502" t="s">
        <v>15</v>
      </c>
      <c r="E4094" s="504">
        <v>162.54</v>
      </c>
      <c r="F4094" s="512">
        <v>0</v>
      </c>
    </row>
    <row r="4095" spans="1:6">
      <c r="A4095" s="513" t="s">
        <v>13743</v>
      </c>
      <c r="B4095" s="502">
        <v>96252</v>
      </c>
      <c r="C4095" s="503" t="s">
        <v>6641</v>
      </c>
      <c r="D4095" s="502" t="s">
        <v>15</v>
      </c>
      <c r="E4095" s="504">
        <v>135.16</v>
      </c>
      <c r="F4095" s="512">
        <v>0</v>
      </c>
    </row>
    <row r="4096" spans="1:6">
      <c r="A4096" s="513" t="s">
        <v>13743</v>
      </c>
      <c r="B4096" s="502">
        <v>96254</v>
      </c>
      <c r="C4096" s="503" t="s">
        <v>13744</v>
      </c>
      <c r="D4096" s="502" t="s">
        <v>12</v>
      </c>
      <c r="E4096" s="504">
        <v>0</v>
      </c>
      <c r="F4096" s="512"/>
    </row>
    <row r="4097" spans="1:6">
      <c r="A4097" s="513" t="s">
        <v>13743</v>
      </c>
      <c r="B4097" s="502">
        <v>96253</v>
      </c>
      <c r="C4097" s="503" t="s">
        <v>13745</v>
      </c>
      <c r="D4097" s="502" t="s">
        <v>12</v>
      </c>
      <c r="E4097" s="504">
        <v>0</v>
      </c>
      <c r="F4097" s="512"/>
    </row>
    <row r="4098" spans="1:6">
      <c r="A4098" s="513" t="s">
        <v>13743</v>
      </c>
      <c r="B4098" s="502">
        <v>105406</v>
      </c>
      <c r="C4098" s="503" t="s">
        <v>6666</v>
      </c>
      <c r="D4098" s="502" t="s">
        <v>15</v>
      </c>
      <c r="E4098" s="504">
        <v>194.09</v>
      </c>
      <c r="F4098" s="512">
        <v>0</v>
      </c>
    </row>
    <row r="4099" spans="1:6">
      <c r="A4099" s="513" t="s">
        <v>13743</v>
      </c>
      <c r="B4099" s="502">
        <v>96264</v>
      </c>
      <c r="C4099" s="503" t="s">
        <v>13746</v>
      </c>
      <c r="D4099" s="502" t="s">
        <v>15</v>
      </c>
      <c r="E4099" s="504">
        <v>0</v>
      </c>
      <c r="F4099" s="512"/>
    </row>
    <row r="4100" spans="1:6">
      <c r="A4100" s="513" t="s">
        <v>13743</v>
      </c>
      <c r="B4100" s="502">
        <v>105405</v>
      </c>
      <c r="C4100" s="503" t="s">
        <v>13747</v>
      </c>
      <c r="D4100" s="502" t="s">
        <v>15</v>
      </c>
      <c r="E4100" s="504">
        <v>0</v>
      </c>
      <c r="F4100" s="512"/>
    </row>
    <row r="4101" spans="1:6">
      <c r="A4101" s="513" t="s">
        <v>13743</v>
      </c>
      <c r="B4101" s="502">
        <v>96258</v>
      </c>
      <c r="C4101" s="503" t="s">
        <v>6642</v>
      </c>
      <c r="D4101" s="502" t="s">
        <v>15</v>
      </c>
      <c r="E4101" s="504">
        <v>138.97</v>
      </c>
      <c r="F4101" s="512">
        <v>0</v>
      </c>
    </row>
    <row r="4102" spans="1:6">
      <c r="A4102" s="513" t="s">
        <v>13743</v>
      </c>
      <c r="B4102" s="502">
        <v>96262</v>
      </c>
      <c r="C4102" s="503" t="s">
        <v>13748</v>
      </c>
      <c r="D4102" s="502" t="s">
        <v>15</v>
      </c>
      <c r="E4102" s="504">
        <v>0</v>
      </c>
      <c r="F4102" s="512"/>
    </row>
    <row r="4103" spans="1:6">
      <c r="A4103" s="513" t="s">
        <v>13743</v>
      </c>
      <c r="B4103" s="502">
        <v>105404</v>
      </c>
      <c r="C4103" s="503" t="s">
        <v>13749</v>
      </c>
      <c r="D4103" s="502" t="s">
        <v>15</v>
      </c>
      <c r="E4103" s="504">
        <v>0</v>
      </c>
      <c r="F4103" s="512"/>
    </row>
    <row r="4104" spans="1:6">
      <c r="A4104" s="513" t="s">
        <v>13750</v>
      </c>
      <c r="B4104" s="502">
        <v>92751</v>
      </c>
      <c r="C4104" s="503" t="s">
        <v>6517</v>
      </c>
      <c r="D4104" s="502" t="s">
        <v>16</v>
      </c>
      <c r="E4104" s="504">
        <v>1869.04</v>
      </c>
      <c r="F4104" s="512">
        <v>6.7100000000000007E-2</v>
      </c>
    </row>
    <row r="4105" spans="1:6">
      <c r="A4105" s="513" t="s">
        <v>13750</v>
      </c>
      <c r="B4105" s="502">
        <v>92752</v>
      </c>
      <c r="C4105" s="503" t="s">
        <v>6518</v>
      </c>
      <c r="D4105" s="502" t="s">
        <v>16</v>
      </c>
      <c r="E4105" s="504">
        <v>2192.7199999999998</v>
      </c>
      <c r="F4105" s="512">
        <v>6.54E-2</v>
      </c>
    </row>
    <row r="4106" spans="1:6">
      <c r="A4106" s="513" t="s">
        <v>13750</v>
      </c>
      <c r="B4106" s="502">
        <v>92750</v>
      </c>
      <c r="C4106" s="503" t="s">
        <v>6516</v>
      </c>
      <c r="D4106" s="502" t="s">
        <v>16</v>
      </c>
      <c r="E4106" s="504">
        <v>1542.74</v>
      </c>
      <c r="F4106" s="512">
        <v>6.9199999999999998E-2</v>
      </c>
    </row>
    <row r="4107" spans="1:6">
      <c r="A4107" s="513" t="s">
        <v>13750</v>
      </c>
      <c r="B4107" s="502">
        <v>92749</v>
      </c>
      <c r="C4107" s="503" t="s">
        <v>6515</v>
      </c>
      <c r="D4107" s="502" t="s">
        <v>16</v>
      </c>
      <c r="E4107" s="504">
        <v>985.19</v>
      </c>
      <c r="F4107" s="512">
        <v>7.7299999999999994E-2</v>
      </c>
    </row>
    <row r="4108" spans="1:6">
      <c r="A4108" s="513" t="s">
        <v>13750</v>
      </c>
      <c r="B4108" s="502">
        <v>92745</v>
      </c>
      <c r="C4108" s="503" t="s">
        <v>6511</v>
      </c>
      <c r="D4108" s="502" t="s">
        <v>16</v>
      </c>
      <c r="E4108" s="504">
        <v>865.65</v>
      </c>
      <c r="F4108" s="512">
        <v>8.8999999999999996E-2</v>
      </c>
    </row>
    <row r="4109" spans="1:6">
      <c r="A4109" s="513" t="s">
        <v>13750</v>
      </c>
      <c r="B4109" s="502">
        <v>92747</v>
      </c>
      <c r="C4109" s="503" t="s">
        <v>6513</v>
      </c>
      <c r="D4109" s="502" t="s">
        <v>16</v>
      </c>
      <c r="E4109" s="504">
        <v>946.98</v>
      </c>
      <c r="F4109" s="512">
        <v>9.11E-2</v>
      </c>
    </row>
    <row r="4110" spans="1:6">
      <c r="A4110" s="513" t="s">
        <v>13750</v>
      </c>
      <c r="B4110" s="502">
        <v>92743</v>
      </c>
      <c r="C4110" s="503" t="s">
        <v>6509</v>
      </c>
      <c r="D4110" s="502" t="s">
        <v>16</v>
      </c>
      <c r="E4110" s="504">
        <v>737.27</v>
      </c>
      <c r="F4110" s="512">
        <v>8.9700000000000002E-2</v>
      </c>
    </row>
    <row r="4111" spans="1:6">
      <c r="A4111" s="513" t="s">
        <v>13750</v>
      </c>
      <c r="B4111" s="502">
        <v>92746</v>
      </c>
      <c r="C4111" s="503" t="s">
        <v>6512</v>
      </c>
      <c r="D4111" s="502" t="s">
        <v>16</v>
      </c>
      <c r="E4111" s="504">
        <v>783.52</v>
      </c>
      <c r="F4111" s="512">
        <v>6.3500000000000001E-2</v>
      </c>
    </row>
    <row r="4112" spans="1:6">
      <c r="A4112" s="513" t="s">
        <v>13750</v>
      </c>
      <c r="B4112" s="502">
        <v>92748</v>
      </c>
      <c r="C4112" s="503" t="s">
        <v>6514</v>
      </c>
      <c r="D4112" s="502" t="s">
        <v>16</v>
      </c>
      <c r="E4112" s="504">
        <v>848.92</v>
      </c>
      <c r="F4112" s="512">
        <v>7.0099999999999996E-2</v>
      </c>
    </row>
    <row r="4113" spans="1:6">
      <c r="A4113" s="513" t="s">
        <v>13750</v>
      </c>
      <c r="B4113" s="502">
        <v>92744</v>
      </c>
      <c r="C4113" s="503" t="s">
        <v>6510</v>
      </c>
      <c r="D4113" s="502" t="s">
        <v>16</v>
      </c>
      <c r="E4113" s="504">
        <v>676.48</v>
      </c>
      <c r="F4113" s="512">
        <v>5.3400000000000003E-2</v>
      </c>
    </row>
    <row r="4114" spans="1:6">
      <c r="A4114" s="513" t="s">
        <v>13750</v>
      </c>
      <c r="B4114" s="502">
        <v>92754</v>
      </c>
      <c r="C4114" s="503" t="s">
        <v>6520</v>
      </c>
      <c r="D4114" s="502" t="s">
        <v>16</v>
      </c>
      <c r="E4114" s="504">
        <v>581.73</v>
      </c>
      <c r="F4114" s="512">
        <v>0.23649999999999999</v>
      </c>
    </row>
    <row r="4115" spans="1:6">
      <c r="A4115" s="513" t="s">
        <v>13750</v>
      </c>
      <c r="B4115" s="502">
        <v>92753</v>
      </c>
      <c r="C4115" s="503" t="s">
        <v>6519</v>
      </c>
      <c r="D4115" s="502" t="s">
        <v>16</v>
      </c>
      <c r="E4115" s="504">
        <v>590.08000000000004</v>
      </c>
      <c r="F4115" s="512">
        <v>0.22320000000000001</v>
      </c>
    </row>
    <row r="4116" spans="1:6">
      <c r="A4116" s="513" t="s">
        <v>13750</v>
      </c>
      <c r="B4116" s="502">
        <v>92755</v>
      </c>
      <c r="C4116" s="503" t="s">
        <v>6521</v>
      </c>
      <c r="D4116" s="502" t="s">
        <v>15</v>
      </c>
      <c r="E4116" s="504">
        <v>245.55</v>
      </c>
      <c r="F4116" s="512">
        <v>9.6299999999999997E-2</v>
      </c>
    </row>
    <row r="4117" spans="1:6">
      <c r="A4117" s="513" t="s">
        <v>13750</v>
      </c>
      <c r="B4117" s="502">
        <v>92756</v>
      </c>
      <c r="C4117" s="503" t="s">
        <v>6522</v>
      </c>
      <c r="D4117" s="502" t="s">
        <v>15</v>
      </c>
      <c r="E4117" s="504">
        <v>287.04000000000002</v>
      </c>
      <c r="F4117" s="512">
        <v>0.10009999999999999</v>
      </c>
    </row>
    <row r="4118" spans="1:6">
      <c r="A4118" s="513" t="s">
        <v>13750</v>
      </c>
      <c r="B4118" s="502">
        <v>92757</v>
      </c>
      <c r="C4118" s="503" t="s">
        <v>6523</v>
      </c>
      <c r="D4118" s="502" t="s">
        <v>15</v>
      </c>
      <c r="E4118" s="504">
        <v>336.41</v>
      </c>
      <c r="F4118" s="512">
        <v>0.10290000000000001</v>
      </c>
    </row>
    <row r="4119" spans="1:6">
      <c r="A4119" s="513" t="s">
        <v>13750</v>
      </c>
      <c r="B4119" s="502">
        <v>92758</v>
      </c>
      <c r="C4119" s="503" t="s">
        <v>6524</v>
      </c>
      <c r="D4119" s="502" t="s">
        <v>16</v>
      </c>
      <c r="E4119" s="504">
        <v>724.64</v>
      </c>
      <c r="F4119" s="512">
        <v>3.9899999999999998E-2</v>
      </c>
    </row>
    <row r="4120" spans="1:6">
      <c r="A4120" s="513" t="s">
        <v>13751</v>
      </c>
      <c r="B4120" s="502">
        <v>104500</v>
      </c>
      <c r="C4120" s="503" t="s">
        <v>13752</v>
      </c>
      <c r="D4120" s="502" t="s">
        <v>12</v>
      </c>
      <c r="E4120" s="504">
        <v>0</v>
      </c>
      <c r="F4120" s="512"/>
    </row>
    <row r="4121" spans="1:6">
      <c r="A4121" s="513" t="s">
        <v>13751</v>
      </c>
      <c r="B4121" s="502">
        <v>104503</v>
      </c>
      <c r="C4121" s="503" t="s">
        <v>13753</v>
      </c>
      <c r="D4121" s="502" t="s">
        <v>12</v>
      </c>
      <c r="E4121" s="504">
        <v>0</v>
      </c>
      <c r="F4121" s="512"/>
    </row>
    <row r="4122" spans="1:6">
      <c r="A4122" s="513" t="s">
        <v>13751</v>
      </c>
      <c r="B4122" s="502">
        <v>104504</v>
      </c>
      <c r="C4122" s="503" t="s">
        <v>13754</v>
      </c>
      <c r="D4122" s="502" t="s">
        <v>12</v>
      </c>
      <c r="E4122" s="504">
        <v>0</v>
      </c>
      <c r="F4122" s="512"/>
    </row>
    <row r="4123" spans="1:6">
      <c r="A4123" s="513" t="s">
        <v>13751</v>
      </c>
      <c r="B4123" s="502">
        <v>104507</v>
      </c>
      <c r="C4123" s="503" t="s">
        <v>13755</v>
      </c>
      <c r="D4123" s="502" t="s">
        <v>12</v>
      </c>
      <c r="E4123" s="504">
        <v>0</v>
      </c>
      <c r="F4123" s="512"/>
    </row>
    <row r="4124" spans="1:6">
      <c r="A4124" s="513" t="s">
        <v>13751</v>
      </c>
      <c r="B4124" s="502">
        <v>104508</v>
      </c>
      <c r="C4124" s="503" t="s">
        <v>13756</v>
      </c>
      <c r="D4124" s="502" t="s">
        <v>12</v>
      </c>
      <c r="E4124" s="504">
        <v>0</v>
      </c>
      <c r="F4124" s="512"/>
    </row>
    <row r="4125" spans="1:6">
      <c r="A4125" s="513" t="s">
        <v>13751</v>
      </c>
      <c r="B4125" s="502">
        <v>104509</v>
      </c>
      <c r="C4125" s="503" t="s">
        <v>13757</v>
      </c>
      <c r="D4125" s="502" t="s">
        <v>12</v>
      </c>
      <c r="E4125" s="504">
        <v>0</v>
      </c>
      <c r="F4125" s="512"/>
    </row>
    <row r="4126" spans="1:6">
      <c r="A4126" s="513" t="s">
        <v>13751</v>
      </c>
      <c r="B4126" s="502">
        <v>104512</v>
      </c>
      <c r="C4126" s="503" t="s">
        <v>13758</v>
      </c>
      <c r="D4126" s="502" t="s">
        <v>12</v>
      </c>
      <c r="E4126" s="504">
        <v>0</v>
      </c>
      <c r="F4126" s="512"/>
    </row>
    <row r="4127" spans="1:6">
      <c r="A4127" s="513" t="s">
        <v>13751</v>
      </c>
      <c r="B4127" s="502">
        <v>104513</v>
      </c>
      <c r="C4127" s="503" t="s">
        <v>13759</v>
      </c>
      <c r="D4127" s="502" t="s">
        <v>12</v>
      </c>
      <c r="E4127" s="504">
        <v>0</v>
      </c>
      <c r="F4127" s="512"/>
    </row>
    <row r="4128" spans="1:6">
      <c r="A4128" s="513" t="s">
        <v>13751</v>
      </c>
      <c r="B4128" s="502">
        <v>104514</v>
      </c>
      <c r="C4128" s="503" t="s">
        <v>13760</v>
      </c>
      <c r="D4128" s="502" t="s">
        <v>12</v>
      </c>
      <c r="E4128" s="504">
        <v>0</v>
      </c>
      <c r="F4128" s="512"/>
    </row>
    <row r="4129" spans="1:6">
      <c r="A4129" s="513" t="s">
        <v>13751</v>
      </c>
      <c r="B4129" s="502">
        <v>104501</v>
      </c>
      <c r="C4129" s="503" t="s">
        <v>13761</v>
      </c>
      <c r="D4129" s="502" t="s">
        <v>12</v>
      </c>
      <c r="E4129" s="504">
        <v>0</v>
      </c>
      <c r="F4129" s="512"/>
    </row>
    <row r="4130" spans="1:6">
      <c r="A4130" s="513" t="s">
        <v>13751</v>
      </c>
      <c r="B4130" s="502">
        <v>104502</v>
      </c>
      <c r="C4130" s="503" t="s">
        <v>13762</v>
      </c>
      <c r="D4130" s="502" t="s">
        <v>12</v>
      </c>
      <c r="E4130" s="504">
        <v>0</v>
      </c>
      <c r="F4130" s="512"/>
    </row>
    <row r="4131" spans="1:6">
      <c r="A4131" s="513" t="s">
        <v>13751</v>
      </c>
      <c r="B4131" s="502">
        <v>104505</v>
      </c>
      <c r="C4131" s="503" t="s">
        <v>13763</v>
      </c>
      <c r="D4131" s="502" t="s">
        <v>12</v>
      </c>
      <c r="E4131" s="504">
        <v>0</v>
      </c>
      <c r="F4131" s="512"/>
    </row>
    <row r="4132" spans="1:6">
      <c r="A4132" s="513" t="s">
        <v>13751</v>
      </c>
      <c r="B4132" s="502">
        <v>104506</v>
      </c>
      <c r="C4132" s="503" t="s">
        <v>13764</v>
      </c>
      <c r="D4132" s="502" t="s">
        <v>12</v>
      </c>
      <c r="E4132" s="504">
        <v>0</v>
      </c>
      <c r="F4132" s="512"/>
    </row>
    <row r="4133" spans="1:6">
      <c r="A4133" s="513" t="s">
        <v>13751</v>
      </c>
      <c r="B4133" s="502">
        <v>104510</v>
      </c>
      <c r="C4133" s="503" t="s">
        <v>13765</v>
      </c>
      <c r="D4133" s="502" t="s">
        <v>12</v>
      </c>
      <c r="E4133" s="504">
        <v>0</v>
      </c>
      <c r="F4133" s="512"/>
    </row>
    <row r="4134" spans="1:6">
      <c r="A4134" s="513" t="s">
        <v>13751</v>
      </c>
      <c r="B4134" s="502">
        <v>104511</v>
      </c>
      <c r="C4134" s="503" t="s">
        <v>13766</v>
      </c>
      <c r="D4134" s="502" t="s">
        <v>12</v>
      </c>
      <c r="E4134" s="504">
        <v>0</v>
      </c>
      <c r="F4134" s="512"/>
    </row>
    <row r="4135" spans="1:6">
      <c r="A4135" s="513" t="s">
        <v>13751</v>
      </c>
      <c r="B4135" s="502">
        <v>104491</v>
      </c>
      <c r="C4135" s="503" t="s">
        <v>3599</v>
      </c>
      <c r="D4135" s="502" t="s">
        <v>12</v>
      </c>
      <c r="E4135" s="504">
        <v>4317.51</v>
      </c>
      <c r="F4135" s="512">
        <v>6.7999999999999996E-3</v>
      </c>
    </row>
    <row r="4136" spans="1:6">
      <c r="A4136" s="513" t="s">
        <v>13751</v>
      </c>
      <c r="B4136" s="502">
        <v>104492</v>
      </c>
      <c r="C4136" s="503" t="s">
        <v>3600</v>
      </c>
      <c r="D4136" s="502" t="s">
        <v>12</v>
      </c>
      <c r="E4136" s="504">
        <v>5399.27</v>
      </c>
      <c r="F4136" s="512">
        <v>5.7999999999999996E-3</v>
      </c>
    </row>
    <row r="4137" spans="1:6">
      <c r="A4137" s="513" t="s">
        <v>13751</v>
      </c>
      <c r="B4137" s="502">
        <v>104493</v>
      </c>
      <c r="C4137" s="503" t="s">
        <v>13767</v>
      </c>
      <c r="D4137" s="502" t="s">
        <v>12</v>
      </c>
      <c r="E4137" s="504">
        <v>0</v>
      </c>
      <c r="F4137" s="512"/>
    </row>
    <row r="4138" spans="1:6">
      <c r="A4138" s="513" t="s">
        <v>13751</v>
      </c>
      <c r="B4138" s="502">
        <v>104494</v>
      </c>
      <c r="C4138" s="503" t="s">
        <v>3601</v>
      </c>
      <c r="D4138" s="502" t="s">
        <v>12</v>
      </c>
      <c r="E4138" s="504">
        <v>7294.29</v>
      </c>
      <c r="F4138" s="512">
        <v>5.3E-3</v>
      </c>
    </row>
    <row r="4139" spans="1:6">
      <c r="A4139" s="513" t="s">
        <v>13751</v>
      </c>
      <c r="B4139" s="502">
        <v>104495</v>
      </c>
      <c r="C4139" s="503" t="s">
        <v>13768</v>
      </c>
      <c r="D4139" s="502" t="s">
        <v>12</v>
      </c>
      <c r="E4139" s="504">
        <v>0</v>
      </c>
      <c r="F4139" s="512"/>
    </row>
    <row r="4140" spans="1:6">
      <c r="A4140" s="513" t="s">
        <v>13751</v>
      </c>
      <c r="B4140" s="502">
        <v>104496</v>
      </c>
      <c r="C4140" s="503" t="s">
        <v>13769</v>
      </c>
      <c r="D4140" s="502" t="s">
        <v>12</v>
      </c>
      <c r="E4140" s="504">
        <v>0</v>
      </c>
      <c r="F4140" s="512"/>
    </row>
    <row r="4141" spans="1:6">
      <c r="A4141" s="513" t="s">
        <v>13751</v>
      </c>
      <c r="B4141" s="502">
        <v>104497</v>
      </c>
      <c r="C4141" s="503" t="s">
        <v>3602</v>
      </c>
      <c r="D4141" s="502" t="s">
        <v>12</v>
      </c>
      <c r="E4141" s="504">
        <v>8733.9699999999993</v>
      </c>
      <c r="F4141" s="512">
        <v>1.55E-2</v>
      </c>
    </row>
    <row r="4142" spans="1:6">
      <c r="A4142" s="513" t="s">
        <v>13751</v>
      </c>
      <c r="B4142" s="502">
        <v>104498</v>
      </c>
      <c r="C4142" s="503" t="s">
        <v>13770</v>
      </c>
      <c r="D4142" s="502" t="s">
        <v>12</v>
      </c>
      <c r="E4142" s="504">
        <v>0</v>
      </c>
      <c r="F4142" s="512"/>
    </row>
    <row r="4143" spans="1:6">
      <c r="A4143" s="513" t="s">
        <v>13751</v>
      </c>
      <c r="B4143" s="502">
        <v>104499</v>
      </c>
      <c r="C4143" s="503" t="s">
        <v>13771</v>
      </c>
      <c r="D4143" s="502" t="s">
        <v>12</v>
      </c>
      <c r="E4143" s="504">
        <v>0</v>
      </c>
      <c r="F4143" s="512"/>
    </row>
    <row r="4144" spans="1:6">
      <c r="A4144" s="513" t="s">
        <v>13751</v>
      </c>
      <c r="B4144" s="502">
        <v>104515</v>
      </c>
      <c r="C4144" s="503" t="s">
        <v>3603</v>
      </c>
      <c r="D4144" s="502" t="s">
        <v>15</v>
      </c>
      <c r="E4144" s="504">
        <v>22.48</v>
      </c>
      <c r="F4144" s="512">
        <v>0</v>
      </c>
    </row>
    <row r="4145" spans="1:6">
      <c r="A4145" s="513" t="s">
        <v>13772</v>
      </c>
      <c r="B4145" s="502">
        <v>87430</v>
      </c>
      <c r="C4145" s="503" t="s">
        <v>5378</v>
      </c>
      <c r="D4145" s="502" t="s">
        <v>15</v>
      </c>
      <c r="E4145" s="504">
        <v>19.62</v>
      </c>
      <c r="F4145" s="512">
        <v>0</v>
      </c>
    </row>
    <row r="4146" spans="1:6">
      <c r="A4146" s="513" t="s">
        <v>13772</v>
      </c>
      <c r="B4146" s="502">
        <v>87433</v>
      </c>
      <c r="C4146" s="503" t="s">
        <v>5379</v>
      </c>
      <c r="D4146" s="502" t="s">
        <v>15</v>
      </c>
      <c r="E4146" s="504">
        <v>27.86</v>
      </c>
      <c r="F4146" s="512">
        <v>0</v>
      </c>
    </row>
    <row r="4147" spans="1:6">
      <c r="A4147" s="513" t="s">
        <v>13772</v>
      </c>
      <c r="B4147" s="502">
        <v>87436</v>
      </c>
      <c r="C4147" s="503" t="s">
        <v>5380</v>
      </c>
      <c r="D4147" s="502" t="s">
        <v>15</v>
      </c>
      <c r="E4147" s="504">
        <v>32.06</v>
      </c>
      <c r="F4147" s="512">
        <v>0</v>
      </c>
    </row>
    <row r="4148" spans="1:6">
      <c r="A4148" s="513" t="s">
        <v>13772</v>
      </c>
      <c r="B4148" s="502">
        <v>87439</v>
      </c>
      <c r="C4148" s="503" t="s">
        <v>5381</v>
      </c>
      <c r="D4148" s="502" t="s">
        <v>15</v>
      </c>
      <c r="E4148" s="504">
        <v>39.049999999999997</v>
      </c>
      <c r="F4148" s="512">
        <v>0</v>
      </c>
    </row>
    <row r="4149" spans="1:6">
      <c r="A4149" s="513" t="s">
        <v>13772</v>
      </c>
      <c r="B4149" s="502">
        <v>104633</v>
      </c>
      <c r="C4149" s="503" t="s">
        <v>5486</v>
      </c>
      <c r="D4149" s="502" t="s">
        <v>15</v>
      </c>
      <c r="E4149" s="504">
        <v>27.55</v>
      </c>
      <c r="F4149" s="512">
        <v>0</v>
      </c>
    </row>
    <row r="4150" spans="1:6">
      <c r="A4150" s="513" t="s">
        <v>13772</v>
      </c>
      <c r="B4150" s="502">
        <v>104634</v>
      </c>
      <c r="C4150" s="503" t="s">
        <v>5487</v>
      </c>
      <c r="D4150" s="502" t="s">
        <v>15</v>
      </c>
      <c r="E4150" s="504">
        <v>40.090000000000003</v>
      </c>
      <c r="F4150" s="512">
        <v>0</v>
      </c>
    </row>
    <row r="4151" spans="1:6">
      <c r="A4151" s="513" t="s">
        <v>13772</v>
      </c>
      <c r="B4151" s="502">
        <v>87418</v>
      </c>
      <c r="C4151" s="503" t="s">
        <v>5374</v>
      </c>
      <c r="D4151" s="502" t="s">
        <v>15</v>
      </c>
      <c r="E4151" s="504">
        <v>19.5</v>
      </c>
      <c r="F4151" s="512">
        <v>0</v>
      </c>
    </row>
    <row r="4152" spans="1:6">
      <c r="A4152" s="513" t="s">
        <v>13772</v>
      </c>
      <c r="B4152" s="502">
        <v>87421</v>
      </c>
      <c r="C4152" s="503" t="s">
        <v>5375</v>
      </c>
      <c r="D4152" s="502" t="s">
        <v>15</v>
      </c>
      <c r="E4152" s="504">
        <v>29.37</v>
      </c>
      <c r="F4152" s="512">
        <v>0</v>
      </c>
    </row>
    <row r="4153" spans="1:6">
      <c r="A4153" s="513" t="s">
        <v>13772</v>
      </c>
      <c r="B4153" s="502">
        <v>104628</v>
      </c>
      <c r="C4153" s="503" t="s">
        <v>5481</v>
      </c>
      <c r="D4153" s="502" t="s">
        <v>15</v>
      </c>
      <c r="E4153" s="504">
        <v>31.5</v>
      </c>
      <c r="F4153" s="512">
        <v>0</v>
      </c>
    </row>
    <row r="4154" spans="1:6">
      <c r="A4154" s="513" t="s">
        <v>13772</v>
      </c>
      <c r="B4154" s="502">
        <v>104631</v>
      </c>
      <c r="C4154" s="503" t="s">
        <v>5484</v>
      </c>
      <c r="D4154" s="502" t="s">
        <v>15</v>
      </c>
      <c r="E4154" s="504">
        <v>42.22</v>
      </c>
      <c r="F4154" s="512">
        <v>0</v>
      </c>
    </row>
    <row r="4155" spans="1:6">
      <c r="A4155" s="513" t="s">
        <v>13772</v>
      </c>
      <c r="B4155" s="502">
        <v>104627</v>
      </c>
      <c r="C4155" s="503" t="s">
        <v>5480</v>
      </c>
      <c r="D4155" s="502" t="s">
        <v>15</v>
      </c>
      <c r="E4155" s="504">
        <v>19.48</v>
      </c>
      <c r="F4155" s="512">
        <v>0</v>
      </c>
    </row>
    <row r="4156" spans="1:6">
      <c r="A4156" s="513" t="s">
        <v>13772</v>
      </c>
      <c r="B4156" s="502">
        <v>104630</v>
      </c>
      <c r="C4156" s="503" t="s">
        <v>5483</v>
      </c>
      <c r="D4156" s="502" t="s">
        <v>15</v>
      </c>
      <c r="E4156" s="504">
        <v>30.2</v>
      </c>
      <c r="F4156" s="512">
        <v>0</v>
      </c>
    </row>
    <row r="4157" spans="1:6">
      <c r="A4157" s="513" t="s">
        <v>13772</v>
      </c>
      <c r="B4157" s="502">
        <v>104629</v>
      </c>
      <c r="C4157" s="503" t="s">
        <v>5482</v>
      </c>
      <c r="D4157" s="502" t="s">
        <v>15</v>
      </c>
      <c r="E4157" s="504">
        <v>38.4</v>
      </c>
      <c r="F4157" s="512">
        <v>0</v>
      </c>
    </row>
    <row r="4158" spans="1:6">
      <c r="A4158" s="513" t="s">
        <v>13772</v>
      </c>
      <c r="B4158" s="502">
        <v>104632</v>
      </c>
      <c r="C4158" s="503" t="s">
        <v>5485</v>
      </c>
      <c r="D4158" s="502" t="s">
        <v>15</v>
      </c>
      <c r="E4158" s="504">
        <v>49.12</v>
      </c>
      <c r="F4158" s="512">
        <v>0</v>
      </c>
    </row>
    <row r="4159" spans="1:6">
      <c r="A4159" s="513" t="s">
        <v>13772</v>
      </c>
      <c r="B4159" s="502">
        <v>87412</v>
      </c>
      <c r="C4159" s="503" t="s">
        <v>5369</v>
      </c>
      <c r="D4159" s="502" t="s">
        <v>15</v>
      </c>
      <c r="E4159" s="504">
        <v>25.83</v>
      </c>
      <c r="F4159" s="512">
        <v>0</v>
      </c>
    </row>
    <row r="4160" spans="1:6">
      <c r="A4160" s="513" t="s">
        <v>13772</v>
      </c>
      <c r="B4160" s="502">
        <v>87415</v>
      </c>
      <c r="C4160" s="503" t="s">
        <v>5372</v>
      </c>
      <c r="D4160" s="502" t="s">
        <v>15</v>
      </c>
      <c r="E4160" s="504">
        <v>35.28</v>
      </c>
      <c r="F4160" s="512">
        <v>0</v>
      </c>
    </row>
    <row r="4161" spans="1:6">
      <c r="A4161" s="513" t="s">
        <v>13772</v>
      </c>
      <c r="B4161" s="502">
        <v>87411</v>
      </c>
      <c r="C4161" s="503" t="s">
        <v>5368</v>
      </c>
      <c r="D4161" s="502" t="s">
        <v>15</v>
      </c>
      <c r="E4161" s="504">
        <v>16.559999999999999</v>
      </c>
      <c r="F4161" s="512">
        <v>0</v>
      </c>
    </row>
    <row r="4162" spans="1:6">
      <c r="A4162" s="513" t="s">
        <v>13772</v>
      </c>
      <c r="B4162" s="502">
        <v>87414</v>
      </c>
      <c r="C4162" s="503" t="s">
        <v>5371</v>
      </c>
      <c r="D4162" s="502" t="s">
        <v>15</v>
      </c>
      <c r="E4162" s="504">
        <v>26.01</v>
      </c>
      <c r="F4162" s="512">
        <v>0</v>
      </c>
    </row>
    <row r="4163" spans="1:6">
      <c r="A4163" s="513" t="s">
        <v>13772</v>
      </c>
      <c r="B4163" s="502">
        <v>87413</v>
      </c>
      <c r="C4163" s="503" t="s">
        <v>5370</v>
      </c>
      <c r="D4163" s="502" t="s">
        <v>15</v>
      </c>
      <c r="E4163" s="504">
        <v>31.14</v>
      </c>
      <c r="F4163" s="512">
        <v>0</v>
      </c>
    </row>
    <row r="4164" spans="1:6">
      <c r="A4164" s="513" t="s">
        <v>13772</v>
      </c>
      <c r="B4164" s="502">
        <v>87416</v>
      </c>
      <c r="C4164" s="503" t="s">
        <v>5373</v>
      </c>
      <c r="D4164" s="502" t="s">
        <v>15</v>
      </c>
      <c r="E4164" s="504">
        <v>40.590000000000003</v>
      </c>
      <c r="F4164" s="512">
        <v>0</v>
      </c>
    </row>
    <row r="4165" spans="1:6">
      <c r="A4165" s="513" t="s">
        <v>13772</v>
      </c>
      <c r="B4165" s="502">
        <v>104635</v>
      </c>
      <c r="C4165" s="503" t="s">
        <v>5488</v>
      </c>
      <c r="D4165" s="502" t="s">
        <v>15</v>
      </c>
      <c r="E4165" s="504">
        <v>56.83</v>
      </c>
      <c r="F4165" s="512">
        <v>0</v>
      </c>
    </row>
    <row r="4166" spans="1:6">
      <c r="A4166" s="513" t="s">
        <v>13772</v>
      </c>
      <c r="B4166" s="502">
        <v>104636</v>
      </c>
      <c r="C4166" s="503" t="s">
        <v>5489</v>
      </c>
      <c r="D4166" s="502" t="s">
        <v>15</v>
      </c>
      <c r="E4166" s="504">
        <v>65.56</v>
      </c>
      <c r="F4166" s="512">
        <v>0</v>
      </c>
    </row>
    <row r="4167" spans="1:6">
      <c r="A4167" s="513" t="s">
        <v>13772</v>
      </c>
      <c r="B4167" s="502">
        <v>87424</v>
      </c>
      <c r="C4167" s="503" t="s">
        <v>5376</v>
      </c>
      <c r="D4167" s="502" t="s">
        <v>15</v>
      </c>
      <c r="E4167" s="504">
        <v>39.72</v>
      </c>
      <c r="F4167" s="512">
        <v>0</v>
      </c>
    </row>
    <row r="4168" spans="1:6">
      <c r="A4168" s="513" t="s">
        <v>13772</v>
      </c>
      <c r="B4168" s="502">
        <v>87427</v>
      </c>
      <c r="C4168" s="503" t="s">
        <v>5377</v>
      </c>
      <c r="D4168" s="502" t="s">
        <v>15</v>
      </c>
      <c r="E4168" s="504">
        <v>46.58</v>
      </c>
      <c r="F4168" s="512">
        <v>0</v>
      </c>
    </row>
    <row r="4169" spans="1:6">
      <c r="A4169" s="513" t="s">
        <v>13773</v>
      </c>
      <c r="B4169" s="502">
        <v>89998</v>
      </c>
      <c r="C4169" s="503" t="s">
        <v>3658</v>
      </c>
      <c r="D4169" s="502" t="s">
        <v>27</v>
      </c>
      <c r="E4169" s="504">
        <v>10.5</v>
      </c>
      <c r="F4169" s="512">
        <v>0</v>
      </c>
    </row>
    <row r="4170" spans="1:6">
      <c r="A4170" s="513" t="s">
        <v>13773</v>
      </c>
      <c r="B4170" s="502">
        <v>102920</v>
      </c>
      <c r="C4170" s="503" t="s">
        <v>3718</v>
      </c>
      <c r="D4170" s="502" t="s">
        <v>27</v>
      </c>
      <c r="E4170" s="504">
        <v>8.58</v>
      </c>
      <c r="F4170" s="512">
        <v>0</v>
      </c>
    </row>
    <row r="4171" spans="1:6">
      <c r="A4171" s="513" t="s">
        <v>13773</v>
      </c>
      <c r="B4171" s="502">
        <v>102923</v>
      </c>
      <c r="C4171" s="503" t="s">
        <v>3721</v>
      </c>
      <c r="D4171" s="502" t="s">
        <v>27</v>
      </c>
      <c r="E4171" s="504">
        <v>8</v>
      </c>
      <c r="F4171" s="512">
        <v>0</v>
      </c>
    </row>
    <row r="4172" spans="1:6">
      <c r="A4172" s="513" t="s">
        <v>13773</v>
      </c>
      <c r="B4172" s="502">
        <v>90000</v>
      </c>
      <c r="C4172" s="503" t="s">
        <v>3660</v>
      </c>
      <c r="D4172" s="502" t="s">
        <v>27</v>
      </c>
      <c r="E4172" s="504">
        <v>13.64</v>
      </c>
      <c r="F4172" s="512">
        <v>0</v>
      </c>
    </row>
    <row r="4173" spans="1:6">
      <c r="A4173" s="513" t="s">
        <v>13773</v>
      </c>
      <c r="B4173" s="502">
        <v>103088</v>
      </c>
      <c r="C4173" s="503" t="s">
        <v>3722</v>
      </c>
      <c r="D4173" s="502" t="s">
        <v>27</v>
      </c>
      <c r="E4173" s="504">
        <v>10.58</v>
      </c>
      <c r="F4173" s="512">
        <v>0</v>
      </c>
    </row>
    <row r="4174" spans="1:6">
      <c r="A4174" s="513" t="s">
        <v>13773</v>
      </c>
      <c r="B4174" s="502">
        <v>102922</v>
      </c>
      <c r="C4174" s="503" t="s">
        <v>3720</v>
      </c>
      <c r="D4174" s="502" t="s">
        <v>27</v>
      </c>
      <c r="E4174" s="504">
        <v>9.2200000000000006</v>
      </c>
      <c r="F4174" s="512">
        <v>0</v>
      </c>
    </row>
    <row r="4175" spans="1:6">
      <c r="A4175" s="513" t="s">
        <v>13773</v>
      </c>
      <c r="B4175" s="502">
        <v>89999</v>
      </c>
      <c r="C4175" s="503" t="s">
        <v>3659</v>
      </c>
      <c r="D4175" s="502" t="s">
        <v>27</v>
      </c>
      <c r="E4175" s="504">
        <v>17.190000000000001</v>
      </c>
      <c r="F4175" s="512">
        <v>0</v>
      </c>
    </row>
    <row r="4176" spans="1:6">
      <c r="A4176" s="513" t="s">
        <v>13773</v>
      </c>
      <c r="B4176" s="502">
        <v>89996</v>
      </c>
      <c r="C4176" s="503" t="s">
        <v>3656</v>
      </c>
      <c r="D4176" s="502" t="s">
        <v>27</v>
      </c>
      <c r="E4176" s="504">
        <v>11.11</v>
      </c>
      <c r="F4176" s="512">
        <v>0</v>
      </c>
    </row>
    <row r="4177" spans="1:6">
      <c r="A4177" s="513" t="s">
        <v>13773</v>
      </c>
      <c r="B4177" s="502">
        <v>89997</v>
      </c>
      <c r="C4177" s="503" t="s">
        <v>3657</v>
      </c>
      <c r="D4177" s="502" t="s">
        <v>27</v>
      </c>
      <c r="E4177" s="504">
        <v>8.9600000000000009</v>
      </c>
      <c r="F4177" s="512">
        <v>0</v>
      </c>
    </row>
    <row r="4178" spans="1:6">
      <c r="A4178" s="513" t="s">
        <v>13773</v>
      </c>
      <c r="B4178" s="502">
        <v>102921</v>
      </c>
      <c r="C4178" s="503" t="s">
        <v>3719</v>
      </c>
      <c r="D4178" s="502" t="s">
        <v>27</v>
      </c>
      <c r="E4178" s="504">
        <v>8.24</v>
      </c>
      <c r="F4178" s="512">
        <v>0</v>
      </c>
    </row>
    <row r="4179" spans="1:6">
      <c r="A4179" s="513" t="s">
        <v>13773</v>
      </c>
      <c r="B4179" s="502">
        <v>90278</v>
      </c>
      <c r="C4179" s="503" t="s">
        <v>3734</v>
      </c>
      <c r="D4179" s="502" t="s">
        <v>16</v>
      </c>
      <c r="E4179" s="504">
        <v>606.37</v>
      </c>
      <c r="F4179" s="512">
        <v>0</v>
      </c>
    </row>
    <row r="4180" spans="1:6">
      <c r="A4180" s="513" t="s">
        <v>13773</v>
      </c>
      <c r="B4180" s="502">
        <v>90282</v>
      </c>
      <c r="C4180" s="503" t="s">
        <v>3738</v>
      </c>
      <c r="D4180" s="502" t="s">
        <v>16</v>
      </c>
      <c r="E4180" s="504">
        <v>590.55999999999995</v>
      </c>
      <c r="F4180" s="512">
        <v>0</v>
      </c>
    </row>
    <row r="4181" spans="1:6">
      <c r="A4181" s="513" t="s">
        <v>13773</v>
      </c>
      <c r="B4181" s="502">
        <v>90279</v>
      </c>
      <c r="C4181" s="503" t="s">
        <v>3735</v>
      </c>
      <c r="D4181" s="502" t="s">
        <v>16</v>
      </c>
      <c r="E4181" s="504">
        <v>649.91</v>
      </c>
      <c r="F4181" s="512">
        <v>0</v>
      </c>
    </row>
    <row r="4182" spans="1:6">
      <c r="A4182" s="513" t="s">
        <v>13773</v>
      </c>
      <c r="B4182" s="502">
        <v>90283</v>
      </c>
      <c r="C4182" s="503" t="s">
        <v>3739</v>
      </c>
      <c r="D4182" s="502" t="s">
        <v>16</v>
      </c>
      <c r="E4182" s="504">
        <v>633.54999999999995</v>
      </c>
      <c r="F4182" s="512">
        <v>0</v>
      </c>
    </row>
    <row r="4183" spans="1:6">
      <c r="A4183" s="513" t="s">
        <v>13773</v>
      </c>
      <c r="B4183" s="502">
        <v>90280</v>
      </c>
      <c r="C4183" s="503" t="s">
        <v>3736</v>
      </c>
      <c r="D4183" s="502" t="s">
        <v>16</v>
      </c>
      <c r="E4183" s="504">
        <v>693.27</v>
      </c>
      <c r="F4183" s="512">
        <v>0</v>
      </c>
    </row>
    <row r="4184" spans="1:6">
      <c r="A4184" s="513" t="s">
        <v>13773</v>
      </c>
      <c r="B4184" s="502">
        <v>90284</v>
      </c>
      <c r="C4184" s="503" t="s">
        <v>3740</v>
      </c>
      <c r="D4184" s="502" t="s">
        <v>16</v>
      </c>
      <c r="E4184" s="504">
        <v>682.46</v>
      </c>
      <c r="F4184" s="512">
        <v>0</v>
      </c>
    </row>
    <row r="4185" spans="1:6">
      <c r="A4185" s="513" t="s">
        <v>13773</v>
      </c>
      <c r="B4185" s="502">
        <v>90281</v>
      </c>
      <c r="C4185" s="503" t="s">
        <v>3737</v>
      </c>
      <c r="D4185" s="502" t="s">
        <v>16</v>
      </c>
      <c r="E4185" s="504">
        <v>769.89</v>
      </c>
      <c r="F4185" s="512">
        <v>0</v>
      </c>
    </row>
    <row r="4186" spans="1:6">
      <c r="A4186" s="513" t="s">
        <v>13773</v>
      </c>
      <c r="B4186" s="502">
        <v>90285</v>
      </c>
      <c r="C4186" s="503" t="s">
        <v>3741</v>
      </c>
      <c r="D4186" s="502" t="s">
        <v>16</v>
      </c>
      <c r="E4186" s="504">
        <v>764.83</v>
      </c>
      <c r="F4186" s="512">
        <v>0</v>
      </c>
    </row>
    <row r="4187" spans="1:6">
      <c r="A4187" s="513" t="s">
        <v>13773</v>
      </c>
      <c r="B4187" s="502">
        <v>89994</v>
      </c>
      <c r="C4187" s="503" t="s">
        <v>3732</v>
      </c>
      <c r="D4187" s="502" t="s">
        <v>16</v>
      </c>
      <c r="E4187" s="504">
        <v>1010.48</v>
      </c>
      <c r="F4187" s="512">
        <v>0</v>
      </c>
    </row>
    <row r="4188" spans="1:6">
      <c r="A4188" s="513" t="s">
        <v>13773</v>
      </c>
      <c r="B4188" s="502">
        <v>89995</v>
      </c>
      <c r="C4188" s="503" t="s">
        <v>3733</v>
      </c>
      <c r="D4188" s="502" t="s">
        <v>16</v>
      </c>
      <c r="E4188" s="504">
        <v>1131.6099999999999</v>
      </c>
      <c r="F4188" s="512">
        <v>0</v>
      </c>
    </row>
    <row r="4189" spans="1:6">
      <c r="A4189" s="513" t="s">
        <v>13773</v>
      </c>
      <c r="B4189" s="502">
        <v>89993</v>
      </c>
      <c r="C4189" s="503" t="s">
        <v>3731</v>
      </c>
      <c r="D4189" s="502" t="s">
        <v>16</v>
      </c>
      <c r="E4189" s="504">
        <v>1173.24</v>
      </c>
      <c r="F4189" s="512">
        <v>0</v>
      </c>
    </row>
    <row r="4190" spans="1:6">
      <c r="A4190" s="513" t="s">
        <v>13774</v>
      </c>
      <c r="B4190" s="502">
        <v>99860</v>
      </c>
      <c r="C4190" s="503" t="s">
        <v>13775</v>
      </c>
      <c r="D4190" s="502" t="s">
        <v>12</v>
      </c>
      <c r="E4190" s="504">
        <v>0</v>
      </c>
      <c r="F4190" s="512"/>
    </row>
    <row r="4191" spans="1:6">
      <c r="A4191" s="513" t="s">
        <v>13774</v>
      </c>
      <c r="B4191" s="502">
        <v>99858</v>
      </c>
      <c r="C4191" s="503" t="s">
        <v>13776</v>
      </c>
      <c r="D4191" s="502" t="s">
        <v>12</v>
      </c>
      <c r="E4191" s="504">
        <v>0</v>
      </c>
      <c r="F4191" s="512"/>
    </row>
    <row r="4192" spans="1:6">
      <c r="A4192" s="513" t="s">
        <v>13774</v>
      </c>
      <c r="B4192" s="502">
        <v>99859</v>
      </c>
      <c r="C4192" s="503" t="s">
        <v>13777</v>
      </c>
      <c r="D4192" s="502" t="s">
        <v>12</v>
      </c>
      <c r="E4192" s="504">
        <v>0</v>
      </c>
      <c r="F4192" s="512"/>
    </row>
    <row r="4193" spans="1:6">
      <c r="A4193" s="513" t="s">
        <v>13774</v>
      </c>
      <c r="B4193" s="502">
        <v>99857</v>
      </c>
      <c r="C4193" s="503" t="s">
        <v>6625</v>
      </c>
      <c r="D4193" s="502" t="s">
        <v>12</v>
      </c>
      <c r="E4193" s="504">
        <v>100.96</v>
      </c>
      <c r="F4193" s="512">
        <v>0.30020000000000002</v>
      </c>
    </row>
    <row r="4194" spans="1:6">
      <c r="A4194" s="513" t="s">
        <v>13774</v>
      </c>
      <c r="B4194" s="502">
        <v>99855</v>
      </c>
      <c r="C4194" s="503" t="s">
        <v>6624</v>
      </c>
      <c r="D4194" s="502" t="s">
        <v>12</v>
      </c>
      <c r="E4194" s="504">
        <v>117.67</v>
      </c>
      <c r="F4194" s="512">
        <v>0.55489999999999995</v>
      </c>
    </row>
    <row r="4195" spans="1:6">
      <c r="A4195" s="513" t="s">
        <v>13774</v>
      </c>
      <c r="B4195" s="502">
        <v>99856</v>
      </c>
      <c r="C4195" s="503" t="s">
        <v>13778</v>
      </c>
      <c r="D4195" s="502" t="s">
        <v>12</v>
      </c>
      <c r="E4195" s="504">
        <v>0</v>
      </c>
      <c r="F4195" s="512"/>
    </row>
    <row r="4196" spans="1:6">
      <c r="A4196" s="513" t="s">
        <v>13774</v>
      </c>
      <c r="B4196" s="502">
        <v>99862</v>
      </c>
      <c r="C4196" s="503" t="s">
        <v>823</v>
      </c>
      <c r="D4196" s="502" t="s">
        <v>15</v>
      </c>
      <c r="E4196" s="504">
        <v>661.2</v>
      </c>
      <c r="F4196" s="512">
        <v>0.29799999999999999</v>
      </c>
    </row>
    <row r="4197" spans="1:6">
      <c r="A4197" s="513" t="s">
        <v>13774</v>
      </c>
      <c r="B4197" s="502">
        <v>99861</v>
      </c>
      <c r="C4197" s="503" t="s">
        <v>822</v>
      </c>
      <c r="D4197" s="502" t="s">
        <v>15</v>
      </c>
      <c r="E4197" s="504">
        <v>673.83</v>
      </c>
      <c r="F4197" s="512">
        <v>8.9800000000000005E-2</v>
      </c>
    </row>
    <row r="4198" spans="1:6">
      <c r="A4198" s="513" t="s">
        <v>13774</v>
      </c>
      <c r="B4198" s="502">
        <v>99839</v>
      </c>
      <c r="C4198" s="503" t="s">
        <v>3606</v>
      </c>
      <c r="D4198" s="502" t="s">
        <v>12</v>
      </c>
      <c r="E4198" s="504">
        <v>537.98</v>
      </c>
      <c r="F4198" s="512">
        <v>0.24529999999999999</v>
      </c>
    </row>
    <row r="4199" spans="1:6">
      <c r="A4199" s="513" t="s">
        <v>13774</v>
      </c>
      <c r="B4199" s="502">
        <v>99849</v>
      </c>
      <c r="C4199" s="503" t="s">
        <v>13779</v>
      </c>
      <c r="D4199" s="502" t="s">
        <v>12</v>
      </c>
      <c r="E4199" s="504">
        <v>0</v>
      </c>
      <c r="F4199" s="512"/>
    </row>
    <row r="4200" spans="1:6">
      <c r="A4200" s="513" t="s">
        <v>13774</v>
      </c>
      <c r="B4200" s="502">
        <v>99853</v>
      </c>
      <c r="C4200" s="503" t="s">
        <v>13780</v>
      </c>
      <c r="D4200" s="502" t="s">
        <v>12</v>
      </c>
      <c r="E4200" s="504">
        <v>0</v>
      </c>
      <c r="F4200" s="512"/>
    </row>
    <row r="4201" spans="1:6">
      <c r="A4201" s="513" t="s">
        <v>13774</v>
      </c>
      <c r="B4201" s="502">
        <v>99847</v>
      </c>
      <c r="C4201" s="503" t="s">
        <v>13781</v>
      </c>
      <c r="D4201" s="502" t="s">
        <v>12</v>
      </c>
      <c r="E4201" s="504">
        <v>0</v>
      </c>
      <c r="F4201" s="512"/>
    </row>
    <row r="4202" spans="1:6">
      <c r="A4202" s="513" t="s">
        <v>13774</v>
      </c>
      <c r="B4202" s="502">
        <v>99851</v>
      </c>
      <c r="C4202" s="503" t="s">
        <v>13782</v>
      </c>
      <c r="D4202" s="502" t="s">
        <v>12</v>
      </c>
      <c r="E4202" s="504">
        <v>0</v>
      </c>
      <c r="F4202" s="512"/>
    </row>
    <row r="4203" spans="1:6">
      <c r="A4203" s="513" t="s">
        <v>13774</v>
      </c>
      <c r="B4203" s="502">
        <v>99850</v>
      </c>
      <c r="C4203" s="503" t="s">
        <v>13783</v>
      </c>
      <c r="D4203" s="502" t="s">
        <v>12</v>
      </c>
      <c r="E4203" s="504">
        <v>0</v>
      </c>
      <c r="F4203" s="512"/>
    </row>
    <row r="4204" spans="1:6">
      <c r="A4204" s="513" t="s">
        <v>13774</v>
      </c>
      <c r="B4204" s="502">
        <v>99854</v>
      </c>
      <c r="C4204" s="503" t="s">
        <v>13784</v>
      </c>
      <c r="D4204" s="502" t="s">
        <v>12</v>
      </c>
      <c r="E4204" s="504">
        <v>0</v>
      </c>
      <c r="F4204" s="512"/>
    </row>
    <row r="4205" spans="1:6">
      <c r="A4205" s="513" t="s">
        <v>13774</v>
      </c>
      <c r="B4205" s="502">
        <v>99848</v>
      </c>
      <c r="C4205" s="503" t="s">
        <v>13785</v>
      </c>
      <c r="D4205" s="502" t="s">
        <v>12</v>
      </c>
      <c r="E4205" s="504">
        <v>0</v>
      </c>
      <c r="F4205" s="512"/>
    </row>
    <row r="4206" spans="1:6">
      <c r="A4206" s="513" t="s">
        <v>13774</v>
      </c>
      <c r="B4206" s="502">
        <v>99852</v>
      </c>
      <c r="C4206" s="503" t="s">
        <v>13786</v>
      </c>
      <c r="D4206" s="502" t="s">
        <v>12</v>
      </c>
      <c r="E4206" s="504">
        <v>0</v>
      </c>
      <c r="F4206" s="512"/>
    </row>
    <row r="4207" spans="1:6">
      <c r="A4207" s="513" t="s">
        <v>13774</v>
      </c>
      <c r="B4207" s="502">
        <v>99844</v>
      </c>
      <c r="C4207" s="503" t="s">
        <v>13787</v>
      </c>
      <c r="D4207" s="502" t="s">
        <v>12</v>
      </c>
      <c r="E4207" s="504">
        <v>0</v>
      </c>
      <c r="F4207" s="512"/>
    </row>
    <row r="4208" spans="1:6">
      <c r="A4208" s="513" t="s">
        <v>13774</v>
      </c>
      <c r="B4208" s="502">
        <v>99842</v>
      </c>
      <c r="C4208" s="503" t="s">
        <v>13788</v>
      </c>
      <c r="D4208" s="502" t="s">
        <v>12</v>
      </c>
      <c r="E4208" s="504">
        <v>0</v>
      </c>
      <c r="F4208" s="512"/>
    </row>
    <row r="4209" spans="1:6">
      <c r="A4209" s="513" t="s">
        <v>13774</v>
      </c>
      <c r="B4209" s="502">
        <v>99837</v>
      </c>
      <c r="C4209" s="503" t="s">
        <v>6623</v>
      </c>
      <c r="D4209" s="502" t="s">
        <v>12</v>
      </c>
      <c r="E4209" s="504">
        <v>634.67999999999995</v>
      </c>
      <c r="F4209" s="512">
        <v>0.53610000000000002</v>
      </c>
    </row>
    <row r="4210" spans="1:6">
      <c r="A4210" s="513" t="s">
        <v>13774</v>
      </c>
      <c r="B4210" s="502">
        <v>99840</v>
      </c>
      <c r="C4210" s="503" t="s">
        <v>13789</v>
      </c>
      <c r="D4210" s="502" t="s">
        <v>12</v>
      </c>
      <c r="E4210" s="504">
        <v>0</v>
      </c>
      <c r="F4210" s="512"/>
    </row>
    <row r="4211" spans="1:6">
      <c r="A4211" s="513" t="s">
        <v>13774</v>
      </c>
      <c r="B4211" s="502">
        <v>99845</v>
      </c>
      <c r="C4211" s="503" t="s">
        <v>13790</v>
      </c>
      <c r="D4211" s="502" t="s">
        <v>12</v>
      </c>
      <c r="E4211" s="504">
        <v>0</v>
      </c>
      <c r="F4211" s="512"/>
    </row>
    <row r="4212" spans="1:6">
      <c r="A4212" s="513" t="s">
        <v>13774</v>
      </c>
      <c r="B4212" s="502">
        <v>99843</v>
      </c>
      <c r="C4212" s="503" t="s">
        <v>13791</v>
      </c>
      <c r="D4212" s="502" t="s">
        <v>12</v>
      </c>
      <c r="E4212" s="504">
        <v>0</v>
      </c>
      <c r="F4212" s="512"/>
    </row>
    <row r="4213" spans="1:6">
      <c r="A4213" s="513" t="s">
        <v>13774</v>
      </c>
      <c r="B4213" s="502">
        <v>99838</v>
      </c>
      <c r="C4213" s="503" t="s">
        <v>13792</v>
      </c>
      <c r="D4213" s="502" t="s">
        <v>12</v>
      </c>
      <c r="E4213" s="504">
        <v>0</v>
      </c>
      <c r="F4213" s="512"/>
    </row>
    <row r="4214" spans="1:6">
      <c r="A4214" s="513" t="s">
        <v>13774</v>
      </c>
      <c r="B4214" s="502">
        <v>99846</v>
      </c>
      <c r="C4214" s="503" t="s">
        <v>13793</v>
      </c>
      <c r="D4214" s="502" t="s">
        <v>12</v>
      </c>
      <c r="E4214" s="504">
        <v>0</v>
      </c>
      <c r="F4214" s="512"/>
    </row>
    <row r="4215" spans="1:6">
      <c r="A4215" s="513" t="s">
        <v>13774</v>
      </c>
      <c r="B4215" s="502">
        <v>99841</v>
      </c>
      <c r="C4215" s="503" t="s">
        <v>3607</v>
      </c>
      <c r="D4215" s="502" t="s">
        <v>12</v>
      </c>
      <c r="E4215" s="504">
        <v>1073.67</v>
      </c>
      <c r="F4215" s="512">
        <v>0.19320000000000001</v>
      </c>
    </row>
    <row r="4216" spans="1:6">
      <c r="A4216" s="513" t="s">
        <v>13794</v>
      </c>
      <c r="B4216" s="502">
        <v>94276</v>
      </c>
      <c r="C4216" s="503" t="s">
        <v>6604</v>
      </c>
      <c r="D4216" s="502" t="s">
        <v>12</v>
      </c>
      <c r="E4216" s="504">
        <v>46.52</v>
      </c>
      <c r="F4216" s="512">
        <v>0</v>
      </c>
    </row>
    <row r="4217" spans="1:6">
      <c r="A4217" s="513" t="s">
        <v>13794</v>
      </c>
      <c r="B4217" s="502">
        <v>94274</v>
      </c>
      <c r="C4217" s="503" t="s">
        <v>6602</v>
      </c>
      <c r="D4217" s="502" t="s">
        <v>12</v>
      </c>
      <c r="E4217" s="504">
        <v>50.85</v>
      </c>
      <c r="F4217" s="512">
        <v>0</v>
      </c>
    </row>
    <row r="4218" spans="1:6">
      <c r="A4218" s="513" t="s">
        <v>13794</v>
      </c>
      <c r="B4218" s="502">
        <v>94280</v>
      </c>
      <c r="C4218" s="503" t="s">
        <v>6608</v>
      </c>
      <c r="D4218" s="502" t="s">
        <v>12</v>
      </c>
      <c r="E4218" s="504">
        <v>48.95</v>
      </c>
      <c r="F4218" s="512">
        <v>0</v>
      </c>
    </row>
    <row r="4219" spans="1:6">
      <c r="A4219" s="513" t="s">
        <v>13794</v>
      </c>
      <c r="B4219" s="502">
        <v>94278</v>
      </c>
      <c r="C4219" s="503" t="s">
        <v>6606</v>
      </c>
      <c r="D4219" s="502" t="s">
        <v>12</v>
      </c>
      <c r="E4219" s="504">
        <v>41.52</v>
      </c>
      <c r="F4219" s="512">
        <v>0</v>
      </c>
    </row>
    <row r="4220" spans="1:6">
      <c r="A4220" s="513" t="s">
        <v>13794</v>
      </c>
      <c r="B4220" s="502">
        <v>94275</v>
      </c>
      <c r="C4220" s="503" t="s">
        <v>6603</v>
      </c>
      <c r="D4220" s="502" t="s">
        <v>12</v>
      </c>
      <c r="E4220" s="504">
        <v>43.42</v>
      </c>
      <c r="F4220" s="512">
        <v>0</v>
      </c>
    </row>
    <row r="4221" spans="1:6">
      <c r="A4221" s="513" t="s">
        <v>13794</v>
      </c>
      <c r="B4221" s="502">
        <v>94273</v>
      </c>
      <c r="C4221" s="503" t="s">
        <v>6601</v>
      </c>
      <c r="D4221" s="502" t="s">
        <v>12</v>
      </c>
      <c r="E4221" s="504">
        <v>47.74</v>
      </c>
      <c r="F4221" s="512">
        <v>0</v>
      </c>
    </row>
    <row r="4222" spans="1:6">
      <c r="A4222" s="513" t="s">
        <v>13794</v>
      </c>
      <c r="B4222" s="502">
        <v>94279</v>
      </c>
      <c r="C4222" s="503" t="s">
        <v>6607</v>
      </c>
      <c r="D4222" s="502" t="s">
        <v>12</v>
      </c>
      <c r="E4222" s="504">
        <v>45.84</v>
      </c>
      <c r="F4222" s="512">
        <v>0</v>
      </c>
    </row>
    <row r="4223" spans="1:6">
      <c r="A4223" s="513" t="s">
        <v>13794</v>
      </c>
      <c r="B4223" s="502">
        <v>94277</v>
      </c>
      <c r="C4223" s="503" t="s">
        <v>6605</v>
      </c>
      <c r="D4223" s="502" t="s">
        <v>12</v>
      </c>
      <c r="E4223" s="504">
        <v>38.42</v>
      </c>
      <c r="F4223" s="512">
        <v>0</v>
      </c>
    </row>
    <row r="4224" spans="1:6">
      <c r="A4224" s="513" t="s">
        <v>13794</v>
      </c>
      <c r="B4224" s="502">
        <v>104930</v>
      </c>
      <c r="C4224" s="503" t="s">
        <v>13795</v>
      </c>
      <c r="D4224" s="502" t="s">
        <v>12</v>
      </c>
      <c r="E4224" s="504">
        <v>0</v>
      </c>
      <c r="F4224" s="512"/>
    </row>
    <row r="4225" spans="1:6">
      <c r="A4225" s="513" t="s">
        <v>13794</v>
      </c>
      <c r="B4225" s="502">
        <v>104931</v>
      </c>
      <c r="C4225" s="503" t="s">
        <v>13796</v>
      </c>
      <c r="D4225" s="502" t="s">
        <v>12</v>
      </c>
      <c r="E4225" s="504">
        <v>0</v>
      </c>
      <c r="F4225" s="512"/>
    </row>
    <row r="4226" spans="1:6">
      <c r="A4226" s="513" t="s">
        <v>13794</v>
      </c>
      <c r="B4226" s="502">
        <v>94294</v>
      </c>
      <c r="C4226" s="503" t="s">
        <v>6622</v>
      </c>
      <c r="D4226" s="502" t="s">
        <v>12</v>
      </c>
      <c r="E4226" s="504">
        <v>9.6300000000000008</v>
      </c>
      <c r="F4226" s="512">
        <v>0</v>
      </c>
    </row>
    <row r="4227" spans="1:6">
      <c r="A4227" s="513" t="s">
        <v>13794</v>
      </c>
      <c r="B4227" s="502">
        <v>94288</v>
      </c>
      <c r="C4227" s="503" t="s">
        <v>6616</v>
      </c>
      <c r="D4227" s="502" t="s">
        <v>12</v>
      </c>
      <c r="E4227" s="504">
        <v>41.06</v>
      </c>
      <c r="F4227" s="512">
        <v>0</v>
      </c>
    </row>
    <row r="4228" spans="1:6">
      <c r="A4228" s="513" t="s">
        <v>13794</v>
      </c>
      <c r="B4228" s="502">
        <v>94282</v>
      </c>
      <c r="C4228" s="503" t="s">
        <v>6610</v>
      </c>
      <c r="D4228" s="502" t="s">
        <v>12</v>
      </c>
      <c r="E4228" s="504">
        <v>52.16</v>
      </c>
      <c r="F4228" s="512">
        <v>0</v>
      </c>
    </row>
    <row r="4229" spans="1:6">
      <c r="A4229" s="513" t="s">
        <v>13794</v>
      </c>
      <c r="B4229" s="502">
        <v>94290</v>
      </c>
      <c r="C4229" s="503" t="s">
        <v>6618</v>
      </c>
      <c r="D4229" s="502" t="s">
        <v>12</v>
      </c>
      <c r="E4229" s="504">
        <v>51.02</v>
      </c>
      <c r="F4229" s="512">
        <v>0</v>
      </c>
    </row>
    <row r="4230" spans="1:6">
      <c r="A4230" s="513" t="s">
        <v>13794</v>
      </c>
      <c r="B4230" s="502">
        <v>94284</v>
      </c>
      <c r="C4230" s="503" t="s">
        <v>6612</v>
      </c>
      <c r="D4230" s="502" t="s">
        <v>12</v>
      </c>
      <c r="E4230" s="504">
        <v>67.760000000000005</v>
      </c>
      <c r="F4230" s="512">
        <v>0</v>
      </c>
    </row>
    <row r="4231" spans="1:6">
      <c r="A4231" s="513" t="s">
        <v>13794</v>
      </c>
      <c r="B4231" s="502">
        <v>94292</v>
      </c>
      <c r="C4231" s="503" t="s">
        <v>6620</v>
      </c>
      <c r="D4231" s="502" t="s">
        <v>12</v>
      </c>
      <c r="E4231" s="504">
        <v>61.52</v>
      </c>
      <c r="F4231" s="512">
        <v>0</v>
      </c>
    </row>
    <row r="4232" spans="1:6">
      <c r="A4232" s="513" t="s">
        <v>13794</v>
      </c>
      <c r="B4232" s="502">
        <v>94286</v>
      </c>
      <c r="C4232" s="503" t="s">
        <v>6614</v>
      </c>
      <c r="D4232" s="502" t="s">
        <v>12</v>
      </c>
      <c r="E4232" s="504">
        <v>85.89</v>
      </c>
      <c r="F4232" s="512">
        <v>0</v>
      </c>
    </row>
    <row r="4233" spans="1:6">
      <c r="A4233" s="513" t="s">
        <v>13794</v>
      </c>
      <c r="B4233" s="502">
        <v>94287</v>
      </c>
      <c r="C4233" s="503" t="s">
        <v>6615</v>
      </c>
      <c r="D4233" s="502" t="s">
        <v>12</v>
      </c>
      <c r="E4233" s="504">
        <v>33.770000000000003</v>
      </c>
      <c r="F4233" s="512">
        <v>0</v>
      </c>
    </row>
    <row r="4234" spans="1:6">
      <c r="A4234" s="513" t="s">
        <v>13794</v>
      </c>
      <c r="B4234" s="502">
        <v>94281</v>
      </c>
      <c r="C4234" s="503" t="s">
        <v>6609</v>
      </c>
      <c r="D4234" s="502" t="s">
        <v>12</v>
      </c>
      <c r="E4234" s="504">
        <v>43.97</v>
      </c>
      <c r="F4234" s="512">
        <v>0</v>
      </c>
    </row>
    <row r="4235" spans="1:6">
      <c r="A4235" s="513" t="s">
        <v>13794</v>
      </c>
      <c r="B4235" s="502">
        <v>94289</v>
      </c>
      <c r="C4235" s="503" t="s">
        <v>6617</v>
      </c>
      <c r="D4235" s="502" t="s">
        <v>12</v>
      </c>
      <c r="E4235" s="504">
        <v>43.72</v>
      </c>
      <c r="F4235" s="512">
        <v>0</v>
      </c>
    </row>
    <row r="4236" spans="1:6">
      <c r="A4236" s="513" t="s">
        <v>13794</v>
      </c>
      <c r="B4236" s="502">
        <v>94283</v>
      </c>
      <c r="C4236" s="503" t="s">
        <v>6611</v>
      </c>
      <c r="D4236" s="502" t="s">
        <v>12</v>
      </c>
      <c r="E4236" s="504">
        <v>59.55</v>
      </c>
      <c r="F4236" s="512">
        <v>0</v>
      </c>
    </row>
    <row r="4237" spans="1:6">
      <c r="A4237" s="513" t="s">
        <v>13794</v>
      </c>
      <c r="B4237" s="502">
        <v>94291</v>
      </c>
      <c r="C4237" s="503" t="s">
        <v>6619</v>
      </c>
      <c r="D4237" s="502" t="s">
        <v>12</v>
      </c>
      <c r="E4237" s="504">
        <v>54.22</v>
      </c>
      <c r="F4237" s="512">
        <v>0</v>
      </c>
    </row>
    <row r="4238" spans="1:6">
      <c r="A4238" s="513" t="s">
        <v>13794</v>
      </c>
      <c r="B4238" s="502">
        <v>94285</v>
      </c>
      <c r="C4238" s="503" t="s">
        <v>6613</v>
      </c>
      <c r="D4238" s="502" t="s">
        <v>12</v>
      </c>
      <c r="E4238" s="504">
        <v>77.680000000000007</v>
      </c>
      <c r="F4238" s="512">
        <v>0</v>
      </c>
    </row>
    <row r="4239" spans="1:6">
      <c r="A4239" s="513" t="s">
        <v>13794</v>
      </c>
      <c r="B4239" s="502">
        <v>94293</v>
      </c>
      <c r="C4239" s="503" t="s">
        <v>6621</v>
      </c>
      <c r="D4239" s="502" t="s">
        <v>12</v>
      </c>
      <c r="E4239" s="504">
        <v>172.85</v>
      </c>
      <c r="F4239" s="512">
        <v>0</v>
      </c>
    </row>
    <row r="4240" spans="1:6">
      <c r="A4240" s="513" t="s">
        <v>13794</v>
      </c>
      <c r="B4240" s="502">
        <v>94264</v>
      </c>
      <c r="C4240" s="503" t="s">
        <v>6592</v>
      </c>
      <c r="D4240" s="502" t="s">
        <v>12</v>
      </c>
      <c r="E4240" s="504">
        <v>40.799999999999997</v>
      </c>
      <c r="F4240" s="512">
        <v>1.9900000000000001E-2</v>
      </c>
    </row>
    <row r="4241" spans="1:6">
      <c r="A4241" s="513" t="s">
        <v>13794</v>
      </c>
      <c r="B4241" s="502">
        <v>94266</v>
      </c>
      <c r="C4241" s="503" t="s">
        <v>6594</v>
      </c>
      <c r="D4241" s="502" t="s">
        <v>12</v>
      </c>
      <c r="E4241" s="504">
        <v>53.48</v>
      </c>
      <c r="F4241" s="512">
        <v>1.7399999999999999E-2</v>
      </c>
    </row>
    <row r="4242" spans="1:6">
      <c r="A4242" s="513" t="s">
        <v>13794</v>
      </c>
      <c r="B4242" s="502">
        <v>94263</v>
      </c>
      <c r="C4242" s="503" t="s">
        <v>6591</v>
      </c>
      <c r="D4242" s="502" t="s">
        <v>12</v>
      </c>
      <c r="E4242" s="504">
        <v>35.799999999999997</v>
      </c>
      <c r="F4242" s="512">
        <v>1.4800000000000001E-2</v>
      </c>
    </row>
    <row r="4243" spans="1:6">
      <c r="A4243" s="513" t="s">
        <v>13794</v>
      </c>
      <c r="B4243" s="502">
        <v>94265</v>
      </c>
      <c r="C4243" s="503" t="s">
        <v>6593</v>
      </c>
      <c r="D4243" s="502" t="s">
        <v>12</v>
      </c>
      <c r="E4243" s="504">
        <v>47.76</v>
      </c>
      <c r="F4243" s="512">
        <v>1.26E-2</v>
      </c>
    </row>
    <row r="4244" spans="1:6">
      <c r="A4244" s="513" t="s">
        <v>13794</v>
      </c>
      <c r="B4244" s="502">
        <v>94268</v>
      </c>
      <c r="C4244" s="503" t="s">
        <v>6596</v>
      </c>
      <c r="D4244" s="502" t="s">
        <v>12</v>
      </c>
      <c r="E4244" s="504">
        <v>64.040000000000006</v>
      </c>
      <c r="F4244" s="512">
        <v>1.61E-2</v>
      </c>
    </row>
    <row r="4245" spans="1:6">
      <c r="A4245" s="513" t="s">
        <v>13794</v>
      </c>
      <c r="B4245" s="502">
        <v>94272</v>
      </c>
      <c r="C4245" s="503" t="s">
        <v>6600</v>
      </c>
      <c r="D4245" s="502" t="s">
        <v>12</v>
      </c>
      <c r="E4245" s="504">
        <v>111.68</v>
      </c>
      <c r="F4245" s="512">
        <v>1.7100000000000001E-2</v>
      </c>
    </row>
    <row r="4246" spans="1:6">
      <c r="A4246" s="513" t="s">
        <v>13794</v>
      </c>
      <c r="B4246" s="502">
        <v>94267</v>
      </c>
      <c r="C4246" s="503" t="s">
        <v>6595</v>
      </c>
      <c r="D4246" s="502" t="s">
        <v>12</v>
      </c>
      <c r="E4246" s="504">
        <v>57.71</v>
      </c>
      <c r="F4246" s="512">
        <v>1.1599999999999999E-2</v>
      </c>
    </row>
    <row r="4247" spans="1:6">
      <c r="A4247" s="513" t="s">
        <v>13794</v>
      </c>
      <c r="B4247" s="502">
        <v>94269</v>
      </c>
      <c r="C4247" s="503" t="s">
        <v>6597</v>
      </c>
      <c r="D4247" s="502" t="s">
        <v>12</v>
      </c>
      <c r="E4247" s="504">
        <v>82.12</v>
      </c>
      <c r="F4247" s="512">
        <v>1.1299999999999999E-2</v>
      </c>
    </row>
    <row r="4248" spans="1:6">
      <c r="A4248" s="513" t="s">
        <v>13794</v>
      </c>
      <c r="B4248" s="502">
        <v>94271</v>
      </c>
      <c r="C4248" s="503" t="s">
        <v>6599</v>
      </c>
      <c r="D4248" s="502" t="s">
        <v>12</v>
      </c>
      <c r="E4248" s="504">
        <v>99.96</v>
      </c>
      <c r="F4248" s="512">
        <v>1.2500000000000001E-2</v>
      </c>
    </row>
    <row r="4249" spans="1:6">
      <c r="A4249" s="513" t="s">
        <v>13794</v>
      </c>
      <c r="B4249" s="502">
        <v>94270</v>
      </c>
      <c r="C4249" s="503" t="s">
        <v>6598</v>
      </c>
      <c r="D4249" s="502" t="s">
        <v>12</v>
      </c>
      <c r="E4249" s="504">
        <v>90.89</v>
      </c>
      <c r="F4249" s="512">
        <v>1.5699999999999999E-2</v>
      </c>
    </row>
    <row r="4250" spans="1:6">
      <c r="A4250" s="513" t="s">
        <v>13797</v>
      </c>
      <c r="B4250" s="502">
        <v>105555</v>
      </c>
      <c r="C4250" s="503" t="s">
        <v>13798</v>
      </c>
      <c r="D4250" s="502" t="s">
        <v>13</v>
      </c>
      <c r="E4250" s="504">
        <v>0</v>
      </c>
      <c r="F4250" s="512"/>
    </row>
    <row r="4251" spans="1:6">
      <c r="A4251" s="513" t="s">
        <v>13797</v>
      </c>
      <c r="B4251" s="502">
        <v>97603</v>
      </c>
      <c r="C4251" s="503" t="s">
        <v>13799</v>
      </c>
      <c r="D4251" s="502" t="s">
        <v>13</v>
      </c>
      <c r="E4251" s="504">
        <v>0</v>
      </c>
      <c r="F4251" s="512"/>
    </row>
    <row r="4252" spans="1:6">
      <c r="A4252" s="513" t="s">
        <v>13797</v>
      </c>
      <c r="B4252" s="502">
        <v>97602</v>
      </c>
      <c r="C4252" s="503" t="s">
        <v>13800</v>
      </c>
      <c r="D4252" s="502" t="s">
        <v>13</v>
      </c>
      <c r="E4252" s="504">
        <v>0</v>
      </c>
      <c r="F4252" s="512"/>
    </row>
    <row r="4253" spans="1:6">
      <c r="A4253" s="513" t="s">
        <v>13797</v>
      </c>
      <c r="B4253" s="502">
        <v>97604</v>
      </c>
      <c r="C4253" s="503" t="s">
        <v>13801</v>
      </c>
      <c r="D4253" s="502" t="s">
        <v>13</v>
      </c>
      <c r="E4253" s="504">
        <v>0</v>
      </c>
      <c r="F4253" s="512"/>
    </row>
    <row r="4254" spans="1:6">
      <c r="A4254" s="513" t="s">
        <v>13797</v>
      </c>
      <c r="B4254" s="502">
        <v>105553</v>
      </c>
      <c r="C4254" s="503" t="s">
        <v>13802</v>
      </c>
      <c r="D4254" s="502" t="s">
        <v>13</v>
      </c>
      <c r="E4254" s="504">
        <v>0</v>
      </c>
      <c r="F4254" s="512"/>
    </row>
    <row r="4255" spans="1:6">
      <c r="A4255" s="513" t="s">
        <v>13797</v>
      </c>
      <c r="B4255" s="502">
        <v>105552</v>
      </c>
      <c r="C4255" s="503" t="s">
        <v>13803</v>
      </c>
      <c r="D4255" s="502" t="s">
        <v>13</v>
      </c>
      <c r="E4255" s="504">
        <v>0</v>
      </c>
      <c r="F4255" s="512"/>
    </row>
    <row r="4256" spans="1:6">
      <c r="A4256" s="513" t="s">
        <v>13797</v>
      </c>
      <c r="B4256" s="502">
        <v>105550</v>
      </c>
      <c r="C4256" s="503" t="s">
        <v>13804</v>
      </c>
      <c r="D4256" s="502" t="s">
        <v>13</v>
      </c>
      <c r="E4256" s="504">
        <v>0</v>
      </c>
      <c r="F4256" s="512"/>
    </row>
    <row r="4257" spans="1:6">
      <c r="A4257" s="513" t="s">
        <v>13797</v>
      </c>
      <c r="B4257" s="502">
        <v>105551</v>
      </c>
      <c r="C4257" s="503" t="s">
        <v>13805</v>
      </c>
      <c r="D4257" s="502" t="s">
        <v>13</v>
      </c>
      <c r="E4257" s="504">
        <v>0</v>
      </c>
      <c r="F4257" s="512"/>
    </row>
    <row r="4258" spans="1:6">
      <c r="A4258" s="513" t="s">
        <v>13797</v>
      </c>
      <c r="B4258" s="502">
        <v>105549</v>
      </c>
      <c r="C4258" s="503" t="s">
        <v>13806</v>
      </c>
      <c r="D4258" s="502" t="s">
        <v>13</v>
      </c>
      <c r="E4258" s="504">
        <v>0</v>
      </c>
      <c r="F4258" s="512"/>
    </row>
    <row r="4259" spans="1:6">
      <c r="A4259" s="513" t="s">
        <v>13797</v>
      </c>
      <c r="B4259" s="502">
        <v>105547</v>
      </c>
      <c r="C4259" s="503" t="s">
        <v>13807</v>
      </c>
      <c r="D4259" s="502" t="s">
        <v>12</v>
      </c>
      <c r="E4259" s="504">
        <v>0</v>
      </c>
      <c r="F4259" s="512"/>
    </row>
    <row r="4260" spans="1:6">
      <c r="A4260" s="513" t="s">
        <v>13797</v>
      </c>
      <c r="B4260" s="502">
        <v>97605</v>
      </c>
      <c r="C4260" s="503" t="s">
        <v>6797</v>
      </c>
      <c r="D4260" s="502" t="s">
        <v>13</v>
      </c>
      <c r="E4260" s="504">
        <v>84.5</v>
      </c>
      <c r="F4260" s="512">
        <v>0.77239999999999998</v>
      </c>
    </row>
    <row r="4261" spans="1:6">
      <c r="A4261" s="513" t="s">
        <v>13797</v>
      </c>
      <c r="B4261" s="502">
        <v>97607</v>
      </c>
      <c r="C4261" s="503" t="s">
        <v>6798</v>
      </c>
      <c r="D4261" s="502" t="s">
        <v>13</v>
      </c>
      <c r="E4261" s="504">
        <v>107.65</v>
      </c>
      <c r="F4261" s="512">
        <v>0.75049999999999994</v>
      </c>
    </row>
    <row r="4262" spans="1:6">
      <c r="A4262" s="513" t="s">
        <v>13797</v>
      </c>
      <c r="B4262" s="502">
        <v>97599</v>
      </c>
      <c r="C4262" s="503" t="s">
        <v>6782</v>
      </c>
      <c r="D4262" s="502" t="s">
        <v>13</v>
      </c>
      <c r="E4262" s="504">
        <v>18.760000000000002</v>
      </c>
      <c r="F4262" s="512">
        <v>0</v>
      </c>
    </row>
    <row r="4263" spans="1:6">
      <c r="A4263" s="513" t="s">
        <v>13797</v>
      </c>
      <c r="B4263" s="502">
        <v>105542</v>
      </c>
      <c r="C4263" s="503" t="s">
        <v>13808</v>
      </c>
      <c r="D4263" s="502" t="s">
        <v>13</v>
      </c>
      <c r="E4263" s="504">
        <v>0</v>
      </c>
      <c r="F4263" s="512"/>
    </row>
    <row r="4264" spans="1:6">
      <c r="A4264" s="513" t="s">
        <v>13797</v>
      </c>
      <c r="B4264" s="502">
        <v>105543</v>
      </c>
      <c r="C4264" s="503" t="s">
        <v>13809</v>
      </c>
      <c r="D4264" s="502" t="s">
        <v>13</v>
      </c>
      <c r="E4264" s="504">
        <v>0</v>
      </c>
      <c r="F4264" s="512"/>
    </row>
    <row r="4265" spans="1:6">
      <c r="A4265" s="513" t="s">
        <v>13797</v>
      </c>
      <c r="B4265" s="502">
        <v>105544</v>
      </c>
      <c r="C4265" s="503" t="s">
        <v>13810</v>
      </c>
      <c r="D4265" s="502" t="s">
        <v>13</v>
      </c>
      <c r="E4265" s="504">
        <v>0</v>
      </c>
      <c r="F4265" s="512"/>
    </row>
    <row r="4266" spans="1:6">
      <c r="A4266" s="513" t="s">
        <v>13797</v>
      </c>
      <c r="B4266" s="502">
        <v>100913</v>
      </c>
      <c r="C4266" s="503" t="s">
        <v>13811</v>
      </c>
      <c r="D4266" s="502" t="s">
        <v>13</v>
      </c>
      <c r="E4266" s="504">
        <v>0</v>
      </c>
      <c r="F4266" s="512"/>
    </row>
    <row r="4267" spans="1:6">
      <c r="A4267" s="513" t="s">
        <v>13797</v>
      </c>
      <c r="B4267" s="502">
        <v>100916</v>
      </c>
      <c r="C4267" s="503" t="s">
        <v>13812</v>
      </c>
      <c r="D4267" s="502" t="s">
        <v>13</v>
      </c>
      <c r="E4267" s="504">
        <v>0</v>
      </c>
      <c r="F4267" s="512"/>
    </row>
    <row r="4268" spans="1:6">
      <c r="A4268" s="513" t="s">
        <v>13797</v>
      </c>
      <c r="B4268" s="502">
        <v>100918</v>
      </c>
      <c r="C4268" s="503" t="s">
        <v>13813</v>
      </c>
      <c r="D4268" s="502" t="s">
        <v>13</v>
      </c>
      <c r="E4268" s="504">
        <v>0</v>
      </c>
      <c r="F4268" s="512"/>
    </row>
    <row r="4269" spans="1:6">
      <c r="A4269" s="513" t="s">
        <v>13797</v>
      </c>
      <c r="B4269" s="502">
        <v>100914</v>
      </c>
      <c r="C4269" s="503" t="s">
        <v>13814</v>
      </c>
      <c r="D4269" s="502" t="s">
        <v>13</v>
      </c>
      <c r="E4269" s="504">
        <v>0</v>
      </c>
      <c r="F4269" s="512"/>
    </row>
    <row r="4270" spans="1:6">
      <c r="A4270" s="513" t="s">
        <v>13797</v>
      </c>
      <c r="B4270" s="502">
        <v>100917</v>
      </c>
      <c r="C4270" s="503" t="s">
        <v>13815</v>
      </c>
      <c r="D4270" s="502" t="s">
        <v>13</v>
      </c>
      <c r="E4270" s="504">
        <v>0</v>
      </c>
      <c r="F4270" s="512"/>
    </row>
    <row r="4271" spans="1:6">
      <c r="A4271" s="513" t="s">
        <v>13797</v>
      </c>
      <c r="B4271" s="502">
        <v>100907</v>
      </c>
      <c r="C4271" s="503" t="s">
        <v>13816</v>
      </c>
      <c r="D4271" s="502" t="s">
        <v>13</v>
      </c>
      <c r="E4271" s="504">
        <v>0</v>
      </c>
      <c r="F4271" s="512"/>
    </row>
    <row r="4272" spans="1:6">
      <c r="A4272" s="513" t="s">
        <v>13797</v>
      </c>
      <c r="B4272" s="502">
        <v>102467</v>
      </c>
      <c r="C4272" s="503" t="s">
        <v>13817</v>
      </c>
      <c r="D4272" s="502" t="s">
        <v>13</v>
      </c>
      <c r="E4272" s="504">
        <v>0</v>
      </c>
      <c r="F4272" s="512"/>
    </row>
    <row r="4273" spans="1:6">
      <c r="A4273" s="513" t="s">
        <v>13797</v>
      </c>
      <c r="B4273" s="502">
        <v>100910</v>
      </c>
      <c r="C4273" s="503" t="s">
        <v>13818</v>
      </c>
      <c r="D4273" s="502" t="s">
        <v>13</v>
      </c>
      <c r="E4273" s="504">
        <v>0</v>
      </c>
      <c r="F4273" s="512"/>
    </row>
    <row r="4274" spans="1:6">
      <c r="A4274" s="513" t="s">
        <v>13797</v>
      </c>
      <c r="B4274" s="502">
        <v>105541</v>
      </c>
      <c r="C4274" s="503" t="s">
        <v>13819</v>
      </c>
      <c r="D4274" s="502" t="s">
        <v>13</v>
      </c>
      <c r="E4274" s="504">
        <v>0</v>
      </c>
      <c r="F4274" s="512"/>
    </row>
    <row r="4275" spans="1:6">
      <c r="A4275" s="513" t="s">
        <v>13797</v>
      </c>
      <c r="B4275" s="502">
        <v>100908</v>
      </c>
      <c r="C4275" s="503" t="s">
        <v>13820</v>
      </c>
      <c r="D4275" s="502" t="s">
        <v>13</v>
      </c>
      <c r="E4275" s="504">
        <v>0</v>
      </c>
      <c r="F4275" s="512"/>
    </row>
    <row r="4276" spans="1:6">
      <c r="A4276" s="513" t="s">
        <v>13797</v>
      </c>
      <c r="B4276" s="502">
        <v>100911</v>
      </c>
      <c r="C4276" s="503" t="s">
        <v>13821</v>
      </c>
      <c r="D4276" s="502" t="s">
        <v>13</v>
      </c>
      <c r="E4276" s="504">
        <v>0</v>
      </c>
      <c r="F4276" s="512"/>
    </row>
    <row r="4277" spans="1:6">
      <c r="A4277" s="513" t="s">
        <v>13797</v>
      </c>
      <c r="B4277" s="502">
        <v>103782</v>
      </c>
      <c r="C4277" s="503" t="s">
        <v>6787</v>
      </c>
      <c r="D4277" s="502" t="s">
        <v>13</v>
      </c>
      <c r="E4277" s="504">
        <v>29.89</v>
      </c>
      <c r="F4277" s="512">
        <v>0</v>
      </c>
    </row>
    <row r="4278" spans="1:6">
      <c r="A4278" s="513" t="s">
        <v>13797</v>
      </c>
      <c r="B4278" s="502">
        <v>103786</v>
      </c>
      <c r="C4278" s="503" t="s">
        <v>13822</v>
      </c>
      <c r="D4278" s="502" t="s">
        <v>13</v>
      </c>
      <c r="E4278" s="504">
        <v>0</v>
      </c>
      <c r="F4278" s="512"/>
    </row>
    <row r="4279" spans="1:6">
      <c r="A4279" s="513" t="s">
        <v>13797</v>
      </c>
      <c r="B4279" s="502">
        <v>103787</v>
      </c>
      <c r="C4279" s="503" t="s">
        <v>13823</v>
      </c>
      <c r="D4279" s="502" t="s">
        <v>13</v>
      </c>
      <c r="E4279" s="504">
        <v>0</v>
      </c>
      <c r="F4279" s="512"/>
    </row>
    <row r="4280" spans="1:6">
      <c r="A4280" s="513" t="s">
        <v>13797</v>
      </c>
      <c r="B4280" s="502">
        <v>103788</v>
      </c>
      <c r="C4280" s="503" t="s">
        <v>13824</v>
      </c>
      <c r="D4280" s="502" t="s">
        <v>13</v>
      </c>
      <c r="E4280" s="504">
        <v>0</v>
      </c>
      <c r="F4280" s="512"/>
    </row>
    <row r="4281" spans="1:6">
      <c r="A4281" s="513" t="s">
        <v>13797</v>
      </c>
      <c r="B4281" s="502">
        <v>103783</v>
      </c>
      <c r="C4281" s="503" t="s">
        <v>13825</v>
      </c>
      <c r="D4281" s="502" t="s">
        <v>13</v>
      </c>
      <c r="E4281" s="504">
        <v>0</v>
      </c>
      <c r="F4281" s="512"/>
    </row>
    <row r="4282" spans="1:6">
      <c r="A4282" s="513" t="s">
        <v>13797</v>
      </c>
      <c r="B4282" s="502">
        <v>103784</v>
      </c>
      <c r="C4282" s="503" t="s">
        <v>13826</v>
      </c>
      <c r="D4282" s="502" t="s">
        <v>13</v>
      </c>
      <c r="E4282" s="504">
        <v>0</v>
      </c>
      <c r="F4282" s="512"/>
    </row>
    <row r="4283" spans="1:6">
      <c r="A4283" s="513" t="s">
        <v>13797</v>
      </c>
      <c r="B4283" s="502">
        <v>103785</v>
      </c>
      <c r="C4283" s="503" t="s">
        <v>13827</v>
      </c>
      <c r="D4283" s="502" t="s">
        <v>13</v>
      </c>
      <c r="E4283" s="504">
        <v>0</v>
      </c>
      <c r="F4283" s="512"/>
    </row>
    <row r="4284" spans="1:6">
      <c r="A4284" s="513" t="s">
        <v>13797</v>
      </c>
      <c r="B4284" s="502">
        <v>105546</v>
      </c>
      <c r="C4284" s="503" t="s">
        <v>13828</v>
      </c>
      <c r="D4284" s="502" t="s">
        <v>13</v>
      </c>
      <c r="E4284" s="504">
        <v>0</v>
      </c>
      <c r="F4284" s="512"/>
    </row>
    <row r="4285" spans="1:6">
      <c r="A4285" s="513" t="s">
        <v>13797</v>
      </c>
      <c r="B4285" s="502">
        <v>105545</v>
      </c>
      <c r="C4285" s="503" t="s">
        <v>13829</v>
      </c>
      <c r="D4285" s="502" t="s">
        <v>13</v>
      </c>
      <c r="E4285" s="504">
        <v>0</v>
      </c>
      <c r="F4285" s="512"/>
    </row>
    <row r="4286" spans="1:6">
      <c r="A4286" s="513" t="s">
        <v>13797</v>
      </c>
      <c r="B4286" s="502">
        <v>97610</v>
      </c>
      <c r="C4286" s="503" t="s">
        <v>6784</v>
      </c>
      <c r="D4286" s="502" t="s">
        <v>13</v>
      </c>
      <c r="E4286" s="504">
        <v>13.65</v>
      </c>
      <c r="F4286" s="512">
        <v>0</v>
      </c>
    </row>
    <row r="4287" spans="1:6">
      <c r="A4287" s="513" t="s">
        <v>13797</v>
      </c>
      <c r="B4287" s="502">
        <v>97609</v>
      </c>
      <c r="C4287" s="503" t="s">
        <v>6783</v>
      </c>
      <c r="D4287" s="502" t="s">
        <v>13</v>
      </c>
      <c r="E4287" s="504">
        <v>13.03</v>
      </c>
      <c r="F4287" s="512">
        <v>0</v>
      </c>
    </row>
    <row r="4288" spans="1:6">
      <c r="A4288" s="513" t="s">
        <v>13797</v>
      </c>
      <c r="B4288" s="502">
        <v>105554</v>
      </c>
      <c r="C4288" s="503" t="s">
        <v>6788</v>
      </c>
      <c r="D4288" s="502" t="s">
        <v>13</v>
      </c>
      <c r="E4288" s="504">
        <v>15.73</v>
      </c>
      <c r="F4288" s="512">
        <v>0</v>
      </c>
    </row>
    <row r="4289" spans="1:6">
      <c r="A4289" s="513" t="s">
        <v>13797</v>
      </c>
      <c r="B4289" s="502">
        <v>100903</v>
      </c>
      <c r="C4289" s="503" t="s">
        <v>6786</v>
      </c>
      <c r="D4289" s="502" t="s">
        <v>13</v>
      </c>
      <c r="E4289" s="504">
        <v>29.86</v>
      </c>
      <c r="F4289" s="512">
        <v>0</v>
      </c>
    </row>
    <row r="4290" spans="1:6">
      <c r="A4290" s="513" t="s">
        <v>13797</v>
      </c>
      <c r="B4290" s="502">
        <v>100902</v>
      </c>
      <c r="C4290" s="503" t="s">
        <v>6785</v>
      </c>
      <c r="D4290" s="502" t="s">
        <v>13</v>
      </c>
      <c r="E4290" s="504">
        <v>27.13</v>
      </c>
      <c r="F4290" s="512">
        <v>0</v>
      </c>
    </row>
    <row r="4291" spans="1:6">
      <c r="A4291" s="513" t="s">
        <v>13797</v>
      </c>
      <c r="B4291" s="502">
        <v>105548</v>
      </c>
      <c r="C4291" s="503" t="s">
        <v>13830</v>
      </c>
      <c r="D4291" s="502" t="s">
        <v>12</v>
      </c>
      <c r="E4291" s="504">
        <v>0</v>
      </c>
      <c r="F4291" s="512"/>
    </row>
    <row r="4292" spans="1:6">
      <c r="A4292" s="513" t="s">
        <v>13797</v>
      </c>
      <c r="B4292" s="502">
        <v>97595</v>
      </c>
      <c r="C4292" s="503" t="s">
        <v>6778</v>
      </c>
      <c r="D4292" s="502" t="s">
        <v>13</v>
      </c>
      <c r="E4292" s="504">
        <v>103.15</v>
      </c>
      <c r="F4292" s="512">
        <v>0.75939999999999996</v>
      </c>
    </row>
    <row r="4293" spans="1:6">
      <c r="A4293" s="513" t="s">
        <v>13797</v>
      </c>
      <c r="B4293" s="502">
        <v>97597</v>
      </c>
      <c r="C4293" s="503" t="s">
        <v>6780</v>
      </c>
      <c r="D4293" s="502" t="s">
        <v>13</v>
      </c>
      <c r="E4293" s="504">
        <v>72.739999999999995</v>
      </c>
      <c r="F4293" s="512">
        <v>0.74950000000000006</v>
      </c>
    </row>
    <row r="4294" spans="1:6">
      <c r="A4294" s="513" t="s">
        <v>13797</v>
      </c>
      <c r="B4294" s="502">
        <v>97596</v>
      </c>
      <c r="C4294" s="503" t="s">
        <v>6779</v>
      </c>
      <c r="D4294" s="502" t="s">
        <v>13</v>
      </c>
      <c r="E4294" s="504">
        <v>73.260000000000005</v>
      </c>
      <c r="F4294" s="512">
        <v>0.66120000000000001</v>
      </c>
    </row>
    <row r="4295" spans="1:6">
      <c r="A4295" s="513" t="s">
        <v>13797</v>
      </c>
      <c r="B4295" s="502">
        <v>97598</v>
      </c>
      <c r="C4295" s="503" t="s">
        <v>6781</v>
      </c>
      <c r="D4295" s="502" t="s">
        <v>13</v>
      </c>
      <c r="E4295" s="504">
        <v>68.92</v>
      </c>
      <c r="F4295" s="512">
        <v>0.73560000000000003</v>
      </c>
    </row>
    <row r="4296" spans="1:6">
      <c r="A4296" s="513" t="s">
        <v>13831</v>
      </c>
      <c r="B4296" s="502">
        <v>98549</v>
      </c>
      <c r="C4296" s="503" t="s">
        <v>13832</v>
      </c>
      <c r="D4296" s="502" t="s">
        <v>15</v>
      </c>
      <c r="E4296" s="504">
        <v>0</v>
      </c>
      <c r="F4296" s="512"/>
    </row>
    <row r="4297" spans="1:6">
      <c r="A4297" s="513" t="s">
        <v>13831</v>
      </c>
      <c r="B4297" s="502">
        <v>98562</v>
      </c>
      <c r="C4297" s="503" t="s">
        <v>5745</v>
      </c>
      <c r="D4297" s="502" t="s">
        <v>15</v>
      </c>
      <c r="E4297" s="504">
        <v>54.76</v>
      </c>
      <c r="F4297" s="512">
        <v>0</v>
      </c>
    </row>
    <row r="4298" spans="1:6">
      <c r="A4298" s="513" t="s">
        <v>13831</v>
      </c>
      <c r="B4298" s="502">
        <v>98555</v>
      </c>
      <c r="C4298" s="503" t="s">
        <v>5746</v>
      </c>
      <c r="D4298" s="502" t="s">
        <v>15</v>
      </c>
      <c r="E4298" s="504">
        <v>35.770000000000003</v>
      </c>
      <c r="F4298" s="512">
        <v>0</v>
      </c>
    </row>
    <row r="4299" spans="1:6">
      <c r="A4299" s="513" t="s">
        <v>13831</v>
      </c>
      <c r="B4299" s="502">
        <v>98556</v>
      </c>
      <c r="C4299" s="503" t="s">
        <v>6772</v>
      </c>
      <c r="D4299" s="502" t="s">
        <v>15</v>
      </c>
      <c r="E4299" s="504">
        <v>63.21</v>
      </c>
      <c r="F4299" s="512">
        <v>0</v>
      </c>
    </row>
    <row r="4300" spans="1:6">
      <c r="A4300" s="513" t="s">
        <v>13831</v>
      </c>
      <c r="B4300" s="502">
        <v>98557</v>
      </c>
      <c r="C4300" s="503" t="s">
        <v>5753</v>
      </c>
      <c r="D4300" s="502" t="s">
        <v>15</v>
      </c>
      <c r="E4300" s="504">
        <v>46.16</v>
      </c>
      <c r="F4300" s="512">
        <v>0</v>
      </c>
    </row>
    <row r="4301" spans="1:6">
      <c r="A4301" s="513" t="s">
        <v>13831</v>
      </c>
      <c r="B4301" s="502">
        <v>98548</v>
      </c>
      <c r="C4301" s="503" t="s">
        <v>13833</v>
      </c>
      <c r="D4301" s="502" t="s">
        <v>15</v>
      </c>
      <c r="E4301" s="504">
        <v>0</v>
      </c>
      <c r="F4301" s="512"/>
    </row>
    <row r="4302" spans="1:6">
      <c r="A4302" s="513" t="s">
        <v>13831</v>
      </c>
      <c r="B4302" s="502">
        <v>98547</v>
      </c>
      <c r="C4302" s="503" t="s">
        <v>5750</v>
      </c>
      <c r="D4302" s="502" t="s">
        <v>15</v>
      </c>
      <c r="E4302" s="504">
        <v>194.74</v>
      </c>
      <c r="F4302" s="512">
        <v>0</v>
      </c>
    </row>
    <row r="4303" spans="1:6">
      <c r="A4303" s="513" t="s">
        <v>13831</v>
      </c>
      <c r="B4303" s="502">
        <v>98546</v>
      </c>
      <c r="C4303" s="503" t="s">
        <v>5749</v>
      </c>
      <c r="D4303" s="502" t="s">
        <v>15</v>
      </c>
      <c r="E4303" s="504">
        <v>116.22</v>
      </c>
      <c r="F4303" s="512">
        <v>0</v>
      </c>
    </row>
    <row r="4304" spans="1:6">
      <c r="A4304" s="513" t="s">
        <v>13831</v>
      </c>
      <c r="B4304" s="502">
        <v>98552</v>
      </c>
      <c r="C4304" s="503" t="s">
        <v>13834</v>
      </c>
      <c r="D4304" s="502" t="s">
        <v>15</v>
      </c>
      <c r="E4304" s="504">
        <v>0</v>
      </c>
      <c r="F4304" s="512"/>
    </row>
    <row r="4305" spans="1:6">
      <c r="A4305" s="513" t="s">
        <v>13831</v>
      </c>
      <c r="B4305" s="502">
        <v>98553</v>
      </c>
      <c r="C4305" s="503" t="s">
        <v>5751</v>
      </c>
      <c r="D4305" s="502" t="s">
        <v>15</v>
      </c>
      <c r="E4305" s="504">
        <v>201.64</v>
      </c>
      <c r="F4305" s="512">
        <v>0</v>
      </c>
    </row>
    <row r="4306" spans="1:6">
      <c r="A4306" s="513" t="s">
        <v>13831</v>
      </c>
      <c r="B4306" s="502">
        <v>98554</v>
      </c>
      <c r="C4306" s="503" t="s">
        <v>5752</v>
      </c>
      <c r="D4306" s="502" t="s">
        <v>15</v>
      </c>
      <c r="E4306" s="504">
        <v>53.97</v>
      </c>
      <c r="F4306" s="512">
        <v>0</v>
      </c>
    </row>
    <row r="4307" spans="1:6">
      <c r="A4307" s="513" t="s">
        <v>13831</v>
      </c>
      <c r="B4307" s="502">
        <v>98565</v>
      </c>
      <c r="C4307" s="503" t="s">
        <v>5756</v>
      </c>
      <c r="D4307" s="502" t="s">
        <v>15</v>
      </c>
      <c r="E4307" s="504">
        <v>58.27</v>
      </c>
      <c r="F4307" s="512">
        <v>0</v>
      </c>
    </row>
    <row r="4308" spans="1:6">
      <c r="A4308" s="513" t="s">
        <v>13831</v>
      </c>
      <c r="B4308" s="502">
        <v>98567</v>
      </c>
      <c r="C4308" s="503" t="s">
        <v>5758</v>
      </c>
      <c r="D4308" s="502" t="s">
        <v>15</v>
      </c>
      <c r="E4308" s="504">
        <v>74.91</v>
      </c>
      <c r="F4308" s="512">
        <v>0</v>
      </c>
    </row>
    <row r="4309" spans="1:6">
      <c r="A4309" s="513" t="s">
        <v>13831</v>
      </c>
      <c r="B4309" s="502">
        <v>98569</v>
      </c>
      <c r="C4309" s="503" t="s">
        <v>5760</v>
      </c>
      <c r="D4309" s="502" t="s">
        <v>15</v>
      </c>
      <c r="E4309" s="504">
        <v>92.46</v>
      </c>
      <c r="F4309" s="512">
        <v>0</v>
      </c>
    </row>
    <row r="4310" spans="1:6">
      <c r="A4310" s="513" t="s">
        <v>13831</v>
      </c>
      <c r="B4310" s="502">
        <v>98571</v>
      </c>
      <c r="C4310" s="503" t="s">
        <v>5762</v>
      </c>
      <c r="D4310" s="502" t="s">
        <v>15</v>
      </c>
      <c r="E4310" s="504">
        <v>46.05</v>
      </c>
      <c r="F4310" s="512">
        <v>0</v>
      </c>
    </row>
    <row r="4311" spans="1:6">
      <c r="A4311" s="513" t="s">
        <v>13831</v>
      </c>
      <c r="B4311" s="502">
        <v>98572</v>
      </c>
      <c r="C4311" s="503" t="s">
        <v>5763</v>
      </c>
      <c r="D4311" s="502" t="s">
        <v>15</v>
      </c>
      <c r="E4311" s="504">
        <v>56.61</v>
      </c>
      <c r="F4311" s="512">
        <v>0</v>
      </c>
    </row>
    <row r="4312" spans="1:6">
      <c r="A4312" s="513" t="s">
        <v>13831</v>
      </c>
      <c r="B4312" s="502">
        <v>98563</v>
      </c>
      <c r="C4312" s="503" t="s">
        <v>5754</v>
      </c>
      <c r="D4312" s="502" t="s">
        <v>15</v>
      </c>
      <c r="E4312" s="504">
        <v>40.74</v>
      </c>
      <c r="F4312" s="512">
        <v>0</v>
      </c>
    </row>
    <row r="4313" spans="1:6">
      <c r="A4313" s="513" t="s">
        <v>13831</v>
      </c>
      <c r="B4313" s="502">
        <v>98564</v>
      </c>
      <c r="C4313" s="503" t="s">
        <v>5755</v>
      </c>
      <c r="D4313" s="502" t="s">
        <v>15</v>
      </c>
      <c r="E4313" s="504">
        <v>54.45</v>
      </c>
      <c r="F4313" s="512">
        <v>0</v>
      </c>
    </row>
    <row r="4314" spans="1:6">
      <c r="A4314" s="513" t="s">
        <v>13831</v>
      </c>
      <c r="B4314" s="502">
        <v>98566</v>
      </c>
      <c r="C4314" s="503" t="s">
        <v>5757</v>
      </c>
      <c r="D4314" s="502" t="s">
        <v>15</v>
      </c>
      <c r="E4314" s="504">
        <v>71.989999999999995</v>
      </c>
      <c r="F4314" s="512">
        <v>0</v>
      </c>
    </row>
    <row r="4315" spans="1:6">
      <c r="A4315" s="513" t="s">
        <v>13831</v>
      </c>
      <c r="B4315" s="502">
        <v>98568</v>
      </c>
      <c r="C4315" s="503" t="s">
        <v>5759</v>
      </c>
      <c r="D4315" s="502" t="s">
        <v>15</v>
      </c>
      <c r="E4315" s="504">
        <v>88.63</v>
      </c>
      <c r="F4315" s="512">
        <v>0</v>
      </c>
    </row>
    <row r="4316" spans="1:6">
      <c r="A4316" s="513" t="s">
        <v>13831</v>
      </c>
      <c r="B4316" s="502">
        <v>98570</v>
      </c>
      <c r="C4316" s="503" t="s">
        <v>5761</v>
      </c>
      <c r="D4316" s="502" t="s">
        <v>15</v>
      </c>
      <c r="E4316" s="504">
        <v>106.17</v>
      </c>
      <c r="F4316" s="512">
        <v>0</v>
      </c>
    </row>
    <row r="4317" spans="1:6">
      <c r="A4317" s="513" t="s">
        <v>13831</v>
      </c>
      <c r="B4317" s="502">
        <v>98573</v>
      </c>
      <c r="C4317" s="503" t="s">
        <v>5764</v>
      </c>
      <c r="D4317" s="502" t="s">
        <v>15</v>
      </c>
      <c r="E4317" s="504">
        <v>69.7</v>
      </c>
      <c r="F4317" s="512">
        <v>0</v>
      </c>
    </row>
    <row r="4318" spans="1:6">
      <c r="A4318" s="513" t="s">
        <v>13831</v>
      </c>
      <c r="B4318" s="502">
        <v>98576</v>
      </c>
      <c r="C4318" s="503" t="s">
        <v>5743</v>
      </c>
      <c r="D4318" s="502" t="s">
        <v>12</v>
      </c>
      <c r="E4318" s="504">
        <v>21.2</v>
      </c>
      <c r="F4318" s="512">
        <v>0</v>
      </c>
    </row>
    <row r="4319" spans="1:6">
      <c r="A4319" s="513" t="s">
        <v>13831</v>
      </c>
      <c r="B4319" s="502">
        <v>98575</v>
      </c>
      <c r="C4319" s="503" t="s">
        <v>5742</v>
      </c>
      <c r="D4319" s="502" t="s">
        <v>12</v>
      </c>
      <c r="E4319" s="504">
        <v>79.010000000000005</v>
      </c>
      <c r="F4319" s="512">
        <v>0</v>
      </c>
    </row>
    <row r="4320" spans="1:6">
      <c r="A4320" s="513" t="s">
        <v>13831</v>
      </c>
      <c r="B4320" s="502">
        <v>98577</v>
      </c>
      <c r="C4320" s="503" t="s">
        <v>5744</v>
      </c>
      <c r="D4320" s="502" t="s">
        <v>12</v>
      </c>
      <c r="E4320" s="504">
        <v>52.81</v>
      </c>
      <c r="F4320" s="512">
        <v>0</v>
      </c>
    </row>
    <row r="4321" spans="1:6">
      <c r="A4321" s="513" t="s">
        <v>13831</v>
      </c>
      <c r="B4321" s="502">
        <v>98558</v>
      </c>
      <c r="C4321" s="503" t="s">
        <v>5747</v>
      </c>
      <c r="D4321" s="502" t="s">
        <v>13</v>
      </c>
      <c r="E4321" s="504">
        <v>10.199999999999999</v>
      </c>
      <c r="F4321" s="512">
        <v>0</v>
      </c>
    </row>
    <row r="4322" spans="1:6">
      <c r="A4322" s="513" t="s">
        <v>13831</v>
      </c>
      <c r="B4322" s="502">
        <v>98550</v>
      </c>
      <c r="C4322" s="503" t="s">
        <v>13835</v>
      </c>
      <c r="D4322" s="502" t="s">
        <v>15</v>
      </c>
      <c r="E4322" s="504">
        <v>0</v>
      </c>
      <c r="F4322" s="512"/>
    </row>
    <row r="4323" spans="1:6">
      <c r="A4323" s="513" t="s">
        <v>13831</v>
      </c>
      <c r="B4323" s="502">
        <v>98551</v>
      </c>
      <c r="C4323" s="503" t="s">
        <v>13836</v>
      </c>
      <c r="D4323" s="502" t="s">
        <v>12</v>
      </c>
      <c r="E4323" s="504">
        <v>0</v>
      </c>
      <c r="F4323" s="512"/>
    </row>
    <row r="4324" spans="1:6">
      <c r="A4324" s="513" t="s">
        <v>13831</v>
      </c>
      <c r="B4324" s="502">
        <v>98559</v>
      </c>
      <c r="C4324" s="503" t="s">
        <v>5748</v>
      </c>
      <c r="D4324" s="502" t="s">
        <v>12</v>
      </c>
      <c r="E4324" s="504">
        <v>4.8499999999999996</v>
      </c>
      <c r="F4324" s="512">
        <v>0</v>
      </c>
    </row>
    <row r="4325" spans="1:6">
      <c r="A4325" s="513" t="s">
        <v>13837</v>
      </c>
      <c r="B4325" s="502">
        <v>91925</v>
      </c>
      <c r="C4325" s="503" t="s">
        <v>3855</v>
      </c>
      <c r="D4325" s="502" t="s">
        <v>12</v>
      </c>
      <c r="E4325" s="504">
        <v>4.4000000000000004</v>
      </c>
      <c r="F4325" s="512">
        <v>0</v>
      </c>
    </row>
    <row r="4326" spans="1:6">
      <c r="A4326" s="513" t="s">
        <v>13837</v>
      </c>
      <c r="B4326" s="502">
        <v>91924</v>
      </c>
      <c r="C4326" s="503" t="s">
        <v>3854</v>
      </c>
      <c r="D4326" s="502" t="s">
        <v>12</v>
      </c>
      <c r="E4326" s="504">
        <v>3.6</v>
      </c>
      <c r="F4326" s="512">
        <v>0</v>
      </c>
    </row>
    <row r="4327" spans="1:6">
      <c r="A4327" s="513" t="s">
        <v>13837</v>
      </c>
      <c r="B4327" s="502">
        <v>91933</v>
      </c>
      <c r="C4327" s="503" t="s">
        <v>3863</v>
      </c>
      <c r="D4327" s="502" t="s">
        <v>12</v>
      </c>
      <c r="E4327" s="504">
        <v>20.100000000000001</v>
      </c>
      <c r="F4327" s="512">
        <v>0</v>
      </c>
    </row>
    <row r="4328" spans="1:6">
      <c r="A4328" s="513" t="s">
        <v>13837</v>
      </c>
      <c r="B4328" s="502">
        <v>91932</v>
      </c>
      <c r="C4328" s="503" t="s">
        <v>3862</v>
      </c>
      <c r="D4328" s="502" t="s">
        <v>12</v>
      </c>
      <c r="E4328" s="504">
        <v>20.87</v>
      </c>
      <c r="F4328" s="512">
        <v>0</v>
      </c>
    </row>
    <row r="4329" spans="1:6">
      <c r="A4329" s="513" t="s">
        <v>13837</v>
      </c>
      <c r="B4329" s="502">
        <v>91935</v>
      </c>
      <c r="C4329" s="503" t="s">
        <v>3865</v>
      </c>
      <c r="D4329" s="502" t="s">
        <v>12</v>
      </c>
      <c r="E4329" s="504">
        <v>31.59</v>
      </c>
      <c r="F4329" s="512">
        <v>0</v>
      </c>
    </row>
    <row r="4330" spans="1:6">
      <c r="A4330" s="513" t="s">
        <v>13837</v>
      </c>
      <c r="B4330" s="502">
        <v>91934</v>
      </c>
      <c r="C4330" s="503" t="s">
        <v>3864</v>
      </c>
      <c r="D4330" s="502" t="s">
        <v>12</v>
      </c>
      <c r="E4330" s="504">
        <v>30.11</v>
      </c>
      <c r="F4330" s="512">
        <v>0</v>
      </c>
    </row>
    <row r="4331" spans="1:6">
      <c r="A4331" s="513" t="s">
        <v>13837</v>
      </c>
      <c r="B4331" s="502">
        <v>91927</v>
      </c>
      <c r="C4331" s="503" t="s">
        <v>3857</v>
      </c>
      <c r="D4331" s="502" t="s">
        <v>12</v>
      </c>
      <c r="E4331" s="504">
        <v>5.97</v>
      </c>
      <c r="F4331" s="512">
        <v>0</v>
      </c>
    </row>
    <row r="4332" spans="1:6">
      <c r="A4332" s="513" t="s">
        <v>13837</v>
      </c>
      <c r="B4332" s="502">
        <v>91926</v>
      </c>
      <c r="C4332" s="503" t="s">
        <v>3856</v>
      </c>
      <c r="D4332" s="502" t="s">
        <v>12</v>
      </c>
      <c r="E4332" s="504">
        <v>5.29</v>
      </c>
      <c r="F4332" s="512">
        <v>0</v>
      </c>
    </row>
    <row r="4333" spans="1:6">
      <c r="A4333" s="513" t="s">
        <v>13837</v>
      </c>
      <c r="B4333" s="502">
        <v>91929</v>
      </c>
      <c r="C4333" s="503" t="s">
        <v>3859</v>
      </c>
      <c r="D4333" s="502" t="s">
        <v>12</v>
      </c>
      <c r="E4333" s="504">
        <v>8.84</v>
      </c>
      <c r="F4333" s="512">
        <v>0</v>
      </c>
    </row>
    <row r="4334" spans="1:6">
      <c r="A4334" s="513" t="s">
        <v>13837</v>
      </c>
      <c r="B4334" s="502">
        <v>91928</v>
      </c>
      <c r="C4334" s="503" t="s">
        <v>3858</v>
      </c>
      <c r="D4334" s="502" t="s">
        <v>12</v>
      </c>
      <c r="E4334" s="504">
        <v>8.24</v>
      </c>
      <c r="F4334" s="512">
        <v>0</v>
      </c>
    </row>
    <row r="4335" spans="1:6">
      <c r="A4335" s="513" t="s">
        <v>13837</v>
      </c>
      <c r="B4335" s="502">
        <v>91931</v>
      </c>
      <c r="C4335" s="503" t="s">
        <v>3861</v>
      </c>
      <c r="D4335" s="502" t="s">
        <v>12</v>
      </c>
      <c r="E4335" s="504">
        <v>12.53</v>
      </c>
      <c r="F4335" s="512">
        <v>0</v>
      </c>
    </row>
    <row r="4336" spans="1:6">
      <c r="A4336" s="513" t="s">
        <v>13837</v>
      </c>
      <c r="B4336" s="502">
        <v>91930</v>
      </c>
      <c r="C4336" s="503" t="s">
        <v>3860</v>
      </c>
      <c r="D4336" s="502" t="s">
        <v>12</v>
      </c>
      <c r="E4336" s="504">
        <v>11.56</v>
      </c>
      <c r="F4336" s="512">
        <v>0</v>
      </c>
    </row>
    <row r="4337" spans="1:6">
      <c r="A4337" s="513" t="s">
        <v>13837</v>
      </c>
      <c r="B4337" s="502">
        <v>104620</v>
      </c>
      <c r="C4337" s="503" t="s">
        <v>13838</v>
      </c>
      <c r="D4337" s="502" t="s">
        <v>13</v>
      </c>
      <c r="E4337" s="504">
        <v>0</v>
      </c>
      <c r="F4337" s="512"/>
    </row>
    <row r="4338" spans="1:6">
      <c r="A4338" s="513" t="s">
        <v>13837</v>
      </c>
      <c r="B4338" s="502">
        <v>104624</v>
      </c>
      <c r="C4338" s="503" t="s">
        <v>13839</v>
      </c>
      <c r="D4338" s="502" t="s">
        <v>13</v>
      </c>
      <c r="E4338" s="504">
        <v>0</v>
      </c>
      <c r="F4338" s="512"/>
    </row>
    <row r="4339" spans="1:6">
      <c r="A4339" s="513" t="s">
        <v>13837</v>
      </c>
      <c r="B4339" s="502">
        <v>104622</v>
      </c>
      <c r="C4339" s="503" t="s">
        <v>13840</v>
      </c>
      <c r="D4339" s="502" t="s">
        <v>13</v>
      </c>
      <c r="E4339" s="504">
        <v>0</v>
      </c>
      <c r="F4339" s="512"/>
    </row>
    <row r="4340" spans="1:6">
      <c r="A4340" s="513" t="s">
        <v>13837</v>
      </c>
      <c r="B4340" s="502">
        <v>104621</v>
      </c>
      <c r="C4340" s="503" t="s">
        <v>13841</v>
      </c>
      <c r="D4340" s="502" t="s">
        <v>13</v>
      </c>
      <c r="E4340" s="504">
        <v>0</v>
      </c>
      <c r="F4340" s="512"/>
    </row>
    <row r="4341" spans="1:6">
      <c r="A4341" s="513" t="s">
        <v>13837</v>
      </c>
      <c r="B4341" s="502">
        <v>104625</v>
      </c>
      <c r="C4341" s="503" t="s">
        <v>13842</v>
      </c>
      <c r="D4341" s="502" t="s">
        <v>13</v>
      </c>
      <c r="E4341" s="504">
        <v>0</v>
      </c>
      <c r="F4341" s="512"/>
    </row>
    <row r="4342" spans="1:6">
      <c r="A4342" s="513" t="s">
        <v>13837</v>
      </c>
      <c r="B4342" s="502">
        <v>104623</v>
      </c>
      <c r="C4342" s="503" t="s">
        <v>13843</v>
      </c>
      <c r="D4342" s="502" t="s">
        <v>13</v>
      </c>
      <c r="E4342" s="504">
        <v>0</v>
      </c>
      <c r="F4342" s="512"/>
    </row>
    <row r="4343" spans="1:6">
      <c r="A4343" s="513" t="s">
        <v>13837</v>
      </c>
      <c r="B4343" s="502">
        <v>91937</v>
      </c>
      <c r="C4343" s="503" t="s">
        <v>3877</v>
      </c>
      <c r="D4343" s="502" t="s">
        <v>13</v>
      </c>
      <c r="E4343" s="504">
        <v>17.47</v>
      </c>
      <c r="F4343" s="512">
        <v>0</v>
      </c>
    </row>
    <row r="4344" spans="1:6">
      <c r="A4344" s="513" t="s">
        <v>13837</v>
      </c>
      <c r="B4344" s="502">
        <v>92865</v>
      </c>
      <c r="C4344" s="503" t="s">
        <v>3884</v>
      </c>
      <c r="D4344" s="502" t="s">
        <v>13</v>
      </c>
      <c r="E4344" s="504">
        <v>16.09</v>
      </c>
      <c r="F4344" s="512">
        <v>0</v>
      </c>
    </row>
    <row r="4345" spans="1:6">
      <c r="A4345" s="513" t="s">
        <v>13837</v>
      </c>
      <c r="B4345" s="502">
        <v>91936</v>
      </c>
      <c r="C4345" s="503" t="s">
        <v>3876</v>
      </c>
      <c r="D4345" s="502" t="s">
        <v>13</v>
      </c>
      <c r="E4345" s="504">
        <v>19.64</v>
      </c>
      <c r="F4345" s="512">
        <v>0</v>
      </c>
    </row>
    <row r="4346" spans="1:6">
      <c r="A4346" s="513" t="s">
        <v>13837</v>
      </c>
      <c r="B4346" s="502">
        <v>92867</v>
      </c>
      <c r="C4346" s="503" t="s">
        <v>3886</v>
      </c>
      <c r="D4346" s="502" t="s">
        <v>13</v>
      </c>
      <c r="E4346" s="504">
        <v>33.5</v>
      </c>
      <c r="F4346" s="512">
        <v>0</v>
      </c>
    </row>
    <row r="4347" spans="1:6">
      <c r="A4347" s="513" t="s">
        <v>13837</v>
      </c>
      <c r="B4347" s="502">
        <v>91939</v>
      </c>
      <c r="C4347" s="503" t="s">
        <v>3878</v>
      </c>
      <c r="D4347" s="502" t="s">
        <v>13</v>
      </c>
      <c r="E4347" s="504">
        <v>34.57</v>
      </c>
      <c r="F4347" s="512">
        <v>0</v>
      </c>
    </row>
    <row r="4348" spans="1:6">
      <c r="A4348" s="513" t="s">
        <v>13837</v>
      </c>
      <c r="B4348" s="502">
        <v>92869</v>
      </c>
      <c r="C4348" s="503" t="s">
        <v>3888</v>
      </c>
      <c r="D4348" s="502" t="s">
        <v>13</v>
      </c>
      <c r="E4348" s="504">
        <v>11.61</v>
      </c>
      <c r="F4348" s="512">
        <v>0</v>
      </c>
    </row>
    <row r="4349" spans="1:6">
      <c r="A4349" s="513" t="s">
        <v>13837</v>
      </c>
      <c r="B4349" s="502">
        <v>91941</v>
      </c>
      <c r="C4349" s="503" t="s">
        <v>3880</v>
      </c>
      <c r="D4349" s="502" t="s">
        <v>13</v>
      </c>
      <c r="E4349" s="504">
        <v>12.68</v>
      </c>
      <c r="F4349" s="512">
        <v>0</v>
      </c>
    </row>
    <row r="4350" spans="1:6">
      <c r="A4350" s="513" t="s">
        <v>13837</v>
      </c>
      <c r="B4350" s="502">
        <v>92868</v>
      </c>
      <c r="C4350" s="503" t="s">
        <v>3887</v>
      </c>
      <c r="D4350" s="502" t="s">
        <v>13</v>
      </c>
      <c r="E4350" s="504">
        <v>18.809999999999999</v>
      </c>
      <c r="F4350" s="512">
        <v>0</v>
      </c>
    </row>
    <row r="4351" spans="1:6">
      <c r="A4351" s="513" t="s">
        <v>13837</v>
      </c>
      <c r="B4351" s="502">
        <v>91940</v>
      </c>
      <c r="C4351" s="503" t="s">
        <v>3879</v>
      </c>
      <c r="D4351" s="502" t="s">
        <v>13</v>
      </c>
      <c r="E4351" s="504">
        <v>19.88</v>
      </c>
      <c r="F4351" s="512">
        <v>0</v>
      </c>
    </row>
    <row r="4352" spans="1:6">
      <c r="A4352" s="513" t="s">
        <v>13837</v>
      </c>
      <c r="B4352" s="502">
        <v>92870</v>
      </c>
      <c r="C4352" s="503" t="s">
        <v>3889</v>
      </c>
      <c r="D4352" s="502" t="s">
        <v>13</v>
      </c>
      <c r="E4352" s="504">
        <v>36.619999999999997</v>
      </c>
      <c r="F4352" s="512">
        <v>0</v>
      </c>
    </row>
    <row r="4353" spans="1:6">
      <c r="A4353" s="513" t="s">
        <v>13837</v>
      </c>
      <c r="B4353" s="502">
        <v>91942</v>
      </c>
      <c r="C4353" s="503" t="s">
        <v>3881</v>
      </c>
      <c r="D4353" s="502" t="s">
        <v>13</v>
      </c>
      <c r="E4353" s="504">
        <v>38.54</v>
      </c>
      <c r="F4353" s="512">
        <v>0</v>
      </c>
    </row>
    <row r="4354" spans="1:6">
      <c r="A4354" s="513" t="s">
        <v>13837</v>
      </c>
      <c r="B4354" s="502">
        <v>92872</v>
      </c>
      <c r="C4354" s="503" t="s">
        <v>3891</v>
      </c>
      <c r="D4354" s="502" t="s">
        <v>13</v>
      </c>
      <c r="E4354" s="504">
        <v>13.94</v>
      </c>
      <c r="F4354" s="512">
        <v>0</v>
      </c>
    </row>
    <row r="4355" spans="1:6">
      <c r="A4355" s="513" t="s">
        <v>13837</v>
      </c>
      <c r="B4355" s="502">
        <v>91944</v>
      </c>
      <c r="C4355" s="503" t="s">
        <v>3883</v>
      </c>
      <c r="D4355" s="502" t="s">
        <v>13</v>
      </c>
      <c r="E4355" s="504">
        <v>15.86</v>
      </c>
      <c r="F4355" s="512">
        <v>0</v>
      </c>
    </row>
    <row r="4356" spans="1:6">
      <c r="A4356" s="513" t="s">
        <v>13837</v>
      </c>
      <c r="B4356" s="502">
        <v>92871</v>
      </c>
      <c r="C4356" s="503" t="s">
        <v>3890</v>
      </c>
      <c r="D4356" s="502" t="s">
        <v>13</v>
      </c>
      <c r="E4356" s="504">
        <v>21.42</v>
      </c>
      <c r="F4356" s="512">
        <v>0</v>
      </c>
    </row>
    <row r="4357" spans="1:6">
      <c r="A4357" s="513" t="s">
        <v>13837</v>
      </c>
      <c r="B4357" s="502">
        <v>91943</v>
      </c>
      <c r="C4357" s="503" t="s">
        <v>3882</v>
      </c>
      <c r="D4357" s="502" t="s">
        <v>13</v>
      </c>
      <c r="E4357" s="504">
        <v>23.34</v>
      </c>
      <c r="F4357" s="512">
        <v>0</v>
      </c>
    </row>
    <row r="4358" spans="1:6">
      <c r="A4358" s="513" t="s">
        <v>13837</v>
      </c>
      <c r="B4358" s="502">
        <v>92866</v>
      </c>
      <c r="C4358" s="503" t="s">
        <v>3885</v>
      </c>
      <c r="D4358" s="502" t="s">
        <v>13</v>
      </c>
      <c r="E4358" s="504">
        <v>14.19</v>
      </c>
      <c r="F4358" s="512">
        <v>0</v>
      </c>
    </row>
    <row r="4359" spans="1:6">
      <c r="A4359" s="513" t="s">
        <v>13837</v>
      </c>
      <c r="B4359" s="502">
        <v>91987</v>
      </c>
      <c r="C4359" s="503" t="s">
        <v>3973</v>
      </c>
      <c r="D4359" s="502" t="s">
        <v>13</v>
      </c>
      <c r="E4359" s="504">
        <v>59.54</v>
      </c>
      <c r="F4359" s="512">
        <v>0</v>
      </c>
    </row>
    <row r="4360" spans="1:6">
      <c r="A4360" s="513" t="s">
        <v>13837</v>
      </c>
      <c r="B4360" s="502">
        <v>91986</v>
      </c>
      <c r="C4360" s="503" t="s">
        <v>3972</v>
      </c>
      <c r="D4360" s="502" t="s">
        <v>13</v>
      </c>
      <c r="E4360" s="504">
        <v>46.12</v>
      </c>
      <c r="F4360" s="512">
        <v>0</v>
      </c>
    </row>
    <row r="4361" spans="1:6">
      <c r="A4361" s="513" t="s">
        <v>13837</v>
      </c>
      <c r="B4361" s="502">
        <v>97559</v>
      </c>
      <c r="C4361" s="503" t="s">
        <v>3850</v>
      </c>
      <c r="D4361" s="502" t="s">
        <v>13</v>
      </c>
      <c r="E4361" s="504">
        <v>14.59</v>
      </c>
      <c r="F4361" s="512">
        <v>0</v>
      </c>
    </row>
    <row r="4362" spans="1:6">
      <c r="A4362" s="513" t="s">
        <v>13837</v>
      </c>
      <c r="B4362" s="502">
        <v>97562</v>
      </c>
      <c r="C4362" s="503" t="s">
        <v>3851</v>
      </c>
      <c r="D4362" s="502" t="s">
        <v>13</v>
      </c>
      <c r="E4362" s="504">
        <v>12.09</v>
      </c>
      <c r="F4362" s="512">
        <v>0</v>
      </c>
    </row>
    <row r="4363" spans="1:6">
      <c r="A4363" s="513" t="s">
        <v>13837</v>
      </c>
      <c r="B4363" s="502">
        <v>97564</v>
      </c>
      <c r="C4363" s="503" t="s">
        <v>3852</v>
      </c>
      <c r="D4363" s="502" t="s">
        <v>13</v>
      </c>
      <c r="E4363" s="504">
        <v>19.63</v>
      </c>
      <c r="F4363" s="512">
        <v>0</v>
      </c>
    </row>
    <row r="4364" spans="1:6">
      <c r="A4364" s="513" t="s">
        <v>13837</v>
      </c>
      <c r="B4364" s="502">
        <v>91889</v>
      </c>
      <c r="C4364" s="503" t="s">
        <v>3817</v>
      </c>
      <c r="D4364" s="502" t="s">
        <v>13</v>
      </c>
      <c r="E4364" s="504">
        <v>13.1</v>
      </c>
      <c r="F4364" s="512">
        <v>0</v>
      </c>
    </row>
    <row r="4365" spans="1:6">
      <c r="A4365" s="513" t="s">
        <v>13837</v>
      </c>
      <c r="B4365" s="502">
        <v>91901</v>
      </c>
      <c r="C4365" s="503" t="s">
        <v>3825</v>
      </c>
      <c r="D4365" s="502" t="s">
        <v>13</v>
      </c>
      <c r="E4365" s="504">
        <v>10.6</v>
      </c>
      <c r="F4365" s="512">
        <v>0</v>
      </c>
    </row>
    <row r="4366" spans="1:6">
      <c r="A4366" s="513" t="s">
        <v>13837</v>
      </c>
      <c r="B4366" s="502">
        <v>91913</v>
      </c>
      <c r="C4366" s="503" t="s">
        <v>3833</v>
      </c>
      <c r="D4366" s="502" t="s">
        <v>13</v>
      </c>
      <c r="E4366" s="504">
        <v>18.2</v>
      </c>
      <c r="F4366" s="512">
        <v>0</v>
      </c>
    </row>
    <row r="4367" spans="1:6">
      <c r="A4367" s="513" t="s">
        <v>13837</v>
      </c>
      <c r="B4367" s="502">
        <v>91892</v>
      </c>
      <c r="C4367" s="503" t="s">
        <v>3819</v>
      </c>
      <c r="D4367" s="502" t="s">
        <v>13</v>
      </c>
      <c r="E4367" s="504">
        <v>17.100000000000001</v>
      </c>
      <c r="F4367" s="512">
        <v>0</v>
      </c>
    </row>
    <row r="4368" spans="1:6">
      <c r="A4368" s="513" t="s">
        <v>13837</v>
      </c>
      <c r="B4368" s="502">
        <v>91904</v>
      </c>
      <c r="C4368" s="503" t="s">
        <v>3827</v>
      </c>
      <c r="D4368" s="502" t="s">
        <v>13</v>
      </c>
      <c r="E4368" s="504">
        <v>14.6</v>
      </c>
      <c r="F4368" s="512">
        <v>0</v>
      </c>
    </row>
    <row r="4369" spans="1:6">
      <c r="A4369" s="513" t="s">
        <v>13837</v>
      </c>
      <c r="B4369" s="502">
        <v>91916</v>
      </c>
      <c r="C4369" s="503" t="s">
        <v>3835</v>
      </c>
      <c r="D4369" s="502" t="s">
        <v>13</v>
      </c>
      <c r="E4369" s="504">
        <v>22.14</v>
      </c>
      <c r="F4369" s="512">
        <v>0</v>
      </c>
    </row>
    <row r="4370" spans="1:6">
      <c r="A4370" s="513" t="s">
        <v>13837</v>
      </c>
      <c r="B4370" s="502">
        <v>91895</v>
      </c>
      <c r="C4370" s="503" t="s">
        <v>3821</v>
      </c>
      <c r="D4370" s="502" t="s">
        <v>13</v>
      </c>
      <c r="E4370" s="504">
        <v>20.7</v>
      </c>
      <c r="F4370" s="512">
        <v>0</v>
      </c>
    </row>
    <row r="4371" spans="1:6">
      <c r="A4371" s="513" t="s">
        <v>13837</v>
      </c>
      <c r="B4371" s="502">
        <v>91907</v>
      </c>
      <c r="C4371" s="503" t="s">
        <v>3829</v>
      </c>
      <c r="D4371" s="502" t="s">
        <v>13</v>
      </c>
      <c r="E4371" s="504">
        <v>18.2</v>
      </c>
      <c r="F4371" s="512">
        <v>0</v>
      </c>
    </row>
    <row r="4372" spans="1:6">
      <c r="A4372" s="513" t="s">
        <v>13837</v>
      </c>
      <c r="B4372" s="502">
        <v>91919</v>
      </c>
      <c r="C4372" s="503" t="s">
        <v>3837</v>
      </c>
      <c r="D4372" s="502" t="s">
        <v>13</v>
      </c>
      <c r="E4372" s="504">
        <v>25.69</v>
      </c>
      <c r="F4372" s="512">
        <v>0</v>
      </c>
    </row>
    <row r="4373" spans="1:6">
      <c r="A4373" s="513" t="s">
        <v>13837</v>
      </c>
      <c r="B4373" s="502">
        <v>91898</v>
      </c>
      <c r="C4373" s="503" t="s">
        <v>3823</v>
      </c>
      <c r="D4373" s="502" t="s">
        <v>13</v>
      </c>
      <c r="E4373" s="504">
        <v>23.62</v>
      </c>
      <c r="F4373" s="512">
        <v>0</v>
      </c>
    </row>
    <row r="4374" spans="1:6">
      <c r="A4374" s="513" t="s">
        <v>13837</v>
      </c>
      <c r="B4374" s="502">
        <v>91910</v>
      </c>
      <c r="C4374" s="503" t="s">
        <v>3831</v>
      </c>
      <c r="D4374" s="502" t="s">
        <v>13</v>
      </c>
      <c r="E4374" s="504">
        <v>21.18</v>
      </c>
      <c r="F4374" s="512">
        <v>0</v>
      </c>
    </row>
    <row r="4375" spans="1:6">
      <c r="A4375" s="513" t="s">
        <v>13837</v>
      </c>
      <c r="B4375" s="502">
        <v>91922</v>
      </c>
      <c r="C4375" s="503" t="s">
        <v>3839</v>
      </c>
      <c r="D4375" s="502" t="s">
        <v>13</v>
      </c>
      <c r="E4375" s="504">
        <v>28.55</v>
      </c>
      <c r="F4375" s="512">
        <v>0</v>
      </c>
    </row>
    <row r="4376" spans="1:6">
      <c r="A4376" s="513" t="s">
        <v>13837</v>
      </c>
      <c r="B4376" s="502">
        <v>91887</v>
      </c>
      <c r="C4376" s="503" t="s">
        <v>3816</v>
      </c>
      <c r="D4376" s="502" t="s">
        <v>13</v>
      </c>
      <c r="E4376" s="504">
        <v>13.44</v>
      </c>
      <c r="F4376" s="512">
        <v>0</v>
      </c>
    </row>
    <row r="4377" spans="1:6">
      <c r="A4377" s="513" t="s">
        <v>13837</v>
      </c>
      <c r="B4377" s="502">
        <v>91899</v>
      </c>
      <c r="C4377" s="503" t="s">
        <v>3824</v>
      </c>
      <c r="D4377" s="502" t="s">
        <v>13</v>
      </c>
      <c r="E4377" s="504">
        <v>10.94</v>
      </c>
      <c r="F4377" s="512">
        <v>0</v>
      </c>
    </row>
    <row r="4378" spans="1:6">
      <c r="A4378" s="513" t="s">
        <v>13837</v>
      </c>
      <c r="B4378" s="502">
        <v>91911</v>
      </c>
      <c r="C4378" s="503" t="s">
        <v>3832</v>
      </c>
      <c r="D4378" s="502" t="s">
        <v>13</v>
      </c>
      <c r="E4378" s="504">
        <v>18.54</v>
      </c>
      <c r="F4378" s="512">
        <v>0</v>
      </c>
    </row>
    <row r="4379" spans="1:6">
      <c r="A4379" s="513" t="s">
        <v>13837</v>
      </c>
      <c r="B4379" s="502">
        <v>91890</v>
      </c>
      <c r="C4379" s="503" t="s">
        <v>3818</v>
      </c>
      <c r="D4379" s="502" t="s">
        <v>13</v>
      </c>
      <c r="E4379" s="504">
        <v>14.84</v>
      </c>
      <c r="F4379" s="512">
        <v>0</v>
      </c>
    </row>
    <row r="4380" spans="1:6">
      <c r="A4380" s="513" t="s">
        <v>13837</v>
      </c>
      <c r="B4380" s="502">
        <v>91902</v>
      </c>
      <c r="C4380" s="503" t="s">
        <v>3826</v>
      </c>
      <c r="D4380" s="502" t="s">
        <v>13</v>
      </c>
      <c r="E4380" s="504">
        <v>12.34</v>
      </c>
      <c r="F4380" s="512">
        <v>0</v>
      </c>
    </row>
    <row r="4381" spans="1:6">
      <c r="A4381" s="513" t="s">
        <v>13837</v>
      </c>
      <c r="B4381" s="502">
        <v>91914</v>
      </c>
      <c r="C4381" s="503" t="s">
        <v>3834</v>
      </c>
      <c r="D4381" s="502" t="s">
        <v>13</v>
      </c>
      <c r="E4381" s="504">
        <v>19.88</v>
      </c>
      <c r="F4381" s="512">
        <v>0</v>
      </c>
    </row>
    <row r="4382" spans="1:6">
      <c r="A4382" s="513" t="s">
        <v>13837</v>
      </c>
      <c r="B4382" s="502">
        <v>91893</v>
      </c>
      <c r="C4382" s="503" t="s">
        <v>3820</v>
      </c>
      <c r="D4382" s="502" t="s">
        <v>13</v>
      </c>
      <c r="E4382" s="504">
        <v>18.399999999999999</v>
      </c>
      <c r="F4382" s="512">
        <v>0</v>
      </c>
    </row>
    <row r="4383" spans="1:6">
      <c r="A4383" s="513" t="s">
        <v>13837</v>
      </c>
      <c r="B4383" s="502">
        <v>91905</v>
      </c>
      <c r="C4383" s="503" t="s">
        <v>3828</v>
      </c>
      <c r="D4383" s="502" t="s">
        <v>13</v>
      </c>
      <c r="E4383" s="504">
        <v>15.9</v>
      </c>
      <c r="F4383" s="512">
        <v>0</v>
      </c>
    </row>
    <row r="4384" spans="1:6">
      <c r="A4384" s="513" t="s">
        <v>13837</v>
      </c>
      <c r="B4384" s="502">
        <v>91917</v>
      </c>
      <c r="C4384" s="503" t="s">
        <v>3836</v>
      </c>
      <c r="D4384" s="502" t="s">
        <v>13</v>
      </c>
      <c r="E4384" s="504">
        <v>23.39</v>
      </c>
      <c r="F4384" s="512">
        <v>0</v>
      </c>
    </row>
    <row r="4385" spans="1:6">
      <c r="A4385" s="513" t="s">
        <v>13837</v>
      </c>
      <c r="B4385" s="502">
        <v>91896</v>
      </c>
      <c r="C4385" s="503" t="s">
        <v>3822</v>
      </c>
      <c r="D4385" s="502" t="s">
        <v>13</v>
      </c>
      <c r="E4385" s="504">
        <v>21.16</v>
      </c>
      <c r="F4385" s="512">
        <v>0</v>
      </c>
    </row>
    <row r="4386" spans="1:6">
      <c r="A4386" s="513" t="s">
        <v>13837</v>
      </c>
      <c r="B4386" s="502">
        <v>91908</v>
      </c>
      <c r="C4386" s="503" t="s">
        <v>3830</v>
      </c>
      <c r="D4386" s="502" t="s">
        <v>13</v>
      </c>
      <c r="E4386" s="504">
        <v>18.72</v>
      </c>
      <c r="F4386" s="512">
        <v>0</v>
      </c>
    </row>
    <row r="4387" spans="1:6">
      <c r="A4387" s="513" t="s">
        <v>13837</v>
      </c>
      <c r="B4387" s="502">
        <v>91920</v>
      </c>
      <c r="C4387" s="503" t="s">
        <v>3838</v>
      </c>
      <c r="D4387" s="502" t="s">
        <v>13</v>
      </c>
      <c r="E4387" s="504">
        <v>26.09</v>
      </c>
      <c r="F4387" s="512">
        <v>0</v>
      </c>
    </row>
    <row r="4388" spans="1:6">
      <c r="A4388" s="513" t="s">
        <v>13837</v>
      </c>
      <c r="B4388" s="502">
        <v>91983</v>
      </c>
      <c r="C4388" s="503" t="s">
        <v>3969</v>
      </c>
      <c r="D4388" s="502" t="s">
        <v>13</v>
      </c>
      <c r="E4388" s="504">
        <v>133.11000000000001</v>
      </c>
      <c r="F4388" s="512">
        <v>0</v>
      </c>
    </row>
    <row r="4389" spans="1:6">
      <c r="A4389" s="513" t="s">
        <v>13837</v>
      </c>
      <c r="B4389" s="502">
        <v>91982</v>
      </c>
      <c r="C4389" s="503" t="s">
        <v>3968</v>
      </c>
      <c r="D4389" s="502" t="s">
        <v>13</v>
      </c>
      <c r="E4389" s="504">
        <v>119.69</v>
      </c>
      <c r="F4389" s="512">
        <v>0</v>
      </c>
    </row>
    <row r="4390" spans="1:6">
      <c r="A4390" s="513" t="s">
        <v>13837</v>
      </c>
      <c r="B4390" s="502">
        <v>91833</v>
      </c>
      <c r="C4390" s="503" t="s">
        <v>13844</v>
      </c>
      <c r="D4390" s="502" t="s">
        <v>12</v>
      </c>
      <c r="E4390" s="504">
        <v>19.37</v>
      </c>
      <c r="F4390" s="512">
        <v>0</v>
      </c>
    </row>
    <row r="4391" spans="1:6">
      <c r="A4391" s="513" t="s">
        <v>13837</v>
      </c>
      <c r="B4391" s="502">
        <v>91843</v>
      </c>
      <c r="C4391" s="503" t="s">
        <v>3768</v>
      </c>
      <c r="D4391" s="502" t="s">
        <v>12</v>
      </c>
      <c r="E4391" s="504">
        <v>7.5</v>
      </c>
      <c r="F4391" s="512">
        <v>0</v>
      </c>
    </row>
    <row r="4392" spans="1:6">
      <c r="A4392" s="513" t="s">
        <v>13837</v>
      </c>
      <c r="B4392" s="502">
        <v>91853</v>
      </c>
      <c r="C4392" s="503" t="s">
        <v>3775</v>
      </c>
      <c r="D4392" s="502" t="s">
        <v>12</v>
      </c>
      <c r="E4392" s="504">
        <v>10.76</v>
      </c>
      <c r="F4392" s="512">
        <v>0</v>
      </c>
    </row>
    <row r="4393" spans="1:6">
      <c r="A4393" s="513" t="s">
        <v>13837</v>
      </c>
      <c r="B4393" s="502">
        <v>91835</v>
      </c>
      <c r="C4393" s="503" t="s">
        <v>13845</v>
      </c>
      <c r="D4393" s="502" t="s">
        <v>12</v>
      </c>
      <c r="E4393" s="504">
        <v>21.41</v>
      </c>
      <c r="F4393" s="512">
        <v>0</v>
      </c>
    </row>
    <row r="4394" spans="1:6">
      <c r="A4394" s="513" t="s">
        <v>13837</v>
      </c>
      <c r="B4394" s="502">
        <v>91845</v>
      </c>
      <c r="C4394" s="503" t="s">
        <v>3769</v>
      </c>
      <c r="D4394" s="502" t="s">
        <v>12</v>
      </c>
      <c r="E4394" s="504">
        <v>9.5</v>
      </c>
      <c r="F4394" s="512">
        <v>0</v>
      </c>
    </row>
    <row r="4395" spans="1:6">
      <c r="A4395" s="513" t="s">
        <v>13837</v>
      </c>
      <c r="B4395" s="502">
        <v>91855</v>
      </c>
      <c r="C4395" s="503" t="s">
        <v>3777</v>
      </c>
      <c r="D4395" s="502" t="s">
        <v>12</v>
      </c>
      <c r="E4395" s="504">
        <v>12.64</v>
      </c>
      <c r="F4395" s="512">
        <v>0</v>
      </c>
    </row>
    <row r="4396" spans="1:6">
      <c r="A4396" s="513" t="s">
        <v>13837</v>
      </c>
      <c r="B4396" s="502">
        <v>91837</v>
      </c>
      <c r="C4396" s="503" t="s">
        <v>13846</v>
      </c>
      <c r="D4396" s="502" t="s">
        <v>12</v>
      </c>
      <c r="E4396" s="504">
        <v>27.25</v>
      </c>
      <c r="F4396" s="512">
        <v>0</v>
      </c>
    </row>
    <row r="4397" spans="1:6">
      <c r="A4397" s="513" t="s">
        <v>13837</v>
      </c>
      <c r="B4397" s="502">
        <v>91847</v>
      </c>
      <c r="C4397" s="503" t="s">
        <v>3770</v>
      </c>
      <c r="D4397" s="502" t="s">
        <v>12</v>
      </c>
      <c r="E4397" s="504">
        <v>15.39</v>
      </c>
      <c r="F4397" s="512">
        <v>0</v>
      </c>
    </row>
    <row r="4398" spans="1:6">
      <c r="A4398" s="513" t="s">
        <v>13837</v>
      </c>
      <c r="B4398" s="502">
        <v>91857</v>
      </c>
      <c r="C4398" s="503" t="s">
        <v>3779</v>
      </c>
      <c r="D4398" s="502" t="s">
        <v>12</v>
      </c>
      <c r="E4398" s="504">
        <v>18.14</v>
      </c>
      <c r="F4398" s="512">
        <v>0</v>
      </c>
    </row>
    <row r="4399" spans="1:6">
      <c r="A4399" s="513" t="s">
        <v>13837</v>
      </c>
      <c r="B4399" s="502">
        <v>91838</v>
      </c>
      <c r="C4399" s="503" t="s">
        <v>13847</v>
      </c>
      <c r="D4399" s="502" t="s">
        <v>12</v>
      </c>
      <c r="E4399" s="504">
        <v>0</v>
      </c>
      <c r="F4399" s="512"/>
    </row>
    <row r="4400" spans="1:6">
      <c r="A4400" s="513" t="s">
        <v>13837</v>
      </c>
      <c r="B4400" s="502">
        <v>91848</v>
      </c>
      <c r="C4400" s="503" t="s">
        <v>13848</v>
      </c>
      <c r="D4400" s="502" t="s">
        <v>12</v>
      </c>
      <c r="E4400" s="504">
        <v>0</v>
      </c>
      <c r="F4400" s="512"/>
    </row>
    <row r="4401" spans="1:6">
      <c r="A4401" s="513" t="s">
        <v>13837</v>
      </c>
      <c r="B4401" s="502">
        <v>91858</v>
      </c>
      <c r="C4401" s="503" t="s">
        <v>13849</v>
      </c>
      <c r="D4401" s="502" t="s">
        <v>12</v>
      </c>
      <c r="E4401" s="504">
        <v>0</v>
      </c>
      <c r="F4401" s="512"/>
    </row>
    <row r="4402" spans="1:6">
      <c r="A4402" s="513" t="s">
        <v>13837</v>
      </c>
      <c r="B4402" s="502">
        <v>91840</v>
      </c>
      <c r="C4402" s="503" t="s">
        <v>13850</v>
      </c>
      <c r="D4402" s="502" t="s">
        <v>12</v>
      </c>
      <c r="E4402" s="504">
        <v>22.24</v>
      </c>
      <c r="F4402" s="512">
        <v>0</v>
      </c>
    </row>
    <row r="4403" spans="1:6">
      <c r="A4403" s="513" t="s">
        <v>13837</v>
      </c>
      <c r="B4403" s="502">
        <v>91850</v>
      </c>
      <c r="C4403" s="503" t="s">
        <v>3772</v>
      </c>
      <c r="D4403" s="502" t="s">
        <v>12</v>
      </c>
      <c r="E4403" s="504">
        <v>10.33</v>
      </c>
      <c r="F4403" s="512">
        <v>0</v>
      </c>
    </row>
    <row r="4404" spans="1:6">
      <c r="A4404" s="513" t="s">
        <v>13837</v>
      </c>
      <c r="B4404" s="502">
        <v>91860</v>
      </c>
      <c r="C4404" s="503" t="s">
        <v>3781</v>
      </c>
      <c r="D4404" s="502" t="s">
        <v>12</v>
      </c>
      <c r="E4404" s="504">
        <v>13.53</v>
      </c>
      <c r="F4404" s="512">
        <v>0</v>
      </c>
    </row>
    <row r="4405" spans="1:6">
      <c r="A4405" s="513" t="s">
        <v>13837</v>
      </c>
      <c r="B4405" s="502">
        <v>91831</v>
      </c>
      <c r="C4405" s="503" t="s">
        <v>13851</v>
      </c>
      <c r="D4405" s="502" t="s">
        <v>12</v>
      </c>
      <c r="E4405" s="504">
        <v>18.64</v>
      </c>
      <c r="F4405" s="512">
        <v>0</v>
      </c>
    </row>
    <row r="4406" spans="1:6">
      <c r="A4406" s="513" t="s">
        <v>13837</v>
      </c>
      <c r="B4406" s="502">
        <v>91852</v>
      </c>
      <c r="C4406" s="503" t="s">
        <v>3774</v>
      </c>
      <c r="D4406" s="502" t="s">
        <v>12</v>
      </c>
      <c r="E4406" s="504">
        <v>10.08</v>
      </c>
      <c r="F4406" s="512">
        <v>0</v>
      </c>
    </row>
    <row r="4407" spans="1:6">
      <c r="A4407" s="513" t="s">
        <v>13837</v>
      </c>
      <c r="B4407" s="502">
        <v>91834</v>
      </c>
      <c r="C4407" s="503" t="s">
        <v>13852</v>
      </c>
      <c r="D4407" s="502" t="s">
        <v>12</v>
      </c>
      <c r="E4407" s="504">
        <v>19.53</v>
      </c>
      <c r="F4407" s="512">
        <v>0</v>
      </c>
    </row>
    <row r="4408" spans="1:6">
      <c r="A4408" s="513" t="s">
        <v>13837</v>
      </c>
      <c r="B4408" s="502">
        <v>91854</v>
      </c>
      <c r="C4408" s="503" t="s">
        <v>3776</v>
      </c>
      <c r="D4408" s="502" t="s">
        <v>12</v>
      </c>
      <c r="E4408" s="504">
        <v>10.9</v>
      </c>
      <c r="F4408" s="512">
        <v>0</v>
      </c>
    </row>
    <row r="4409" spans="1:6">
      <c r="A4409" s="513" t="s">
        <v>13837</v>
      </c>
      <c r="B4409" s="502">
        <v>91836</v>
      </c>
      <c r="C4409" s="503" t="s">
        <v>13853</v>
      </c>
      <c r="D4409" s="502" t="s">
        <v>12</v>
      </c>
      <c r="E4409" s="504">
        <v>22.88</v>
      </c>
      <c r="F4409" s="512">
        <v>0</v>
      </c>
    </row>
    <row r="4410" spans="1:6">
      <c r="A4410" s="513" t="s">
        <v>13837</v>
      </c>
      <c r="B4410" s="502">
        <v>91856</v>
      </c>
      <c r="C4410" s="503" t="s">
        <v>3778</v>
      </c>
      <c r="D4410" s="502" t="s">
        <v>12</v>
      </c>
      <c r="E4410" s="504">
        <v>14.1</v>
      </c>
      <c r="F4410" s="512">
        <v>0</v>
      </c>
    </row>
    <row r="4411" spans="1:6">
      <c r="A4411" s="513" t="s">
        <v>13837</v>
      </c>
      <c r="B4411" s="502">
        <v>91839</v>
      </c>
      <c r="C4411" s="503" t="s">
        <v>13854</v>
      </c>
      <c r="D4411" s="502" t="s">
        <v>12</v>
      </c>
      <c r="E4411" s="504">
        <v>19.7</v>
      </c>
      <c r="F4411" s="512">
        <v>0</v>
      </c>
    </row>
    <row r="4412" spans="1:6">
      <c r="A4412" s="513" t="s">
        <v>13837</v>
      </c>
      <c r="B4412" s="502">
        <v>91849</v>
      </c>
      <c r="C4412" s="503" t="s">
        <v>3771</v>
      </c>
      <c r="D4412" s="502" t="s">
        <v>12</v>
      </c>
      <c r="E4412" s="504">
        <v>7.84</v>
      </c>
      <c r="F4412" s="512">
        <v>0</v>
      </c>
    </row>
    <row r="4413" spans="1:6">
      <c r="A4413" s="513" t="s">
        <v>13837</v>
      </c>
      <c r="B4413" s="502">
        <v>91859</v>
      </c>
      <c r="C4413" s="503" t="s">
        <v>3780</v>
      </c>
      <c r="D4413" s="502" t="s">
        <v>12</v>
      </c>
      <c r="E4413" s="504">
        <v>11.16</v>
      </c>
      <c r="F4413" s="512">
        <v>0</v>
      </c>
    </row>
    <row r="4414" spans="1:6">
      <c r="A4414" s="513" t="s">
        <v>13837</v>
      </c>
      <c r="B4414" s="502">
        <v>91841</v>
      </c>
      <c r="C4414" s="503" t="s">
        <v>13855</v>
      </c>
      <c r="D4414" s="502" t="s">
        <v>12</v>
      </c>
      <c r="E4414" s="504">
        <v>21.56</v>
      </c>
      <c r="F4414" s="512">
        <v>0</v>
      </c>
    </row>
    <row r="4415" spans="1:6">
      <c r="A4415" s="513" t="s">
        <v>13837</v>
      </c>
      <c r="B4415" s="502">
        <v>91851</v>
      </c>
      <c r="C4415" s="503" t="s">
        <v>3773</v>
      </c>
      <c r="D4415" s="502" t="s">
        <v>12</v>
      </c>
      <c r="E4415" s="504">
        <v>9.65</v>
      </c>
      <c r="F4415" s="512">
        <v>0</v>
      </c>
    </row>
    <row r="4416" spans="1:6">
      <c r="A4416" s="513" t="s">
        <v>13837</v>
      </c>
      <c r="B4416" s="502">
        <v>91861</v>
      </c>
      <c r="C4416" s="503" t="s">
        <v>3782</v>
      </c>
      <c r="D4416" s="502" t="s">
        <v>12</v>
      </c>
      <c r="E4416" s="504">
        <v>12.9</v>
      </c>
      <c r="F4416" s="512">
        <v>0</v>
      </c>
    </row>
    <row r="4417" spans="1:6">
      <c r="A4417" s="513" t="s">
        <v>13837</v>
      </c>
      <c r="B4417" s="502">
        <v>91862</v>
      </c>
      <c r="C4417" s="503" t="s">
        <v>3783</v>
      </c>
      <c r="D4417" s="502" t="s">
        <v>12</v>
      </c>
      <c r="E4417" s="504">
        <v>11</v>
      </c>
      <c r="F4417" s="512">
        <v>0</v>
      </c>
    </row>
    <row r="4418" spans="1:6">
      <c r="A4418" s="513" t="s">
        <v>13837</v>
      </c>
      <c r="B4418" s="502">
        <v>91866</v>
      </c>
      <c r="C4418" s="503" t="s">
        <v>3787</v>
      </c>
      <c r="D4418" s="502" t="s">
        <v>12</v>
      </c>
      <c r="E4418" s="504">
        <v>9.6</v>
      </c>
      <c r="F4418" s="512">
        <v>0</v>
      </c>
    </row>
    <row r="4419" spans="1:6">
      <c r="A4419" s="513" t="s">
        <v>13837</v>
      </c>
      <c r="B4419" s="502">
        <v>91870</v>
      </c>
      <c r="C4419" s="503" t="s">
        <v>3791</v>
      </c>
      <c r="D4419" s="502" t="s">
        <v>12</v>
      </c>
      <c r="E4419" s="504">
        <v>14.29</v>
      </c>
      <c r="F4419" s="512">
        <v>0</v>
      </c>
    </row>
    <row r="4420" spans="1:6">
      <c r="A4420" s="513" t="s">
        <v>13837</v>
      </c>
      <c r="B4420" s="502">
        <v>91863</v>
      </c>
      <c r="C4420" s="503" t="s">
        <v>3784</v>
      </c>
      <c r="D4420" s="502" t="s">
        <v>12</v>
      </c>
      <c r="E4420" s="504">
        <v>13.03</v>
      </c>
      <c r="F4420" s="512">
        <v>0</v>
      </c>
    </row>
    <row r="4421" spans="1:6">
      <c r="A4421" s="513" t="s">
        <v>13837</v>
      </c>
      <c r="B4421" s="502">
        <v>91867</v>
      </c>
      <c r="C4421" s="503" t="s">
        <v>3788</v>
      </c>
      <c r="D4421" s="502" t="s">
        <v>12</v>
      </c>
      <c r="E4421" s="504">
        <v>11.65</v>
      </c>
      <c r="F4421" s="512">
        <v>0</v>
      </c>
    </row>
    <row r="4422" spans="1:6">
      <c r="A4422" s="513" t="s">
        <v>13837</v>
      </c>
      <c r="B4422" s="502">
        <v>91871</v>
      </c>
      <c r="C4422" s="503" t="s">
        <v>3792</v>
      </c>
      <c r="D4422" s="502" t="s">
        <v>12</v>
      </c>
      <c r="E4422" s="504">
        <v>16.32</v>
      </c>
      <c r="F4422" s="512">
        <v>0</v>
      </c>
    </row>
    <row r="4423" spans="1:6">
      <c r="A4423" s="513" t="s">
        <v>13837</v>
      </c>
      <c r="B4423" s="502">
        <v>91864</v>
      </c>
      <c r="C4423" s="503" t="s">
        <v>3785</v>
      </c>
      <c r="D4423" s="502" t="s">
        <v>12</v>
      </c>
      <c r="E4423" s="504">
        <v>17.7</v>
      </c>
      <c r="F4423" s="512">
        <v>0</v>
      </c>
    </row>
    <row r="4424" spans="1:6">
      <c r="A4424" s="513" t="s">
        <v>13837</v>
      </c>
      <c r="B4424" s="502">
        <v>91868</v>
      </c>
      <c r="C4424" s="503" t="s">
        <v>3789</v>
      </c>
      <c r="D4424" s="502" t="s">
        <v>12</v>
      </c>
      <c r="E4424" s="504">
        <v>16.32</v>
      </c>
      <c r="F4424" s="512">
        <v>0</v>
      </c>
    </row>
    <row r="4425" spans="1:6">
      <c r="A4425" s="513" t="s">
        <v>13837</v>
      </c>
      <c r="B4425" s="502">
        <v>91872</v>
      </c>
      <c r="C4425" s="503" t="s">
        <v>3793</v>
      </c>
      <c r="D4425" s="502" t="s">
        <v>12</v>
      </c>
      <c r="E4425" s="504">
        <v>20.99</v>
      </c>
      <c r="F4425" s="512">
        <v>0</v>
      </c>
    </row>
    <row r="4426" spans="1:6">
      <c r="A4426" s="513" t="s">
        <v>13837</v>
      </c>
      <c r="B4426" s="502">
        <v>91865</v>
      </c>
      <c r="C4426" s="503" t="s">
        <v>3786</v>
      </c>
      <c r="D4426" s="502" t="s">
        <v>12</v>
      </c>
      <c r="E4426" s="504">
        <v>22.26</v>
      </c>
      <c r="F4426" s="512">
        <v>0</v>
      </c>
    </row>
    <row r="4427" spans="1:6">
      <c r="A4427" s="513" t="s">
        <v>13837</v>
      </c>
      <c r="B4427" s="502">
        <v>91869</v>
      </c>
      <c r="C4427" s="503" t="s">
        <v>3790</v>
      </c>
      <c r="D4427" s="502" t="s">
        <v>12</v>
      </c>
      <c r="E4427" s="504">
        <v>20.83</v>
      </c>
      <c r="F4427" s="512">
        <v>0</v>
      </c>
    </row>
    <row r="4428" spans="1:6">
      <c r="A4428" s="513" t="s">
        <v>13837</v>
      </c>
      <c r="B4428" s="502">
        <v>91873</v>
      </c>
      <c r="C4428" s="503" t="s">
        <v>3794</v>
      </c>
      <c r="D4428" s="502" t="s">
        <v>12</v>
      </c>
      <c r="E4428" s="504">
        <v>25.49</v>
      </c>
      <c r="F4428" s="512">
        <v>0</v>
      </c>
    </row>
    <row r="4429" spans="1:6">
      <c r="A4429" s="513" t="s">
        <v>13837</v>
      </c>
      <c r="B4429" s="502">
        <v>91981</v>
      </c>
      <c r="C4429" s="503" t="s">
        <v>3967</v>
      </c>
      <c r="D4429" s="502" t="s">
        <v>13</v>
      </c>
      <c r="E4429" s="504">
        <v>61.02</v>
      </c>
      <c r="F4429" s="512">
        <v>0</v>
      </c>
    </row>
    <row r="4430" spans="1:6">
      <c r="A4430" s="513" t="s">
        <v>13837</v>
      </c>
      <c r="B4430" s="502">
        <v>91980</v>
      </c>
      <c r="C4430" s="503" t="s">
        <v>3966</v>
      </c>
      <c r="D4430" s="502" t="s">
        <v>13</v>
      </c>
      <c r="E4430" s="504">
        <v>47.6</v>
      </c>
      <c r="F4430" s="512">
        <v>0</v>
      </c>
    </row>
    <row r="4431" spans="1:6">
      <c r="A4431" s="513" t="s">
        <v>13837</v>
      </c>
      <c r="B4431" s="502">
        <v>91979</v>
      </c>
      <c r="C4431" s="503" t="s">
        <v>3965</v>
      </c>
      <c r="D4431" s="502" t="s">
        <v>13</v>
      </c>
      <c r="E4431" s="504">
        <v>62.7</v>
      </c>
      <c r="F4431" s="512">
        <v>0</v>
      </c>
    </row>
    <row r="4432" spans="1:6">
      <c r="A4432" s="513" t="s">
        <v>13837</v>
      </c>
      <c r="B4432" s="502">
        <v>91978</v>
      </c>
      <c r="C4432" s="503" t="s">
        <v>3964</v>
      </c>
      <c r="D4432" s="502" t="s">
        <v>13</v>
      </c>
      <c r="E4432" s="504">
        <v>49.28</v>
      </c>
      <c r="F4432" s="512">
        <v>0</v>
      </c>
    </row>
    <row r="4433" spans="1:6">
      <c r="A4433" s="513" t="s">
        <v>13837</v>
      </c>
      <c r="B4433" s="502">
        <v>92029</v>
      </c>
      <c r="C4433" s="503" t="s">
        <v>4015</v>
      </c>
      <c r="D4433" s="502" t="s">
        <v>13</v>
      </c>
      <c r="E4433" s="504">
        <v>69.22</v>
      </c>
      <c r="F4433" s="512">
        <v>0</v>
      </c>
    </row>
    <row r="4434" spans="1:6">
      <c r="A4434" s="513" t="s">
        <v>13837</v>
      </c>
      <c r="B4434" s="502">
        <v>92028</v>
      </c>
      <c r="C4434" s="503" t="s">
        <v>4014</v>
      </c>
      <c r="D4434" s="502" t="s">
        <v>13</v>
      </c>
      <c r="E4434" s="504">
        <v>55.8</v>
      </c>
      <c r="F4434" s="512">
        <v>0</v>
      </c>
    </row>
    <row r="4435" spans="1:6">
      <c r="A4435" s="513" t="s">
        <v>13837</v>
      </c>
      <c r="B4435" s="502">
        <v>92031</v>
      </c>
      <c r="C4435" s="503" t="s">
        <v>4017</v>
      </c>
      <c r="D4435" s="502" t="s">
        <v>13</v>
      </c>
      <c r="E4435" s="504">
        <v>94.52</v>
      </c>
      <c r="F4435" s="512">
        <v>0</v>
      </c>
    </row>
    <row r="4436" spans="1:6">
      <c r="A4436" s="513" t="s">
        <v>13837</v>
      </c>
      <c r="B4436" s="502">
        <v>92030</v>
      </c>
      <c r="C4436" s="503" t="s">
        <v>4016</v>
      </c>
      <c r="D4436" s="502" t="s">
        <v>13</v>
      </c>
      <c r="E4436" s="504">
        <v>81.099999999999994</v>
      </c>
      <c r="F4436" s="512">
        <v>0</v>
      </c>
    </row>
    <row r="4437" spans="1:6">
      <c r="A4437" s="513" t="s">
        <v>13837</v>
      </c>
      <c r="B4437" s="502">
        <v>91955</v>
      </c>
      <c r="C4437" s="503" t="s">
        <v>3941</v>
      </c>
      <c r="D4437" s="502" t="s">
        <v>13</v>
      </c>
      <c r="E4437" s="504">
        <v>43.86</v>
      </c>
      <c r="F4437" s="512">
        <v>0</v>
      </c>
    </row>
    <row r="4438" spans="1:6">
      <c r="A4438" s="513" t="s">
        <v>13837</v>
      </c>
      <c r="B4438" s="502">
        <v>91954</v>
      </c>
      <c r="C4438" s="503" t="s">
        <v>3940</v>
      </c>
      <c r="D4438" s="502" t="s">
        <v>13</v>
      </c>
      <c r="E4438" s="504">
        <v>30.44</v>
      </c>
      <c r="F4438" s="512">
        <v>0</v>
      </c>
    </row>
    <row r="4439" spans="1:6">
      <c r="A4439" s="513" t="s">
        <v>13837</v>
      </c>
      <c r="B4439" s="502">
        <v>92033</v>
      </c>
      <c r="C4439" s="503" t="s">
        <v>4019</v>
      </c>
      <c r="D4439" s="502" t="s">
        <v>13</v>
      </c>
      <c r="E4439" s="504">
        <v>96.1</v>
      </c>
      <c r="F4439" s="512">
        <v>0</v>
      </c>
    </row>
    <row r="4440" spans="1:6">
      <c r="A4440" s="513" t="s">
        <v>13837</v>
      </c>
      <c r="B4440" s="502">
        <v>92032</v>
      </c>
      <c r="C4440" s="503" t="s">
        <v>4018</v>
      </c>
      <c r="D4440" s="502" t="s">
        <v>13</v>
      </c>
      <c r="E4440" s="504">
        <v>82.68</v>
      </c>
      <c r="F4440" s="512">
        <v>0</v>
      </c>
    </row>
    <row r="4441" spans="1:6">
      <c r="A4441" s="513" t="s">
        <v>13837</v>
      </c>
      <c r="B4441" s="502">
        <v>91961</v>
      </c>
      <c r="C4441" s="503" t="s">
        <v>3947</v>
      </c>
      <c r="D4441" s="502" t="s">
        <v>13</v>
      </c>
      <c r="E4441" s="504">
        <v>70.8</v>
      </c>
      <c r="F4441" s="512">
        <v>0</v>
      </c>
    </row>
    <row r="4442" spans="1:6">
      <c r="A4442" s="513" t="s">
        <v>13837</v>
      </c>
      <c r="B4442" s="502">
        <v>91960</v>
      </c>
      <c r="C4442" s="503" t="s">
        <v>3946</v>
      </c>
      <c r="D4442" s="502" t="s">
        <v>13</v>
      </c>
      <c r="E4442" s="504">
        <v>57.38</v>
      </c>
      <c r="F4442" s="512">
        <v>0</v>
      </c>
    </row>
    <row r="4443" spans="1:6">
      <c r="A4443" s="513" t="s">
        <v>13837</v>
      </c>
      <c r="B4443" s="502">
        <v>91969</v>
      </c>
      <c r="C4443" s="503" t="s">
        <v>3955</v>
      </c>
      <c r="D4443" s="502" t="s">
        <v>13</v>
      </c>
      <c r="E4443" s="504">
        <v>97.68</v>
      </c>
      <c r="F4443" s="512">
        <v>0</v>
      </c>
    </row>
    <row r="4444" spans="1:6">
      <c r="A4444" s="513" t="s">
        <v>13837</v>
      </c>
      <c r="B4444" s="502">
        <v>91968</v>
      </c>
      <c r="C4444" s="503" t="s">
        <v>3954</v>
      </c>
      <c r="D4444" s="502" t="s">
        <v>13</v>
      </c>
      <c r="E4444" s="504">
        <v>84.26</v>
      </c>
      <c r="F4444" s="512">
        <v>0</v>
      </c>
    </row>
    <row r="4445" spans="1:6">
      <c r="A4445" s="513" t="s">
        <v>13837</v>
      </c>
      <c r="B4445" s="502">
        <v>91985</v>
      </c>
      <c r="C4445" s="503" t="s">
        <v>3971</v>
      </c>
      <c r="D4445" s="502" t="s">
        <v>13</v>
      </c>
      <c r="E4445" s="504">
        <v>34.590000000000003</v>
      </c>
      <c r="F4445" s="512">
        <v>0</v>
      </c>
    </row>
    <row r="4446" spans="1:6">
      <c r="A4446" s="513" t="s">
        <v>13837</v>
      </c>
      <c r="B4446" s="502">
        <v>91984</v>
      </c>
      <c r="C4446" s="503" t="s">
        <v>3970</v>
      </c>
      <c r="D4446" s="502" t="s">
        <v>13</v>
      </c>
      <c r="E4446" s="504">
        <v>21.17</v>
      </c>
      <c r="F4446" s="512">
        <v>0</v>
      </c>
    </row>
    <row r="4447" spans="1:6">
      <c r="A4447" s="513" t="s">
        <v>13837</v>
      </c>
      <c r="B4447" s="502">
        <v>91989</v>
      </c>
      <c r="C4447" s="503" t="s">
        <v>3975</v>
      </c>
      <c r="D4447" s="502" t="s">
        <v>13</v>
      </c>
      <c r="E4447" s="504">
        <v>40.229999999999997</v>
      </c>
      <c r="F4447" s="512">
        <v>0</v>
      </c>
    </row>
    <row r="4448" spans="1:6">
      <c r="A4448" s="513" t="s">
        <v>13837</v>
      </c>
      <c r="B4448" s="502">
        <v>91988</v>
      </c>
      <c r="C4448" s="503" t="s">
        <v>3974</v>
      </c>
      <c r="D4448" s="502" t="s">
        <v>13</v>
      </c>
      <c r="E4448" s="504">
        <v>26.81</v>
      </c>
      <c r="F4448" s="512">
        <v>0</v>
      </c>
    </row>
    <row r="4449" spans="1:6">
      <c r="A4449" s="513" t="s">
        <v>13837</v>
      </c>
      <c r="B4449" s="502">
        <v>92023</v>
      </c>
      <c r="C4449" s="503" t="s">
        <v>4009</v>
      </c>
      <c r="D4449" s="502" t="s">
        <v>13</v>
      </c>
      <c r="E4449" s="504">
        <v>61.44</v>
      </c>
      <c r="F4449" s="512">
        <v>0</v>
      </c>
    </row>
    <row r="4450" spans="1:6">
      <c r="A4450" s="513" t="s">
        <v>13837</v>
      </c>
      <c r="B4450" s="502">
        <v>92022</v>
      </c>
      <c r="C4450" s="503" t="s">
        <v>4008</v>
      </c>
      <c r="D4450" s="502" t="s">
        <v>13</v>
      </c>
      <c r="E4450" s="504">
        <v>48.02</v>
      </c>
      <c r="F4450" s="512">
        <v>0</v>
      </c>
    </row>
    <row r="4451" spans="1:6">
      <c r="A4451" s="513" t="s">
        <v>13837</v>
      </c>
      <c r="B4451" s="502">
        <v>92025</v>
      </c>
      <c r="C4451" s="503" t="s">
        <v>4011</v>
      </c>
      <c r="D4451" s="502" t="s">
        <v>13</v>
      </c>
      <c r="E4451" s="504">
        <v>86.79</v>
      </c>
      <c r="F4451" s="512">
        <v>0</v>
      </c>
    </row>
    <row r="4452" spans="1:6">
      <c r="A4452" s="513" t="s">
        <v>13837</v>
      </c>
      <c r="B4452" s="502">
        <v>92024</v>
      </c>
      <c r="C4452" s="503" t="s">
        <v>4010</v>
      </c>
      <c r="D4452" s="502" t="s">
        <v>13</v>
      </c>
      <c r="E4452" s="504">
        <v>73.37</v>
      </c>
      <c r="F4452" s="512">
        <v>0</v>
      </c>
    </row>
    <row r="4453" spans="1:6">
      <c r="A4453" s="513" t="s">
        <v>13837</v>
      </c>
      <c r="B4453" s="502">
        <v>91957</v>
      </c>
      <c r="C4453" s="503" t="s">
        <v>3943</v>
      </c>
      <c r="D4453" s="502" t="s">
        <v>13</v>
      </c>
      <c r="E4453" s="504">
        <v>63.02</v>
      </c>
      <c r="F4453" s="512">
        <v>0</v>
      </c>
    </row>
    <row r="4454" spans="1:6">
      <c r="A4454" s="513" t="s">
        <v>13837</v>
      </c>
      <c r="B4454" s="502">
        <v>91956</v>
      </c>
      <c r="C4454" s="503" t="s">
        <v>3942</v>
      </c>
      <c r="D4454" s="502" t="s">
        <v>13</v>
      </c>
      <c r="E4454" s="504">
        <v>49.6</v>
      </c>
      <c r="F4454" s="512">
        <v>0</v>
      </c>
    </row>
    <row r="4455" spans="1:6">
      <c r="A4455" s="513" t="s">
        <v>13837</v>
      </c>
      <c r="B4455" s="502">
        <v>91963</v>
      </c>
      <c r="C4455" s="503" t="s">
        <v>3949</v>
      </c>
      <c r="D4455" s="502" t="s">
        <v>13</v>
      </c>
      <c r="E4455" s="504">
        <v>89.95</v>
      </c>
      <c r="F4455" s="512">
        <v>0</v>
      </c>
    </row>
    <row r="4456" spans="1:6">
      <c r="A4456" s="513" t="s">
        <v>13837</v>
      </c>
      <c r="B4456" s="502">
        <v>91962</v>
      </c>
      <c r="C4456" s="503" t="s">
        <v>3948</v>
      </c>
      <c r="D4456" s="502" t="s">
        <v>13</v>
      </c>
      <c r="E4456" s="504">
        <v>76.53</v>
      </c>
      <c r="F4456" s="512">
        <v>0</v>
      </c>
    </row>
    <row r="4457" spans="1:6">
      <c r="A4457" s="513" t="s">
        <v>13837</v>
      </c>
      <c r="B4457" s="502">
        <v>91953</v>
      </c>
      <c r="C4457" s="503" t="s">
        <v>3939</v>
      </c>
      <c r="D4457" s="502" t="s">
        <v>13</v>
      </c>
      <c r="E4457" s="504">
        <v>36.14</v>
      </c>
      <c r="F4457" s="512">
        <v>0</v>
      </c>
    </row>
    <row r="4458" spans="1:6">
      <c r="A4458" s="513" t="s">
        <v>13837</v>
      </c>
      <c r="B4458" s="502">
        <v>91952</v>
      </c>
      <c r="C4458" s="503" t="s">
        <v>3938</v>
      </c>
      <c r="D4458" s="502" t="s">
        <v>13</v>
      </c>
      <c r="E4458" s="504">
        <v>22.72</v>
      </c>
      <c r="F4458" s="512">
        <v>0</v>
      </c>
    </row>
    <row r="4459" spans="1:6">
      <c r="A4459" s="513" t="s">
        <v>13837</v>
      </c>
      <c r="B4459" s="502">
        <v>92035</v>
      </c>
      <c r="C4459" s="503" t="s">
        <v>4021</v>
      </c>
      <c r="D4459" s="502" t="s">
        <v>13</v>
      </c>
      <c r="E4459" s="504">
        <v>88.37</v>
      </c>
      <c r="F4459" s="512">
        <v>0</v>
      </c>
    </row>
    <row r="4460" spans="1:6">
      <c r="A4460" s="513" t="s">
        <v>13837</v>
      </c>
      <c r="B4460" s="502">
        <v>92034</v>
      </c>
      <c r="C4460" s="503" t="s">
        <v>4020</v>
      </c>
      <c r="D4460" s="502" t="s">
        <v>13</v>
      </c>
      <c r="E4460" s="504">
        <v>74.95</v>
      </c>
      <c r="F4460" s="512">
        <v>0</v>
      </c>
    </row>
    <row r="4461" spans="1:6">
      <c r="A4461" s="513" t="s">
        <v>13837</v>
      </c>
      <c r="B4461" s="502">
        <v>92027</v>
      </c>
      <c r="C4461" s="503" t="s">
        <v>4013</v>
      </c>
      <c r="D4461" s="502" t="s">
        <v>13</v>
      </c>
      <c r="E4461" s="504">
        <v>80.650000000000006</v>
      </c>
      <c r="F4461" s="512">
        <v>0</v>
      </c>
    </row>
    <row r="4462" spans="1:6">
      <c r="A4462" s="513" t="s">
        <v>13837</v>
      </c>
      <c r="B4462" s="502">
        <v>92026</v>
      </c>
      <c r="C4462" s="503" t="s">
        <v>4012</v>
      </c>
      <c r="D4462" s="502" t="s">
        <v>13</v>
      </c>
      <c r="E4462" s="504">
        <v>67.23</v>
      </c>
      <c r="F4462" s="512">
        <v>0</v>
      </c>
    </row>
    <row r="4463" spans="1:6">
      <c r="A4463" s="513" t="s">
        <v>13837</v>
      </c>
      <c r="B4463" s="502">
        <v>91965</v>
      </c>
      <c r="C4463" s="503" t="s">
        <v>3951</v>
      </c>
      <c r="D4463" s="502" t="s">
        <v>13</v>
      </c>
      <c r="E4463" s="504">
        <v>82.23</v>
      </c>
      <c r="F4463" s="512">
        <v>0</v>
      </c>
    </row>
    <row r="4464" spans="1:6">
      <c r="A4464" s="513" t="s">
        <v>13837</v>
      </c>
      <c r="B4464" s="502">
        <v>91964</v>
      </c>
      <c r="C4464" s="503" t="s">
        <v>3950</v>
      </c>
      <c r="D4464" s="502" t="s">
        <v>13</v>
      </c>
      <c r="E4464" s="504">
        <v>68.81</v>
      </c>
      <c r="F4464" s="512">
        <v>0</v>
      </c>
    </row>
    <row r="4465" spans="1:6">
      <c r="A4465" s="513" t="s">
        <v>13837</v>
      </c>
      <c r="B4465" s="502">
        <v>91973</v>
      </c>
      <c r="C4465" s="503" t="s">
        <v>3959</v>
      </c>
      <c r="D4465" s="502" t="s">
        <v>13</v>
      </c>
      <c r="E4465" s="504">
        <v>116.38</v>
      </c>
      <c r="F4465" s="512">
        <v>0</v>
      </c>
    </row>
    <row r="4466" spans="1:6">
      <c r="A4466" s="513" t="s">
        <v>13837</v>
      </c>
      <c r="B4466" s="502">
        <v>91972</v>
      </c>
      <c r="C4466" s="503" t="s">
        <v>3958</v>
      </c>
      <c r="D4466" s="502" t="s">
        <v>13</v>
      </c>
      <c r="E4466" s="504">
        <v>96.2</v>
      </c>
      <c r="F4466" s="512">
        <v>0</v>
      </c>
    </row>
    <row r="4467" spans="1:6">
      <c r="A4467" s="513" t="s">
        <v>13837</v>
      </c>
      <c r="B4467" s="502">
        <v>91959</v>
      </c>
      <c r="C4467" s="503" t="s">
        <v>3945</v>
      </c>
      <c r="D4467" s="502" t="s">
        <v>13</v>
      </c>
      <c r="E4467" s="504">
        <v>55.36</v>
      </c>
      <c r="F4467" s="512">
        <v>0</v>
      </c>
    </row>
    <row r="4468" spans="1:6">
      <c r="A4468" s="513" t="s">
        <v>13837</v>
      </c>
      <c r="B4468" s="502">
        <v>91958</v>
      </c>
      <c r="C4468" s="503" t="s">
        <v>3944</v>
      </c>
      <c r="D4468" s="502" t="s">
        <v>13</v>
      </c>
      <c r="E4468" s="504">
        <v>41.94</v>
      </c>
      <c r="F4468" s="512">
        <v>0</v>
      </c>
    </row>
    <row r="4469" spans="1:6">
      <c r="A4469" s="513" t="s">
        <v>13837</v>
      </c>
      <c r="B4469" s="502">
        <v>91971</v>
      </c>
      <c r="C4469" s="503" t="s">
        <v>3957</v>
      </c>
      <c r="D4469" s="502" t="s">
        <v>13</v>
      </c>
      <c r="E4469" s="504">
        <v>108.6</v>
      </c>
      <c r="F4469" s="512">
        <v>0</v>
      </c>
    </row>
    <row r="4470" spans="1:6">
      <c r="A4470" s="513" t="s">
        <v>13837</v>
      </c>
      <c r="B4470" s="502">
        <v>91970</v>
      </c>
      <c r="C4470" s="503" t="s">
        <v>3956</v>
      </c>
      <c r="D4470" s="502" t="s">
        <v>13</v>
      </c>
      <c r="E4470" s="504">
        <v>88.42</v>
      </c>
      <c r="F4470" s="512">
        <v>0</v>
      </c>
    </row>
    <row r="4471" spans="1:6">
      <c r="A4471" s="513" t="s">
        <v>13837</v>
      </c>
      <c r="B4471" s="502">
        <v>91967</v>
      </c>
      <c r="C4471" s="503" t="s">
        <v>3953</v>
      </c>
      <c r="D4471" s="502" t="s">
        <v>13</v>
      </c>
      <c r="E4471" s="504">
        <v>74.569999999999993</v>
      </c>
      <c r="F4471" s="512">
        <v>0</v>
      </c>
    </row>
    <row r="4472" spans="1:6">
      <c r="A4472" s="513" t="s">
        <v>13837</v>
      </c>
      <c r="B4472" s="502">
        <v>91966</v>
      </c>
      <c r="C4472" s="503" t="s">
        <v>3952</v>
      </c>
      <c r="D4472" s="502" t="s">
        <v>13</v>
      </c>
      <c r="E4472" s="504">
        <v>61.15</v>
      </c>
      <c r="F4472" s="512">
        <v>0</v>
      </c>
    </row>
    <row r="4473" spans="1:6">
      <c r="A4473" s="513" t="s">
        <v>13837</v>
      </c>
      <c r="B4473" s="502">
        <v>91975</v>
      </c>
      <c r="C4473" s="503" t="s">
        <v>3961</v>
      </c>
      <c r="D4473" s="502" t="s">
        <v>13</v>
      </c>
      <c r="E4473" s="504">
        <v>100.88</v>
      </c>
      <c r="F4473" s="512">
        <v>0</v>
      </c>
    </row>
    <row r="4474" spans="1:6">
      <c r="A4474" s="513" t="s">
        <v>13837</v>
      </c>
      <c r="B4474" s="502">
        <v>91974</v>
      </c>
      <c r="C4474" s="503" t="s">
        <v>3960</v>
      </c>
      <c r="D4474" s="502" t="s">
        <v>13</v>
      </c>
      <c r="E4474" s="504">
        <v>80.7</v>
      </c>
      <c r="F4474" s="512">
        <v>0</v>
      </c>
    </row>
    <row r="4475" spans="1:6">
      <c r="A4475" s="513" t="s">
        <v>13837</v>
      </c>
      <c r="B4475" s="502">
        <v>91977</v>
      </c>
      <c r="C4475" s="503" t="s">
        <v>3963</v>
      </c>
      <c r="D4475" s="502" t="s">
        <v>13</v>
      </c>
      <c r="E4475" s="504">
        <v>139.36000000000001</v>
      </c>
      <c r="F4475" s="512">
        <v>0</v>
      </c>
    </row>
    <row r="4476" spans="1:6">
      <c r="A4476" s="513" t="s">
        <v>13837</v>
      </c>
      <c r="B4476" s="502">
        <v>91976</v>
      </c>
      <c r="C4476" s="503" t="s">
        <v>3962</v>
      </c>
      <c r="D4476" s="502" t="s">
        <v>13</v>
      </c>
      <c r="E4476" s="504">
        <v>119.18</v>
      </c>
      <c r="F4476" s="512">
        <v>0</v>
      </c>
    </row>
    <row r="4477" spans="1:6">
      <c r="A4477" s="513" t="s">
        <v>13837</v>
      </c>
      <c r="B4477" s="502">
        <v>91874</v>
      </c>
      <c r="C4477" s="503" t="s">
        <v>3804</v>
      </c>
      <c r="D4477" s="502" t="s">
        <v>13</v>
      </c>
      <c r="E4477" s="504">
        <v>7.78</v>
      </c>
      <c r="F4477" s="512">
        <v>0</v>
      </c>
    </row>
    <row r="4478" spans="1:6">
      <c r="A4478" s="513" t="s">
        <v>13837</v>
      </c>
      <c r="B4478" s="502">
        <v>91878</v>
      </c>
      <c r="C4478" s="503" t="s">
        <v>3808</v>
      </c>
      <c r="D4478" s="502" t="s">
        <v>13</v>
      </c>
      <c r="E4478" s="504">
        <v>6.14</v>
      </c>
      <c r="F4478" s="512">
        <v>0</v>
      </c>
    </row>
    <row r="4479" spans="1:6">
      <c r="A4479" s="513" t="s">
        <v>13837</v>
      </c>
      <c r="B4479" s="502">
        <v>91882</v>
      </c>
      <c r="C4479" s="503" t="s">
        <v>3812</v>
      </c>
      <c r="D4479" s="502" t="s">
        <v>13</v>
      </c>
      <c r="E4479" s="504">
        <v>11.19</v>
      </c>
      <c r="F4479" s="512">
        <v>0</v>
      </c>
    </row>
    <row r="4480" spans="1:6">
      <c r="A4480" s="513" t="s">
        <v>13837</v>
      </c>
      <c r="B4480" s="502">
        <v>91875</v>
      </c>
      <c r="C4480" s="503" t="s">
        <v>3805</v>
      </c>
      <c r="D4480" s="502" t="s">
        <v>13</v>
      </c>
      <c r="E4480" s="504">
        <v>9.1300000000000008</v>
      </c>
      <c r="F4480" s="512">
        <v>0</v>
      </c>
    </row>
    <row r="4481" spans="1:6">
      <c r="A4481" s="513" t="s">
        <v>13837</v>
      </c>
      <c r="B4481" s="502">
        <v>91879</v>
      </c>
      <c r="C4481" s="503" t="s">
        <v>3809</v>
      </c>
      <c r="D4481" s="502" t="s">
        <v>13</v>
      </c>
      <c r="E4481" s="504">
        <v>7.49</v>
      </c>
      <c r="F4481" s="512">
        <v>0</v>
      </c>
    </row>
    <row r="4482" spans="1:6">
      <c r="A4482" s="513" t="s">
        <v>13837</v>
      </c>
      <c r="B4482" s="502">
        <v>91884</v>
      </c>
      <c r="C4482" s="503" t="s">
        <v>3813</v>
      </c>
      <c r="D4482" s="502" t="s">
        <v>13</v>
      </c>
      <c r="E4482" s="504">
        <v>12.53</v>
      </c>
      <c r="F4482" s="512">
        <v>0</v>
      </c>
    </row>
    <row r="4483" spans="1:6">
      <c r="A4483" s="513" t="s">
        <v>13837</v>
      </c>
      <c r="B4483" s="502">
        <v>91876</v>
      </c>
      <c r="C4483" s="503" t="s">
        <v>3806</v>
      </c>
      <c r="D4483" s="502" t="s">
        <v>13</v>
      </c>
      <c r="E4483" s="504">
        <v>10.98</v>
      </c>
      <c r="F4483" s="512">
        <v>0</v>
      </c>
    </row>
    <row r="4484" spans="1:6">
      <c r="A4484" s="513" t="s">
        <v>13837</v>
      </c>
      <c r="B4484" s="502">
        <v>91880</v>
      </c>
      <c r="C4484" s="503" t="s">
        <v>3810</v>
      </c>
      <c r="D4484" s="502" t="s">
        <v>13</v>
      </c>
      <c r="E4484" s="504">
        <v>9.33</v>
      </c>
      <c r="F4484" s="512">
        <v>0</v>
      </c>
    </row>
    <row r="4485" spans="1:6">
      <c r="A4485" s="513" t="s">
        <v>13837</v>
      </c>
      <c r="B4485" s="502">
        <v>91885</v>
      </c>
      <c r="C4485" s="503" t="s">
        <v>3814</v>
      </c>
      <c r="D4485" s="502" t="s">
        <v>13</v>
      </c>
      <c r="E4485" s="504">
        <v>14.32</v>
      </c>
      <c r="F4485" s="512">
        <v>0</v>
      </c>
    </row>
    <row r="4486" spans="1:6">
      <c r="A4486" s="513" t="s">
        <v>13837</v>
      </c>
      <c r="B4486" s="502">
        <v>91877</v>
      </c>
      <c r="C4486" s="503" t="s">
        <v>3807</v>
      </c>
      <c r="D4486" s="502" t="s">
        <v>13</v>
      </c>
      <c r="E4486" s="504">
        <v>13.51</v>
      </c>
      <c r="F4486" s="512">
        <v>0</v>
      </c>
    </row>
    <row r="4487" spans="1:6">
      <c r="A4487" s="513" t="s">
        <v>13837</v>
      </c>
      <c r="B4487" s="502">
        <v>91881</v>
      </c>
      <c r="C4487" s="503" t="s">
        <v>3811</v>
      </c>
      <c r="D4487" s="502" t="s">
        <v>13</v>
      </c>
      <c r="E4487" s="504">
        <v>11.87</v>
      </c>
      <c r="F4487" s="512">
        <v>0</v>
      </c>
    </row>
    <row r="4488" spans="1:6">
      <c r="A4488" s="513" t="s">
        <v>13837</v>
      </c>
      <c r="B4488" s="502">
        <v>91886</v>
      </c>
      <c r="C4488" s="503" t="s">
        <v>3815</v>
      </c>
      <c r="D4488" s="502" t="s">
        <v>13</v>
      </c>
      <c r="E4488" s="504">
        <v>16.8</v>
      </c>
      <c r="F4488" s="512">
        <v>0</v>
      </c>
    </row>
    <row r="4489" spans="1:6">
      <c r="A4489" s="513" t="s">
        <v>13837</v>
      </c>
      <c r="B4489" s="502">
        <v>91945</v>
      </c>
      <c r="C4489" s="503" t="s">
        <v>3932</v>
      </c>
      <c r="D4489" s="502" t="s">
        <v>13</v>
      </c>
      <c r="E4489" s="504">
        <v>16.760000000000002</v>
      </c>
      <c r="F4489" s="512">
        <v>0</v>
      </c>
    </row>
    <row r="4490" spans="1:6">
      <c r="A4490" s="513" t="s">
        <v>13837</v>
      </c>
      <c r="B4490" s="502">
        <v>91947</v>
      </c>
      <c r="C4490" s="503" t="s">
        <v>3934</v>
      </c>
      <c r="D4490" s="502" t="s">
        <v>13</v>
      </c>
      <c r="E4490" s="504">
        <v>11.31</v>
      </c>
      <c r="F4490" s="512">
        <v>0</v>
      </c>
    </row>
    <row r="4491" spans="1:6">
      <c r="A4491" s="513" t="s">
        <v>13837</v>
      </c>
      <c r="B4491" s="502">
        <v>91946</v>
      </c>
      <c r="C4491" s="503" t="s">
        <v>3933</v>
      </c>
      <c r="D4491" s="502" t="s">
        <v>13</v>
      </c>
      <c r="E4491" s="504">
        <v>13.42</v>
      </c>
      <c r="F4491" s="512">
        <v>0</v>
      </c>
    </row>
    <row r="4492" spans="1:6">
      <c r="A4492" s="513" t="s">
        <v>13837</v>
      </c>
      <c r="B4492" s="502">
        <v>91949</v>
      </c>
      <c r="C4492" s="503" t="s">
        <v>3935</v>
      </c>
      <c r="D4492" s="502" t="s">
        <v>13</v>
      </c>
      <c r="E4492" s="504">
        <v>24.27</v>
      </c>
      <c r="F4492" s="512">
        <v>0</v>
      </c>
    </row>
    <row r="4493" spans="1:6">
      <c r="A4493" s="513" t="s">
        <v>13837</v>
      </c>
      <c r="B4493" s="502">
        <v>91951</v>
      </c>
      <c r="C4493" s="503" t="s">
        <v>3937</v>
      </c>
      <c r="D4493" s="502" t="s">
        <v>13</v>
      </c>
      <c r="E4493" s="504">
        <v>17.739999999999998</v>
      </c>
      <c r="F4493" s="512">
        <v>0</v>
      </c>
    </row>
    <row r="4494" spans="1:6">
      <c r="A4494" s="513" t="s">
        <v>13837</v>
      </c>
      <c r="B4494" s="502">
        <v>91950</v>
      </c>
      <c r="C4494" s="503" t="s">
        <v>3936</v>
      </c>
      <c r="D4494" s="502" t="s">
        <v>13</v>
      </c>
      <c r="E4494" s="504">
        <v>20.18</v>
      </c>
      <c r="F4494" s="512">
        <v>0</v>
      </c>
    </row>
    <row r="4495" spans="1:6">
      <c r="A4495" s="513" t="s">
        <v>13837</v>
      </c>
      <c r="B4495" s="502">
        <v>91992</v>
      </c>
      <c r="C4495" s="503" t="s">
        <v>3978</v>
      </c>
      <c r="D4495" s="502" t="s">
        <v>13</v>
      </c>
      <c r="E4495" s="504">
        <v>53.28</v>
      </c>
      <c r="F4495" s="512">
        <v>0</v>
      </c>
    </row>
    <row r="4496" spans="1:6">
      <c r="A4496" s="513" t="s">
        <v>13837</v>
      </c>
      <c r="B4496" s="502">
        <v>91990</v>
      </c>
      <c r="C4496" s="503" t="s">
        <v>3976</v>
      </c>
      <c r="D4496" s="502" t="s">
        <v>13</v>
      </c>
      <c r="E4496" s="504">
        <v>39.86</v>
      </c>
      <c r="F4496" s="512">
        <v>0</v>
      </c>
    </row>
    <row r="4497" spans="1:6">
      <c r="A4497" s="513" t="s">
        <v>13837</v>
      </c>
      <c r="B4497" s="502">
        <v>91993</v>
      </c>
      <c r="C4497" s="503" t="s">
        <v>3979</v>
      </c>
      <c r="D4497" s="502" t="s">
        <v>13</v>
      </c>
      <c r="E4497" s="504">
        <v>56.32</v>
      </c>
      <c r="F4497" s="512">
        <v>0</v>
      </c>
    </row>
    <row r="4498" spans="1:6">
      <c r="A4498" s="513" t="s">
        <v>13837</v>
      </c>
      <c r="B4498" s="502">
        <v>91991</v>
      </c>
      <c r="C4498" s="503" t="s">
        <v>3977</v>
      </c>
      <c r="D4498" s="502" t="s">
        <v>13</v>
      </c>
      <c r="E4498" s="504">
        <v>42.9</v>
      </c>
      <c r="F4498" s="512">
        <v>0</v>
      </c>
    </row>
    <row r="4499" spans="1:6">
      <c r="A4499" s="513" t="s">
        <v>13837</v>
      </c>
      <c r="B4499" s="502">
        <v>92000</v>
      </c>
      <c r="C4499" s="503" t="s">
        <v>3986</v>
      </c>
      <c r="D4499" s="502" t="s">
        <v>13</v>
      </c>
      <c r="E4499" s="504">
        <v>38.03</v>
      </c>
      <c r="F4499" s="512">
        <v>0</v>
      </c>
    </row>
    <row r="4500" spans="1:6">
      <c r="A4500" s="513" t="s">
        <v>13837</v>
      </c>
      <c r="B4500" s="502">
        <v>91998</v>
      </c>
      <c r="C4500" s="503" t="s">
        <v>3984</v>
      </c>
      <c r="D4500" s="502" t="s">
        <v>13</v>
      </c>
      <c r="E4500" s="504">
        <v>24.61</v>
      </c>
      <c r="F4500" s="512">
        <v>0</v>
      </c>
    </row>
    <row r="4501" spans="1:6">
      <c r="A4501" s="513" t="s">
        <v>13837</v>
      </c>
      <c r="B4501" s="502">
        <v>92001</v>
      </c>
      <c r="C4501" s="503" t="s">
        <v>3987</v>
      </c>
      <c r="D4501" s="502" t="s">
        <v>13</v>
      </c>
      <c r="E4501" s="504">
        <v>41.07</v>
      </c>
      <c r="F4501" s="512">
        <v>0</v>
      </c>
    </row>
    <row r="4502" spans="1:6">
      <c r="A4502" s="513" t="s">
        <v>13837</v>
      </c>
      <c r="B4502" s="502">
        <v>91999</v>
      </c>
      <c r="C4502" s="503" t="s">
        <v>3985</v>
      </c>
      <c r="D4502" s="502" t="s">
        <v>13</v>
      </c>
      <c r="E4502" s="504">
        <v>27.65</v>
      </c>
      <c r="F4502" s="512">
        <v>0</v>
      </c>
    </row>
    <row r="4503" spans="1:6">
      <c r="A4503" s="513" t="s">
        <v>13837</v>
      </c>
      <c r="B4503" s="502">
        <v>92008</v>
      </c>
      <c r="C4503" s="503" t="s">
        <v>3994</v>
      </c>
      <c r="D4503" s="502" t="s">
        <v>13</v>
      </c>
      <c r="E4503" s="504">
        <v>59.07</v>
      </c>
      <c r="F4503" s="512">
        <v>0</v>
      </c>
    </row>
    <row r="4504" spans="1:6">
      <c r="A4504" s="513" t="s">
        <v>13837</v>
      </c>
      <c r="B4504" s="502">
        <v>92006</v>
      </c>
      <c r="C4504" s="503" t="s">
        <v>3992</v>
      </c>
      <c r="D4504" s="502" t="s">
        <v>13</v>
      </c>
      <c r="E4504" s="504">
        <v>45.65</v>
      </c>
      <c r="F4504" s="512">
        <v>0</v>
      </c>
    </row>
    <row r="4505" spans="1:6">
      <c r="A4505" s="513" t="s">
        <v>13837</v>
      </c>
      <c r="B4505" s="502">
        <v>92009</v>
      </c>
      <c r="C4505" s="503" t="s">
        <v>3995</v>
      </c>
      <c r="D4505" s="502" t="s">
        <v>13</v>
      </c>
      <c r="E4505" s="504">
        <v>65.150000000000006</v>
      </c>
      <c r="F4505" s="512">
        <v>0</v>
      </c>
    </row>
    <row r="4506" spans="1:6">
      <c r="A4506" s="513" t="s">
        <v>13837</v>
      </c>
      <c r="B4506" s="502">
        <v>92007</v>
      </c>
      <c r="C4506" s="503" t="s">
        <v>3993</v>
      </c>
      <c r="D4506" s="502" t="s">
        <v>13</v>
      </c>
      <c r="E4506" s="504">
        <v>51.73</v>
      </c>
      <c r="F4506" s="512">
        <v>0</v>
      </c>
    </row>
    <row r="4507" spans="1:6">
      <c r="A4507" s="513" t="s">
        <v>13837</v>
      </c>
      <c r="B4507" s="502">
        <v>92016</v>
      </c>
      <c r="C4507" s="503" t="s">
        <v>4002</v>
      </c>
      <c r="D4507" s="502" t="s">
        <v>13</v>
      </c>
      <c r="E4507" s="504">
        <v>80.12</v>
      </c>
      <c r="F4507" s="512">
        <v>0</v>
      </c>
    </row>
    <row r="4508" spans="1:6">
      <c r="A4508" s="513" t="s">
        <v>13837</v>
      </c>
      <c r="B4508" s="502">
        <v>92014</v>
      </c>
      <c r="C4508" s="503" t="s">
        <v>4000</v>
      </c>
      <c r="D4508" s="502" t="s">
        <v>13</v>
      </c>
      <c r="E4508" s="504">
        <v>66.7</v>
      </c>
      <c r="F4508" s="512">
        <v>0</v>
      </c>
    </row>
    <row r="4509" spans="1:6">
      <c r="A4509" s="513" t="s">
        <v>13837</v>
      </c>
      <c r="B4509" s="502">
        <v>92017</v>
      </c>
      <c r="C4509" s="503" t="s">
        <v>4003</v>
      </c>
      <c r="D4509" s="502" t="s">
        <v>13</v>
      </c>
      <c r="E4509" s="504">
        <v>89.24</v>
      </c>
      <c r="F4509" s="512">
        <v>0</v>
      </c>
    </row>
    <row r="4510" spans="1:6">
      <c r="A4510" s="513" t="s">
        <v>13837</v>
      </c>
      <c r="B4510" s="502">
        <v>92015</v>
      </c>
      <c r="C4510" s="503" t="s">
        <v>4001</v>
      </c>
      <c r="D4510" s="502" t="s">
        <v>13</v>
      </c>
      <c r="E4510" s="504">
        <v>75.819999999999993</v>
      </c>
      <c r="F4510" s="512">
        <v>0</v>
      </c>
    </row>
    <row r="4511" spans="1:6">
      <c r="A4511" s="513" t="s">
        <v>13837</v>
      </c>
      <c r="B4511" s="502">
        <v>92019</v>
      </c>
      <c r="C4511" s="503" t="s">
        <v>4005</v>
      </c>
      <c r="D4511" s="502" t="s">
        <v>13</v>
      </c>
      <c r="E4511" s="504">
        <v>108.54</v>
      </c>
      <c r="F4511" s="512">
        <v>0</v>
      </c>
    </row>
    <row r="4512" spans="1:6">
      <c r="A4512" s="513" t="s">
        <v>13837</v>
      </c>
      <c r="B4512" s="502">
        <v>92018</v>
      </c>
      <c r="C4512" s="503" t="s">
        <v>4004</v>
      </c>
      <c r="D4512" s="502" t="s">
        <v>13</v>
      </c>
      <c r="E4512" s="504">
        <v>88.36</v>
      </c>
      <c r="F4512" s="512">
        <v>0</v>
      </c>
    </row>
    <row r="4513" spans="1:6">
      <c r="A4513" s="513" t="s">
        <v>13837</v>
      </c>
      <c r="B4513" s="502">
        <v>92021</v>
      </c>
      <c r="C4513" s="503" t="s">
        <v>4007</v>
      </c>
      <c r="D4513" s="502" t="s">
        <v>13</v>
      </c>
      <c r="E4513" s="504">
        <v>150.91</v>
      </c>
      <c r="F4513" s="512">
        <v>0</v>
      </c>
    </row>
    <row r="4514" spans="1:6">
      <c r="A4514" s="513" t="s">
        <v>13837</v>
      </c>
      <c r="B4514" s="502">
        <v>92020</v>
      </c>
      <c r="C4514" s="503" t="s">
        <v>4006</v>
      </c>
      <c r="D4514" s="502" t="s">
        <v>13</v>
      </c>
      <c r="E4514" s="504">
        <v>130.72999999999999</v>
      </c>
      <c r="F4514" s="512">
        <v>0</v>
      </c>
    </row>
    <row r="4515" spans="1:6">
      <c r="A4515" s="513" t="s">
        <v>13837</v>
      </c>
      <c r="B4515" s="502">
        <v>91996</v>
      </c>
      <c r="C4515" s="503" t="s">
        <v>3982</v>
      </c>
      <c r="D4515" s="502" t="s">
        <v>13</v>
      </c>
      <c r="E4515" s="504">
        <v>42.28</v>
      </c>
      <c r="F4515" s="512">
        <v>0</v>
      </c>
    </row>
    <row r="4516" spans="1:6">
      <c r="A4516" s="513" t="s">
        <v>13837</v>
      </c>
      <c r="B4516" s="502">
        <v>91994</v>
      </c>
      <c r="C4516" s="503" t="s">
        <v>3980</v>
      </c>
      <c r="D4516" s="502" t="s">
        <v>13</v>
      </c>
      <c r="E4516" s="504">
        <v>28.86</v>
      </c>
      <c r="F4516" s="512">
        <v>0</v>
      </c>
    </row>
    <row r="4517" spans="1:6">
      <c r="A4517" s="513" t="s">
        <v>13837</v>
      </c>
      <c r="B4517" s="502">
        <v>91997</v>
      </c>
      <c r="C4517" s="503" t="s">
        <v>3983</v>
      </c>
      <c r="D4517" s="502" t="s">
        <v>13</v>
      </c>
      <c r="E4517" s="504">
        <v>45.32</v>
      </c>
      <c r="F4517" s="512">
        <v>0</v>
      </c>
    </row>
    <row r="4518" spans="1:6">
      <c r="A4518" s="513" t="s">
        <v>13837</v>
      </c>
      <c r="B4518" s="502">
        <v>91995</v>
      </c>
      <c r="C4518" s="503" t="s">
        <v>3981</v>
      </c>
      <c r="D4518" s="502" t="s">
        <v>13</v>
      </c>
      <c r="E4518" s="504">
        <v>31.9</v>
      </c>
      <c r="F4518" s="512">
        <v>0</v>
      </c>
    </row>
    <row r="4519" spans="1:6">
      <c r="A4519" s="513" t="s">
        <v>13837</v>
      </c>
      <c r="B4519" s="502">
        <v>92004</v>
      </c>
      <c r="C4519" s="503" t="s">
        <v>3990</v>
      </c>
      <c r="D4519" s="502" t="s">
        <v>13</v>
      </c>
      <c r="E4519" s="504">
        <v>67.64</v>
      </c>
      <c r="F4519" s="512">
        <v>0</v>
      </c>
    </row>
    <row r="4520" spans="1:6">
      <c r="A4520" s="513" t="s">
        <v>13837</v>
      </c>
      <c r="B4520" s="502">
        <v>92002</v>
      </c>
      <c r="C4520" s="503" t="s">
        <v>3988</v>
      </c>
      <c r="D4520" s="502" t="s">
        <v>13</v>
      </c>
      <c r="E4520" s="504">
        <v>54.22</v>
      </c>
      <c r="F4520" s="512">
        <v>0</v>
      </c>
    </row>
    <row r="4521" spans="1:6">
      <c r="A4521" s="513" t="s">
        <v>13837</v>
      </c>
      <c r="B4521" s="502">
        <v>92005</v>
      </c>
      <c r="C4521" s="503" t="s">
        <v>3991</v>
      </c>
      <c r="D4521" s="502" t="s">
        <v>13</v>
      </c>
      <c r="E4521" s="504">
        <v>73.72</v>
      </c>
      <c r="F4521" s="512">
        <v>0</v>
      </c>
    </row>
    <row r="4522" spans="1:6">
      <c r="A4522" s="513" t="s">
        <v>13837</v>
      </c>
      <c r="B4522" s="502">
        <v>92003</v>
      </c>
      <c r="C4522" s="503" t="s">
        <v>3989</v>
      </c>
      <c r="D4522" s="502" t="s">
        <v>13</v>
      </c>
      <c r="E4522" s="504">
        <v>60.3</v>
      </c>
      <c r="F4522" s="512">
        <v>0</v>
      </c>
    </row>
    <row r="4523" spans="1:6">
      <c r="A4523" s="513" t="s">
        <v>13837</v>
      </c>
      <c r="B4523" s="502">
        <v>92012</v>
      </c>
      <c r="C4523" s="503" t="s">
        <v>3998</v>
      </c>
      <c r="D4523" s="502" t="s">
        <v>13</v>
      </c>
      <c r="E4523" s="504">
        <v>92.94</v>
      </c>
      <c r="F4523" s="512">
        <v>0</v>
      </c>
    </row>
    <row r="4524" spans="1:6">
      <c r="A4524" s="513" t="s">
        <v>13837</v>
      </c>
      <c r="B4524" s="502">
        <v>92010</v>
      </c>
      <c r="C4524" s="503" t="s">
        <v>3996</v>
      </c>
      <c r="D4524" s="502" t="s">
        <v>13</v>
      </c>
      <c r="E4524" s="504">
        <v>79.52</v>
      </c>
      <c r="F4524" s="512">
        <v>0</v>
      </c>
    </row>
    <row r="4525" spans="1:6">
      <c r="A4525" s="513" t="s">
        <v>13837</v>
      </c>
      <c r="B4525" s="502">
        <v>92013</v>
      </c>
      <c r="C4525" s="503" t="s">
        <v>3999</v>
      </c>
      <c r="D4525" s="502" t="s">
        <v>13</v>
      </c>
      <c r="E4525" s="504">
        <v>102.06</v>
      </c>
      <c r="F4525" s="512">
        <v>0</v>
      </c>
    </row>
    <row r="4526" spans="1:6">
      <c r="A4526" s="513" t="s">
        <v>13837</v>
      </c>
      <c r="B4526" s="502">
        <v>92011</v>
      </c>
      <c r="C4526" s="503" t="s">
        <v>3997</v>
      </c>
      <c r="D4526" s="502" t="s">
        <v>13</v>
      </c>
      <c r="E4526" s="504">
        <v>88.64</v>
      </c>
      <c r="F4526" s="512">
        <v>0</v>
      </c>
    </row>
    <row r="4527" spans="1:6">
      <c r="A4527" s="513" t="s">
        <v>13856</v>
      </c>
      <c r="B4527" s="502">
        <v>95777</v>
      </c>
      <c r="C4527" s="503" t="s">
        <v>3892</v>
      </c>
      <c r="D4527" s="502" t="s">
        <v>13</v>
      </c>
      <c r="E4527" s="504">
        <v>25.69</v>
      </c>
      <c r="F4527" s="512">
        <v>0</v>
      </c>
    </row>
    <row r="4528" spans="1:6">
      <c r="A4528" s="513" t="s">
        <v>13856</v>
      </c>
      <c r="B4528" s="502">
        <v>95780</v>
      </c>
      <c r="C4528" s="503" t="s">
        <v>3895</v>
      </c>
      <c r="D4528" s="502" t="s">
        <v>13</v>
      </c>
      <c r="E4528" s="504">
        <v>30.44</v>
      </c>
      <c r="F4528" s="512">
        <v>0</v>
      </c>
    </row>
    <row r="4529" spans="1:6">
      <c r="A4529" s="513" t="s">
        <v>13856</v>
      </c>
      <c r="B4529" s="502">
        <v>95783</v>
      </c>
      <c r="C4529" s="503" t="s">
        <v>13857</v>
      </c>
      <c r="D4529" s="502" t="s">
        <v>13</v>
      </c>
      <c r="E4529" s="504">
        <v>0</v>
      </c>
      <c r="F4529" s="512"/>
    </row>
    <row r="4530" spans="1:6">
      <c r="A4530" s="513" t="s">
        <v>13856</v>
      </c>
      <c r="B4530" s="502">
        <v>95778</v>
      </c>
      <c r="C4530" s="503" t="s">
        <v>3893</v>
      </c>
      <c r="D4530" s="502" t="s">
        <v>13</v>
      </c>
      <c r="E4530" s="504">
        <v>28.82</v>
      </c>
      <c r="F4530" s="512">
        <v>0</v>
      </c>
    </row>
    <row r="4531" spans="1:6">
      <c r="A4531" s="513" t="s">
        <v>13856</v>
      </c>
      <c r="B4531" s="502">
        <v>95781</v>
      </c>
      <c r="C4531" s="503" t="s">
        <v>3896</v>
      </c>
      <c r="D4531" s="502" t="s">
        <v>13</v>
      </c>
      <c r="E4531" s="504">
        <v>34.81</v>
      </c>
      <c r="F4531" s="512">
        <v>0</v>
      </c>
    </row>
    <row r="4532" spans="1:6">
      <c r="A4532" s="513" t="s">
        <v>13856</v>
      </c>
      <c r="B4532" s="502">
        <v>95784</v>
      </c>
      <c r="C4532" s="503" t="s">
        <v>13858</v>
      </c>
      <c r="D4532" s="502" t="s">
        <v>13</v>
      </c>
      <c r="E4532" s="504">
        <v>0</v>
      </c>
      <c r="F4532" s="512"/>
    </row>
    <row r="4533" spans="1:6">
      <c r="A4533" s="513" t="s">
        <v>13856</v>
      </c>
      <c r="B4533" s="502">
        <v>95782</v>
      </c>
      <c r="C4533" s="503" t="s">
        <v>3897</v>
      </c>
      <c r="D4533" s="502" t="s">
        <v>13</v>
      </c>
      <c r="E4533" s="504">
        <v>32.36</v>
      </c>
      <c r="F4533" s="512">
        <v>0</v>
      </c>
    </row>
    <row r="4534" spans="1:6">
      <c r="A4534" s="513" t="s">
        <v>13856</v>
      </c>
      <c r="B4534" s="502">
        <v>95779</v>
      </c>
      <c r="C4534" s="503" t="s">
        <v>3894</v>
      </c>
      <c r="D4534" s="502" t="s">
        <v>13</v>
      </c>
      <c r="E4534" s="504">
        <v>24</v>
      </c>
      <c r="F4534" s="512">
        <v>0</v>
      </c>
    </row>
    <row r="4535" spans="1:6">
      <c r="A4535" s="513" t="s">
        <v>13856</v>
      </c>
      <c r="B4535" s="502">
        <v>95785</v>
      </c>
      <c r="C4535" s="503" t="s">
        <v>3898</v>
      </c>
      <c r="D4535" s="502" t="s">
        <v>13</v>
      </c>
      <c r="E4535" s="504">
        <v>38.22</v>
      </c>
      <c r="F4535" s="512">
        <v>0</v>
      </c>
    </row>
    <row r="4536" spans="1:6">
      <c r="A4536" s="513" t="s">
        <v>13856</v>
      </c>
      <c r="B4536" s="502">
        <v>95792</v>
      </c>
      <c r="C4536" s="503" t="s">
        <v>13859</v>
      </c>
      <c r="D4536" s="502" t="s">
        <v>13</v>
      </c>
      <c r="E4536" s="504">
        <v>0</v>
      </c>
      <c r="F4536" s="512"/>
    </row>
    <row r="4537" spans="1:6">
      <c r="A4537" s="513" t="s">
        <v>13856</v>
      </c>
      <c r="B4537" s="502">
        <v>95793</v>
      </c>
      <c r="C4537" s="503" t="s">
        <v>13860</v>
      </c>
      <c r="D4537" s="502" t="s">
        <v>13</v>
      </c>
      <c r="E4537" s="504">
        <v>0</v>
      </c>
      <c r="F4537" s="512"/>
    </row>
    <row r="4538" spans="1:6">
      <c r="A4538" s="513" t="s">
        <v>13856</v>
      </c>
      <c r="B4538" s="502">
        <v>95794</v>
      </c>
      <c r="C4538" s="503" t="s">
        <v>13861</v>
      </c>
      <c r="D4538" s="502" t="s">
        <v>13</v>
      </c>
      <c r="E4538" s="504">
        <v>0</v>
      </c>
      <c r="F4538" s="512"/>
    </row>
    <row r="4539" spans="1:6">
      <c r="A4539" s="513" t="s">
        <v>13856</v>
      </c>
      <c r="B4539" s="502">
        <v>95786</v>
      </c>
      <c r="C4539" s="503" t="s">
        <v>13862</v>
      </c>
      <c r="D4539" s="502" t="s">
        <v>13</v>
      </c>
      <c r="E4539" s="504">
        <v>0</v>
      </c>
      <c r="F4539" s="512"/>
    </row>
    <row r="4540" spans="1:6">
      <c r="A4540" s="513" t="s">
        <v>13856</v>
      </c>
      <c r="B4540" s="502">
        <v>95788</v>
      </c>
      <c r="C4540" s="503" t="s">
        <v>13863</v>
      </c>
      <c r="D4540" s="502" t="s">
        <v>13</v>
      </c>
      <c r="E4540" s="504">
        <v>0</v>
      </c>
      <c r="F4540" s="512"/>
    </row>
    <row r="4541" spans="1:6">
      <c r="A4541" s="513" t="s">
        <v>13856</v>
      </c>
      <c r="B4541" s="502">
        <v>95790</v>
      </c>
      <c r="C4541" s="503" t="s">
        <v>13864</v>
      </c>
      <c r="D4541" s="502" t="s">
        <v>13</v>
      </c>
      <c r="E4541" s="504">
        <v>0</v>
      </c>
      <c r="F4541" s="512"/>
    </row>
    <row r="4542" spans="1:6">
      <c r="A4542" s="513" t="s">
        <v>13856</v>
      </c>
      <c r="B4542" s="502">
        <v>95787</v>
      </c>
      <c r="C4542" s="503" t="s">
        <v>3899</v>
      </c>
      <c r="D4542" s="502" t="s">
        <v>13</v>
      </c>
      <c r="E4542" s="504">
        <v>29.18</v>
      </c>
      <c r="F4542" s="512">
        <v>0</v>
      </c>
    </row>
    <row r="4543" spans="1:6">
      <c r="A4543" s="513" t="s">
        <v>13856</v>
      </c>
      <c r="B4543" s="502">
        <v>95789</v>
      </c>
      <c r="C4543" s="503" t="s">
        <v>3900</v>
      </c>
      <c r="D4543" s="502" t="s">
        <v>13</v>
      </c>
      <c r="E4543" s="504">
        <v>39.46</v>
      </c>
      <c r="F4543" s="512">
        <v>0</v>
      </c>
    </row>
    <row r="4544" spans="1:6">
      <c r="A4544" s="513" t="s">
        <v>13856</v>
      </c>
      <c r="B4544" s="502">
        <v>95791</v>
      </c>
      <c r="C4544" s="503" t="s">
        <v>3901</v>
      </c>
      <c r="D4544" s="502" t="s">
        <v>13</v>
      </c>
      <c r="E4544" s="504">
        <v>54.5</v>
      </c>
      <c r="F4544" s="512">
        <v>0</v>
      </c>
    </row>
    <row r="4545" spans="1:6">
      <c r="A4545" s="513" t="s">
        <v>13856</v>
      </c>
      <c r="B4545" s="502">
        <v>95795</v>
      </c>
      <c r="C4545" s="503" t="s">
        <v>3902</v>
      </c>
      <c r="D4545" s="502" t="s">
        <v>13</v>
      </c>
      <c r="E4545" s="504">
        <v>33.22</v>
      </c>
      <c r="F4545" s="512">
        <v>0</v>
      </c>
    </row>
    <row r="4546" spans="1:6">
      <c r="A4546" s="513" t="s">
        <v>13856</v>
      </c>
      <c r="B4546" s="502">
        <v>95796</v>
      </c>
      <c r="C4546" s="503" t="s">
        <v>3903</v>
      </c>
      <c r="D4546" s="502" t="s">
        <v>13</v>
      </c>
      <c r="E4546" s="504">
        <v>46.32</v>
      </c>
      <c r="F4546" s="512">
        <v>0</v>
      </c>
    </row>
    <row r="4547" spans="1:6">
      <c r="A4547" s="513" t="s">
        <v>13856</v>
      </c>
      <c r="B4547" s="502">
        <v>95797</v>
      </c>
      <c r="C4547" s="503" t="s">
        <v>3904</v>
      </c>
      <c r="D4547" s="502" t="s">
        <v>13</v>
      </c>
      <c r="E4547" s="504">
        <v>63.75</v>
      </c>
      <c r="F4547" s="512">
        <v>0</v>
      </c>
    </row>
    <row r="4548" spans="1:6">
      <c r="A4548" s="513" t="s">
        <v>13856</v>
      </c>
      <c r="B4548" s="502">
        <v>95798</v>
      </c>
      <c r="C4548" s="503" t="s">
        <v>13865</v>
      </c>
      <c r="D4548" s="502" t="s">
        <v>13</v>
      </c>
      <c r="E4548" s="504">
        <v>0</v>
      </c>
      <c r="F4548" s="512"/>
    </row>
    <row r="4549" spans="1:6">
      <c r="A4549" s="513" t="s">
        <v>13856</v>
      </c>
      <c r="B4549" s="502">
        <v>95799</v>
      </c>
      <c r="C4549" s="503" t="s">
        <v>13866</v>
      </c>
      <c r="D4549" s="502" t="s">
        <v>13</v>
      </c>
      <c r="E4549" s="504">
        <v>0</v>
      </c>
      <c r="F4549" s="512"/>
    </row>
    <row r="4550" spans="1:6">
      <c r="A4550" s="513" t="s">
        <v>13856</v>
      </c>
      <c r="B4550" s="502">
        <v>95800</v>
      </c>
      <c r="C4550" s="503" t="s">
        <v>13867</v>
      </c>
      <c r="D4550" s="502" t="s">
        <v>13</v>
      </c>
      <c r="E4550" s="504">
        <v>0</v>
      </c>
      <c r="F4550" s="512"/>
    </row>
    <row r="4551" spans="1:6">
      <c r="A4551" s="513" t="s">
        <v>13856</v>
      </c>
      <c r="B4551" s="502">
        <v>95801</v>
      </c>
      <c r="C4551" s="503" t="s">
        <v>3905</v>
      </c>
      <c r="D4551" s="502" t="s">
        <v>13</v>
      </c>
      <c r="E4551" s="504">
        <v>39.549999999999997</v>
      </c>
      <c r="F4551" s="512">
        <v>0</v>
      </c>
    </row>
    <row r="4552" spans="1:6">
      <c r="A4552" s="513" t="s">
        <v>13856</v>
      </c>
      <c r="B4552" s="502">
        <v>95802</v>
      </c>
      <c r="C4552" s="503" t="s">
        <v>3906</v>
      </c>
      <c r="D4552" s="502" t="s">
        <v>13</v>
      </c>
      <c r="E4552" s="504">
        <v>49.3</v>
      </c>
      <c r="F4552" s="512">
        <v>0</v>
      </c>
    </row>
    <row r="4553" spans="1:6">
      <c r="A4553" s="513" t="s">
        <v>13856</v>
      </c>
      <c r="B4553" s="502">
        <v>95803</v>
      </c>
      <c r="C4553" s="503" t="s">
        <v>3907</v>
      </c>
      <c r="D4553" s="502" t="s">
        <v>13</v>
      </c>
      <c r="E4553" s="504">
        <v>71.239999999999995</v>
      </c>
      <c r="F4553" s="512">
        <v>0</v>
      </c>
    </row>
    <row r="4554" spans="1:6">
      <c r="A4554" s="513" t="s">
        <v>13856</v>
      </c>
      <c r="B4554" s="502">
        <v>95804</v>
      </c>
      <c r="C4554" s="503" t="s">
        <v>3908</v>
      </c>
      <c r="D4554" s="502" t="s">
        <v>13</v>
      </c>
      <c r="E4554" s="504">
        <v>24.38</v>
      </c>
      <c r="F4554" s="512">
        <v>0</v>
      </c>
    </row>
    <row r="4555" spans="1:6">
      <c r="A4555" s="513" t="s">
        <v>13856</v>
      </c>
      <c r="B4555" s="502">
        <v>95805</v>
      </c>
      <c r="C4555" s="503" t="s">
        <v>3909</v>
      </c>
      <c r="D4555" s="502" t="s">
        <v>13</v>
      </c>
      <c r="E4555" s="504">
        <v>25.79</v>
      </c>
      <c r="F4555" s="512">
        <v>0</v>
      </c>
    </row>
    <row r="4556" spans="1:6">
      <c r="A4556" s="513" t="s">
        <v>13856</v>
      </c>
      <c r="B4556" s="502">
        <v>95806</v>
      </c>
      <c r="C4556" s="503" t="s">
        <v>3910</v>
      </c>
      <c r="D4556" s="502" t="s">
        <v>13</v>
      </c>
      <c r="E4556" s="504">
        <v>28.3</v>
      </c>
      <c r="F4556" s="512">
        <v>0</v>
      </c>
    </row>
    <row r="4557" spans="1:6">
      <c r="A4557" s="513" t="s">
        <v>13856</v>
      </c>
      <c r="B4557" s="502">
        <v>104401</v>
      </c>
      <c r="C4557" s="503" t="s">
        <v>3927</v>
      </c>
      <c r="D4557" s="502" t="s">
        <v>13</v>
      </c>
      <c r="E4557" s="504">
        <v>27.08</v>
      </c>
      <c r="F4557" s="512">
        <v>0</v>
      </c>
    </row>
    <row r="4558" spans="1:6">
      <c r="A4558" s="513" t="s">
        <v>13856</v>
      </c>
      <c r="B4558" s="502">
        <v>104402</v>
      </c>
      <c r="C4558" s="503" t="s">
        <v>3928</v>
      </c>
      <c r="D4558" s="502" t="s">
        <v>13</v>
      </c>
      <c r="E4558" s="504">
        <v>28.52</v>
      </c>
      <c r="F4558" s="512">
        <v>0</v>
      </c>
    </row>
    <row r="4559" spans="1:6">
      <c r="A4559" s="513" t="s">
        <v>13856</v>
      </c>
      <c r="B4559" s="502">
        <v>104403</v>
      </c>
      <c r="C4559" s="503" t="s">
        <v>3929</v>
      </c>
      <c r="D4559" s="502" t="s">
        <v>13</v>
      </c>
      <c r="E4559" s="504">
        <v>35.340000000000003</v>
      </c>
      <c r="F4559" s="512">
        <v>0</v>
      </c>
    </row>
    <row r="4560" spans="1:6">
      <c r="A4560" s="513" t="s">
        <v>13856</v>
      </c>
      <c r="B4560" s="502">
        <v>104395</v>
      </c>
      <c r="C4560" s="503" t="s">
        <v>3853</v>
      </c>
      <c r="D4560" s="502" t="s">
        <v>13</v>
      </c>
      <c r="E4560" s="504">
        <v>23.86</v>
      </c>
      <c r="F4560" s="512">
        <v>0</v>
      </c>
    </row>
    <row r="4561" spans="1:6">
      <c r="A4561" s="513" t="s">
        <v>13856</v>
      </c>
      <c r="B4561" s="502">
        <v>104396</v>
      </c>
      <c r="C4561" s="503" t="s">
        <v>3922</v>
      </c>
      <c r="D4561" s="502" t="s">
        <v>13</v>
      </c>
      <c r="E4561" s="504">
        <v>24.39</v>
      </c>
      <c r="F4561" s="512">
        <v>0</v>
      </c>
    </row>
    <row r="4562" spans="1:6">
      <c r="A4562" s="513" t="s">
        <v>13856</v>
      </c>
      <c r="B4562" s="502">
        <v>104397</v>
      </c>
      <c r="C4562" s="503" t="s">
        <v>3923</v>
      </c>
      <c r="D4562" s="502" t="s">
        <v>13</v>
      </c>
      <c r="E4562" s="504">
        <v>28.97</v>
      </c>
      <c r="F4562" s="512">
        <v>0</v>
      </c>
    </row>
    <row r="4563" spans="1:6">
      <c r="A4563" s="513" t="s">
        <v>13856</v>
      </c>
      <c r="B4563" s="502">
        <v>95810</v>
      </c>
      <c r="C4563" s="503" t="s">
        <v>3914</v>
      </c>
      <c r="D4563" s="502" t="s">
        <v>13</v>
      </c>
      <c r="E4563" s="504">
        <v>17.28</v>
      </c>
      <c r="F4563" s="512">
        <v>0</v>
      </c>
    </row>
    <row r="4564" spans="1:6">
      <c r="A4564" s="513" t="s">
        <v>13856</v>
      </c>
      <c r="B4564" s="502">
        <v>95811</v>
      </c>
      <c r="C4564" s="503" t="s">
        <v>3915</v>
      </c>
      <c r="D4564" s="502" t="s">
        <v>13</v>
      </c>
      <c r="E4564" s="504">
        <v>21.53</v>
      </c>
      <c r="F4564" s="512">
        <v>0</v>
      </c>
    </row>
    <row r="4565" spans="1:6">
      <c r="A4565" s="513" t="s">
        <v>13856</v>
      </c>
      <c r="B4565" s="502">
        <v>95812</v>
      </c>
      <c r="C4565" s="503" t="s">
        <v>3916</v>
      </c>
      <c r="D4565" s="502" t="s">
        <v>13</v>
      </c>
      <c r="E4565" s="504">
        <v>29.53</v>
      </c>
      <c r="F4565" s="512">
        <v>0</v>
      </c>
    </row>
    <row r="4566" spans="1:6">
      <c r="A4566" s="513" t="s">
        <v>13856</v>
      </c>
      <c r="B4566" s="502">
        <v>95807</v>
      </c>
      <c r="C4566" s="503" t="s">
        <v>3911</v>
      </c>
      <c r="D4566" s="502" t="s">
        <v>13</v>
      </c>
      <c r="E4566" s="504">
        <v>28.66</v>
      </c>
      <c r="F4566" s="512">
        <v>0</v>
      </c>
    </row>
    <row r="4567" spans="1:6">
      <c r="A4567" s="513" t="s">
        <v>13856</v>
      </c>
      <c r="B4567" s="502">
        <v>95808</v>
      </c>
      <c r="C4567" s="503" t="s">
        <v>3912</v>
      </c>
      <c r="D4567" s="502" t="s">
        <v>13</v>
      </c>
      <c r="E4567" s="504">
        <v>32.89</v>
      </c>
      <c r="F4567" s="512">
        <v>0</v>
      </c>
    </row>
    <row r="4568" spans="1:6">
      <c r="A4568" s="513" t="s">
        <v>13856</v>
      </c>
      <c r="B4568" s="502">
        <v>95809</v>
      </c>
      <c r="C4568" s="503" t="s">
        <v>3913</v>
      </c>
      <c r="D4568" s="502" t="s">
        <v>13</v>
      </c>
      <c r="E4568" s="504">
        <v>40.9</v>
      </c>
      <c r="F4568" s="512">
        <v>0</v>
      </c>
    </row>
    <row r="4569" spans="1:6">
      <c r="A4569" s="513" t="s">
        <v>13856</v>
      </c>
      <c r="B4569" s="502">
        <v>104398</v>
      </c>
      <c r="C4569" s="503" t="s">
        <v>3924</v>
      </c>
      <c r="D4569" s="502" t="s">
        <v>13</v>
      </c>
      <c r="E4569" s="504">
        <v>28.64</v>
      </c>
      <c r="F4569" s="512">
        <v>0</v>
      </c>
    </row>
    <row r="4570" spans="1:6">
      <c r="A4570" s="513" t="s">
        <v>13856</v>
      </c>
      <c r="B4570" s="502">
        <v>104399</v>
      </c>
      <c r="C4570" s="503" t="s">
        <v>3925</v>
      </c>
      <c r="D4570" s="502" t="s">
        <v>13</v>
      </c>
      <c r="E4570" s="504">
        <v>31.48</v>
      </c>
      <c r="F4570" s="512">
        <v>0</v>
      </c>
    </row>
    <row r="4571" spans="1:6">
      <c r="A4571" s="513" t="s">
        <v>13856</v>
      </c>
      <c r="B4571" s="502">
        <v>104400</v>
      </c>
      <c r="C4571" s="503" t="s">
        <v>3926</v>
      </c>
      <c r="D4571" s="502" t="s">
        <v>13</v>
      </c>
      <c r="E4571" s="504">
        <v>40.29</v>
      </c>
      <c r="F4571" s="512">
        <v>0</v>
      </c>
    </row>
    <row r="4572" spans="1:6">
      <c r="A4572" s="513" t="s">
        <v>13856</v>
      </c>
      <c r="B4572" s="502">
        <v>104404</v>
      </c>
      <c r="C4572" s="503" t="s">
        <v>3930</v>
      </c>
      <c r="D4572" s="502" t="s">
        <v>13</v>
      </c>
      <c r="E4572" s="504">
        <v>36.72</v>
      </c>
      <c r="F4572" s="512">
        <v>0</v>
      </c>
    </row>
    <row r="4573" spans="1:6">
      <c r="A4573" s="513" t="s">
        <v>13856</v>
      </c>
      <c r="B4573" s="502">
        <v>104405</v>
      </c>
      <c r="C4573" s="503" t="s">
        <v>3931</v>
      </c>
      <c r="D4573" s="502" t="s">
        <v>13</v>
      </c>
      <c r="E4573" s="504">
        <v>49.51</v>
      </c>
      <c r="F4573" s="512">
        <v>0</v>
      </c>
    </row>
    <row r="4574" spans="1:6">
      <c r="A4574" s="513" t="s">
        <v>13856</v>
      </c>
      <c r="B4574" s="502">
        <v>95813</v>
      </c>
      <c r="C4574" s="503" t="s">
        <v>3917</v>
      </c>
      <c r="D4574" s="502" t="s">
        <v>13</v>
      </c>
      <c r="E4574" s="504">
        <v>20.14</v>
      </c>
      <c r="F4574" s="512">
        <v>0</v>
      </c>
    </row>
    <row r="4575" spans="1:6">
      <c r="A4575" s="513" t="s">
        <v>13856</v>
      </c>
      <c r="B4575" s="502">
        <v>95814</v>
      </c>
      <c r="C4575" s="503" t="s">
        <v>3918</v>
      </c>
      <c r="D4575" s="502" t="s">
        <v>13</v>
      </c>
      <c r="E4575" s="504">
        <v>25.79</v>
      </c>
      <c r="F4575" s="512">
        <v>0</v>
      </c>
    </row>
    <row r="4576" spans="1:6">
      <c r="A4576" s="513" t="s">
        <v>13856</v>
      </c>
      <c r="B4576" s="502">
        <v>95815</v>
      </c>
      <c r="C4576" s="503" t="s">
        <v>3919</v>
      </c>
      <c r="D4576" s="502" t="s">
        <v>13</v>
      </c>
      <c r="E4576" s="504">
        <v>38.15</v>
      </c>
      <c r="F4576" s="512">
        <v>0</v>
      </c>
    </row>
    <row r="4577" spans="1:6">
      <c r="A4577" s="513" t="s">
        <v>13856</v>
      </c>
      <c r="B4577" s="502">
        <v>95816</v>
      </c>
      <c r="C4577" s="503" t="s">
        <v>3920</v>
      </c>
      <c r="D4577" s="502" t="s">
        <v>13</v>
      </c>
      <c r="E4577" s="504">
        <v>34.64</v>
      </c>
      <c r="F4577" s="512">
        <v>0</v>
      </c>
    </row>
    <row r="4578" spans="1:6">
      <c r="A4578" s="513" t="s">
        <v>13856</v>
      </c>
      <c r="B4578" s="502">
        <v>95817</v>
      </c>
      <c r="C4578" s="503" t="s">
        <v>6777</v>
      </c>
      <c r="D4578" s="502" t="s">
        <v>13</v>
      </c>
      <c r="E4578" s="504">
        <v>41.2</v>
      </c>
      <c r="F4578" s="512">
        <v>0</v>
      </c>
    </row>
    <row r="4579" spans="1:6">
      <c r="A4579" s="513" t="s">
        <v>13856</v>
      </c>
      <c r="B4579" s="502">
        <v>95818</v>
      </c>
      <c r="C4579" s="503" t="s">
        <v>3921</v>
      </c>
      <c r="D4579" s="502" t="s">
        <v>13</v>
      </c>
      <c r="E4579" s="504">
        <v>57.08</v>
      </c>
      <c r="F4579" s="512">
        <v>0</v>
      </c>
    </row>
    <row r="4580" spans="1:6">
      <c r="A4580" s="513" t="s">
        <v>13856</v>
      </c>
      <c r="B4580" s="502">
        <v>104391</v>
      </c>
      <c r="C4580" s="503" t="s">
        <v>13868</v>
      </c>
      <c r="D4580" s="502" t="s">
        <v>13</v>
      </c>
      <c r="E4580" s="504">
        <v>0</v>
      </c>
      <c r="F4580" s="512"/>
    </row>
    <row r="4581" spans="1:6">
      <c r="A4581" s="513" t="s">
        <v>13856</v>
      </c>
      <c r="B4581" s="502">
        <v>104392</v>
      </c>
      <c r="C4581" s="503" t="s">
        <v>13869</v>
      </c>
      <c r="D4581" s="502" t="s">
        <v>13</v>
      </c>
      <c r="E4581" s="504">
        <v>0</v>
      </c>
      <c r="F4581" s="512"/>
    </row>
    <row r="4582" spans="1:6">
      <c r="A4582" s="513" t="s">
        <v>13856</v>
      </c>
      <c r="B4582" s="502">
        <v>104393</v>
      </c>
      <c r="C4582" s="503" t="s">
        <v>13870</v>
      </c>
      <c r="D4582" s="502" t="s">
        <v>13</v>
      </c>
      <c r="E4582" s="504">
        <v>0</v>
      </c>
      <c r="F4582" s="512"/>
    </row>
    <row r="4583" spans="1:6">
      <c r="A4583" s="513" t="s">
        <v>13856</v>
      </c>
      <c r="B4583" s="502">
        <v>104394</v>
      </c>
      <c r="C4583" s="503" t="s">
        <v>13871</v>
      </c>
      <c r="D4583" s="502" t="s">
        <v>13</v>
      </c>
      <c r="E4583" s="504">
        <v>0</v>
      </c>
      <c r="F4583" s="512"/>
    </row>
    <row r="4584" spans="1:6">
      <c r="A4584" s="513" t="s">
        <v>13856</v>
      </c>
      <c r="B4584" s="502">
        <v>95761</v>
      </c>
      <c r="C4584" s="503" t="s">
        <v>13872</v>
      </c>
      <c r="D4584" s="502" t="s">
        <v>13</v>
      </c>
      <c r="E4584" s="504">
        <v>0</v>
      </c>
      <c r="F4584" s="512"/>
    </row>
    <row r="4585" spans="1:6">
      <c r="A4585" s="513" t="s">
        <v>13856</v>
      </c>
      <c r="B4585" s="502">
        <v>95763</v>
      </c>
      <c r="C4585" s="503" t="s">
        <v>13873</v>
      </c>
      <c r="D4585" s="502" t="s">
        <v>13</v>
      </c>
      <c r="E4585" s="504">
        <v>0</v>
      </c>
      <c r="F4585" s="512"/>
    </row>
    <row r="4586" spans="1:6">
      <c r="A4586" s="513" t="s">
        <v>13856</v>
      </c>
      <c r="B4586" s="502">
        <v>95765</v>
      </c>
      <c r="C4586" s="503" t="s">
        <v>13874</v>
      </c>
      <c r="D4586" s="502" t="s">
        <v>13</v>
      </c>
      <c r="E4586" s="504">
        <v>0</v>
      </c>
      <c r="F4586" s="512"/>
    </row>
    <row r="4587" spans="1:6">
      <c r="A4587" s="513" t="s">
        <v>13856</v>
      </c>
      <c r="B4587" s="502">
        <v>95767</v>
      </c>
      <c r="C4587" s="503" t="s">
        <v>13875</v>
      </c>
      <c r="D4587" s="502" t="s">
        <v>13</v>
      </c>
      <c r="E4587" s="504">
        <v>0</v>
      </c>
      <c r="F4587" s="512"/>
    </row>
    <row r="4588" spans="1:6">
      <c r="A4588" s="513" t="s">
        <v>13856</v>
      </c>
      <c r="B4588" s="502">
        <v>95762</v>
      </c>
      <c r="C4588" s="503" t="s">
        <v>13876</v>
      </c>
      <c r="D4588" s="502" t="s">
        <v>13</v>
      </c>
      <c r="E4588" s="504">
        <v>0</v>
      </c>
      <c r="F4588" s="512"/>
    </row>
    <row r="4589" spans="1:6">
      <c r="A4589" s="513" t="s">
        <v>13856</v>
      </c>
      <c r="B4589" s="502">
        <v>95764</v>
      </c>
      <c r="C4589" s="503" t="s">
        <v>13877</v>
      </c>
      <c r="D4589" s="502" t="s">
        <v>13</v>
      </c>
      <c r="E4589" s="504">
        <v>0</v>
      </c>
      <c r="F4589" s="512"/>
    </row>
    <row r="4590" spans="1:6">
      <c r="A4590" s="513" t="s">
        <v>13856</v>
      </c>
      <c r="B4590" s="502">
        <v>95766</v>
      </c>
      <c r="C4590" s="503" t="s">
        <v>13878</v>
      </c>
      <c r="D4590" s="502" t="s">
        <v>13</v>
      </c>
      <c r="E4590" s="504">
        <v>0</v>
      </c>
      <c r="F4590" s="512"/>
    </row>
    <row r="4591" spans="1:6">
      <c r="A4591" s="513" t="s">
        <v>13856</v>
      </c>
      <c r="B4591" s="502">
        <v>95768</v>
      </c>
      <c r="C4591" s="503" t="s">
        <v>13879</v>
      </c>
      <c r="D4591" s="502" t="s">
        <v>13</v>
      </c>
      <c r="E4591" s="504">
        <v>0</v>
      </c>
      <c r="F4591" s="512"/>
    </row>
    <row r="4592" spans="1:6">
      <c r="A4592" s="513" t="s">
        <v>13856</v>
      </c>
      <c r="B4592" s="502">
        <v>95739</v>
      </c>
      <c r="C4592" s="503" t="s">
        <v>13880</v>
      </c>
      <c r="D4592" s="502" t="s">
        <v>13</v>
      </c>
      <c r="E4592" s="504">
        <v>0</v>
      </c>
      <c r="F4592" s="512"/>
    </row>
    <row r="4593" spans="1:6">
      <c r="A4593" s="513" t="s">
        <v>13856</v>
      </c>
      <c r="B4593" s="502">
        <v>95740</v>
      </c>
      <c r="C4593" s="503" t="s">
        <v>13881</v>
      </c>
      <c r="D4593" s="502" t="s">
        <v>13</v>
      </c>
      <c r="E4593" s="504">
        <v>0</v>
      </c>
      <c r="F4593" s="512"/>
    </row>
    <row r="4594" spans="1:6">
      <c r="A4594" s="513" t="s">
        <v>13856</v>
      </c>
      <c r="B4594" s="502">
        <v>95741</v>
      </c>
      <c r="C4594" s="503" t="s">
        <v>13882</v>
      </c>
      <c r="D4594" s="502" t="s">
        <v>13</v>
      </c>
      <c r="E4594" s="504">
        <v>0</v>
      </c>
      <c r="F4594" s="512"/>
    </row>
    <row r="4595" spans="1:6">
      <c r="A4595" s="513" t="s">
        <v>13856</v>
      </c>
      <c r="B4595" s="502">
        <v>104409</v>
      </c>
      <c r="C4595" s="503" t="s">
        <v>13883</v>
      </c>
      <c r="D4595" s="502" t="s">
        <v>12</v>
      </c>
      <c r="E4595" s="504">
        <v>0</v>
      </c>
      <c r="F4595" s="512"/>
    </row>
    <row r="4596" spans="1:6">
      <c r="A4596" s="513" t="s">
        <v>13856</v>
      </c>
      <c r="B4596" s="502">
        <v>104408</v>
      </c>
      <c r="C4596" s="503" t="s">
        <v>13884</v>
      </c>
      <c r="D4596" s="502" t="s">
        <v>12</v>
      </c>
      <c r="E4596" s="504">
        <v>0</v>
      </c>
      <c r="F4596" s="512"/>
    </row>
    <row r="4597" spans="1:6">
      <c r="A4597" s="513" t="s">
        <v>13856</v>
      </c>
      <c r="B4597" s="502">
        <v>104407</v>
      </c>
      <c r="C4597" s="503" t="s">
        <v>13885</v>
      </c>
      <c r="D4597" s="502" t="s">
        <v>12</v>
      </c>
      <c r="E4597" s="504">
        <v>0</v>
      </c>
      <c r="F4597" s="512"/>
    </row>
    <row r="4598" spans="1:6">
      <c r="A4598" s="513" t="s">
        <v>13856</v>
      </c>
      <c r="B4598" s="502">
        <v>104406</v>
      </c>
      <c r="C4598" s="503" t="s">
        <v>13886</v>
      </c>
      <c r="D4598" s="502" t="s">
        <v>12</v>
      </c>
      <c r="E4598" s="504">
        <v>0</v>
      </c>
      <c r="F4598" s="512"/>
    </row>
    <row r="4599" spans="1:6">
      <c r="A4599" s="513" t="s">
        <v>13856</v>
      </c>
      <c r="B4599" s="502">
        <v>95726</v>
      </c>
      <c r="C4599" s="503" t="s">
        <v>13887</v>
      </c>
      <c r="D4599" s="502" t="s">
        <v>12</v>
      </c>
      <c r="E4599" s="504">
        <v>17.48</v>
      </c>
      <c r="F4599" s="512">
        <v>0</v>
      </c>
    </row>
    <row r="4600" spans="1:6">
      <c r="A4600" s="513" t="s">
        <v>13856</v>
      </c>
      <c r="B4600" s="502">
        <v>95727</v>
      </c>
      <c r="C4600" s="503" t="s">
        <v>13888</v>
      </c>
      <c r="D4600" s="502" t="s">
        <v>12</v>
      </c>
      <c r="E4600" s="504">
        <v>21.53</v>
      </c>
      <c r="F4600" s="512">
        <v>0</v>
      </c>
    </row>
    <row r="4601" spans="1:6">
      <c r="A4601" s="513" t="s">
        <v>13856</v>
      </c>
      <c r="B4601" s="502">
        <v>95728</v>
      </c>
      <c r="C4601" s="503" t="s">
        <v>13889</v>
      </c>
      <c r="D4601" s="502" t="s">
        <v>12</v>
      </c>
      <c r="E4601" s="504">
        <v>28.19</v>
      </c>
      <c r="F4601" s="512">
        <v>0</v>
      </c>
    </row>
    <row r="4602" spans="1:6">
      <c r="A4602" s="513" t="s">
        <v>13856</v>
      </c>
      <c r="B4602" s="502">
        <v>104452</v>
      </c>
      <c r="C4602" s="503" t="s">
        <v>13890</v>
      </c>
      <c r="D4602" s="502" t="s">
        <v>13</v>
      </c>
      <c r="E4602" s="504">
        <v>0</v>
      </c>
      <c r="F4602" s="512"/>
    </row>
    <row r="4603" spans="1:6">
      <c r="A4603" s="513" t="s">
        <v>13856</v>
      </c>
      <c r="B4603" s="502">
        <v>104448</v>
      </c>
      <c r="C4603" s="503" t="s">
        <v>13891</v>
      </c>
      <c r="D4603" s="502" t="s">
        <v>13</v>
      </c>
      <c r="E4603" s="504">
        <v>0</v>
      </c>
      <c r="F4603" s="512"/>
    </row>
    <row r="4604" spans="1:6">
      <c r="A4604" s="513" t="s">
        <v>13856</v>
      </c>
      <c r="B4604" s="502">
        <v>104449</v>
      </c>
      <c r="C4604" s="503" t="s">
        <v>13892</v>
      </c>
      <c r="D4604" s="502" t="s">
        <v>13</v>
      </c>
      <c r="E4604" s="504">
        <v>0</v>
      </c>
      <c r="F4604" s="512"/>
    </row>
    <row r="4605" spans="1:6">
      <c r="A4605" s="513" t="s">
        <v>13856</v>
      </c>
      <c r="B4605" s="502">
        <v>104450</v>
      </c>
      <c r="C4605" s="503" t="s">
        <v>13893</v>
      </c>
      <c r="D4605" s="502" t="s">
        <v>13</v>
      </c>
      <c r="E4605" s="504">
        <v>0</v>
      </c>
      <c r="F4605" s="512"/>
    </row>
    <row r="4606" spans="1:6">
      <c r="A4606" s="513" t="s">
        <v>13856</v>
      </c>
      <c r="B4606" s="502">
        <v>104445</v>
      </c>
      <c r="C4606" s="503" t="s">
        <v>13894</v>
      </c>
      <c r="D4606" s="502" t="s">
        <v>13</v>
      </c>
      <c r="E4606" s="504">
        <v>0</v>
      </c>
      <c r="F4606" s="512"/>
    </row>
    <row r="4607" spans="1:6">
      <c r="A4607" s="513" t="s">
        <v>13856</v>
      </c>
      <c r="B4607" s="502">
        <v>104446</v>
      </c>
      <c r="C4607" s="503" t="s">
        <v>13895</v>
      </c>
      <c r="D4607" s="502" t="s">
        <v>13</v>
      </c>
      <c r="E4607" s="504">
        <v>0</v>
      </c>
      <c r="F4607" s="512"/>
    </row>
    <row r="4608" spans="1:6">
      <c r="A4608" s="513" t="s">
        <v>13856</v>
      </c>
      <c r="B4608" s="502">
        <v>104447</v>
      </c>
      <c r="C4608" s="503" t="s">
        <v>13896</v>
      </c>
      <c r="D4608" s="502" t="s">
        <v>13</v>
      </c>
      <c r="E4608" s="504">
        <v>0</v>
      </c>
      <c r="F4608" s="512"/>
    </row>
    <row r="4609" spans="1:6">
      <c r="A4609" s="513" t="s">
        <v>13897</v>
      </c>
      <c r="B4609" s="502">
        <v>92980</v>
      </c>
      <c r="C4609" s="503" t="s">
        <v>6774</v>
      </c>
      <c r="D4609" s="502" t="s">
        <v>12</v>
      </c>
      <c r="E4609" s="504">
        <v>13.56</v>
      </c>
      <c r="F4609" s="512">
        <v>0</v>
      </c>
    </row>
    <row r="4610" spans="1:6">
      <c r="A4610" s="513" t="s">
        <v>13897</v>
      </c>
      <c r="B4610" s="502">
        <v>92979</v>
      </c>
      <c r="C4610" s="503" t="s">
        <v>6773</v>
      </c>
      <c r="D4610" s="502" t="s">
        <v>12</v>
      </c>
      <c r="E4610" s="504">
        <v>14.19</v>
      </c>
      <c r="F4610" s="512">
        <v>0</v>
      </c>
    </row>
    <row r="4611" spans="1:6">
      <c r="A4611" s="513" t="s">
        <v>13897</v>
      </c>
      <c r="B4611" s="502">
        <v>92982</v>
      </c>
      <c r="C4611" s="503" t="s">
        <v>6776</v>
      </c>
      <c r="D4611" s="502" t="s">
        <v>12</v>
      </c>
      <c r="E4611" s="504">
        <v>21.5</v>
      </c>
      <c r="F4611" s="512">
        <v>0</v>
      </c>
    </row>
    <row r="4612" spans="1:6">
      <c r="A4612" s="513" t="s">
        <v>13897</v>
      </c>
      <c r="B4612" s="502">
        <v>92981</v>
      </c>
      <c r="C4612" s="503" t="s">
        <v>6775</v>
      </c>
      <c r="D4612" s="502" t="s">
        <v>12</v>
      </c>
      <c r="E4612" s="504">
        <v>20.28</v>
      </c>
      <c r="F4612" s="512">
        <v>0</v>
      </c>
    </row>
    <row r="4613" spans="1:6">
      <c r="A4613" s="513" t="s">
        <v>13897</v>
      </c>
      <c r="B4613" s="502">
        <v>101885</v>
      </c>
      <c r="C4613" s="503" t="s">
        <v>2419</v>
      </c>
      <c r="D4613" s="502" t="s">
        <v>12</v>
      </c>
      <c r="E4613" s="504">
        <v>13.27</v>
      </c>
      <c r="F4613" s="512">
        <v>0</v>
      </c>
    </row>
    <row r="4614" spans="1:6">
      <c r="A4614" s="513" t="s">
        <v>13897</v>
      </c>
      <c r="B4614" s="502">
        <v>101884</v>
      </c>
      <c r="C4614" s="503" t="s">
        <v>2418</v>
      </c>
      <c r="D4614" s="502" t="s">
        <v>12</v>
      </c>
      <c r="E4614" s="504">
        <v>13.9</v>
      </c>
      <c r="F4614" s="512">
        <v>0</v>
      </c>
    </row>
    <row r="4615" spans="1:6">
      <c r="A4615" s="513" t="s">
        <v>13897</v>
      </c>
      <c r="B4615" s="502">
        <v>101887</v>
      </c>
      <c r="C4615" s="503" t="s">
        <v>2421</v>
      </c>
      <c r="D4615" s="502" t="s">
        <v>12</v>
      </c>
      <c r="E4615" s="504">
        <v>21.16</v>
      </c>
      <c r="F4615" s="512">
        <v>0</v>
      </c>
    </row>
    <row r="4616" spans="1:6">
      <c r="A4616" s="513" t="s">
        <v>13897</v>
      </c>
      <c r="B4616" s="502">
        <v>101886</v>
      </c>
      <c r="C4616" s="503" t="s">
        <v>2420</v>
      </c>
      <c r="D4616" s="502" t="s">
        <v>12</v>
      </c>
      <c r="E4616" s="504">
        <v>19.940000000000001</v>
      </c>
      <c r="F4616" s="512">
        <v>0</v>
      </c>
    </row>
    <row r="4617" spans="1:6">
      <c r="A4617" s="513" t="s">
        <v>13897</v>
      </c>
      <c r="B4617" s="502">
        <v>101889</v>
      </c>
      <c r="C4617" s="503" t="s">
        <v>2423</v>
      </c>
      <c r="D4617" s="502" t="s">
        <v>12</v>
      </c>
      <c r="E4617" s="504">
        <v>32.85</v>
      </c>
      <c r="F4617" s="512">
        <v>0</v>
      </c>
    </row>
    <row r="4618" spans="1:6">
      <c r="A4618" s="513" t="s">
        <v>13897</v>
      </c>
      <c r="B4618" s="502">
        <v>101888</v>
      </c>
      <c r="C4618" s="503" t="s">
        <v>2422</v>
      </c>
      <c r="D4618" s="502" t="s">
        <v>12</v>
      </c>
      <c r="E4618" s="504">
        <v>31.25</v>
      </c>
      <c r="F4618" s="512">
        <v>0</v>
      </c>
    </row>
    <row r="4619" spans="1:6">
      <c r="A4619" s="513" t="s">
        <v>13897</v>
      </c>
      <c r="B4619" s="502">
        <v>101938</v>
      </c>
      <c r="C4619" s="503" t="s">
        <v>2473</v>
      </c>
      <c r="D4619" s="502" t="s">
        <v>13</v>
      </c>
      <c r="E4619" s="504">
        <v>183.49</v>
      </c>
      <c r="F4619" s="512">
        <v>0</v>
      </c>
    </row>
    <row r="4620" spans="1:6">
      <c r="A4620" s="513" t="s">
        <v>13897</v>
      </c>
      <c r="B4620" s="502">
        <v>101904</v>
      </c>
      <c r="C4620" s="503" t="s">
        <v>2472</v>
      </c>
      <c r="D4620" s="502" t="s">
        <v>13</v>
      </c>
      <c r="E4620" s="504">
        <v>1618.11</v>
      </c>
      <c r="F4620" s="512">
        <v>0</v>
      </c>
    </row>
    <row r="4621" spans="1:6">
      <c r="A4621" s="513" t="s">
        <v>13897</v>
      </c>
      <c r="B4621" s="502">
        <v>101901</v>
      </c>
      <c r="C4621" s="503" t="s">
        <v>2469</v>
      </c>
      <c r="D4621" s="502" t="s">
        <v>13</v>
      </c>
      <c r="E4621" s="504">
        <v>170.55</v>
      </c>
      <c r="F4621" s="512">
        <v>0</v>
      </c>
    </row>
    <row r="4622" spans="1:6">
      <c r="A4622" s="513" t="s">
        <v>13897</v>
      </c>
      <c r="B4622" s="502">
        <v>101902</v>
      </c>
      <c r="C4622" s="503" t="s">
        <v>2470</v>
      </c>
      <c r="D4622" s="502" t="s">
        <v>13</v>
      </c>
      <c r="E4622" s="504">
        <v>210.69</v>
      </c>
      <c r="F4622" s="512">
        <v>0</v>
      </c>
    </row>
    <row r="4623" spans="1:6">
      <c r="A4623" s="513" t="s">
        <v>13897</v>
      </c>
      <c r="B4623" s="502">
        <v>101903</v>
      </c>
      <c r="C4623" s="503" t="s">
        <v>2471</v>
      </c>
      <c r="D4623" s="502" t="s">
        <v>13</v>
      </c>
      <c r="E4623" s="504">
        <v>439.73</v>
      </c>
      <c r="F4623" s="512">
        <v>0</v>
      </c>
    </row>
    <row r="4624" spans="1:6">
      <c r="A4624" s="513" t="s">
        <v>13897</v>
      </c>
      <c r="B4624" s="502">
        <v>97400</v>
      </c>
      <c r="C4624" s="503" t="s">
        <v>13898</v>
      </c>
      <c r="D4624" s="502" t="s">
        <v>13</v>
      </c>
      <c r="E4624" s="504">
        <v>0</v>
      </c>
      <c r="F4624" s="512"/>
    </row>
    <row r="4625" spans="1:6">
      <c r="A4625" s="513" t="s">
        <v>13897</v>
      </c>
      <c r="B4625" s="502">
        <v>97401</v>
      </c>
      <c r="C4625" s="503" t="s">
        <v>13899</v>
      </c>
      <c r="D4625" s="502" t="s">
        <v>13</v>
      </c>
      <c r="E4625" s="504">
        <v>0</v>
      </c>
      <c r="F4625" s="512"/>
    </row>
    <row r="4626" spans="1:6">
      <c r="A4626" s="513" t="s">
        <v>13897</v>
      </c>
      <c r="B4626" s="502">
        <v>97403</v>
      </c>
      <c r="C4626" s="503" t="s">
        <v>13900</v>
      </c>
      <c r="D4626" s="502" t="s">
        <v>13</v>
      </c>
      <c r="E4626" s="504">
        <v>0</v>
      </c>
      <c r="F4626" s="512"/>
    </row>
    <row r="4627" spans="1:6">
      <c r="A4627" s="513" t="s">
        <v>13897</v>
      </c>
      <c r="B4627" s="502">
        <v>97404</v>
      </c>
      <c r="C4627" s="503" t="s">
        <v>13901</v>
      </c>
      <c r="D4627" s="502" t="s">
        <v>13</v>
      </c>
      <c r="E4627" s="504">
        <v>0</v>
      </c>
      <c r="F4627" s="512"/>
    </row>
    <row r="4628" spans="1:6">
      <c r="A4628" s="513" t="s">
        <v>13897</v>
      </c>
      <c r="B4628" s="502">
        <v>97406</v>
      </c>
      <c r="C4628" s="503" t="s">
        <v>13902</v>
      </c>
      <c r="D4628" s="502" t="s">
        <v>13</v>
      </c>
      <c r="E4628" s="504">
        <v>0</v>
      </c>
      <c r="F4628" s="512"/>
    </row>
    <row r="4629" spans="1:6">
      <c r="A4629" s="513" t="s">
        <v>13897</v>
      </c>
      <c r="B4629" s="502">
        <v>97393</v>
      </c>
      <c r="C4629" s="503" t="s">
        <v>13903</v>
      </c>
      <c r="D4629" s="502" t="s">
        <v>13</v>
      </c>
      <c r="E4629" s="504">
        <v>0</v>
      </c>
      <c r="F4629" s="512"/>
    </row>
    <row r="4630" spans="1:6">
      <c r="A4630" s="513" t="s">
        <v>13897</v>
      </c>
      <c r="B4630" s="502">
        <v>97407</v>
      </c>
      <c r="C4630" s="503" t="s">
        <v>13904</v>
      </c>
      <c r="D4630" s="502" t="s">
        <v>13</v>
      </c>
      <c r="E4630" s="504">
        <v>0</v>
      </c>
      <c r="F4630" s="512"/>
    </row>
    <row r="4631" spans="1:6">
      <c r="A4631" s="513" t="s">
        <v>13897</v>
      </c>
      <c r="B4631" s="502">
        <v>97408</v>
      </c>
      <c r="C4631" s="503" t="s">
        <v>13905</v>
      </c>
      <c r="D4631" s="502" t="s">
        <v>13</v>
      </c>
      <c r="E4631" s="504">
        <v>0</v>
      </c>
      <c r="F4631" s="512"/>
    </row>
    <row r="4632" spans="1:6">
      <c r="A4632" s="513" t="s">
        <v>13897</v>
      </c>
      <c r="B4632" s="502">
        <v>97394</v>
      </c>
      <c r="C4632" s="503" t="s">
        <v>13906</v>
      </c>
      <c r="D4632" s="502" t="s">
        <v>13</v>
      </c>
      <c r="E4632" s="504">
        <v>0</v>
      </c>
      <c r="F4632" s="512"/>
    </row>
    <row r="4633" spans="1:6">
      <c r="A4633" s="513" t="s">
        <v>13897</v>
      </c>
      <c r="B4633" s="502">
        <v>97395</v>
      </c>
      <c r="C4633" s="503" t="s">
        <v>13907</v>
      </c>
      <c r="D4633" s="502" t="s">
        <v>13</v>
      </c>
      <c r="E4633" s="504">
        <v>0</v>
      </c>
      <c r="F4633" s="512"/>
    </row>
    <row r="4634" spans="1:6">
      <c r="A4634" s="513" t="s">
        <v>13897</v>
      </c>
      <c r="B4634" s="502">
        <v>97398</v>
      </c>
      <c r="C4634" s="503" t="s">
        <v>13908</v>
      </c>
      <c r="D4634" s="502" t="s">
        <v>13</v>
      </c>
      <c r="E4634" s="504">
        <v>0</v>
      </c>
      <c r="F4634" s="512"/>
    </row>
    <row r="4635" spans="1:6">
      <c r="A4635" s="513" t="s">
        <v>13897</v>
      </c>
      <c r="B4635" s="502">
        <v>97399</v>
      </c>
      <c r="C4635" s="503" t="s">
        <v>13909</v>
      </c>
      <c r="D4635" s="502" t="s">
        <v>13</v>
      </c>
      <c r="E4635" s="504">
        <v>0</v>
      </c>
      <c r="F4635" s="512"/>
    </row>
    <row r="4636" spans="1:6">
      <c r="A4636" s="513" t="s">
        <v>13897</v>
      </c>
      <c r="B4636" s="502">
        <v>97414</v>
      </c>
      <c r="C4636" s="503" t="s">
        <v>13910</v>
      </c>
      <c r="D4636" s="502" t="s">
        <v>13</v>
      </c>
      <c r="E4636" s="504">
        <v>0</v>
      </c>
      <c r="F4636" s="512"/>
    </row>
    <row r="4637" spans="1:6">
      <c r="A4637" s="513" t="s">
        <v>13897</v>
      </c>
      <c r="B4637" s="502">
        <v>97415</v>
      </c>
      <c r="C4637" s="503" t="s">
        <v>13911</v>
      </c>
      <c r="D4637" s="502" t="s">
        <v>13</v>
      </c>
      <c r="E4637" s="504">
        <v>0</v>
      </c>
      <c r="F4637" s="512"/>
    </row>
    <row r="4638" spans="1:6">
      <c r="A4638" s="513" t="s">
        <v>13897</v>
      </c>
      <c r="B4638" s="502">
        <v>97416</v>
      </c>
      <c r="C4638" s="503" t="s">
        <v>13912</v>
      </c>
      <c r="D4638" s="502" t="s">
        <v>13</v>
      </c>
      <c r="E4638" s="504">
        <v>0</v>
      </c>
      <c r="F4638" s="512"/>
    </row>
    <row r="4639" spans="1:6">
      <c r="A4639" s="513" t="s">
        <v>13897</v>
      </c>
      <c r="B4639" s="502">
        <v>97417</v>
      </c>
      <c r="C4639" s="503" t="s">
        <v>13913</v>
      </c>
      <c r="D4639" s="502" t="s">
        <v>13</v>
      </c>
      <c r="E4639" s="504">
        <v>0</v>
      </c>
      <c r="F4639" s="512"/>
    </row>
    <row r="4640" spans="1:6">
      <c r="A4640" s="513" t="s">
        <v>13897</v>
      </c>
      <c r="B4640" s="502">
        <v>97418</v>
      </c>
      <c r="C4640" s="503" t="s">
        <v>13914</v>
      </c>
      <c r="D4640" s="502" t="s">
        <v>13</v>
      </c>
      <c r="E4640" s="504">
        <v>0</v>
      </c>
      <c r="F4640" s="512"/>
    </row>
    <row r="4641" spans="1:6">
      <c r="A4641" s="513" t="s">
        <v>13897</v>
      </c>
      <c r="B4641" s="502">
        <v>97409</v>
      </c>
      <c r="C4641" s="503" t="s">
        <v>13915</v>
      </c>
      <c r="D4641" s="502" t="s">
        <v>13</v>
      </c>
      <c r="E4641" s="504">
        <v>0</v>
      </c>
      <c r="F4641" s="512"/>
    </row>
    <row r="4642" spans="1:6">
      <c r="A4642" s="513" t="s">
        <v>13897</v>
      </c>
      <c r="B4642" s="502">
        <v>97419</v>
      </c>
      <c r="C4642" s="503" t="s">
        <v>13916</v>
      </c>
      <c r="D4642" s="502" t="s">
        <v>13</v>
      </c>
      <c r="E4642" s="504">
        <v>0</v>
      </c>
      <c r="F4642" s="512"/>
    </row>
    <row r="4643" spans="1:6">
      <c r="A4643" s="513" t="s">
        <v>13897</v>
      </c>
      <c r="B4643" s="502">
        <v>97420</v>
      </c>
      <c r="C4643" s="503" t="s">
        <v>13917</v>
      </c>
      <c r="D4643" s="502" t="s">
        <v>13</v>
      </c>
      <c r="E4643" s="504">
        <v>0</v>
      </c>
      <c r="F4643" s="512"/>
    </row>
    <row r="4644" spans="1:6">
      <c r="A4644" s="513" t="s">
        <v>13897</v>
      </c>
      <c r="B4644" s="502">
        <v>97410</v>
      </c>
      <c r="C4644" s="503" t="s">
        <v>13918</v>
      </c>
      <c r="D4644" s="502" t="s">
        <v>13</v>
      </c>
      <c r="E4644" s="504">
        <v>0</v>
      </c>
      <c r="F4644" s="512"/>
    </row>
    <row r="4645" spans="1:6">
      <c r="A4645" s="513" t="s">
        <v>13897</v>
      </c>
      <c r="B4645" s="502">
        <v>97411</v>
      </c>
      <c r="C4645" s="503" t="s">
        <v>13919</v>
      </c>
      <c r="D4645" s="502" t="s">
        <v>13</v>
      </c>
      <c r="E4645" s="504">
        <v>0</v>
      </c>
      <c r="F4645" s="512"/>
    </row>
    <row r="4646" spans="1:6">
      <c r="A4646" s="513" t="s">
        <v>13897</v>
      </c>
      <c r="B4646" s="502">
        <v>97412</v>
      </c>
      <c r="C4646" s="503" t="s">
        <v>13920</v>
      </c>
      <c r="D4646" s="502" t="s">
        <v>13</v>
      </c>
      <c r="E4646" s="504">
        <v>0</v>
      </c>
      <c r="F4646" s="512"/>
    </row>
    <row r="4647" spans="1:6">
      <c r="A4647" s="513" t="s">
        <v>13897</v>
      </c>
      <c r="B4647" s="502">
        <v>97413</v>
      </c>
      <c r="C4647" s="503" t="s">
        <v>13921</v>
      </c>
      <c r="D4647" s="502" t="s">
        <v>13</v>
      </c>
      <c r="E4647" s="504">
        <v>0</v>
      </c>
      <c r="F4647" s="512"/>
    </row>
    <row r="4648" spans="1:6">
      <c r="A4648" s="513" t="s">
        <v>13897</v>
      </c>
      <c r="B4648" s="502">
        <v>101900</v>
      </c>
      <c r="C4648" s="503" t="s">
        <v>2468</v>
      </c>
      <c r="D4648" s="502" t="s">
        <v>13</v>
      </c>
      <c r="E4648" s="504">
        <v>6939.15</v>
      </c>
      <c r="F4648" s="512">
        <v>0</v>
      </c>
    </row>
    <row r="4649" spans="1:6">
      <c r="A4649" s="513" t="s">
        <v>13897</v>
      </c>
      <c r="B4649" s="502">
        <v>93660</v>
      </c>
      <c r="C4649" s="503" t="s">
        <v>2431</v>
      </c>
      <c r="D4649" s="502" t="s">
        <v>13</v>
      </c>
      <c r="E4649" s="504">
        <v>85.31</v>
      </c>
      <c r="F4649" s="512">
        <v>0</v>
      </c>
    </row>
    <row r="4650" spans="1:6">
      <c r="A4650" s="513" t="s">
        <v>13897</v>
      </c>
      <c r="B4650" s="502">
        <v>93661</v>
      </c>
      <c r="C4650" s="503" t="s">
        <v>2432</v>
      </c>
      <c r="D4650" s="502" t="s">
        <v>13</v>
      </c>
      <c r="E4650" s="504">
        <v>86.73</v>
      </c>
      <c r="F4650" s="512">
        <v>0</v>
      </c>
    </row>
    <row r="4651" spans="1:6">
      <c r="A4651" s="513" t="s">
        <v>13897</v>
      </c>
      <c r="B4651" s="502">
        <v>93662</v>
      </c>
      <c r="C4651" s="503" t="s">
        <v>2433</v>
      </c>
      <c r="D4651" s="502" t="s">
        <v>13</v>
      </c>
      <c r="E4651" s="504">
        <v>89.47</v>
      </c>
      <c r="F4651" s="512">
        <v>0</v>
      </c>
    </row>
    <row r="4652" spans="1:6">
      <c r="A4652" s="513" t="s">
        <v>13897</v>
      </c>
      <c r="B4652" s="502">
        <v>93663</v>
      </c>
      <c r="C4652" s="503" t="s">
        <v>2434</v>
      </c>
      <c r="D4652" s="502" t="s">
        <v>13</v>
      </c>
      <c r="E4652" s="504">
        <v>89.47</v>
      </c>
      <c r="F4652" s="512">
        <v>0</v>
      </c>
    </row>
    <row r="4653" spans="1:6">
      <c r="A4653" s="513" t="s">
        <v>13897</v>
      </c>
      <c r="B4653" s="502">
        <v>93664</v>
      </c>
      <c r="C4653" s="503" t="s">
        <v>2435</v>
      </c>
      <c r="D4653" s="502" t="s">
        <v>13</v>
      </c>
      <c r="E4653" s="504">
        <v>92.83</v>
      </c>
      <c r="F4653" s="512">
        <v>0</v>
      </c>
    </row>
    <row r="4654" spans="1:6">
      <c r="A4654" s="513" t="s">
        <v>13897</v>
      </c>
      <c r="B4654" s="502">
        <v>93665</v>
      </c>
      <c r="C4654" s="503" t="s">
        <v>2436</v>
      </c>
      <c r="D4654" s="502" t="s">
        <v>13</v>
      </c>
      <c r="E4654" s="504">
        <v>96.89</v>
      </c>
      <c r="F4654" s="512">
        <v>0</v>
      </c>
    </row>
    <row r="4655" spans="1:6">
      <c r="A4655" s="513" t="s">
        <v>13897</v>
      </c>
      <c r="B4655" s="502">
        <v>93666</v>
      </c>
      <c r="C4655" s="503" t="s">
        <v>2437</v>
      </c>
      <c r="D4655" s="502" t="s">
        <v>13</v>
      </c>
      <c r="E4655" s="504">
        <v>103.67</v>
      </c>
      <c r="F4655" s="512">
        <v>0</v>
      </c>
    </row>
    <row r="4656" spans="1:6">
      <c r="A4656" s="513" t="s">
        <v>13897</v>
      </c>
      <c r="B4656" s="502">
        <v>93674</v>
      </c>
      <c r="C4656" s="503" t="s">
        <v>13922</v>
      </c>
      <c r="D4656" s="502" t="s">
        <v>13</v>
      </c>
      <c r="E4656" s="504">
        <v>0</v>
      </c>
      <c r="F4656" s="512"/>
    </row>
    <row r="4657" spans="1:6">
      <c r="A4657" s="513" t="s">
        <v>13897</v>
      </c>
      <c r="B4657" s="502">
        <v>93675</v>
      </c>
      <c r="C4657" s="503" t="s">
        <v>13923</v>
      </c>
      <c r="D4657" s="502" t="s">
        <v>13</v>
      </c>
      <c r="E4657" s="504">
        <v>0</v>
      </c>
      <c r="F4657" s="512"/>
    </row>
    <row r="4658" spans="1:6">
      <c r="A4658" s="513" t="s">
        <v>13897</v>
      </c>
      <c r="B4658" s="502">
        <v>101892</v>
      </c>
      <c r="C4658" s="503" t="s">
        <v>2460</v>
      </c>
      <c r="D4658" s="502" t="s">
        <v>13</v>
      </c>
      <c r="E4658" s="504">
        <v>106.59</v>
      </c>
      <c r="F4658" s="512">
        <v>0</v>
      </c>
    </row>
    <row r="4659" spans="1:6">
      <c r="A4659" s="513" t="s">
        <v>13897</v>
      </c>
      <c r="B4659" s="502">
        <v>93653</v>
      </c>
      <c r="C4659" s="503" t="s">
        <v>2424</v>
      </c>
      <c r="D4659" s="502" t="s">
        <v>13</v>
      </c>
      <c r="E4659" s="504">
        <v>16.87</v>
      </c>
      <c r="F4659" s="512">
        <v>0</v>
      </c>
    </row>
    <row r="4660" spans="1:6">
      <c r="A4660" s="513" t="s">
        <v>13897</v>
      </c>
      <c r="B4660" s="502">
        <v>93654</v>
      </c>
      <c r="C4660" s="503" t="s">
        <v>2425</v>
      </c>
      <c r="D4660" s="502" t="s">
        <v>13</v>
      </c>
      <c r="E4660" s="504">
        <v>17.57</v>
      </c>
      <c r="F4660" s="512">
        <v>0</v>
      </c>
    </row>
    <row r="4661" spans="1:6">
      <c r="A4661" s="513" t="s">
        <v>13897</v>
      </c>
      <c r="B4661" s="502">
        <v>93655</v>
      </c>
      <c r="C4661" s="503" t="s">
        <v>2426</v>
      </c>
      <c r="D4661" s="502" t="s">
        <v>13</v>
      </c>
      <c r="E4661" s="504">
        <v>18.940000000000001</v>
      </c>
      <c r="F4661" s="512">
        <v>0</v>
      </c>
    </row>
    <row r="4662" spans="1:6">
      <c r="A4662" s="513" t="s">
        <v>13897</v>
      </c>
      <c r="B4662" s="502">
        <v>93656</v>
      </c>
      <c r="C4662" s="503" t="s">
        <v>2427</v>
      </c>
      <c r="D4662" s="502" t="s">
        <v>13</v>
      </c>
      <c r="E4662" s="504">
        <v>18.940000000000001</v>
      </c>
      <c r="F4662" s="512">
        <v>0</v>
      </c>
    </row>
    <row r="4663" spans="1:6">
      <c r="A4663" s="513" t="s">
        <v>13897</v>
      </c>
      <c r="B4663" s="502">
        <v>93657</v>
      </c>
      <c r="C4663" s="503" t="s">
        <v>2428</v>
      </c>
      <c r="D4663" s="502" t="s">
        <v>13</v>
      </c>
      <c r="E4663" s="504">
        <v>20.61</v>
      </c>
      <c r="F4663" s="512">
        <v>0</v>
      </c>
    </row>
    <row r="4664" spans="1:6">
      <c r="A4664" s="513" t="s">
        <v>13897</v>
      </c>
      <c r="B4664" s="502">
        <v>93658</v>
      </c>
      <c r="C4664" s="503" t="s">
        <v>2429</v>
      </c>
      <c r="D4664" s="502" t="s">
        <v>13</v>
      </c>
      <c r="E4664" s="504">
        <v>29.92</v>
      </c>
      <c r="F4664" s="512">
        <v>0</v>
      </c>
    </row>
    <row r="4665" spans="1:6">
      <c r="A4665" s="513" t="s">
        <v>13897</v>
      </c>
      <c r="B4665" s="502">
        <v>93659</v>
      </c>
      <c r="C4665" s="503" t="s">
        <v>2430</v>
      </c>
      <c r="D4665" s="502" t="s">
        <v>13</v>
      </c>
      <c r="E4665" s="504">
        <v>33.32</v>
      </c>
      <c r="F4665" s="512">
        <v>0</v>
      </c>
    </row>
    <row r="4666" spans="1:6">
      <c r="A4666" s="513" t="s">
        <v>13897</v>
      </c>
      <c r="B4666" s="502">
        <v>101890</v>
      </c>
      <c r="C4666" s="503" t="s">
        <v>2458</v>
      </c>
      <c r="D4666" s="502" t="s">
        <v>13</v>
      </c>
      <c r="E4666" s="504">
        <v>23.02</v>
      </c>
      <c r="F4666" s="512">
        <v>0</v>
      </c>
    </row>
    <row r="4667" spans="1:6">
      <c r="A4667" s="513" t="s">
        <v>13897</v>
      </c>
      <c r="B4667" s="502">
        <v>101891</v>
      </c>
      <c r="C4667" s="503" t="s">
        <v>2459</v>
      </c>
      <c r="D4667" s="502" t="s">
        <v>13</v>
      </c>
      <c r="E4667" s="504">
        <v>39.46</v>
      </c>
      <c r="F4667" s="512">
        <v>0</v>
      </c>
    </row>
    <row r="4668" spans="1:6">
      <c r="A4668" s="513" t="s">
        <v>13897</v>
      </c>
      <c r="B4668" s="502">
        <v>101895</v>
      </c>
      <c r="C4668" s="503" t="s">
        <v>2463</v>
      </c>
      <c r="D4668" s="502" t="s">
        <v>13</v>
      </c>
      <c r="E4668" s="504">
        <v>621.59</v>
      </c>
      <c r="F4668" s="512">
        <v>0</v>
      </c>
    </row>
    <row r="4669" spans="1:6">
      <c r="A4669" s="513" t="s">
        <v>13897</v>
      </c>
      <c r="B4669" s="502">
        <v>101896</v>
      </c>
      <c r="C4669" s="503" t="s">
        <v>2464</v>
      </c>
      <c r="D4669" s="502" t="s">
        <v>13</v>
      </c>
      <c r="E4669" s="504">
        <v>944.23</v>
      </c>
      <c r="F4669" s="512">
        <v>0</v>
      </c>
    </row>
    <row r="4670" spans="1:6">
      <c r="A4670" s="513" t="s">
        <v>13897</v>
      </c>
      <c r="B4670" s="502">
        <v>101897</v>
      </c>
      <c r="C4670" s="503" t="s">
        <v>2465</v>
      </c>
      <c r="D4670" s="502" t="s">
        <v>13</v>
      </c>
      <c r="E4670" s="504">
        <v>1523.54</v>
      </c>
      <c r="F4670" s="512">
        <v>0</v>
      </c>
    </row>
    <row r="4671" spans="1:6">
      <c r="A4671" s="513" t="s">
        <v>13897</v>
      </c>
      <c r="B4671" s="502">
        <v>101898</v>
      </c>
      <c r="C4671" s="503" t="s">
        <v>2466</v>
      </c>
      <c r="D4671" s="502" t="s">
        <v>13</v>
      </c>
      <c r="E4671" s="504">
        <v>2050.96</v>
      </c>
      <c r="F4671" s="512">
        <v>0</v>
      </c>
    </row>
    <row r="4672" spans="1:6">
      <c r="A4672" s="513" t="s">
        <v>13897</v>
      </c>
      <c r="B4672" s="502">
        <v>101899</v>
      </c>
      <c r="C4672" s="503" t="s">
        <v>2467</v>
      </c>
      <c r="D4672" s="502" t="s">
        <v>13</v>
      </c>
      <c r="E4672" s="504">
        <v>3305.49</v>
      </c>
      <c r="F4672" s="512">
        <v>0</v>
      </c>
    </row>
    <row r="4673" spans="1:6">
      <c r="A4673" s="513" t="s">
        <v>13897</v>
      </c>
      <c r="B4673" s="502">
        <v>93676</v>
      </c>
      <c r="C4673" s="503" t="s">
        <v>13924</v>
      </c>
      <c r="D4673" s="502" t="s">
        <v>13</v>
      </c>
      <c r="E4673" s="504">
        <v>0</v>
      </c>
      <c r="F4673" s="512"/>
    </row>
    <row r="4674" spans="1:6">
      <c r="A4674" s="513" t="s">
        <v>13897</v>
      </c>
      <c r="B4674" s="502">
        <v>97711</v>
      </c>
      <c r="C4674" s="503" t="s">
        <v>13925</v>
      </c>
      <c r="D4674" s="502" t="s">
        <v>13</v>
      </c>
      <c r="E4674" s="504">
        <v>0</v>
      </c>
      <c r="F4674" s="512"/>
    </row>
    <row r="4675" spans="1:6">
      <c r="A4675" s="513" t="s">
        <v>13897</v>
      </c>
      <c r="B4675" s="502">
        <v>93667</v>
      </c>
      <c r="C4675" s="503" t="s">
        <v>2438</v>
      </c>
      <c r="D4675" s="502" t="s">
        <v>13</v>
      </c>
      <c r="E4675" s="504">
        <v>106.21</v>
      </c>
      <c r="F4675" s="512">
        <v>0</v>
      </c>
    </row>
    <row r="4676" spans="1:6">
      <c r="A4676" s="513" t="s">
        <v>13897</v>
      </c>
      <c r="B4676" s="502">
        <v>93668</v>
      </c>
      <c r="C4676" s="503" t="s">
        <v>2439</v>
      </c>
      <c r="D4676" s="502" t="s">
        <v>13</v>
      </c>
      <c r="E4676" s="504">
        <v>108.33</v>
      </c>
      <c r="F4676" s="512">
        <v>0</v>
      </c>
    </row>
    <row r="4677" spans="1:6">
      <c r="A4677" s="513" t="s">
        <v>13897</v>
      </c>
      <c r="B4677" s="502">
        <v>93669</v>
      </c>
      <c r="C4677" s="503" t="s">
        <v>2440</v>
      </c>
      <c r="D4677" s="502" t="s">
        <v>13</v>
      </c>
      <c r="E4677" s="504">
        <v>112.44</v>
      </c>
      <c r="F4677" s="512">
        <v>0</v>
      </c>
    </row>
    <row r="4678" spans="1:6">
      <c r="A4678" s="513" t="s">
        <v>13897</v>
      </c>
      <c r="B4678" s="502">
        <v>93670</v>
      </c>
      <c r="C4678" s="503" t="s">
        <v>2441</v>
      </c>
      <c r="D4678" s="502" t="s">
        <v>13</v>
      </c>
      <c r="E4678" s="504">
        <v>112.44</v>
      </c>
      <c r="F4678" s="512">
        <v>0</v>
      </c>
    </row>
    <row r="4679" spans="1:6">
      <c r="A4679" s="513" t="s">
        <v>13897</v>
      </c>
      <c r="B4679" s="502">
        <v>93671</v>
      </c>
      <c r="C4679" s="503" t="s">
        <v>2442</v>
      </c>
      <c r="D4679" s="502" t="s">
        <v>13</v>
      </c>
      <c r="E4679" s="504">
        <v>117.48</v>
      </c>
      <c r="F4679" s="512">
        <v>0</v>
      </c>
    </row>
    <row r="4680" spans="1:6">
      <c r="A4680" s="513" t="s">
        <v>13897</v>
      </c>
      <c r="B4680" s="502">
        <v>93672</v>
      </c>
      <c r="C4680" s="503" t="s">
        <v>2443</v>
      </c>
      <c r="D4680" s="502" t="s">
        <v>13</v>
      </c>
      <c r="E4680" s="504">
        <v>125.37</v>
      </c>
      <c r="F4680" s="512">
        <v>0</v>
      </c>
    </row>
    <row r="4681" spans="1:6">
      <c r="A4681" s="513" t="s">
        <v>13897</v>
      </c>
      <c r="B4681" s="502">
        <v>93673</v>
      </c>
      <c r="C4681" s="503" t="s">
        <v>2444</v>
      </c>
      <c r="D4681" s="502" t="s">
        <v>13</v>
      </c>
      <c r="E4681" s="504">
        <v>135.55000000000001</v>
      </c>
      <c r="F4681" s="512">
        <v>0</v>
      </c>
    </row>
    <row r="4682" spans="1:6">
      <c r="A4682" s="513" t="s">
        <v>13897</v>
      </c>
      <c r="B4682" s="502">
        <v>101893</v>
      </c>
      <c r="C4682" s="503" t="s">
        <v>2461</v>
      </c>
      <c r="D4682" s="502" t="s">
        <v>13</v>
      </c>
      <c r="E4682" s="504">
        <v>135.54</v>
      </c>
      <c r="F4682" s="512">
        <v>0</v>
      </c>
    </row>
    <row r="4683" spans="1:6">
      <c r="A4683" s="513" t="s">
        <v>13897</v>
      </c>
      <c r="B4683" s="502">
        <v>101894</v>
      </c>
      <c r="C4683" s="503" t="s">
        <v>2462</v>
      </c>
      <c r="D4683" s="502" t="s">
        <v>13</v>
      </c>
      <c r="E4683" s="504">
        <v>222.42</v>
      </c>
      <c r="F4683" s="512">
        <v>0</v>
      </c>
    </row>
    <row r="4684" spans="1:6">
      <c r="A4684" s="513" t="s">
        <v>13897</v>
      </c>
      <c r="B4684" s="502">
        <v>97421</v>
      </c>
      <c r="C4684" s="503" t="s">
        <v>13926</v>
      </c>
      <c r="D4684" s="502" t="s">
        <v>13</v>
      </c>
      <c r="E4684" s="504">
        <v>0</v>
      </c>
      <c r="F4684" s="512"/>
    </row>
    <row r="4685" spans="1:6">
      <c r="A4685" s="513" t="s">
        <v>13897</v>
      </c>
      <c r="B4685" s="502">
        <v>97373</v>
      </c>
      <c r="C4685" s="503" t="s">
        <v>13927</v>
      </c>
      <c r="D4685" s="502" t="s">
        <v>12</v>
      </c>
      <c r="E4685" s="504">
        <v>0</v>
      </c>
      <c r="F4685" s="512"/>
    </row>
    <row r="4686" spans="1:6">
      <c r="A4686" s="513" t="s">
        <v>13897</v>
      </c>
      <c r="B4686" s="502">
        <v>97374</v>
      </c>
      <c r="C4686" s="503" t="s">
        <v>13928</v>
      </c>
      <c r="D4686" s="502" t="s">
        <v>12</v>
      </c>
      <c r="E4686" s="504">
        <v>0</v>
      </c>
      <c r="F4686" s="512"/>
    </row>
    <row r="4687" spans="1:6">
      <c r="A4687" s="513" t="s">
        <v>13897</v>
      </c>
      <c r="B4687" s="502">
        <v>97375</v>
      </c>
      <c r="C4687" s="503" t="s">
        <v>13929</v>
      </c>
      <c r="D4687" s="502" t="s">
        <v>12</v>
      </c>
      <c r="E4687" s="504">
        <v>0</v>
      </c>
      <c r="F4687" s="512"/>
    </row>
    <row r="4688" spans="1:6">
      <c r="A4688" s="513" t="s">
        <v>13897</v>
      </c>
      <c r="B4688" s="502">
        <v>97376</v>
      </c>
      <c r="C4688" s="503" t="s">
        <v>13930</v>
      </c>
      <c r="D4688" s="502" t="s">
        <v>12</v>
      </c>
      <c r="E4688" s="504">
        <v>0</v>
      </c>
      <c r="F4688" s="512"/>
    </row>
    <row r="4689" spans="1:6">
      <c r="A4689" s="513" t="s">
        <v>13897</v>
      </c>
      <c r="B4689" s="502">
        <v>97377</v>
      </c>
      <c r="C4689" s="503" t="s">
        <v>13931</v>
      </c>
      <c r="D4689" s="502" t="s">
        <v>12</v>
      </c>
      <c r="E4689" s="504">
        <v>0</v>
      </c>
      <c r="F4689" s="512"/>
    </row>
    <row r="4690" spans="1:6">
      <c r="A4690" s="513" t="s">
        <v>13897</v>
      </c>
      <c r="B4690" s="502">
        <v>97368</v>
      </c>
      <c r="C4690" s="503" t="s">
        <v>13932</v>
      </c>
      <c r="D4690" s="502" t="s">
        <v>12</v>
      </c>
      <c r="E4690" s="504">
        <v>0</v>
      </c>
      <c r="F4690" s="512"/>
    </row>
    <row r="4691" spans="1:6">
      <c r="A4691" s="513" t="s">
        <v>13897</v>
      </c>
      <c r="B4691" s="502">
        <v>97369</v>
      </c>
      <c r="C4691" s="503" t="s">
        <v>13933</v>
      </c>
      <c r="D4691" s="502" t="s">
        <v>12</v>
      </c>
      <c r="E4691" s="504">
        <v>0</v>
      </c>
      <c r="F4691" s="512"/>
    </row>
    <row r="4692" spans="1:6">
      <c r="A4692" s="513" t="s">
        <v>13897</v>
      </c>
      <c r="B4692" s="502">
        <v>97370</v>
      </c>
      <c r="C4692" s="503" t="s">
        <v>13934</v>
      </c>
      <c r="D4692" s="502" t="s">
        <v>12</v>
      </c>
      <c r="E4692" s="504">
        <v>0</v>
      </c>
      <c r="F4692" s="512"/>
    </row>
    <row r="4693" spans="1:6">
      <c r="A4693" s="513" t="s">
        <v>13897</v>
      </c>
      <c r="B4693" s="502">
        <v>97371</v>
      </c>
      <c r="C4693" s="503" t="s">
        <v>13935</v>
      </c>
      <c r="D4693" s="502" t="s">
        <v>12</v>
      </c>
      <c r="E4693" s="504">
        <v>0</v>
      </c>
      <c r="F4693" s="512"/>
    </row>
    <row r="4694" spans="1:6">
      <c r="A4694" s="513" t="s">
        <v>13897</v>
      </c>
      <c r="B4694" s="502">
        <v>97372</v>
      </c>
      <c r="C4694" s="503" t="s">
        <v>13936</v>
      </c>
      <c r="D4694" s="502" t="s">
        <v>12</v>
      </c>
      <c r="E4694" s="504">
        <v>0</v>
      </c>
      <c r="F4694" s="512"/>
    </row>
    <row r="4695" spans="1:6">
      <c r="A4695" s="513" t="s">
        <v>13897</v>
      </c>
      <c r="B4695" s="502">
        <v>101875</v>
      </c>
      <c r="C4695" s="503" t="s">
        <v>2449</v>
      </c>
      <c r="D4695" s="502" t="s">
        <v>13</v>
      </c>
      <c r="E4695" s="504">
        <v>412.72</v>
      </c>
      <c r="F4695" s="512">
        <v>0</v>
      </c>
    </row>
    <row r="4696" spans="1:6">
      <c r="A4696" s="513" t="s">
        <v>13897</v>
      </c>
      <c r="B4696" s="502">
        <v>101883</v>
      </c>
      <c r="C4696" s="503" t="s">
        <v>2457</v>
      </c>
      <c r="D4696" s="502" t="s">
        <v>13</v>
      </c>
      <c r="E4696" s="504">
        <v>567.89</v>
      </c>
      <c r="F4696" s="512">
        <v>0</v>
      </c>
    </row>
    <row r="4697" spans="1:6">
      <c r="A4697" s="513" t="s">
        <v>13897</v>
      </c>
      <c r="B4697" s="502">
        <v>101879</v>
      </c>
      <c r="C4697" s="503" t="s">
        <v>2453</v>
      </c>
      <c r="D4697" s="502" t="s">
        <v>13</v>
      </c>
      <c r="E4697" s="504">
        <v>595.58000000000004</v>
      </c>
      <c r="F4697" s="512">
        <v>0</v>
      </c>
    </row>
    <row r="4698" spans="1:6">
      <c r="A4698" s="513" t="s">
        <v>13897</v>
      </c>
      <c r="B4698" s="502">
        <v>101880</v>
      </c>
      <c r="C4698" s="503" t="s">
        <v>2454</v>
      </c>
      <c r="D4698" s="502" t="s">
        <v>13</v>
      </c>
      <c r="E4698" s="504">
        <v>686.45</v>
      </c>
      <c r="F4698" s="512">
        <v>0</v>
      </c>
    </row>
    <row r="4699" spans="1:6">
      <c r="A4699" s="513" t="s">
        <v>13897</v>
      </c>
      <c r="B4699" s="502">
        <v>101882</v>
      </c>
      <c r="C4699" s="503" t="s">
        <v>2456</v>
      </c>
      <c r="D4699" s="502" t="s">
        <v>13</v>
      </c>
      <c r="E4699" s="504">
        <v>1391.72</v>
      </c>
      <c r="F4699" s="512">
        <v>0</v>
      </c>
    </row>
    <row r="4700" spans="1:6">
      <c r="A4700" s="513" t="s">
        <v>13897</v>
      </c>
      <c r="B4700" s="502">
        <v>101881</v>
      </c>
      <c r="C4700" s="503" t="s">
        <v>2455</v>
      </c>
      <c r="D4700" s="502" t="s">
        <v>13</v>
      </c>
      <c r="E4700" s="504">
        <v>982.98</v>
      </c>
      <c r="F4700" s="512">
        <v>0</v>
      </c>
    </row>
    <row r="4701" spans="1:6">
      <c r="A4701" s="513" t="s">
        <v>13897</v>
      </c>
      <c r="B4701" s="502">
        <v>101878</v>
      </c>
      <c r="C4701" s="503" t="s">
        <v>2452</v>
      </c>
      <c r="D4701" s="502" t="s">
        <v>13</v>
      </c>
      <c r="E4701" s="504">
        <v>573.62</v>
      </c>
      <c r="F4701" s="512">
        <v>0</v>
      </c>
    </row>
    <row r="4702" spans="1:6">
      <c r="A4702" s="513" t="s">
        <v>13897</v>
      </c>
      <c r="B4702" s="502">
        <v>101877</v>
      </c>
      <c r="C4702" s="503" t="s">
        <v>2451</v>
      </c>
      <c r="D4702" s="502" t="s">
        <v>13</v>
      </c>
      <c r="E4702" s="504">
        <v>91.68</v>
      </c>
      <c r="F4702" s="512">
        <v>0</v>
      </c>
    </row>
    <row r="4703" spans="1:6">
      <c r="A4703" s="513" t="s">
        <v>13897</v>
      </c>
      <c r="B4703" s="502">
        <v>101876</v>
      </c>
      <c r="C4703" s="503" t="s">
        <v>2450</v>
      </c>
      <c r="D4703" s="502" t="s">
        <v>13</v>
      </c>
      <c r="E4703" s="504">
        <v>136.41</v>
      </c>
      <c r="F4703" s="512">
        <v>0</v>
      </c>
    </row>
    <row r="4704" spans="1:6">
      <c r="A4704" s="513" t="s">
        <v>13897</v>
      </c>
      <c r="B4704" s="502">
        <v>101873</v>
      </c>
      <c r="C4704" s="503" t="s">
        <v>13937</v>
      </c>
      <c r="D4704" s="502" t="s">
        <v>13</v>
      </c>
      <c r="E4704" s="504">
        <v>0</v>
      </c>
      <c r="F4704" s="512"/>
    </row>
    <row r="4705" spans="1:6">
      <c r="A4705" s="513" t="s">
        <v>13897</v>
      </c>
      <c r="B4705" s="502">
        <v>101874</v>
      </c>
      <c r="C4705" s="503" t="s">
        <v>13938</v>
      </c>
      <c r="D4705" s="502" t="s">
        <v>13</v>
      </c>
      <c r="E4705" s="504">
        <v>0</v>
      </c>
      <c r="F4705" s="512"/>
    </row>
    <row r="4706" spans="1:6">
      <c r="A4706" s="513" t="s">
        <v>13897</v>
      </c>
      <c r="B4706" s="502">
        <v>101871</v>
      </c>
      <c r="C4706" s="503" t="s">
        <v>13939</v>
      </c>
      <c r="D4706" s="502" t="s">
        <v>13</v>
      </c>
      <c r="E4706" s="504">
        <v>0</v>
      </c>
      <c r="F4706" s="512"/>
    </row>
    <row r="4707" spans="1:6">
      <c r="A4707" s="513" t="s">
        <v>13897</v>
      </c>
      <c r="B4707" s="502">
        <v>101872</v>
      </c>
      <c r="C4707" s="503" t="s">
        <v>13940</v>
      </c>
      <c r="D4707" s="502" t="s">
        <v>13</v>
      </c>
      <c r="E4707" s="504">
        <v>0</v>
      </c>
      <c r="F4707" s="512"/>
    </row>
    <row r="4708" spans="1:6">
      <c r="A4708" s="513" t="s">
        <v>13897</v>
      </c>
      <c r="B4708" s="502">
        <v>97360</v>
      </c>
      <c r="C4708" s="503" t="s">
        <v>2446</v>
      </c>
      <c r="D4708" s="502" t="s">
        <v>13</v>
      </c>
      <c r="E4708" s="504">
        <v>12626.12</v>
      </c>
      <c r="F4708" s="512">
        <v>0</v>
      </c>
    </row>
    <row r="4709" spans="1:6">
      <c r="A4709" s="513" t="s">
        <v>13897</v>
      </c>
      <c r="B4709" s="502">
        <v>97361</v>
      </c>
      <c r="C4709" s="503" t="s">
        <v>2447</v>
      </c>
      <c r="D4709" s="502" t="s">
        <v>13</v>
      </c>
      <c r="E4709" s="504">
        <v>16834.82</v>
      </c>
      <c r="F4709" s="512">
        <v>0</v>
      </c>
    </row>
    <row r="4710" spans="1:6">
      <c r="A4710" s="513" t="s">
        <v>13897</v>
      </c>
      <c r="B4710" s="502">
        <v>97359</v>
      </c>
      <c r="C4710" s="503" t="s">
        <v>2445</v>
      </c>
      <c r="D4710" s="502" t="s">
        <v>13</v>
      </c>
      <c r="E4710" s="504">
        <v>6522.83</v>
      </c>
      <c r="F4710" s="512">
        <v>0</v>
      </c>
    </row>
    <row r="4711" spans="1:6">
      <c r="A4711" s="513" t="s">
        <v>13897</v>
      </c>
      <c r="B4711" s="502">
        <v>101946</v>
      </c>
      <c r="C4711" s="503" t="s">
        <v>2474</v>
      </c>
      <c r="D4711" s="502" t="s">
        <v>13</v>
      </c>
      <c r="E4711" s="504">
        <v>241.8</v>
      </c>
      <c r="F4711" s="512">
        <v>0</v>
      </c>
    </row>
    <row r="4712" spans="1:6">
      <c r="A4712" s="513" t="s">
        <v>13897</v>
      </c>
      <c r="B4712" s="502">
        <v>97362</v>
      </c>
      <c r="C4712" s="503" t="s">
        <v>2448</v>
      </c>
      <c r="D4712" s="502" t="s">
        <v>13</v>
      </c>
      <c r="E4712" s="504">
        <v>1902.23</v>
      </c>
      <c r="F4712" s="512">
        <v>0</v>
      </c>
    </row>
    <row r="4713" spans="1:6">
      <c r="A4713" s="513" t="s">
        <v>13941</v>
      </c>
      <c r="B4713" s="502">
        <v>101553</v>
      </c>
      <c r="C4713" s="503" t="s">
        <v>1965</v>
      </c>
      <c r="D4713" s="502" t="s">
        <v>13</v>
      </c>
      <c r="E4713" s="504">
        <v>24.81</v>
      </c>
      <c r="F4713" s="512">
        <v>0</v>
      </c>
    </row>
    <row r="4714" spans="1:6">
      <c r="A4714" s="513" t="s">
        <v>13941</v>
      </c>
      <c r="B4714" s="502">
        <v>101554</v>
      </c>
      <c r="C4714" s="503" t="s">
        <v>1966</v>
      </c>
      <c r="D4714" s="502" t="s">
        <v>13</v>
      </c>
      <c r="E4714" s="504">
        <v>17.12</v>
      </c>
      <c r="F4714" s="512">
        <v>0</v>
      </c>
    </row>
    <row r="4715" spans="1:6">
      <c r="A4715" s="513" t="s">
        <v>13941</v>
      </c>
      <c r="B4715" s="502">
        <v>101555</v>
      </c>
      <c r="C4715" s="503" t="s">
        <v>1967</v>
      </c>
      <c r="D4715" s="502" t="s">
        <v>13</v>
      </c>
      <c r="E4715" s="504">
        <v>10.11</v>
      </c>
      <c r="F4715" s="512">
        <v>0</v>
      </c>
    </row>
    <row r="4716" spans="1:6">
      <c r="A4716" s="513" t="s">
        <v>13941</v>
      </c>
      <c r="B4716" s="502">
        <v>101556</v>
      </c>
      <c r="C4716" s="503" t="s">
        <v>1968</v>
      </c>
      <c r="D4716" s="502" t="s">
        <v>13</v>
      </c>
      <c r="E4716" s="504">
        <v>8.99</v>
      </c>
      <c r="F4716" s="512">
        <v>0</v>
      </c>
    </row>
    <row r="4717" spans="1:6">
      <c r="A4717" s="513" t="s">
        <v>13941</v>
      </c>
      <c r="B4717" s="502">
        <v>101537</v>
      </c>
      <c r="C4717" s="503" t="s">
        <v>1952</v>
      </c>
      <c r="D4717" s="502" t="s">
        <v>13</v>
      </c>
      <c r="E4717" s="504">
        <v>97.89</v>
      </c>
      <c r="F4717" s="512">
        <v>0</v>
      </c>
    </row>
    <row r="4718" spans="1:6">
      <c r="A4718" s="513" t="s">
        <v>13941</v>
      </c>
      <c r="B4718" s="502">
        <v>101538</v>
      </c>
      <c r="C4718" s="503" t="s">
        <v>1953</v>
      </c>
      <c r="D4718" s="502" t="s">
        <v>13</v>
      </c>
      <c r="E4718" s="504">
        <v>69.650000000000006</v>
      </c>
      <c r="F4718" s="512">
        <v>0.05</v>
      </c>
    </row>
    <row r="4719" spans="1:6">
      <c r="A4719" s="513" t="s">
        <v>13941</v>
      </c>
      <c r="B4719" s="502">
        <v>101542</v>
      </c>
      <c r="C4719" s="503" t="s">
        <v>1957</v>
      </c>
      <c r="D4719" s="502" t="s">
        <v>13</v>
      </c>
      <c r="E4719" s="504">
        <v>51.64</v>
      </c>
      <c r="F4719" s="512">
        <v>6.7400000000000002E-2</v>
      </c>
    </row>
    <row r="4720" spans="1:6">
      <c r="A4720" s="513" t="s">
        <v>13941</v>
      </c>
      <c r="B4720" s="502">
        <v>101539</v>
      </c>
      <c r="C4720" s="503" t="s">
        <v>1954</v>
      </c>
      <c r="D4720" s="502" t="s">
        <v>13</v>
      </c>
      <c r="E4720" s="504">
        <v>112.18</v>
      </c>
      <c r="F4720" s="512">
        <v>6.2E-2</v>
      </c>
    </row>
    <row r="4721" spans="1:6">
      <c r="A4721" s="513" t="s">
        <v>13941</v>
      </c>
      <c r="B4721" s="502">
        <v>101543</v>
      </c>
      <c r="C4721" s="503" t="s">
        <v>1958</v>
      </c>
      <c r="D4721" s="502" t="s">
        <v>13</v>
      </c>
      <c r="E4721" s="504">
        <v>90.16</v>
      </c>
      <c r="F4721" s="512">
        <v>7.7200000000000005E-2</v>
      </c>
    </row>
    <row r="4722" spans="1:6">
      <c r="A4722" s="513" t="s">
        <v>13941</v>
      </c>
      <c r="B4722" s="502">
        <v>101540</v>
      </c>
      <c r="C4722" s="503" t="s">
        <v>1955</v>
      </c>
      <c r="D4722" s="502" t="s">
        <v>13</v>
      </c>
      <c r="E4722" s="504">
        <v>192.4</v>
      </c>
      <c r="F4722" s="512">
        <v>5.4300000000000001E-2</v>
      </c>
    </row>
    <row r="4723" spans="1:6">
      <c r="A4723" s="513" t="s">
        <v>13941</v>
      </c>
      <c r="B4723" s="502">
        <v>101544</v>
      </c>
      <c r="C4723" s="503" t="s">
        <v>1959</v>
      </c>
      <c r="D4723" s="502" t="s">
        <v>13</v>
      </c>
      <c r="E4723" s="504">
        <v>145.69</v>
      </c>
      <c r="F4723" s="512">
        <v>7.17E-2</v>
      </c>
    </row>
    <row r="4724" spans="1:6">
      <c r="A4724" s="513" t="s">
        <v>13941</v>
      </c>
      <c r="B4724" s="502">
        <v>101541</v>
      </c>
      <c r="C4724" s="503" t="s">
        <v>1956</v>
      </c>
      <c r="D4724" s="502" t="s">
        <v>13</v>
      </c>
      <c r="E4724" s="504">
        <v>250.17</v>
      </c>
      <c r="F4724" s="512">
        <v>5.5599999999999997E-2</v>
      </c>
    </row>
    <row r="4725" spans="1:6">
      <c r="A4725" s="513" t="s">
        <v>13941</v>
      </c>
      <c r="B4725" s="502">
        <v>101545</v>
      </c>
      <c r="C4725" s="503" t="s">
        <v>1960</v>
      </c>
      <c r="D4725" s="502" t="s">
        <v>13</v>
      </c>
      <c r="E4725" s="504">
        <v>214.01</v>
      </c>
      <c r="F4725" s="512">
        <v>6.5000000000000002E-2</v>
      </c>
    </row>
    <row r="4726" spans="1:6">
      <c r="A4726" s="513" t="s">
        <v>13941</v>
      </c>
      <c r="B4726" s="502">
        <v>101560</v>
      </c>
      <c r="C4726" s="503" t="s">
        <v>1969</v>
      </c>
      <c r="D4726" s="502" t="s">
        <v>12</v>
      </c>
      <c r="E4726" s="504">
        <v>13.27</v>
      </c>
      <c r="F4726" s="512">
        <v>0</v>
      </c>
    </row>
    <row r="4727" spans="1:6">
      <c r="A4727" s="513" t="s">
        <v>13941</v>
      </c>
      <c r="B4727" s="502">
        <v>101568</v>
      </c>
      <c r="C4727" s="503" t="s">
        <v>1976</v>
      </c>
      <c r="D4727" s="502" t="s">
        <v>12</v>
      </c>
      <c r="E4727" s="504">
        <v>161.71</v>
      </c>
      <c r="F4727" s="512">
        <v>0</v>
      </c>
    </row>
    <row r="4728" spans="1:6">
      <c r="A4728" s="513" t="s">
        <v>13941</v>
      </c>
      <c r="B4728" s="502">
        <v>101561</v>
      </c>
      <c r="C4728" s="503" t="s">
        <v>1970</v>
      </c>
      <c r="D4728" s="502" t="s">
        <v>12</v>
      </c>
      <c r="E4728" s="504">
        <v>21.08</v>
      </c>
      <c r="F4728" s="512">
        <v>0</v>
      </c>
    </row>
    <row r="4729" spans="1:6">
      <c r="A4729" s="513" t="s">
        <v>13941</v>
      </c>
      <c r="B4729" s="502">
        <v>101562</v>
      </c>
      <c r="C4729" s="503" t="s">
        <v>1971</v>
      </c>
      <c r="D4729" s="502" t="s">
        <v>12</v>
      </c>
      <c r="E4729" s="504">
        <v>32.65</v>
      </c>
      <c r="F4729" s="512">
        <v>0</v>
      </c>
    </row>
    <row r="4730" spans="1:6">
      <c r="A4730" s="513" t="s">
        <v>13941</v>
      </c>
      <c r="B4730" s="502">
        <v>101563</v>
      </c>
      <c r="C4730" s="503" t="s">
        <v>1972</v>
      </c>
      <c r="D4730" s="502" t="s">
        <v>12</v>
      </c>
      <c r="E4730" s="504">
        <v>46.1</v>
      </c>
      <c r="F4730" s="512">
        <v>0</v>
      </c>
    </row>
    <row r="4731" spans="1:6">
      <c r="A4731" s="513" t="s">
        <v>13941</v>
      </c>
      <c r="B4731" s="502">
        <v>101564</v>
      </c>
      <c r="C4731" s="503" t="s">
        <v>1973</v>
      </c>
      <c r="D4731" s="502" t="s">
        <v>12</v>
      </c>
      <c r="E4731" s="504">
        <v>68.13</v>
      </c>
      <c r="F4731" s="512">
        <v>0</v>
      </c>
    </row>
    <row r="4732" spans="1:6">
      <c r="A4732" s="513" t="s">
        <v>13941</v>
      </c>
      <c r="B4732" s="502">
        <v>101565</v>
      </c>
      <c r="C4732" s="503" t="s">
        <v>1974</v>
      </c>
      <c r="D4732" s="502" t="s">
        <v>12</v>
      </c>
      <c r="E4732" s="504">
        <v>95.26</v>
      </c>
      <c r="F4732" s="512">
        <v>0</v>
      </c>
    </row>
    <row r="4733" spans="1:6">
      <c r="A4733" s="513" t="s">
        <v>13941</v>
      </c>
      <c r="B4733" s="502">
        <v>101567</v>
      </c>
      <c r="C4733" s="503" t="s">
        <v>1975</v>
      </c>
      <c r="D4733" s="502" t="s">
        <v>12</v>
      </c>
      <c r="E4733" s="504">
        <v>123.68</v>
      </c>
      <c r="F4733" s="512">
        <v>0</v>
      </c>
    </row>
    <row r="4734" spans="1:6">
      <c r="A4734" s="513" t="s">
        <v>13941</v>
      </c>
      <c r="B4734" s="502">
        <v>101551</v>
      </c>
      <c r="C4734" s="503" t="s">
        <v>13942</v>
      </c>
      <c r="D4734" s="502" t="s">
        <v>13</v>
      </c>
      <c r="E4734" s="504">
        <v>0</v>
      </c>
      <c r="F4734" s="512"/>
    </row>
    <row r="4735" spans="1:6">
      <c r="A4735" s="513" t="s">
        <v>13941</v>
      </c>
      <c r="B4735" s="502">
        <v>101552</v>
      </c>
      <c r="C4735" s="503" t="s">
        <v>13943</v>
      </c>
      <c r="D4735" s="502" t="s">
        <v>13</v>
      </c>
      <c r="E4735" s="504">
        <v>0</v>
      </c>
      <c r="F4735" s="512"/>
    </row>
    <row r="4736" spans="1:6">
      <c r="A4736" s="513" t="s">
        <v>13941</v>
      </c>
      <c r="B4736" s="502">
        <v>101550</v>
      </c>
      <c r="C4736" s="503" t="s">
        <v>13944</v>
      </c>
      <c r="D4736" s="502" t="s">
        <v>13</v>
      </c>
      <c r="E4736" s="504">
        <v>0</v>
      </c>
      <c r="F4736" s="512"/>
    </row>
    <row r="4737" spans="1:6">
      <c r="A4737" s="513" t="s">
        <v>13941</v>
      </c>
      <c r="B4737" s="502">
        <v>101501</v>
      </c>
      <c r="C4737" s="503" t="s">
        <v>4034</v>
      </c>
      <c r="D4737" s="502" t="s">
        <v>13</v>
      </c>
      <c r="E4737" s="504">
        <v>2138.0100000000002</v>
      </c>
      <c r="F4737" s="512">
        <v>2.1000000000000001E-2</v>
      </c>
    </row>
    <row r="4738" spans="1:6">
      <c r="A4738" s="513" t="s">
        <v>13941</v>
      </c>
      <c r="B4738" s="502">
        <v>101502</v>
      </c>
      <c r="C4738" s="503" t="s">
        <v>4035</v>
      </c>
      <c r="D4738" s="502" t="s">
        <v>13</v>
      </c>
      <c r="E4738" s="504">
        <v>2329.3200000000002</v>
      </c>
      <c r="F4738" s="512">
        <v>1.9300000000000001E-2</v>
      </c>
    </row>
    <row r="4739" spans="1:6">
      <c r="A4739" s="513" t="s">
        <v>13941</v>
      </c>
      <c r="B4739" s="502">
        <v>101503</v>
      </c>
      <c r="C4739" s="503" t="s">
        <v>4036</v>
      </c>
      <c r="D4739" s="502" t="s">
        <v>13</v>
      </c>
      <c r="E4739" s="504">
        <v>2390.09</v>
      </c>
      <c r="F4739" s="512">
        <v>1.8800000000000001E-2</v>
      </c>
    </row>
    <row r="4740" spans="1:6">
      <c r="A4740" s="513" t="s">
        <v>13941</v>
      </c>
      <c r="B4740" s="502">
        <v>101504</v>
      </c>
      <c r="C4740" s="503" t="s">
        <v>4037</v>
      </c>
      <c r="D4740" s="502" t="s">
        <v>13</v>
      </c>
      <c r="E4740" s="504">
        <v>2652.47</v>
      </c>
      <c r="F4740" s="512">
        <v>1.7000000000000001E-2</v>
      </c>
    </row>
    <row r="4741" spans="1:6">
      <c r="A4741" s="513" t="s">
        <v>13941</v>
      </c>
      <c r="B4741" s="502">
        <v>101497</v>
      </c>
      <c r="C4741" s="503" t="s">
        <v>4030</v>
      </c>
      <c r="D4741" s="502" t="s">
        <v>13</v>
      </c>
      <c r="E4741" s="504">
        <v>2146.21</v>
      </c>
      <c r="F4741" s="512">
        <v>2.1000000000000001E-2</v>
      </c>
    </row>
    <row r="4742" spans="1:6">
      <c r="A4742" s="513" t="s">
        <v>13941</v>
      </c>
      <c r="B4742" s="502">
        <v>101498</v>
      </c>
      <c r="C4742" s="503" t="s">
        <v>4031</v>
      </c>
      <c r="D4742" s="502" t="s">
        <v>13</v>
      </c>
      <c r="E4742" s="504">
        <v>2337.52</v>
      </c>
      <c r="F4742" s="512">
        <v>1.9300000000000001E-2</v>
      </c>
    </row>
    <row r="4743" spans="1:6">
      <c r="A4743" s="513" t="s">
        <v>13941</v>
      </c>
      <c r="B4743" s="502">
        <v>101499</v>
      </c>
      <c r="C4743" s="503" t="s">
        <v>4032</v>
      </c>
      <c r="D4743" s="502" t="s">
        <v>13</v>
      </c>
      <c r="E4743" s="504">
        <v>2398.29</v>
      </c>
      <c r="F4743" s="512">
        <v>1.8800000000000001E-2</v>
      </c>
    </row>
    <row r="4744" spans="1:6">
      <c r="A4744" s="513" t="s">
        <v>13941</v>
      </c>
      <c r="B4744" s="502">
        <v>101500</v>
      </c>
      <c r="C4744" s="503" t="s">
        <v>4033</v>
      </c>
      <c r="D4744" s="502" t="s">
        <v>13</v>
      </c>
      <c r="E4744" s="504">
        <v>2660.67</v>
      </c>
      <c r="F4744" s="512">
        <v>1.6899999999999998E-2</v>
      </c>
    </row>
    <row r="4745" spans="1:6">
      <c r="A4745" s="513" t="s">
        <v>13941</v>
      </c>
      <c r="B4745" s="502">
        <v>101493</v>
      </c>
      <c r="C4745" s="503" t="s">
        <v>4026</v>
      </c>
      <c r="D4745" s="502" t="s">
        <v>13</v>
      </c>
      <c r="E4745" s="504">
        <v>1733.53</v>
      </c>
      <c r="F4745" s="512">
        <v>2.5999999999999999E-2</v>
      </c>
    </row>
    <row r="4746" spans="1:6">
      <c r="A4746" s="513" t="s">
        <v>13941</v>
      </c>
      <c r="B4746" s="502">
        <v>101494</v>
      </c>
      <c r="C4746" s="503" t="s">
        <v>4027</v>
      </c>
      <c r="D4746" s="502" t="s">
        <v>13</v>
      </c>
      <c r="E4746" s="504">
        <v>1859.92</v>
      </c>
      <c r="F4746" s="512">
        <v>2.4199999999999999E-2</v>
      </c>
    </row>
    <row r="4747" spans="1:6">
      <c r="A4747" s="513" t="s">
        <v>13941</v>
      </c>
      <c r="B4747" s="502">
        <v>101495</v>
      </c>
      <c r="C4747" s="503" t="s">
        <v>4028</v>
      </c>
      <c r="D4747" s="502" t="s">
        <v>13</v>
      </c>
      <c r="E4747" s="504">
        <v>1900.07</v>
      </c>
      <c r="F4747" s="512">
        <v>2.3699999999999999E-2</v>
      </c>
    </row>
    <row r="4748" spans="1:6">
      <c r="A4748" s="513" t="s">
        <v>13941</v>
      </c>
      <c r="B4748" s="502">
        <v>101496</v>
      </c>
      <c r="C4748" s="503" t="s">
        <v>4029</v>
      </c>
      <c r="D4748" s="502" t="s">
        <v>13</v>
      </c>
      <c r="E4748" s="504">
        <v>2085.38</v>
      </c>
      <c r="F4748" s="512">
        <v>2.1600000000000001E-2</v>
      </c>
    </row>
    <row r="4749" spans="1:6">
      <c r="A4749" s="513" t="s">
        <v>13941</v>
      </c>
      <c r="B4749" s="502">
        <v>101489</v>
      </c>
      <c r="C4749" s="503" t="s">
        <v>4022</v>
      </c>
      <c r="D4749" s="502" t="s">
        <v>13</v>
      </c>
      <c r="E4749" s="504">
        <v>1751.14</v>
      </c>
      <c r="F4749" s="512">
        <v>2.5700000000000001E-2</v>
      </c>
    </row>
    <row r="4750" spans="1:6">
      <c r="A4750" s="513" t="s">
        <v>13941</v>
      </c>
      <c r="B4750" s="502">
        <v>101490</v>
      </c>
      <c r="C4750" s="503" t="s">
        <v>4023</v>
      </c>
      <c r="D4750" s="502" t="s">
        <v>13</v>
      </c>
      <c r="E4750" s="504">
        <v>1877.53</v>
      </c>
      <c r="F4750" s="512">
        <v>2.4E-2</v>
      </c>
    </row>
    <row r="4751" spans="1:6">
      <c r="A4751" s="513" t="s">
        <v>13941</v>
      </c>
      <c r="B4751" s="502">
        <v>101491</v>
      </c>
      <c r="C4751" s="503" t="s">
        <v>4024</v>
      </c>
      <c r="D4751" s="502" t="s">
        <v>13</v>
      </c>
      <c r="E4751" s="504">
        <v>1917.68</v>
      </c>
      <c r="F4751" s="512">
        <v>2.35E-2</v>
      </c>
    </row>
    <row r="4752" spans="1:6">
      <c r="A4752" s="513" t="s">
        <v>13941</v>
      </c>
      <c r="B4752" s="502">
        <v>101492</v>
      </c>
      <c r="C4752" s="503" t="s">
        <v>4025</v>
      </c>
      <c r="D4752" s="502" t="s">
        <v>13</v>
      </c>
      <c r="E4752" s="504">
        <v>2102.9899999999998</v>
      </c>
      <c r="F4752" s="512">
        <v>2.1399999999999999E-2</v>
      </c>
    </row>
    <row r="4753" spans="1:6">
      <c r="A4753" s="513" t="s">
        <v>13941</v>
      </c>
      <c r="B4753" s="502">
        <v>101509</v>
      </c>
      <c r="C4753" s="503" t="s">
        <v>6789</v>
      </c>
      <c r="D4753" s="502" t="s">
        <v>13</v>
      </c>
      <c r="E4753" s="504">
        <v>2199.8000000000002</v>
      </c>
      <c r="F4753" s="512">
        <v>2.0500000000000001E-2</v>
      </c>
    </row>
    <row r="4754" spans="1:6">
      <c r="A4754" s="513" t="s">
        <v>13941</v>
      </c>
      <c r="B4754" s="502">
        <v>101510</v>
      </c>
      <c r="C4754" s="503" t="s">
        <v>6790</v>
      </c>
      <c r="D4754" s="502" t="s">
        <v>13</v>
      </c>
      <c r="E4754" s="504">
        <v>2454.87</v>
      </c>
      <c r="F4754" s="512">
        <v>1.83E-2</v>
      </c>
    </row>
    <row r="4755" spans="1:6">
      <c r="A4755" s="513" t="s">
        <v>13941</v>
      </c>
      <c r="B4755" s="502">
        <v>101511</v>
      </c>
      <c r="C4755" s="503" t="s">
        <v>6791</v>
      </c>
      <c r="D4755" s="502" t="s">
        <v>13</v>
      </c>
      <c r="E4755" s="504">
        <v>2535.9</v>
      </c>
      <c r="F4755" s="512">
        <v>1.77E-2</v>
      </c>
    </row>
    <row r="4756" spans="1:6">
      <c r="A4756" s="513" t="s">
        <v>13941</v>
      </c>
      <c r="B4756" s="502">
        <v>101512</v>
      </c>
      <c r="C4756" s="503" t="s">
        <v>6792</v>
      </c>
      <c r="D4756" s="502" t="s">
        <v>13</v>
      </c>
      <c r="E4756" s="504">
        <v>2873.98</v>
      </c>
      <c r="F4756" s="512">
        <v>1.5699999999999999E-2</v>
      </c>
    </row>
    <row r="4757" spans="1:6">
      <c r="A4757" s="513" t="s">
        <v>13941</v>
      </c>
      <c r="B4757" s="502">
        <v>101505</v>
      </c>
      <c r="C4757" s="503" t="s">
        <v>4038</v>
      </c>
      <c r="D4757" s="502" t="s">
        <v>13</v>
      </c>
      <c r="E4757" s="504">
        <v>2289.65</v>
      </c>
      <c r="F4757" s="512">
        <v>1.9699999999999999E-2</v>
      </c>
    </row>
    <row r="4758" spans="1:6">
      <c r="A4758" s="513" t="s">
        <v>13941</v>
      </c>
      <c r="B4758" s="502">
        <v>101506</v>
      </c>
      <c r="C4758" s="503" t="s">
        <v>4039</v>
      </c>
      <c r="D4758" s="502" t="s">
        <v>13</v>
      </c>
      <c r="E4758" s="504">
        <v>2544.7199999999998</v>
      </c>
      <c r="F4758" s="512">
        <v>1.77E-2</v>
      </c>
    </row>
    <row r="4759" spans="1:6">
      <c r="A4759" s="513" t="s">
        <v>13941</v>
      </c>
      <c r="B4759" s="502">
        <v>101507</v>
      </c>
      <c r="C4759" s="503" t="s">
        <v>4040</v>
      </c>
      <c r="D4759" s="502" t="s">
        <v>13</v>
      </c>
      <c r="E4759" s="504">
        <v>2625.75</v>
      </c>
      <c r="F4759" s="512">
        <v>1.7100000000000001E-2</v>
      </c>
    </row>
    <row r="4760" spans="1:6">
      <c r="A4760" s="513" t="s">
        <v>13941</v>
      </c>
      <c r="B4760" s="502">
        <v>101508</v>
      </c>
      <c r="C4760" s="503" t="s">
        <v>4041</v>
      </c>
      <c r="D4760" s="502" t="s">
        <v>13</v>
      </c>
      <c r="E4760" s="504">
        <v>2963.83</v>
      </c>
      <c r="F4760" s="512">
        <v>1.52E-2</v>
      </c>
    </row>
    <row r="4761" spans="1:6">
      <c r="A4761" s="513" t="s">
        <v>13941</v>
      </c>
      <c r="B4761" s="502">
        <v>101525</v>
      </c>
      <c r="C4761" s="503" t="s">
        <v>4054</v>
      </c>
      <c r="D4761" s="502" t="s">
        <v>13</v>
      </c>
      <c r="E4761" s="504">
        <v>1368.71</v>
      </c>
      <c r="F4761" s="512">
        <v>0</v>
      </c>
    </row>
    <row r="4762" spans="1:6">
      <c r="A4762" s="513" t="s">
        <v>13941</v>
      </c>
      <c r="B4762" s="502">
        <v>101526</v>
      </c>
      <c r="C4762" s="503" t="s">
        <v>4055</v>
      </c>
      <c r="D4762" s="502" t="s">
        <v>13</v>
      </c>
      <c r="E4762" s="504">
        <v>1596.21</v>
      </c>
      <c r="F4762" s="512">
        <v>0</v>
      </c>
    </row>
    <row r="4763" spans="1:6">
      <c r="A4763" s="513" t="s">
        <v>13941</v>
      </c>
      <c r="B4763" s="502">
        <v>101527</v>
      </c>
      <c r="C4763" s="503" t="s">
        <v>4056</v>
      </c>
      <c r="D4763" s="502" t="s">
        <v>13</v>
      </c>
      <c r="E4763" s="504">
        <v>1668.48</v>
      </c>
      <c r="F4763" s="512">
        <v>0</v>
      </c>
    </row>
    <row r="4764" spans="1:6">
      <c r="A4764" s="513" t="s">
        <v>13941</v>
      </c>
      <c r="B4764" s="502">
        <v>101528</v>
      </c>
      <c r="C4764" s="503" t="s">
        <v>4057</v>
      </c>
      <c r="D4764" s="502" t="s">
        <v>13</v>
      </c>
      <c r="E4764" s="504">
        <v>1938.55</v>
      </c>
      <c r="F4764" s="512">
        <v>0</v>
      </c>
    </row>
    <row r="4765" spans="1:6">
      <c r="A4765" s="513" t="s">
        <v>13941</v>
      </c>
      <c r="B4765" s="502">
        <v>101521</v>
      </c>
      <c r="C4765" s="503" t="s">
        <v>4050</v>
      </c>
      <c r="D4765" s="502" t="s">
        <v>13</v>
      </c>
      <c r="E4765" s="504">
        <v>1376.92</v>
      </c>
      <c r="F4765" s="512">
        <v>0</v>
      </c>
    </row>
    <row r="4766" spans="1:6">
      <c r="A4766" s="513" t="s">
        <v>13941</v>
      </c>
      <c r="B4766" s="502">
        <v>101522</v>
      </c>
      <c r="C4766" s="503" t="s">
        <v>4051</v>
      </c>
      <c r="D4766" s="502" t="s">
        <v>13</v>
      </c>
      <c r="E4766" s="504">
        <v>1604.42</v>
      </c>
      <c r="F4766" s="512">
        <v>0</v>
      </c>
    </row>
    <row r="4767" spans="1:6">
      <c r="A4767" s="513" t="s">
        <v>13941</v>
      </c>
      <c r="B4767" s="502">
        <v>101523</v>
      </c>
      <c r="C4767" s="503" t="s">
        <v>4052</v>
      </c>
      <c r="D4767" s="502" t="s">
        <v>13</v>
      </c>
      <c r="E4767" s="504">
        <v>1676.69</v>
      </c>
      <c r="F4767" s="512">
        <v>0</v>
      </c>
    </row>
    <row r="4768" spans="1:6">
      <c r="A4768" s="513" t="s">
        <v>13941</v>
      </c>
      <c r="B4768" s="502">
        <v>101524</v>
      </c>
      <c r="C4768" s="503" t="s">
        <v>4053</v>
      </c>
      <c r="D4768" s="502" t="s">
        <v>13</v>
      </c>
      <c r="E4768" s="504">
        <v>1946.76</v>
      </c>
      <c r="F4768" s="512">
        <v>0</v>
      </c>
    </row>
    <row r="4769" spans="1:6">
      <c r="A4769" s="513" t="s">
        <v>13941</v>
      </c>
      <c r="B4769" s="502">
        <v>101517</v>
      </c>
      <c r="C4769" s="503" t="s">
        <v>4046</v>
      </c>
      <c r="D4769" s="502" t="s">
        <v>13</v>
      </c>
      <c r="E4769" s="504">
        <v>945.13</v>
      </c>
      <c r="F4769" s="512">
        <v>0</v>
      </c>
    </row>
    <row r="4770" spans="1:6">
      <c r="A4770" s="513" t="s">
        <v>13941</v>
      </c>
      <c r="B4770" s="502">
        <v>101518</v>
      </c>
      <c r="C4770" s="503" t="s">
        <v>4047</v>
      </c>
      <c r="D4770" s="502" t="s">
        <v>13</v>
      </c>
      <c r="E4770" s="504">
        <v>1096.79</v>
      </c>
      <c r="F4770" s="512">
        <v>0</v>
      </c>
    </row>
    <row r="4771" spans="1:6">
      <c r="A4771" s="513" t="s">
        <v>13941</v>
      </c>
      <c r="B4771" s="502">
        <v>101519</v>
      </c>
      <c r="C4771" s="503" t="s">
        <v>4048</v>
      </c>
      <c r="D4771" s="502" t="s">
        <v>13</v>
      </c>
      <c r="E4771" s="504">
        <v>1144.97</v>
      </c>
      <c r="F4771" s="512">
        <v>0</v>
      </c>
    </row>
    <row r="4772" spans="1:6">
      <c r="A4772" s="513" t="s">
        <v>13941</v>
      </c>
      <c r="B4772" s="502">
        <v>101520</v>
      </c>
      <c r="C4772" s="503" t="s">
        <v>4049</v>
      </c>
      <c r="D4772" s="502" t="s">
        <v>13</v>
      </c>
      <c r="E4772" s="504">
        <v>1325.02</v>
      </c>
      <c r="F4772" s="512">
        <v>0</v>
      </c>
    </row>
    <row r="4773" spans="1:6">
      <c r="A4773" s="513" t="s">
        <v>13941</v>
      </c>
      <c r="B4773" s="502">
        <v>101513</v>
      </c>
      <c r="C4773" s="503" t="s">
        <v>4042</v>
      </c>
      <c r="D4773" s="502" t="s">
        <v>13</v>
      </c>
      <c r="E4773" s="504">
        <v>962.75</v>
      </c>
      <c r="F4773" s="512">
        <v>0</v>
      </c>
    </row>
    <row r="4774" spans="1:6">
      <c r="A4774" s="513" t="s">
        <v>13941</v>
      </c>
      <c r="B4774" s="502">
        <v>101514</v>
      </c>
      <c r="C4774" s="503" t="s">
        <v>4043</v>
      </c>
      <c r="D4774" s="502" t="s">
        <v>13</v>
      </c>
      <c r="E4774" s="504">
        <v>1114.4100000000001</v>
      </c>
      <c r="F4774" s="512">
        <v>0</v>
      </c>
    </row>
    <row r="4775" spans="1:6">
      <c r="A4775" s="513" t="s">
        <v>13941</v>
      </c>
      <c r="B4775" s="502">
        <v>101515</v>
      </c>
      <c r="C4775" s="503" t="s">
        <v>4044</v>
      </c>
      <c r="D4775" s="502" t="s">
        <v>13</v>
      </c>
      <c r="E4775" s="504">
        <v>1162.5899999999999</v>
      </c>
      <c r="F4775" s="512">
        <v>0</v>
      </c>
    </row>
    <row r="4776" spans="1:6">
      <c r="A4776" s="513" t="s">
        <v>13941</v>
      </c>
      <c r="B4776" s="502">
        <v>101516</v>
      </c>
      <c r="C4776" s="503" t="s">
        <v>4045</v>
      </c>
      <c r="D4776" s="502" t="s">
        <v>13</v>
      </c>
      <c r="E4776" s="504">
        <v>1342.64</v>
      </c>
      <c r="F4776" s="512">
        <v>0</v>
      </c>
    </row>
    <row r="4777" spans="1:6">
      <c r="A4777" s="513" t="s">
        <v>13941</v>
      </c>
      <c r="B4777" s="502">
        <v>101533</v>
      </c>
      <c r="C4777" s="503" t="s">
        <v>6793</v>
      </c>
      <c r="D4777" s="502" t="s">
        <v>13</v>
      </c>
      <c r="E4777" s="504">
        <v>1451.6</v>
      </c>
      <c r="F4777" s="512">
        <v>0</v>
      </c>
    </row>
    <row r="4778" spans="1:6">
      <c r="A4778" s="513" t="s">
        <v>13941</v>
      </c>
      <c r="B4778" s="502">
        <v>101534</v>
      </c>
      <c r="C4778" s="503" t="s">
        <v>6794</v>
      </c>
      <c r="D4778" s="502" t="s">
        <v>13</v>
      </c>
      <c r="E4778" s="504">
        <v>1754.93</v>
      </c>
      <c r="F4778" s="512">
        <v>0</v>
      </c>
    </row>
    <row r="4779" spans="1:6">
      <c r="A4779" s="513" t="s">
        <v>13941</v>
      </c>
      <c r="B4779" s="502">
        <v>101535</v>
      </c>
      <c r="C4779" s="503" t="s">
        <v>6795</v>
      </c>
      <c r="D4779" s="502" t="s">
        <v>13</v>
      </c>
      <c r="E4779" s="504">
        <v>1851.29</v>
      </c>
      <c r="F4779" s="512">
        <v>0</v>
      </c>
    </row>
    <row r="4780" spans="1:6">
      <c r="A4780" s="513" t="s">
        <v>13941</v>
      </c>
      <c r="B4780" s="502">
        <v>101536</v>
      </c>
      <c r="C4780" s="503" t="s">
        <v>6796</v>
      </c>
      <c r="D4780" s="502" t="s">
        <v>13</v>
      </c>
      <c r="E4780" s="504">
        <v>2211.39</v>
      </c>
      <c r="F4780" s="512">
        <v>0</v>
      </c>
    </row>
    <row r="4781" spans="1:6">
      <c r="A4781" s="513" t="s">
        <v>13941</v>
      </c>
      <c r="B4781" s="502">
        <v>101529</v>
      </c>
      <c r="C4781" s="503" t="s">
        <v>4058</v>
      </c>
      <c r="D4781" s="502" t="s">
        <v>13</v>
      </c>
      <c r="E4781" s="504">
        <v>1541.46</v>
      </c>
      <c r="F4781" s="512">
        <v>0</v>
      </c>
    </row>
    <row r="4782" spans="1:6">
      <c r="A4782" s="513" t="s">
        <v>13941</v>
      </c>
      <c r="B4782" s="502">
        <v>101530</v>
      </c>
      <c r="C4782" s="503" t="s">
        <v>4059</v>
      </c>
      <c r="D4782" s="502" t="s">
        <v>13</v>
      </c>
      <c r="E4782" s="504">
        <v>1844.79</v>
      </c>
      <c r="F4782" s="512">
        <v>0</v>
      </c>
    </row>
    <row r="4783" spans="1:6">
      <c r="A4783" s="513" t="s">
        <v>13941</v>
      </c>
      <c r="B4783" s="502">
        <v>101531</v>
      </c>
      <c r="C4783" s="503" t="s">
        <v>4060</v>
      </c>
      <c r="D4783" s="502" t="s">
        <v>13</v>
      </c>
      <c r="E4783" s="504">
        <v>1941.15</v>
      </c>
      <c r="F4783" s="512">
        <v>0</v>
      </c>
    </row>
    <row r="4784" spans="1:6">
      <c r="A4784" s="513" t="s">
        <v>13941</v>
      </c>
      <c r="B4784" s="502">
        <v>101532</v>
      </c>
      <c r="C4784" s="503" t="s">
        <v>4061</v>
      </c>
      <c r="D4784" s="502" t="s">
        <v>13</v>
      </c>
      <c r="E4784" s="504">
        <v>2301.25</v>
      </c>
      <c r="F4784" s="512">
        <v>0</v>
      </c>
    </row>
    <row r="4785" spans="1:6">
      <c r="A4785" s="513" t="s">
        <v>13941</v>
      </c>
      <c r="B4785" s="502">
        <v>101549</v>
      </c>
      <c r="C4785" s="503" t="s">
        <v>1964</v>
      </c>
      <c r="D4785" s="502" t="s">
        <v>13</v>
      </c>
      <c r="E4785" s="504">
        <v>18.62</v>
      </c>
      <c r="F4785" s="512">
        <v>0</v>
      </c>
    </row>
    <row r="4786" spans="1:6">
      <c r="A4786" s="513" t="s">
        <v>13941</v>
      </c>
      <c r="B4786" s="502">
        <v>101547</v>
      </c>
      <c r="C4786" s="503" t="s">
        <v>1962</v>
      </c>
      <c r="D4786" s="502" t="s">
        <v>13</v>
      </c>
      <c r="E4786" s="504">
        <v>80.239999999999995</v>
      </c>
      <c r="F4786" s="512">
        <v>0</v>
      </c>
    </row>
    <row r="4787" spans="1:6">
      <c r="A4787" s="513" t="s">
        <v>13941</v>
      </c>
      <c r="B4787" s="502">
        <v>101546</v>
      </c>
      <c r="C4787" s="503" t="s">
        <v>1961</v>
      </c>
      <c r="D4787" s="502" t="s">
        <v>13</v>
      </c>
      <c r="E4787" s="504">
        <v>26.04</v>
      </c>
      <c r="F4787" s="512">
        <v>0</v>
      </c>
    </row>
    <row r="4788" spans="1:6">
      <c r="A4788" s="513" t="s">
        <v>13941</v>
      </c>
      <c r="B4788" s="502">
        <v>101548</v>
      </c>
      <c r="C4788" s="503" t="s">
        <v>1963</v>
      </c>
      <c r="D4788" s="502" t="s">
        <v>13</v>
      </c>
      <c r="E4788" s="504">
        <v>6.92</v>
      </c>
      <c r="F4788" s="512">
        <v>0</v>
      </c>
    </row>
    <row r="4789" spans="1:6">
      <c r="A4789" s="513" t="s">
        <v>13945</v>
      </c>
      <c r="B4789" s="502">
        <v>94764</v>
      </c>
      <c r="C4789" s="503" t="s">
        <v>7009</v>
      </c>
      <c r="D4789" s="502" t="s">
        <v>13</v>
      </c>
      <c r="E4789" s="504">
        <v>37.69</v>
      </c>
      <c r="F4789" s="512">
        <v>0</v>
      </c>
    </row>
    <row r="4790" spans="1:6">
      <c r="A4790" s="513" t="s">
        <v>13945</v>
      </c>
      <c r="B4790" s="502">
        <v>94765</v>
      </c>
      <c r="C4790" s="503" t="s">
        <v>7010</v>
      </c>
      <c r="D4790" s="502" t="s">
        <v>13</v>
      </c>
      <c r="E4790" s="504">
        <v>41.56</v>
      </c>
      <c r="F4790" s="512">
        <v>0</v>
      </c>
    </row>
    <row r="4791" spans="1:6">
      <c r="A4791" s="513" t="s">
        <v>13945</v>
      </c>
      <c r="B4791" s="502">
        <v>94766</v>
      </c>
      <c r="C4791" s="503" t="s">
        <v>7011</v>
      </c>
      <c r="D4791" s="502" t="s">
        <v>13</v>
      </c>
      <c r="E4791" s="504">
        <v>46.48</v>
      </c>
      <c r="F4791" s="512">
        <v>0</v>
      </c>
    </row>
    <row r="4792" spans="1:6">
      <c r="A4792" s="513" t="s">
        <v>13945</v>
      </c>
      <c r="B4792" s="502">
        <v>94767</v>
      </c>
      <c r="C4792" s="503" t="s">
        <v>7012</v>
      </c>
      <c r="D4792" s="502" t="s">
        <v>13</v>
      </c>
      <c r="E4792" s="504">
        <v>68.81</v>
      </c>
      <c r="F4792" s="512">
        <v>0</v>
      </c>
    </row>
    <row r="4793" spans="1:6">
      <c r="A4793" s="513" t="s">
        <v>13945</v>
      </c>
      <c r="B4793" s="502">
        <v>94768</v>
      </c>
      <c r="C4793" s="503" t="s">
        <v>7013</v>
      </c>
      <c r="D4793" s="502" t="s">
        <v>13</v>
      </c>
      <c r="E4793" s="504">
        <v>77.94</v>
      </c>
      <c r="F4793" s="512">
        <v>0</v>
      </c>
    </row>
    <row r="4794" spans="1:6">
      <c r="A4794" s="513" t="s">
        <v>13945</v>
      </c>
      <c r="B4794" s="502">
        <v>94769</v>
      </c>
      <c r="C4794" s="503" t="s">
        <v>7014</v>
      </c>
      <c r="D4794" s="502" t="s">
        <v>13</v>
      </c>
      <c r="E4794" s="504">
        <v>104.01</v>
      </c>
      <c r="F4794" s="512">
        <v>0</v>
      </c>
    </row>
    <row r="4795" spans="1:6">
      <c r="A4795" s="513" t="s">
        <v>13945</v>
      </c>
      <c r="B4795" s="502">
        <v>94783</v>
      </c>
      <c r="C4795" s="503" t="s">
        <v>7015</v>
      </c>
      <c r="D4795" s="502" t="s">
        <v>13</v>
      </c>
      <c r="E4795" s="504">
        <v>20.239999999999998</v>
      </c>
      <c r="F4795" s="512">
        <v>0</v>
      </c>
    </row>
    <row r="4796" spans="1:6">
      <c r="A4796" s="513" t="s">
        <v>13945</v>
      </c>
      <c r="B4796" s="502">
        <v>94703</v>
      </c>
      <c r="C4796" s="503" t="s">
        <v>6968</v>
      </c>
      <c r="D4796" s="502" t="s">
        <v>13</v>
      </c>
      <c r="E4796" s="504">
        <v>21.66</v>
      </c>
      <c r="F4796" s="512">
        <v>0</v>
      </c>
    </row>
    <row r="4797" spans="1:6">
      <c r="A4797" s="513" t="s">
        <v>13945</v>
      </c>
      <c r="B4797" s="502">
        <v>94704</v>
      </c>
      <c r="C4797" s="503" t="s">
        <v>6969</v>
      </c>
      <c r="D4797" s="502" t="s">
        <v>13</v>
      </c>
      <c r="E4797" s="504">
        <v>29.05</v>
      </c>
      <c r="F4797" s="512">
        <v>0</v>
      </c>
    </row>
    <row r="4798" spans="1:6">
      <c r="A4798" s="513" t="s">
        <v>13945</v>
      </c>
      <c r="B4798" s="502">
        <v>94705</v>
      </c>
      <c r="C4798" s="503" t="s">
        <v>6970</v>
      </c>
      <c r="D4798" s="502" t="s">
        <v>13</v>
      </c>
      <c r="E4798" s="504">
        <v>39.799999999999997</v>
      </c>
      <c r="F4798" s="512">
        <v>0</v>
      </c>
    </row>
    <row r="4799" spans="1:6">
      <c r="A4799" s="513" t="s">
        <v>13945</v>
      </c>
      <c r="B4799" s="502">
        <v>94706</v>
      </c>
      <c r="C4799" s="503" t="s">
        <v>6971</v>
      </c>
      <c r="D4799" s="502" t="s">
        <v>13</v>
      </c>
      <c r="E4799" s="504">
        <v>38.92</v>
      </c>
      <c r="F4799" s="512">
        <v>0</v>
      </c>
    </row>
    <row r="4800" spans="1:6">
      <c r="A4800" s="513" t="s">
        <v>13945</v>
      </c>
      <c r="B4800" s="502">
        <v>94707</v>
      </c>
      <c r="C4800" s="503" t="s">
        <v>6972</v>
      </c>
      <c r="D4800" s="502" t="s">
        <v>13</v>
      </c>
      <c r="E4800" s="504">
        <v>61.64</v>
      </c>
      <c r="F4800" s="512">
        <v>0</v>
      </c>
    </row>
    <row r="4801" spans="1:6">
      <c r="A4801" s="513" t="s">
        <v>13945</v>
      </c>
      <c r="B4801" s="502">
        <v>94715</v>
      </c>
      <c r="C4801" s="503" t="s">
        <v>6975</v>
      </c>
      <c r="D4801" s="502" t="s">
        <v>13</v>
      </c>
      <c r="E4801" s="504">
        <v>320.44</v>
      </c>
      <c r="F4801" s="512">
        <v>0</v>
      </c>
    </row>
    <row r="4802" spans="1:6">
      <c r="A4802" s="513" t="s">
        <v>13945</v>
      </c>
      <c r="B4802" s="502">
        <v>94713</v>
      </c>
      <c r="C4802" s="503" t="s">
        <v>6973</v>
      </c>
      <c r="D4802" s="502" t="s">
        <v>13</v>
      </c>
      <c r="E4802" s="504">
        <v>256.68</v>
      </c>
      <c r="F4802" s="512">
        <v>0</v>
      </c>
    </row>
    <row r="4803" spans="1:6">
      <c r="A4803" s="513" t="s">
        <v>13945</v>
      </c>
      <c r="B4803" s="502">
        <v>94714</v>
      </c>
      <c r="C4803" s="503" t="s">
        <v>6974</v>
      </c>
      <c r="D4803" s="502" t="s">
        <v>13</v>
      </c>
      <c r="E4803" s="504">
        <v>360.52</v>
      </c>
      <c r="F4803" s="512">
        <v>0</v>
      </c>
    </row>
    <row r="4804" spans="1:6">
      <c r="A4804" s="513" t="s">
        <v>13945</v>
      </c>
      <c r="B4804" s="502">
        <v>94656</v>
      </c>
      <c r="C4804" s="503" t="s">
        <v>6921</v>
      </c>
      <c r="D4804" s="502" t="s">
        <v>13</v>
      </c>
      <c r="E4804" s="504">
        <v>3.75</v>
      </c>
      <c r="F4804" s="512">
        <v>0</v>
      </c>
    </row>
    <row r="4805" spans="1:6">
      <c r="A4805" s="513" t="s">
        <v>13945</v>
      </c>
      <c r="B4805" s="502">
        <v>94670</v>
      </c>
      <c r="C4805" s="503" t="s">
        <v>6935</v>
      </c>
      <c r="D4805" s="502" t="s">
        <v>13</v>
      </c>
      <c r="E4805" s="504">
        <v>74.5</v>
      </c>
      <c r="F4805" s="512">
        <v>0</v>
      </c>
    </row>
    <row r="4806" spans="1:6">
      <c r="A4806" s="513" t="s">
        <v>13945</v>
      </c>
      <c r="B4806" s="502">
        <v>94658</v>
      </c>
      <c r="C4806" s="503" t="s">
        <v>6923</v>
      </c>
      <c r="D4806" s="502" t="s">
        <v>13</v>
      </c>
      <c r="E4806" s="504">
        <v>5.66</v>
      </c>
      <c r="F4806" s="512">
        <v>0</v>
      </c>
    </row>
    <row r="4807" spans="1:6">
      <c r="A4807" s="513" t="s">
        <v>13945</v>
      </c>
      <c r="B4807" s="502">
        <v>94660</v>
      </c>
      <c r="C4807" s="503" t="s">
        <v>6925</v>
      </c>
      <c r="D4807" s="502" t="s">
        <v>13</v>
      </c>
      <c r="E4807" s="504">
        <v>8.9700000000000006</v>
      </c>
      <c r="F4807" s="512">
        <v>0</v>
      </c>
    </row>
    <row r="4808" spans="1:6">
      <c r="A4808" s="513" t="s">
        <v>13945</v>
      </c>
      <c r="B4808" s="502">
        <v>94662</v>
      </c>
      <c r="C4808" s="503" t="s">
        <v>6927</v>
      </c>
      <c r="D4808" s="502" t="s">
        <v>13</v>
      </c>
      <c r="E4808" s="504">
        <v>11.8</v>
      </c>
      <c r="F4808" s="512">
        <v>0</v>
      </c>
    </row>
    <row r="4809" spans="1:6">
      <c r="A4809" s="513" t="s">
        <v>13945</v>
      </c>
      <c r="B4809" s="502">
        <v>94664</v>
      </c>
      <c r="C4809" s="503" t="s">
        <v>6929</v>
      </c>
      <c r="D4809" s="502" t="s">
        <v>13</v>
      </c>
      <c r="E4809" s="504">
        <v>21.63</v>
      </c>
      <c r="F4809" s="512">
        <v>0</v>
      </c>
    </row>
    <row r="4810" spans="1:6">
      <c r="A4810" s="513" t="s">
        <v>13945</v>
      </c>
      <c r="B4810" s="502">
        <v>94666</v>
      </c>
      <c r="C4810" s="503" t="s">
        <v>6931</v>
      </c>
      <c r="D4810" s="502" t="s">
        <v>13</v>
      </c>
      <c r="E4810" s="504">
        <v>35.24</v>
      </c>
      <c r="F4810" s="512">
        <v>0</v>
      </c>
    </row>
    <row r="4811" spans="1:6">
      <c r="A4811" s="513" t="s">
        <v>13945</v>
      </c>
      <c r="B4811" s="502">
        <v>94668</v>
      </c>
      <c r="C4811" s="503" t="s">
        <v>6933</v>
      </c>
      <c r="D4811" s="502" t="s">
        <v>13</v>
      </c>
      <c r="E4811" s="504">
        <v>46.88</v>
      </c>
      <c r="F4811" s="512">
        <v>0</v>
      </c>
    </row>
    <row r="4812" spans="1:6">
      <c r="A4812" s="513" t="s">
        <v>13945</v>
      </c>
      <c r="B4812" s="502">
        <v>105215</v>
      </c>
      <c r="C4812" s="503" t="s">
        <v>7136</v>
      </c>
      <c r="D4812" s="502" t="s">
        <v>13</v>
      </c>
      <c r="E4812" s="504">
        <v>9.99</v>
      </c>
      <c r="F4812" s="512">
        <v>0</v>
      </c>
    </row>
    <row r="4813" spans="1:6">
      <c r="A4813" s="513" t="s">
        <v>13945</v>
      </c>
      <c r="B4813" s="502">
        <v>105216</v>
      </c>
      <c r="C4813" s="503" t="s">
        <v>7137</v>
      </c>
      <c r="D4813" s="502" t="s">
        <v>13</v>
      </c>
      <c r="E4813" s="504">
        <v>36.26</v>
      </c>
      <c r="F4813" s="512">
        <v>0</v>
      </c>
    </row>
    <row r="4814" spans="1:6">
      <c r="A4814" s="513" t="s">
        <v>13945</v>
      </c>
      <c r="B4814" s="502">
        <v>105217</v>
      </c>
      <c r="C4814" s="503" t="s">
        <v>7138</v>
      </c>
      <c r="D4814" s="502" t="s">
        <v>13</v>
      </c>
      <c r="E4814" s="504">
        <v>40.79</v>
      </c>
      <c r="F4814" s="512">
        <v>0</v>
      </c>
    </row>
    <row r="4815" spans="1:6">
      <c r="A4815" s="513" t="s">
        <v>13945</v>
      </c>
      <c r="B4815" s="502">
        <v>105214</v>
      </c>
      <c r="C4815" s="503" t="s">
        <v>7135</v>
      </c>
      <c r="D4815" s="502" t="s">
        <v>13</v>
      </c>
      <c r="E4815" s="504">
        <v>42.8</v>
      </c>
      <c r="F4815" s="512">
        <v>0</v>
      </c>
    </row>
    <row r="4816" spans="1:6">
      <c r="A4816" s="513" t="s">
        <v>13945</v>
      </c>
      <c r="B4816" s="502">
        <v>105218</v>
      </c>
      <c r="C4816" s="503" t="s">
        <v>7139</v>
      </c>
      <c r="D4816" s="502" t="s">
        <v>13</v>
      </c>
      <c r="E4816" s="504">
        <v>70.53</v>
      </c>
      <c r="F4816" s="512">
        <v>0</v>
      </c>
    </row>
    <row r="4817" spans="1:6">
      <c r="A4817" s="513" t="s">
        <v>13945</v>
      </c>
      <c r="B4817" s="502">
        <v>105213</v>
      </c>
      <c r="C4817" s="503" t="s">
        <v>7134</v>
      </c>
      <c r="D4817" s="502" t="s">
        <v>13</v>
      </c>
      <c r="E4817" s="504">
        <v>304.98</v>
      </c>
      <c r="F4817" s="512">
        <v>0</v>
      </c>
    </row>
    <row r="4818" spans="1:6">
      <c r="A4818" s="513" t="s">
        <v>13945</v>
      </c>
      <c r="B4818" s="502">
        <v>105233</v>
      </c>
      <c r="C4818" s="503" t="s">
        <v>7154</v>
      </c>
      <c r="D4818" s="502" t="s">
        <v>13</v>
      </c>
      <c r="E4818" s="504">
        <v>8.6300000000000008</v>
      </c>
      <c r="F4818" s="512">
        <v>0</v>
      </c>
    </row>
    <row r="4819" spans="1:6">
      <c r="A4819" s="513" t="s">
        <v>13945</v>
      </c>
      <c r="B4819" s="502">
        <v>105234</v>
      </c>
      <c r="C4819" s="503" t="s">
        <v>7155</v>
      </c>
      <c r="D4819" s="502" t="s">
        <v>13</v>
      </c>
      <c r="E4819" s="504">
        <v>10.55</v>
      </c>
      <c r="F4819" s="512">
        <v>0</v>
      </c>
    </row>
    <row r="4820" spans="1:6">
      <c r="A4820" s="513" t="s">
        <v>13945</v>
      </c>
      <c r="B4820" s="502">
        <v>105228</v>
      </c>
      <c r="C4820" s="503" t="s">
        <v>7149</v>
      </c>
      <c r="D4820" s="502" t="s">
        <v>13</v>
      </c>
      <c r="E4820" s="504">
        <v>12.74</v>
      </c>
      <c r="F4820" s="512">
        <v>0</v>
      </c>
    </row>
    <row r="4821" spans="1:6">
      <c r="A4821" s="513" t="s">
        <v>13945</v>
      </c>
      <c r="B4821" s="502">
        <v>105138</v>
      </c>
      <c r="C4821" s="503" t="s">
        <v>6876</v>
      </c>
      <c r="D4821" s="502" t="s">
        <v>13</v>
      </c>
      <c r="E4821" s="504">
        <v>18.61</v>
      </c>
      <c r="F4821" s="512">
        <v>0</v>
      </c>
    </row>
    <row r="4822" spans="1:6">
      <c r="A4822" s="513" t="s">
        <v>13945</v>
      </c>
      <c r="B4822" s="502">
        <v>105139</v>
      </c>
      <c r="C4822" s="503" t="s">
        <v>6877</v>
      </c>
      <c r="D4822" s="502" t="s">
        <v>13</v>
      </c>
      <c r="E4822" s="504">
        <v>21.9</v>
      </c>
      <c r="F4822" s="512">
        <v>0</v>
      </c>
    </row>
    <row r="4823" spans="1:6">
      <c r="A4823" s="513" t="s">
        <v>13945</v>
      </c>
      <c r="B4823" s="502">
        <v>105140</v>
      </c>
      <c r="C4823" s="503" t="s">
        <v>6878</v>
      </c>
      <c r="D4823" s="502" t="s">
        <v>13</v>
      </c>
      <c r="E4823" s="504">
        <v>28.17</v>
      </c>
      <c r="F4823" s="512">
        <v>0</v>
      </c>
    </row>
    <row r="4824" spans="1:6">
      <c r="A4824" s="513" t="s">
        <v>13945</v>
      </c>
      <c r="B4824" s="502">
        <v>105141</v>
      </c>
      <c r="C4824" s="503" t="s">
        <v>6879</v>
      </c>
      <c r="D4824" s="502" t="s">
        <v>13</v>
      </c>
      <c r="E4824" s="504">
        <v>33.5</v>
      </c>
      <c r="F4824" s="512">
        <v>0</v>
      </c>
    </row>
    <row r="4825" spans="1:6">
      <c r="A4825" s="513" t="s">
        <v>13945</v>
      </c>
      <c r="B4825" s="502">
        <v>105172</v>
      </c>
      <c r="C4825" s="503" t="s">
        <v>7099</v>
      </c>
      <c r="D4825" s="502" t="s">
        <v>13</v>
      </c>
      <c r="E4825" s="504">
        <v>94.65</v>
      </c>
      <c r="F4825" s="512">
        <v>0.77710000000000001</v>
      </c>
    </row>
    <row r="4826" spans="1:6">
      <c r="A4826" s="513" t="s">
        <v>13945</v>
      </c>
      <c r="B4826" s="502">
        <v>105169</v>
      </c>
      <c r="C4826" s="503" t="s">
        <v>7097</v>
      </c>
      <c r="D4826" s="502" t="s">
        <v>13</v>
      </c>
      <c r="E4826" s="504">
        <v>94.5</v>
      </c>
      <c r="F4826" s="512">
        <v>0.76039999999999996</v>
      </c>
    </row>
    <row r="4827" spans="1:6">
      <c r="A4827" s="513" t="s">
        <v>13945</v>
      </c>
      <c r="B4827" s="502">
        <v>105230</v>
      </c>
      <c r="C4827" s="503" t="s">
        <v>7151</v>
      </c>
      <c r="D4827" s="502" t="s">
        <v>13</v>
      </c>
      <c r="E4827" s="504">
        <v>8.69</v>
      </c>
      <c r="F4827" s="512">
        <v>0</v>
      </c>
    </row>
    <row r="4828" spans="1:6">
      <c r="A4828" s="513" t="s">
        <v>13945</v>
      </c>
      <c r="B4828" s="502">
        <v>105231</v>
      </c>
      <c r="C4828" s="503" t="s">
        <v>7152</v>
      </c>
      <c r="D4828" s="502" t="s">
        <v>13</v>
      </c>
      <c r="E4828" s="504">
        <v>10.23</v>
      </c>
      <c r="F4828" s="512">
        <v>0</v>
      </c>
    </row>
    <row r="4829" spans="1:6">
      <c r="A4829" s="513" t="s">
        <v>13945</v>
      </c>
      <c r="B4829" s="502">
        <v>105232</v>
      </c>
      <c r="C4829" s="503" t="s">
        <v>7153</v>
      </c>
      <c r="D4829" s="502" t="s">
        <v>13</v>
      </c>
      <c r="E4829" s="504">
        <v>20.05</v>
      </c>
      <c r="F4829" s="512">
        <v>0</v>
      </c>
    </row>
    <row r="4830" spans="1:6">
      <c r="A4830" s="513" t="s">
        <v>13945</v>
      </c>
      <c r="B4830" s="502">
        <v>105229</v>
      </c>
      <c r="C4830" s="503" t="s">
        <v>7150</v>
      </c>
      <c r="D4830" s="502" t="s">
        <v>13</v>
      </c>
      <c r="E4830" s="504">
        <v>32.119999999999997</v>
      </c>
      <c r="F4830" s="512">
        <v>0</v>
      </c>
    </row>
    <row r="4831" spans="1:6">
      <c r="A4831" s="513" t="s">
        <v>13945</v>
      </c>
      <c r="B4831" s="502">
        <v>105146</v>
      </c>
      <c r="C4831" s="503" t="s">
        <v>7076</v>
      </c>
      <c r="D4831" s="502" t="s">
        <v>13</v>
      </c>
      <c r="E4831" s="504">
        <v>25.73</v>
      </c>
      <c r="F4831" s="512">
        <v>0</v>
      </c>
    </row>
    <row r="4832" spans="1:6">
      <c r="A4832" s="513" t="s">
        <v>13945</v>
      </c>
      <c r="B4832" s="502">
        <v>94613</v>
      </c>
      <c r="C4832" s="503" t="s">
        <v>13946</v>
      </c>
      <c r="D4832" s="502" t="s">
        <v>13</v>
      </c>
      <c r="E4832" s="504">
        <v>0</v>
      </c>
      <c r="F4832" s="512"/>
    </row>
    <row r="4833" spans="1:6">
      <c r="A4833" s="513" t="s">
        <v>13945</v>
      </c>
      <c r="B4833" s="502">
        <v>94607</v>
      </c>
      <c r="C4833" s="503" t="s">
        <v>13947</v>
      </c>
      <c r="D4833" s="502" t="s">
        <v>13</v>
      </c>
      <c r="E4833" s="504">
        <v>0</v>
      </c>
      <c r="F4833" s="512"/>
    </row>
    <row r="4834" spans="1:6">
      <c r="A4834" s="513" t="s">
        <v>13945</v>
      </c>
      <c r="B4834" s="502">
        <v>94609</v>
      </c>
      <c r="C4834" s="503" t="s">
        <v>13948</v>
      </c>
      <c r="D4834" s="502" t="s">
        <v>13</v>
      </c>
      <c r="E4834" s="504">
        <v>0</v>
      </c>
      <c r="F4834" s="512"/>
    </row>
    <row r="4835" spans="1:6">
      <c r="A4835" s="513" t="s">
        <v>13945</v>
      </c>
      <c r="B4835" s="502">
        <v>94611</v>
      </c>
      <c r="C4835" s="503" t="s">
        <v>13949</v>
      </c>
      <c r="D4835" s="502" t="s">
        <v>13</v>
      </c>
      <c r="E4835" s="504">
        <v>0</v>
      </c>
      <c r="F4835" s="512"/>
    </row>
    <row r="4836" spans="1:6">
      <c r="A4836" s="513" t="s">
        <v>13945</v>
      </c>
      <c r="B4836" s="502">
        <v>96738</v>
      </c>
      <c r="C4836" s="503" t="s">
        <v>7023</v>
      </c>
      <c r="D4836" s="502" t="s">
        <v>13</v>
      </c>
      <c r="E4836" s="504">
        <v>26.97</v>
      </c>
      <c r="F4836" s="512">
        <v>0</v>
      </c>
    </row>
    <row r="4837" spans="1:6">
      <c r="A4837" s="513" t="s">
        <v>13945</v>
      </c>
      <c r="B4837" s="502">
        <v>96740</v>
      </c>
      <c r="C4837" s="503" t="s">
        <v>7025</v>
      </c>
      <c r="D4837" s="502" t="s">
        <v>13</v>
      </c>
      <c r="E4837" s="504">
        <v>37.47</v>
      </c>
      <c r="F4837" s="512">
        <v>0</v>
      </c>
    </row>
    <row r="4838" spans="1:6">
      <c r="A4838" s="513" t="s">
        <v>13945</v>
      </c>
      <c r="B4838" s="502">
        <v>94738</v>
      </c>
      <c r="C4838" s="503" t="s">
        <v>6989</v>
      </c>
      <c r="D4838" s="502" t="s">
        <v>13</v>
      </c>
      <c r="E4838" s="504">
        <v>1662.58</v>
      </c>
      <c r="F4838" s="512">
        <v>0</v>
      </c>
    </row>
    <row r="4839" spans="1:6">
      <c r="A4839" s="513" t="s">
        <v>13945</v>
      </c>
      <c r="B4839" s="502">
        <v>94724</v>
      </c>
      <c r="C4839" s="503" t="s">
        <v>6976</v>
      </c>
      <c r="D4839" s="502" t="s">
        <v>13</v>
      </c>
      <c r="E4839" s="504">
        <v>26.52</v>
      </c>
      <c r="F4839" s="512">
        <v>0</v>
      </c>
    </row>
    <row r="4840" spans="1:6">
      <c r="A4840" s="513" t="s">
        <v>13945</v>
      </c>
      <c r="B4840" s="502">
        <v>94726</v>
      </c>
      <c r="C4840" s="503" t="s">
        <v>6978</v>
      </c>
      <c r="D4840" s="502" t="s">
        <v>13</v>
      </c>
      <c r="E4840" s="504">
        <v>34.18</v>
      </c>
      <c r="F4840" s="512">
        <v>0</v>
      </c>
    </row>
    <row r="4841" spans="1:6">
      <c r="A4841" s="513" t="s">
        <v>13945</v>
      </c>
      <c r="B4841" s="502">
        <v>94728</v>
      </c>
      <c r="C4841" s="503" t="s">
        <v>6980</v>
      </c>
      <c r="D4841" s="502" t="s">
        <v>13</v>
      </c>
      <c r="E4841" s="504">
        <v>53.26</v>
      </c>
      <c r="F4841" s="512">
        <v>0</v>
      </c>
    </row>
    <row r="4842" spans="1:6">
      <c r="A4842" s="513" t="s">
        <v>13945</v>
      </c>
      <c r="B4842" s="502">
        <v>94730</v>
      </c>
      <c r="C4842" s="503" t="s">
        <v>6982</v>
      </c>
      <c r="D4842" s="502" t="s">
        <v>13</v>
      </c>
      <c r="E4842" s="504">
        <v>65.3</v>
      </c>
      <c r="F4842" s="512">
        <v>0</v>
      </c>
    </row>
    <row r="4843" spans="1:6">
      <c r="A4843" s="513" t="s">
        <v>13945</v>
      </c>
      <c r="B4843" s="502">
        <v>94732</v>
      </c>
      <c r="C4843" s="503" t="s">
        <v>6984</v>
      </c>
      <c r="D4843" s="502" t="s">
        <v>13</v>
      </c>
      <c r="E4843" s="504">
        <v>104.58</v>
      </c>
      <c r="F4843" s="512">
        <v>0</v>
      </c>
    </row>
    <row r="4844" spans="1:6">
      <c r="A4844" s="513" t="s">
        <v>13945</v>
      </c>
      <c r="B4844" s="502">
        <v>94734</v>
      </c>
      <c r="C4844" s="503" t="s">
        <v>6986</v>
      </c>
      <c r="D4844" s="502" t="s">
        <v>13</v>
      </c>
      <c r="E4844" s="504">
        <v>380.02</v>
      </c>
      <c r="F4844" s="512">
        <v>0</v>
      </c>
    </row>
    <row r="4845" spans="1:6">
      <c r="A4845" s="513" t="s">
        <v>13945</v>
      </c>
      <c r="B4845" s="502">
        <v>94736</v>
      </c>
      <c r="C4845" s="503" t="s">
        <v>6987</v>
      </c>
      <c r="D4845" s="502" t="s">
        <v>13</v>
      </c>
      <c r="E4845" s="504">
        <v>552.63</v>
      </c>
      <c r="F4845" s="512">
        <v>0</v>
      </c>
    </row>
    <row r="4846" spans="1:6">
      <c r="A4846" s="513" t="s">
        <v>13945</v>
      </c>
      <c r="B4846" s="502">
        <v>94483</v>
      </c>
      <c r="C4846" s="503" t="s">
        <v>7237</v>
      </c>
      <c r="D4846" s="502" t="s">
        <v>13</v>
      </c>
      <c r="E4846" s="504">
        <v>1384.34</v>
      </c>
      <c r="F4846" s="512">
        <v>0.55049999999999999</v>
      </c>
    </row>
    <row r="4847" spans="1:6">
      <c r="A4847" s="513" t="s">
        <v>13945</v>
      </c>
      <c r="B4847" s="502">
        <v>94482</v>
      </c>
      <c r="C4847" s="503" t="s">
        <v>7236</v>
      </c>
      <c r="D4847" s="502" t="s">
        <v>13</v>
      </c>
      <c r="E4847" s="504">
        <v>1659.07</v>
      </c>
      <c r="F4847" s="512">
        <v>0.58540000000000003</v>
      </c>
    </row>
    <row r="4848" spans="1:6">
      <c r="A4848" s="513" t="s">
        <v>13945</v>
      </c>
      <c r="B4848" s="502">
        <v>94481</v>
      </c>
      <c r="C4848" s="503" t="s">
        <v>7235</v>
      </c>
      <c r="D4848" s="502" t="s">
        <v>13</v>
      </c>
      <c r="E4848" s="504">
        <v>2125.5700000000002</v>
      </c>
      <c r="F4848" s="512">
        <v>0.63439999999999996</v>
      </c>
    </row>
    <row r="4849" spans="1:6">
      <c r="A4849" s="513" t="s">
        <v>13945</v>
      </c>
      <c r="B4849" s="502">
        <v>94480</v>
      </c>
      <c r="C4849" s="503" t="s">
        <v>7234</v>
      </c>
      <c r="D4849" s="502" t="s">
        <v>13</v>
      </c>
      <c r="E4849" s="504">
        <v>3032.68</v>
      </c>
      <c r="F4849" s="512">
        <v>0.66749999999999998</v>
      </c>
    </row>
    <row r="4850" spans="1:6">
      <c r="A4850" s="513" t="s">
        <v>13945</v>
      </c>
      <c r="B4850" s="502">
        <v>94472</v>
      </c>
      <c r="C4850" s="503" t="s">
        <v>6899</v>
      </c>
      <c r="D4850" s="502" t="s">
        <v>13</v>
      </c>
      <c r="E4850" s="504">
        <v>84.52</v>
      </c>
      <c r="F4850" s="512">
        <v>0.68920000000000003</v>
      </c>
    </row>
    <row r="4851" spans="1:6">
      <c r="A4851" s="513" t="s">
        <v>13945</v>
      </c>
      <c r="B4851" s="502">
        <v>94474</v>
      </c>
      <c r="C4851" s="503" t="s">
        <v>6901</v>
      </c>
      <c r="D4851" s="502" t="s">
        <v>13</v>
      </c>
      <c r="E4851" s="504">
        <v>143.36000000000001</v>
      </c>
      <c r="F4851" s="512">
        <v>0.78539999999999999</v>
      </c>
    </row>
    <row r="4852" spans="1:6">
      <c r="A4852" s="513" t="s">
        <v>13945</v>
      </c>
      <c r="B4852" s="502">
        <v>94476</v>
      </c>
      <c r="C4852" s="503" t="s">
        <v>6903</v>
      </c>
      <c r="D4852" s="502" t="s">
        <v>13</v>
      </c>
      <c r="E4852" s="504">
        <v>200.93</v>
      </c>
      <c r="F4852" s="512">
        <v>0.81930000000000003</v>
      </c>
    </row>
    <row r="4853" spans="1:6">
      <c r="A4853" s="513" t="s">
        <v>13945</v>
      </c>
      <c r="B4853" s="502">
        <v>94471</v>
      </c>
      <c r="C4853" s="503" t="s">
        <v>6898</v>
      </c>
      <c r="D4853" s="502" t="s">
        <v>13</v>
      </c>
      <c r="E4853" s="504">
        <v>81.97</v>
      </c>
      <c r="F4853" s="512">
        <v>0.67949999999999999</v>
      </c>
    </row>
    <row r="4854" spans="1:6">
      <c r="A4854" s="513" t="s">
        <v>13945</v>
      </c>
      <c r="B4854" s="502">
        <v>94473</v>
      </c>
      <c r="C4854" s="503" t="s">
        <v>6900</v>
      </c>
      <c r="D4854" s="502" t="s">
        <v>13</v>
      </c>
      <c r="E4854" s="504">
        <v>132.13</v>
      </c>
      <c r="F4854" s="512">
        <v>0.76719999999999999</v>
      </c>
    </row>
    <row r="4855" spans="1:6">
      <c r="A4855" s="513" t="s">
        <v>13945</v>
      </c>
      <c r="B4855" s="502">
        <v>94475</v>
      </c>
      <c r="C4855" s="503" t="s">
        <v>6902</v>
      </c>
      <c r="D4855" s="502" t="s">
        <v>13</v>
      </c>
      <c r="E4855" s="504">
        <v>179.29</v>
      </c>
      <c r="F4855" s="512">
        <v>0.79749999999999999</v>
      </c>
    </row>
    <row r="4856" spans="1:6">
      <c r="A4856" s="513" t="s">
        <v>13945</v>
      </c>
      <c r="B4856" s="502">
        <v>105194</v>
      </c>
      <c r="C4856" s="503" t="s">
        <v>7115</v>
      </c>
      <c r="D4856" s="502" t="s">
        <v>13</v>
      </c>
      <c r="E4856" s="504">
        <v>91.52</v>
      </c>
      <c r="F4856" s="512">
        <v>0.71299999999999997</v>
      </c>
    </row>
    <row r="4857" spans="1:6">
      <c r="A4857" s="513" t="s">
        <v>13945</v>
      </c>
      <c r="B4857" s="502">
        <v>105195</v>
      </c>
      <c r="C4857" s="503" t="s">
        <v>7116</v>
      </c>
      <c r="D4857" s="502" t="s">
        <v>13</v>
      </c>
      <c r="E4857" s="504">
        <v>237.38</v>
      </c>
      <c r="F4857" s="512">
        <v>0.84699999999999998</v>
      </c>
    </row>
    <row r="4858" spans="1:6">
      <c r="A4858" s="513" t="s">
        <v>13945</v>
      </c>
      <c r="B4858" s="502">
        <v>105178</v>
      </c>
      <c r="C4858" s="503" t="s">
        <v>7105</v>
      </c>
      <c r="D4858" s="502" t="s">
        <v>13</v>
      </c>
      <c r="E4858" s="504">
        <v>148.82</v>
      </c>
      <c r="F4858" s="512">
        <v>0.80840000000000001</v>
      </c>
    </row>
    <row r="4859" spans="1:6">
      <c r="A4859" s="513" t="s">
        <v>13945</v>
      </c>
      <c r="B4859" s="502">
        <v>94620</v>
      </c>
      <c r="C4859" s="503" t="s">
        <v>6916</v>
      </c>
      <c r="D4859" s="502" t="s">
        <v>13</v>
      </c>
      <c r="E4859" s="504">
        <v>1448.45</v>
      </c>
      <c r="F4859" s="512">
        <v>0</v>
      </c>
    </row>
    <row r="4860" spans="1:6">
      <c r="A4860" s="513" t="s">
        <v>13945</v>
      </c>
      <c r="B4860" s="502">
        <v>94614</v>
      </c>
      <c r="C4860" s="503" t="s">
        <v>6911</v>
      </c>
      <c r="D4860" s="502" t="s">
        <v>13</v>
      </c>
      <c r="E4860" s="504">
        <v>214.27</v>
      </c>
      <c r="F4860" s="512">
        <v>0</v>
      </c>
    </row>
    <row r="4861" spans="1:6">
      <c r="A4861" s="513" t="s">
        <v>13945</v>
      </c>
      <c r="B4861" s="502">
        <v>94616</v>
      </c>
      <c r="C4861" s="503" t="s">
        <v>6913</v>
      </c>
      <c r="D4861" s="502" t="s">
        <v>13</v>
      </c>
      <c r="E4861" s="504">
        <v>635.49</v>
      </c>
      <c r="F4861" s="512">
        <v>0</v>
      </c>
    </row>
    <row r="4862" spans="1:6">
      <c r="A4862" s="513" t="s">
        <v>13945</v>
      </c>
      <c r="B4862" s="502">
        <v>94618</v>
      </c>
      <c r="C4862" s="503" t="s">
        <v>6915</v>
      </c>
      <c r="D4862" s="502" t="s">
        <v>13</v>
      </c>
      <c r="E4862" s="504">
        <v>616.17999999999995</v>
      </c>
      <c r="F4862" s="512">
        <v>0</v>
      </c>
    </row>
    <row r="4863" spans="1:6">
      <c r="A4863" s="513" t="s">
        <v>13945</v>
      </c>
      <c r="B4863" s="502">
        <v>105193</v>
      </c>
      <c r="C4863" s="503" t="s">
        <v>7114</v>
      </c>
      <c r="D4863" s="502" t="s">
        <v>13</v>
      </c>
      <c r="E4863" s="504">
        <v>162.96</v>
      </c>
      <c r="F4863" s="512">
        <v>0.81120000000000003</v>
      </c>
    </row>
    <row r="4864" spans="1:6">
      <c r="A4864" s="513" t="s">
        <v>13945</v>
      </c>
      <c r="B4864" s="502">
        <v>105197</v>
      </c>
      <c r="C4864" s="503" t="s">
        <v>7118</v>
      </c>
      <c r="D4864" s="502" t="s">
        <v>13</v>
      </c>
      <c r="E4864" s="504">
        <v>174.59</v>
      </c>
      <c r="F4864" s="512">
        <v>0.84950000000000003</v>
      </c>
    </row>
    <row r="4865" spans="1:6">
      <c r="A4865" s="513" t="s">
        <v>13945</v>
      </c>
      <c r="B4865" s="502">
        <v>105196</v>
      </c>
      <c r="C4865" s="503" t="s">
        <v>7117</v>
      </c>
      <c r="D4865" s="502" t="s">
        <v>13</v>
      </c>
      <c r="E4865" s="504">
        <v>254.2</v>
      </c>
      <c r="F4865" s="512">
        <v>0.879</v>
      </c>
    </row>
    <row r="4866" spans="1:6">
      <c r="A4866" s="513" t="s">
        <v>13945</v>
      </c>
      <c r="B4866" s="502">
        <v>105198</v>
      </c>
      <c r="C4866" s="503" t="s">
        <v>7119</v>
      </c>
      <c r="D4866" s="502" t="s">
        <v>13</v>
      </c>
      <c r="E4866" s="504">
        <v>361.27</v>
      </c>
      <c r="F4866" s="512">
        <v>0.89949999999999997</v>
      </c>
    </row>
    <row r="4867" spans="1:6">
      <c r="A4867" s="513" t="s">
        <v>13945</v>
      </c>
      <c r="B4867" s="502">
        <v>105200</v>
      </c>
      <c r="C4867" s="503" t="s">
        <v>7121</v>
      </c>
      <c r="D4867" s="502" t="s">
        <v>13</v>
      </c>
      <c r="E4867" s="504">
        <v>137.21</v>
      </c>
      <c r="F4867" s="512">
        <v>0.8085</v>
      </c>
    </row>
    <row r="4868" spans="1:6">
      <c r="A4868" s="513" t="s">
        <v>13945</v>
      </c>
      <c r="B4868" s="502">
        <v>105199</v>
      </c>
      <c r="C4868" s="503" t="s">
        <v>7120</v>
      </c>
      <c r="D4868" s="502" t="s">
        <v>13</v>
      </c>
      <c r="E4868" s="504">
        <v>230.77</v>
      </c>
      <c r="F4868" s="512">
        <v>0.86670000000000003</v>
      </c>
    </row>
    <row r="4869" spans="1:6">
      <c r="A4869" s="513" t="s">
        <v>13945</v>
      </c>
      <c r="B4869" s="502">
        <v>105201</v>
      </c>
      <c r="C4869" s="503" t="s">
        <v>7122</v>
      </c>
      <c r="D4869" s="502" t="s">
        <v>13</v>
      </c>
      <c r="E4869" s="504">
        <v>316.36</v>
      </c>
      <c r="F4869" s="512">
        <v>0.88519999999999999</v>
      </c>
    </row>
    <row r="4870" spans="1:6">
      <c r="A4870" s="513" t="s">
        <v>13945</v>
      </c>
      <c r="B4870" s="502">
        <v>94755</v>
      </c>
      <c r="C4870" s="503" t="s">
        <v>13950</v>
      </c>
      <c r="D4870" s="502" t="s">
        <v>13</v>
      </c>
      <c r="E4870" s="504">
        <v>0</v>
      </c>
      <c r="F4870" s="512"/>
    </row>
    <row r="4871" spans="1:6">
      <c r="A4871" s="513" t="s">
        <v>13945</v>
      </c>
      <c r="B4871" s="502">
        <v>94741</v>
      </c>
      <c r="C4871" s="503" t="s">
        <v>6992</v>
      </c>
      <c r="D4871" s="502" t="s">
        <v>13</v>
      </c>
      <c r="E4871" s="504">
        <v>13.4</v>
      </c>
      <c r="F4871" s="512">
        <v>0</v>
      </c>
    </row>
    <row r="4872" spans="1:6">
      <c r="A4872" s="513" t="s">
        <v>13945</v>
      </c>
      <c r="B4872" s="502">
        <v>94743</v>
      </c>
      <c r="C4872" s="503" t="s">
        <v>6994</v>
      </c>
      <c r="D4872" s="502" t="s">
        <v>13</v>
      </c>
      <c r="E4872" s="504">
        <v>21.73</v>
      </c>
      <c r="F4872" s="512">
        <v>0</v>
      </c>
    </row>
    <row r="4873" spans="1:6">
      <c r="A4873" s="513" t="s">
        <v>13945</v>
      </c>
      <c r="B4873" s="502">
        <v>94745</v>
      </c>
      <c r="C4873" s="503" t="s">
        <v>13951</v>
      </c>
      <c r="D4873" s="502" t="s">
        <v>13</v>
      </c>
      <c r="E4873" s="504">
        <v>0</v>
      </c>
      <c r="F4873" s="512"/>
    </row>
    <row r="4874" spans="1:6">
      <c r="A4874" s="513" t="s">
        <v>13945</v>
      </c>
      <c r="B4874" s="502">
        <v>94747</v>
      </c>
      <c r="C4874" s="503" t="s">
        <v>13952</v>
      </c>
      <c r="D4874" s="502" t="s">
        <v>13</v>
      </c>
      <c r="E4874" s="504">
        <v>0</v>
      </c>
      <c r="F4874" s="512"/>
    </row>
    <row r="4875" spans="1:6">
      <c r="A4875" s="513" t="s">
        <v>13945</v>
      </c>
      <c r="B4875" s="502">
        <v>94749</v>
      </c>
      <c r="C4875" s="503" t="s">
        <v>13953</v>
      </c>
      <c r="D4875" s="502" t="s">
        <v>13</v>
      </c>
      <c r="E4875" s="504">
        <v>0</v>
      </c>
      <c r="F4875" s="512"/>
    </row>
    <row r="4876" spans="1:6">
      <c r="A4876" s="513" t="s">
        <v>13945</v>
      </c>
      <c r="B4876" s="502">
        <v>94751</v>
      </c>
      <c r="C4876" s="503" t="s">
        <v>13954</v>
      </c>
      <c r="D4876" s="502" t="s">
        <v>13</v>
      </c>
      <c r="E4876" s="504">
        <v>0</v>
      </c>
      <c r="F4876" s="512"/>
    </row>
    <row r="4877" spans="1:6">
      <c r="A4877" s="513" t="s">
        <v>13945</v>
      </c>
      <c r="B4877" s="502">
        <v>94753</v>
      </c>
      <c r="C4877" s="503" t="s">
        <v>13955</v>
      </c>
      <c r="D4877" s="502" t="s">
        <v>13</v>
      </c>
      <c r="E4877" s="504">
        <v>0</v>
      </c>
      <c r="F4877" s="512"/>
    </row>
    <row r="4878" spans="1:6">
      <c r="A4878" s="513" t="s">
        <v>13945</v>
      </c>
      <c r="B4878" s="502">
        <v>105209</v>
      </c>
      <c r="C4878" s="503" t="s">
        <v>7130</v>
      </c>
      <c r="D4878" s="502" t="s">
        <v>13</v>
      </c>
      <c r="E4878" s="504">
        <v>168.99</v>
      </c>
      <c r="F4878" s="512">
        <v>0.84450000000000003</v>
      </c>
    </row>
    <row r="4879" spans="1:6">
      <c r="A4879" s="513" t="s">
        <v>13945</v>
      </c>
      <c r="B4879" s="502">
        <v>105208</v>
      </c>
      <c r="C4879" s="503" t="s">
        <v>7129</v>
      </c>
      <c r="D4879" s="502" t="s">
        <v>13</v>
      </c>
      <c r="E4879" s="504">
        <v>349.72</v>
      </c>
      <c r="F4879" s="512">
        <v>0.91200000000000003</v>
      </c>
    </row>
    <row r="4880" spans="1:6">
      <c r="A4880" s="513" t="s">
        <v>13945</v>
      </c>
      <c r="B4880" s="502">
        <v>105210</v>
      </c>
      <c r="C4880" s="503" t="s">
        <v>7131</v>
      </c>
      <c r="D4880" s="502" t="s">
        <v>13</v>
      </c>
      <c r="E4880" s="504">
        <v>451.73</v>
      </c>
      <c r="F4880" s="512">
        <v>0.91959999999999997</v>
      </c>
    </row>
    <row r="4881" spans="1:6">
      <c r="A4881" s="513" t="s">
        <v>13945</v>
      </c>
      <c r="B4881" s="502">
        <v>105203</v>
      </c>
      <c r="C4881" s="503" t="s">
        <v>7124</v>
      </c>
      <c r="D4881" s="502" t="s">
        <v>13</v>
      </c>
      <c r="E4881" s="504">
        <v>173.81</v>
      </c>
      <c r="F4881" s="512">
        <v>0.84889999999999999</v>
      </c>
    </row>
    <row r="4882" spans="1:6">
      <c r="A4882" s="513" t="s">
        <v>13945</v>
      </c>
      <c r="B4882" s="502">
        <v>105202</v>
      </c>
      <c r="C4882" s="503" t="s">
        <v>7123</v>
      </c>
      <c r="D4882" s="502" t="s">
        <v>13</v>
      </c>
      <c r="E4882" s="504">
        <v>286.8</v>
      </c>
      <c r="F4882" s="512">
        <v>0.89270000000000005</v>
      </c>
    </row>
    <row r="4883" spans="1:6">
      <c r="A4883" s="513" t="s">
        <v>13945</v>
      </c>
      <c r="B4883" s="502">
        <v>105204</v>
      </c>
      <c r="C4883" s="503" t="s">
        <v>7125</v>
      </c>
      <c r="D4883" s="502" t="s">
        <v>13</v>
      </c>
      <c r="E4883" s="504">
        <v>381.93</v>
      </c>
      <c r="F4883" s="512">
        <v>0.90490000000000004</v>
      </c>
    </row>
    <row r="4884" spans="1:6">
      <c r="A4884" s="513" t="s">
        <v>13945</v>
      </c>
      <c r="B4884" s="502">
        <v>105206</v>
      </c>
      <c r="C4884" s="503" t="s">
        <v>7127</v>
      </c>
      <c r="D4884" s="502" t="s">
        <v>13</v>
      </c>
      <c r="E4884" s="504">
        <v>165.51</v>
      </c>
      <c r="F4884" s="512">
        <v>0.84130000000000005</v>
      </c>
    </row>
    <row r="4885" spans="1:6">
      <c r="A4885" s="513" t="s">
        <v>13945</v>
      </c>
      <c r="B4885" s="502">
        <v>105205</v>
      </c>
      <c r="C4885" s="503" t="s">
        <v>7126</v>
      </c>
      <c r="D4885" s="502" t="s">
        <v>13</v>
      </c>
      <c r="E4885" s="504">
        <v>264.69</v>
      </c>
      <c r="F4885" s="512">
        <v>0.88380000000000003</v>
      </c>
    </row>
    <row r="4886" spans="1:6">
      <c r="A4886" s="513" t="s">
        <v>13945</v>
      </c>
      <c r="B4886" s="502">
        <v>105207</v>
      </c>
      <c r="C4886" s="503" t="s">
        <v>7128</v>
      </c>
      <c r="D4886" s="502" t="s">
        <v>13</v>
      </c>
      <c r="E4886" s="504">
        <v>370.87</v>
      </c>
      <c r="F4886" s="512">
        <v>0.90210000000000001</v>
      </c>
    </row>
    <row r="4887" spans="1:6">
      <c r="A4887" s="513" t="s">
        <v>13945</v>
      </c>
      <c r="B4887" s="502">
        <v>94673</v>
      </c>
      <c r="C4887" s="503" t="s">
        <v>6938</v>
      </c>
      <c r="D4887" s="502" t="s">
        <v>13</v>
      </c>
      <c r="E4887" s="504">
        <v>7.71</v>
      </c>
      <c r="F4887" s="512">
        <v>0</v>
      </c>
    </row>
    <row r="4888" spans="1:6">
      <c r="A4888" s="513" t="s">
        <v>13945</v>
      </c>
      <c r="B4888" s="502">
        <v>94687</v>
      </c>
      <c r="C4888" s="503" t="s">
        <v>6952</v>
      </c>
      <c r="D4888" s="502" t="s">
        <v>13</v>
      </c>
      <c r="E4888" s="504">
        <v>246.57</v>
      </c>
      <c r="F4888" s="512">
        <v>0</v>
      </c>
    </row>
    <row r="4889" spans="1:6">
      <c r="A4889" s="513" t="s">
        <v>13945</v>
      </c>
      <c r="B4889" s="502">
        <v>94675</v>
      </c>
      <c r="C4889" s="503" t="s">
        <v>6940</v>
      </c>
      <c r="D4889" s="502" t="s">
        <v>13</v>
      </c>
      <c r="E4889" s="504">
        <v>12.99</v>
      </c>
      <c r="F4889" s="512">
        <v>0</v>
      </c>
    </row>
    <row r="4890" spans="1:6">
      <c r="A4890" s="513" t="s">
        <v>13945</v>
      </c>
      <c r="B4890" s="502">
        <v>94677</v>
      </c>
      <c r="C4890" s="503" t="s">
        <v>6942</v>
      </c>
      <c r="D4890" s="502" t="s">
        <v>13</v>
      </c>
      <c r="E4890" s="504">
        <v>21.04</v>
      </c>
      <c r="F4890" s="512">
        <v>0</v>
      </c>
    </row>
    <row r="4891" spans="1:6">
      <c r="A4891" s="513" t="s">
        <v>13945</v>
      </c>
      <c r="B4891" s="502">
        <v>94679</v>
      </c>
      <c r="C4891" s="503" t="s">
        <v>6944</v>
      </c>
      <c r="D4891" s="502" t="s">
        <v>13</v>
      </c>
      <c r="E4891" s="504">
        <v>25.42</v>
      </c>
      <c r="F4891" s="512">
        <v>0</v>
      </c>
    </row>
    <row r="4892" spans="1:6">
      <c r="A4892" s="513" t="s">
        <v>13945</v>
      </c>
      <c r="B4892" s="502">
        <v>94681</v>
      </c>
      <c r="C4892" s="503" t="s">
        <v>6946</v>
      </c>
      <c r="D4892" s="502" t="s">
        <v>13</v>
      </c>
      <c r="E4892" s="504">
        <v>52.66</v>
      </c>
      <c r="F4892" s="512">
        <v>0</v>
      </c>
    </row>
    <row r="4893" spans="1:6">
      <c r="A4893" s="513" t="s">
        <v>13945</v>
      </c>
      <c r="B4893" s="502">
        <v>94683</v>
      </c>
      <c r="C4893" s="503" t="s">
        <v>6948</v>
      </c>
      <c r="D4893" s="502" t="s">
        <v>13</v>
      </c>
      <c r="E4893" s="504">
        <v>80.06</v>
      </c>
      <c r="F4893" s="512">
        <v>0</v>
      </c>
    </row>
    <row r="4894" spans="1:6">
      <c r="A4894" s="513" t="s">
        <v>13945</v>
      </c>
      <c r="B4894" s="502">
        <v>94685</v>
      </c>
      <c r="C4894" s="503" t="s">
        <v>6950</v>
      </c>
      <c r="D4894" s="502" t="s">
        <v>13</v>
      </c>
      <c r="E4894" s="504">
        <v>101.96</v>
      </c>
      <c r="F4894" s="512">
        <v>0</v>
      </c>
    </row>
    <row r="4895" spans="1:6">
      <c r="A4895" s="513" t="s">
        <v>13945</v>
      </c>
      <c r="B4895" s="502">
        <v>94621</v>
      </c>
      <c r="C4895" s="503" t="s">
        <v>13956</v>
      </c>
      <c r="D4895" s="502" t="s">
        <v>13</v>
      </c>
      <c r="E4895" s="504">
        <v>0</v>
      </c>
      <c r="F4895" s="512"/>
    </row>
    <row r="4896" spans="1:6">
      <c r="A4896" s="513" t="s">
        <v>13945</v>
      </c>
      <c r="B4896" s="502">
        <v>94615</v>
      </c>
      <c r="C4896" s="503" t="s">
        <v>6912</v>
      </c>
      <c r="D4896" s="502" t="s">
        <v>13</v>
      </c>
      <c r="E4896" s="504">
        <v>245.97</v>
      </c>
      <c r="F4896" s="512">
        <v>0</v>
      </c>
    </row>
    <row r="4897" spans="1:6">
      <c r="A4897" s="513" t="s">
        <v>13945</v>
      </c>
      <c r="B4897" s="502">
        <v>94617</v>
      </c>
      <c r="C4897" s="503" t="s">
        <v>6914</v>
      </c>
      <c r="D4897" s="502" t="s">
        <v>13</v>
      </c>
      <c r="E4897" s="504">
        <v>525.27</v>
      </c>
      <c r="F4897" s="512">
        <v>0</v>
      </c>
    </row>
    <row r="4898" spans="1:6">
      <c r="A4898" s="513" t="s">
        <v>13945</v>
      </c>
      <c r="B4898" s="502">
        <v>94619</v>
      </c>
      <c r="C4898" s="503" t="s">
        <v>13957</v>
      </c>
      <c r="D4898" s="502" t="s">
        <v>13</v>
      </c>
      <c r="E4898" s="504">
        <v>0</v>
      </c>
      <c r="F4898" s="512"/>
    </row>
    <row r="4899" spans="1:6">
      <c r="A4899" s="513" t="s">
        <v>13945</v>
      </c>
      <c r="B4899" s="502">
        <v>105147</v>
      </c>
      <c r="C4899" s="503" t="s">
        <v>7077</v>
      </c>
      <c r="D4899" s="502" t="s">
        <v>13</v>
      </c>
      <c r="E4899" s="504">
        <v>17.690000000000001</v>
      </c>
      <c r="F4899" s="512">
        <v>0</v>
      </c>
    </row>
    <row r="4900" spans="1:6">
      <c r="A4900" s="513" t="s">
        <v>13945</v>
      </c>
      <c r="B4900" s="502">
        <v>105148</v>
      </c>
      <c r="C4900" s="503" t="s">
        <v>7078</v>
      </c>
      <c r="D4900" s="502" t="s">
        <v>13</v>
      </c>
      <c r="E4900" s="504">
        <v>25.63</v>
      </c>
      <c r="F4900" s="512">
        <v>0</v>
      </c>
    </row>
    <row r="4901" spans="1:6">
      <c r="A4901" s="513" t="s">
        <v>13945</v>
      </c>
      <c r="B4901" s="502">
        <v>105154</v>
      </c>
      <c r="C4901" s="503" t="s">
        <v>7083</v>
      </c>
      <c r="D4901" s="502" t="s">
        <v>13</v>
      </c>
      <c r="E4901" s="504">
        <v>7.12</v>
      </c>
      <c r="F4901" s="512">
        <v>0</v>
      </c>
    </row>
    <row r="4902" spans="1:6">
      <c r="A4902" s="513" t="s">
        <v>13945</v>
      </c>
      <c r="B4902" s="502">
        <v>105155</v>
      </c>
      <c r="C4902" s="503" t="s">
        <v>7084</v>
      </c>
      <c r="D4902" s="502" t="s">
        <v>13</v>
      </c>
      <c r="E4902" s="504">
        <v>10.77</v>
      </c>
      <c r="F4902" s="512">
        <v>0</v>
      </c>
    </row>
    <row r="4903" spans="1:6">
      <c r="A4903" s="513" t="s">
        <v>13945</v>
      </c>
      <c r="B4903" s="502">
        <v>105156</v>
      </c>
      <c r="C4903" s="503" t="s">
        <v>7085</v>
      </c>
      <c r="D4903" s="502" t="s">
        <v>13</v>
      </c>
      <c r="E4903" s="504">
        <v>13.66</v>
      </c>
      <c r="F4903" s="512">
        <v>0</v>
      </c>
    </row>
    <row r="4904" spans="1:6">
      <c r="A4904" s="513" t="s">
        <v>13945</v>
      </c>
      <c r="B4904" s="502">
        <v>105157</v>
      </c>
      <c r="C4904" s="503" t="s">
        <v>7086</v>
      </c>
      <c r="D4904" s="502" t="s">
        <v>13</v>
      </c>
      <c r="E4904" s="504">
        <v>21.21</v>
      </c>
      <c r="F4904" s="512">
        <v>0</v>
      </c>
    </row>
    <row r="4905" spans="1:6">
      <c r="A4905" s="513" t="s">
        <v>13945</v>
      </c>
      <c r="B4905" s="502">
        <v>105158</v>
      </c>
      <c r="C4905" s="503" t="s">
        <v>7087</v>
      </c>
      <c r="D4905" s="502" t="s">
        <v>13</v>
      </c>
      <c r="E4905" s="504">
        <v>31.29</v>
      </c>
      <c r="F4905" s="512">
        <v>0</v>
      </c>
    </row>
    <row r="4906" spans="1:6">
      <c r="A4906" s="513" t="s">
        <v>13945</v>
      </c>
      <c r="B4906" s="502">
        <v>105159</v>
      </c>
      <c r="C4906" s="503" t="s">
        <v>7088</v>
      </c>
      <c r="D4906" s="502" t="s">
        <v>13</v>
      </c>
      <c r="E4906" s="504">
        <v>56.15</v>
      </c>
      <c r="F4906" s="512">
        <v>0</v>
      </c>
    </row>
    <row r="4907" spans="1:6">
      <c r="A4907" s="513" t="s">
        <v>13945</v>
      </c>
      <c r="B4907" s="502">
        <v>105160</v>
      </c>
      <c r="C4907" s="503" t="s">
        <v>7089</v>
      </c>
      <c r="D4907" s="502" t="s">
        <v>13</v>
      </c>
      <c r="E4907" s="504">
        <v>69.25</v>
      </c>
      <c r="F4907" s="512">
        <v>0</v>
      </c>
    </row>
    <row r="4908" spans="1:6">
      <c r="A4908" s="513" t="s">
        <v>13945</v>
      </c>
      <c r="B4908" s="502">
        <v>94634</v>
      </c>
      <c r="C4908" s="503" t="s">
        <v>13958</v>
      </c>
      <c r="D4908" s="502" t="s">
        <v>13</v>
      </c>
      <c r="E4908" s="504">
        <v>0</v>
      </c>
      <c r="F4908" s="512"/>
    </row>
    <row r="4909" spans="1:6">
      <c r="A4909" s="513" t="s">
        <v>13945</v>
      </c>
      <c r="B4909" s="502">
        <v>94631</v>
      </c>
      <c r="C4909" s="503" t="s">
        <v>13959</v>
      </c>
      <c r="D4909" s="502" t="s">
        <v>13</v>
      </c>
      <c r="E4909" s="504">
        <v>0</v>
      </c>
      <c r="F4909" s="512"/>
    </row>
    <row r="4910" spans="1:6">
      <c r="A4910" s="513" t="s">
        <v>13945</v>
      </c>
      <c r="B4910" s="502">
        <v>94632</v>
      </c>
      <c r="C4910" s="503" t="s">
        <v>13960</v>
      </c>
      <c r="D4910" s="502" t="s">
        <v>13</v>
      </c>
      <c r="E4910" s="504">
        <v>0</v>
      </c>
      <c r="F4910" s="512"/>
    </row>
    <row r="4911" spans="1:6">
      <c r="A4911" s="513" t="s">
        <v>13945</v>
      </c>
      <c r="B4911" s="502">
        <v>94633</v>
      </c>
      <c r="C4911" s="503" t="s">
        <v>13961</v>
      </c>
      <c r="D4911" s="502" t="s">
        <v>13</v>
      </c>
      <c r="E4911" s="504">
        <v>0</v>
      </c>
      <c r="F4911" s="512"/>
    </row>
    <row r="4912" spans="1:6">
      <c r="A4912" s="513" t="s">
        <v>13945</v>
      </c>
      <c r="B4912" s="502">
        <v>94672</v>
      </c>
      <c r="C4912" s="503" t="s">
        <v>6937</v>
      </c>
      <c r="D4912" s="502" t="s">
        <v>13</v>
      </c>
      <c r="E4912" s="504">
        <v>6.52</v>
      </c>
      <c r="F4912" s="512">
        <v>0</v>
      </c>
    </row>
    <row r="4913" spans="1:6">
      <c r="A4913" s="513" t="s">
        <v>13945</v>
      </c>
      <c r="B4913" s="502">
        <v>94754</v>
      </c>
      <c r="C4913" s="503" t="s">
        <v>7000</v>
      </c>
      <c r="D4913" s="502" t="s">
        <v>13</v>
      </c>
      <c r="E4913" s="504">
        <v>293.37</v>
      </c>
      <c r="F4913" s="512">
        <v>0</v>
      </c>
    </row>
    <row r="4914" spans="1:6">
      <c r="A4914" s="513" t="s">
        <v>13945</v>
      </c>
      <c r="B4914" s="502">
        <v>94740</v>
      </c>
      <c r="C4914" s="503" t="s">
        <v>6991</v>
      </c>
      <c r="D4914" s="502" t="s">
        <v>13</v>
      </c>
      <c r="E4914" s="504">
        <v>10.42</v>
      </c>
      <c r="F4914" s="512">
        <v>0</v>
      </c>
    </row>
    <row r="4915" spans="1:6">
      <c r="A4915" s="513" t="s">
        <v>13945</v>
      </c>
      <c r="B4915" s="502">
        <v>94742</v>
      </c>
      <c r="C4915" s="503" t="s">
        <v>6993</v>
      </c>
      <c r="D4915" s="502" t="s">
        <v>13</v>
      </c>
      <c r="E4915" s="504">
        <v>17.260000000000002</v>
      </c>
      <c r="F4915" s="512">
        <v>0</v>
      </c>
    </row>
    <row r="4916" spans="1:6">
      <c r="A4916" s="513" t="s">
        <v>13945</v>
      </c>
      <c r="B4916" s="502">
        <v>94744</v>
      </c>
      <c r="C4916" s="503" t="s">
        <v>6995</v>
      </c>
      <c r="D4916" s="502" t="s">
        <v>13</v>
      </c>
      <c r="E4916" s="504">
        <v>27.06</v>
      </c>
      <c r="F4916" s="512">
        <v>0</v>
      </c>
    </row>
    <row r="4917" spans="1:6">
      <c r="A4917" s="513" t="s">
        <v>13945</v>
      </c>
      <c r="B4917" s="502">
        <v>94746</v>
      </c>
      <c r="C4917" s="503" t="s">
        <v>6996</v>
      </c>
      <c r="D4917" s="502" t="s">
        <v>13</v>
      </c>
      <c r="E4917" s="504">
        <v>38.700000000000003</v>
      </c>
      <c r="F4917" s="512">
        <v>0</v>
      </c>
    </row>
    <row r="4918" spans="1:6">
      <c r="A4918" s="513" t="s">
        <v>13945</v>
      </c>
      <c r="B4918" s="502">
        <v>94748</v>
      </c>
      <c r="C4918" s="503" t="s">
        <v>6997</v>
      </c>
      <c r="D4918" s="502" t="s">
        <v>13</v>
      </c>
      <c r="E4918" s="504">
        <v>84.34</v>
      </c>
      <c r="F4918" s="512">
        <v>0</v>
      </c>
    </row>
    <row r="4919" spans="1:6">
      <c r="A4919" s="513" t="s">
        <v>13945</v>
      </c>
      <c r="B4919" s="502">
        <v>94750</v>
      </c>
      <c r="C4919" s="503" t="s">
        <v>6998</v>
      </c>
      <c r="D4919" s="502" t="s">
        <v>13</v>
      </c>
      <c r="E4919" s="504">
        <v>169.64</v>
      </c>
      <c r="F4919" s="512">
        <v>0</v>
      </c>
    </row>
    <row r="4920" spans="1:6">
      <c r="A4920" s="513" t="s">
        <v>13945</v>
      </c>
      <c r="B4920" s="502">
        <v>94752</v>
      </c>
      <c r="C4920" s="503" t="s">
        <v>6999</v>
      </c>
      <c r="D4920" s="502" t="s">
        <v>13</v>
      </c>
      <c r="E4920" s="504">
        <v>204.46</v>
      </c>
      <c r="F4920" s="512">
        <v>0</v>
      </c>
    </row>
    <row r="4921" spans="1:6">
      <c r="A4921" s="513" t="s">
        <v>13945</v>
      </c>
      <c r="B4921" s="502">
        <v>96755</v>
      </c>
      <c r="C4921" s="503" t="s">
        <v>7040</v>
      </c>
      <c r="D4921" s="502" t="s">
        <v>13</v>
      </c>
      <c r="E4921" s="504">
        <v>392.18</v>
      </c>
      <c r="F4921" s="512">
        <v>0</v>
      </c>
    </row>
    <row r="4922" spans="1:6">
      <c r="A4922" s="513" t="s">
        <v>13945</v>
      </c>
      <c r="B4922" s="502">
        <v>96747</v>
      </c>
      <c r="C4922" s="503" t="s">
        <v>7032</v>
      </c>
      <c r="D4922" s="502" t="s">
        <v>13</v>
      </c>
      <c r="E4922" s="504">
        <v>7.77</v>
      </c>
      <c r="F4922" s="512">
        <v>0</v>
      </c>
    </row>
    <row r="4923" spans="1:6">
      <c r="A4923" s="513" t="s">
        <v>13945</v>
      </c>
      <c r="B4923" s="502">
        <v>96748</v>
      </c>
      <c r="C4923" s="503" t="s">
        <v>7033</v>
      </c>
      <c r="D4923" s="502" t="s">
        <v>13</v>
      </c>
      <c r="E4923" s="504">
        <v>9.09</v>
      </c>
      <c r="F4923" s="512">
        <v>0</v>
      </c>
    </row>
    <row r="4924" spans="1:6">
      <c r="A4924" s="513" t="s">
        <v>13945</v>
      </c>
      <c r="B4924" s="502">
        <v>96749</v>
      </c>
      <c r="C4924" s="503" t="s">
        <v>7034</v>
      </c>
      <c r="D4924" s="502" t="s">
        <v>13</v>
      </c>
      <c r="E4924" s="504">
        <v>11.63</v>
      </c>
      <c r="F4924" s="512">
        <v>0</v>
      </c>
    </row>
    <row r="4925" spans="1:6">
      <c r="A4925" s="513" t="s">
        <v>13945</v>
      </c>
      <c r="B4925" s="502">
        <v>96750</v>
      </c>
      <c r="C4925" s="503" t="s">
        <v>7035</v>
      </c>
      <c r="D4925" s="502" t="s">
        <v>13</v>
      </c>
      <c r="E4925" s="504">
        <v>18.75</v>
      </c>
      <c r="F4925" s="512">
        <v>0</v>
      </c>
    </row>
    <row r="4926" spans="1:6">
      <c r="A4926" s="513" t="s">
        <v>13945</v>
      </c>
      <c r="B4926" s="502">
        <v>96751</v>
      </c>
      <c r="C4926" s="503" t="s">
        <v>7036</v>
      </c>
      <c r="D4926" s="502" t="s">
        <v>13</v>
      </c>
      <c r="E4926" s="504">
        <v>27.7</v>
      </c>
      <c r="F4926" s="512">
        <v>0</v>
      </c>
    </row>
    <row r="4927" spans="1:6">
      <c r="A4927" s="513" t="s">
        <v>13945</v>
      </c>
      <c r="B4927" s="502">
        <v>96752</v>
      </c>
      <c r="C4927" s="503" t="s">
        <v>7037</v>
      </c>
      <c r="D4927" s="502" t="s">
        <v>13</v>
      </c>
      <c r="E4927" s="504">
        <v>41.89</v>
      </c>
      <c r="F4927" s="512">
        <v>0</v>
      </c>
    </row>
    <row r="4928" spans="1:6">
      <c r="A4928" s="513" t="s">
        <v>13945</v>
      </c>
      <c r="B4928" s="502">
        <v>96753</v>
      </c>
      <c r="C4928" s="503" t="s">
        <v>7038</v>
      </c>
      <c r="D4928" s="502" t="s">
        <v>13</v>
      </c>
      <c r="E4928" s="504">
        <v>98.61</v>
      </c>
      <c r="F4928" s="512">
        <v>0</v>
      </c>
    </row>
    <row r="4929" spans="1:6">
      <c r="A4929" s="513" t="s">
        <v>13945</v>
      </c>
      <c r="B4929" s="502">
        <v>96754</v>
      </c>
      <c r="C4929" s="503" t="s">
        <v>7039</v>
      </c>
      <c r="D4929" s="502" t="s">
        <v>13</v>
      </c>
      <c r="E4929" s="504">
        <v>126.4</v>
      </c>
      <c r="F4929" s="512">
        <v>0</v>
      </c>
    </row>
    <row r="4930" spans="1:6">
      <c r="A4930" s="513" t="s">
        <v>13945</v>
      </c>
      <c r="B4930" s="502">
        <v>94686</v>
      </c>
      <c r="C4930" s="503" t="s">
        <v>6951</v>
      </c>
      <c r="D4930" s="502" t="s">
        <v>13</v>
      </c>
      <c r="E4930" s="504">
        <v>272.52999999999997</v>
      </c>
      <c r="F4930" s="512">
        <v>0</v>
      </c>
    </row>
    <row r="4931" spans="1:6">
      <c r="A4931" s="513" t="s">
        <v>13945</v>
      </c>
      <c r="B4931" s="502">
        <v>94674</v>
      </c>
      <c r="C4931" s="503" t="s">
        <v>6939</v>
      </c>
      <c r="D4931" s="502" t="s">
        <v>13</v>
      </c>
      <c r="E4931" s="504">
        <v>8.49</v>
      </c>
      <c r="F4931" s="512">
        <v>0</v>
      </c>
    </row>
    <row r="4932" spans="1:6">
      <c r="A4932" s="513" t="s">
        <v>13945</v>
      </c>
      <c r="B4932" s="502">
        <v>94676</v>
      </c>
      <c r="C4932" s="503" t="s">
        <v>6941</v>
      </c>
      <c r="D4932" s="502" t="s">
        <v>13</v>
      </c>
      <c r="E4932" s="504">
        <v>14.2</v>
      </c>
      <c r="F4932" s="512">
        <v>0</v>
      </c>
    </row>
    <row r="4933" spans="1:6">
      <c r="A4933" s="513" t="s">
        <v>13945</v>
      </c>
      <c r="B4933" s="502">
        <v>94678</v>
      </c>
      <c r="C4933" s="503" t="s">
        <v>6943</v>
      </c>
      <c r="D4933" s="502" t="s">
        <v>13</v>
      </c>
      <c r="E4933" s="504">
        <v>16.43</v>
      </c>
      <c r="F4933" s="512">
        <v>0</v>
      </c>
    </row>
    <row r="4934" spans="1:6">
      <c r="A4934" s="513" t="s">
        <v>13945</v>
      </c>
      <c r="B4934" s="502">
        <v>94680</v>
      </c>
      <c r="C4934" s="503" t="s">
        <v>6945</v>
      </c>
      <c r="D4934" s="502" t="s">
        <v>13</v>
      </c>
      <c r="E4934" s="504">
        <v>46.91</v>
      </c>
      <c r="F4934" s="512">
        <v>0</v>
      </c>
    </row>
    <row r="4935" spans="1:6">
      <c r="A4935" s="513" t="s">
        <v>13945</v>
      </c>
      <c r="B4935" s="502">
        <v>94682</v>
      </c>
      <c r="C4935" s="503" t="s">
        <v>6947</v>
      </c>
      <c r="D4935" s="502" t="s">
        <v>13</v>
      </c>
      <c r="E4935" s="504">
        <v>116.95</v>
      </c>
      <c r="F4935" s="512">
        <v>0</v>
      </c>
    </row>
    <row r="4936" spans="1:6">
      <c r="A4936" s="513" t="s">
        <v>13945</v>
      </c>
      <c r="B4936" s="502">
        <v>94684</v>
      </c>
      <c r="C4936" s="503" t="s">
        <v>6949</v>
      </c>
      <c r="D4936" s="502" t="s">
        <v>13</v>
      </c>
      <c r="E4936" s="504">
        <v>141.07</v>
      </c>
      <c r="F4936" s="512">
        <v>0</v>
      </c>
    </row>
    <row r="4937" spans="1:6">
      <c r="A4937" s="513" t="s">
        <v>13945</v>
      </c>
      <c r="B4937" s="502">
        <v>105219</v>
      </c>
      <c r="C4937" s="503" t="s">
        <v>7140</v>
      </c>
      <c r="D4937" s="502" t="s">
        <v>13</v>
      </c>
      <c r="E4937" s="504">
        <v>12.08</v>
      </c>
      <c r="F4937" s="512">
        <v>0</v>
      </c>
    </row>
    <row r="4938" spans="1:6">
      <c r="A4938" s="513" t="s">
        <v>13945</v>
      </c>
      <c r="B4938" s="502">
        <v>105220</v>
      </c>
      <c r="C4938" s="503" t="s">
        <v>7141</v>
      </c>
      <c r="D4938" s="502" t="s">
        <v>13</v>
      </c>
      <c r="E4938" s="504">
        <v>16.57</v>
      </c>
      <c r="F4938" s="512">
        <v>0</v>
      </c>
    </row>
    <row r="4939" spans="1:6">
      <c r="A4939" s="513" t="s">
        <v>13945</v>
      </c>
      <c r="B4939" s="502">
        <v>105221</v>
      </c>
      <c r="C4939" s="503" t="s">
        <v>7142</v>
      </c>
      <c r="D4939" s="502" t="s">
        <v>13</v>
      </c>
      <c r="E4939" s="504">
        <v>25.37</v>
      </c>
      <c r="F4939" s="512">
        <v>0</v>
      </c>
    </row>
    <row r="4940" spans="1:6">
      <c r="A4940" s="513" t="s">
        <v>13945</v>
      </c>
      <c r="B4940" s="502">
        <v>105166</v>
      </c>
      <c r="C4940" s="503" t="s">
        <v>7095</v>
      </c>
      <c r="D4940" s="502" t="s">
        <v>13</v>
      </c>
      <c r="E4940" s="504">
        <v>38.29</v>
      </c>
      <c r="F4940" s="512">
        <v>0</v>
      </c>
    </row>
    <row r="4941" spans="1:6">
      <c r="A4941" s="513" t="s">
        <v>13945</v>
      </c>
      <c r="B4941" s="502">
        <v>105222</v>
      </c>
      <c r="C4941" s="503" t="s">
        <v>7143</v>
      </c>
      <c r="D4941" s="502" t="s">
        <v>13</v>
      </c>
      <c r="E4941" s="504">
        <v>71.989999999999995</v>
      </c>
      <c r="F4941" s="512">
        <v>0</v>
      </c>
    </row>
    <row r="4942" spans="1:6">
      <c r="A4942" s="513" t="s">
        <v>13945</v>
      </c>
      <c r="B4942" s="502">
        <v>105223</v>
      </c>
      <c r="C4942" s="503" t="s">
        <v>7144</v>
      </c>
      <c r="D4942" s="502" t="s">
        <v>13</v>
      </c>
      <c r="E4942" s="504">
        <v>164.05</v>
      </c>
      <c r="F4942" s="512">
        <v>0</v>
      </c>
    </row>
    <row r="4943" spans="1:6">
      <c r="A4943" s="513" t="s">
        <v>13945</v>
      </c>
      <c r="B4943" s="502">
        <v>105224</v>
      </c>
      <c r="C4943" s="503" t="s">
        <v>7145</v>
      </c>
      <c r="D4943" s="502" t="s">
        <v>13</v>
      </c>
      <c r="E4943" s="504">
        <v>239.22</v>
      </c>
      <c r="F4943" s="512">
        <v>0</v>
      </c>
    </row>
    <row r="4944" spans="1:6">
      <c r="A4944" s="513" t="s">
        <v>13945</v>
      </c>
      <c r="B4944" s="502">
        <v>105149</v>
      </c>
      <c r="C4944" s="503" t="s">
        <v>7079</v>
      </c>
      <c r="D4944" s="502" t="s">
        <v>13</v>
      </c>
      <c r="E4944" s="504">
        <v>8.0500000000000007</v>
      </c>
      <c r="F4944" s="512">
        <v>0</v>
      </c>
    </row>
    <row r="4945" spans="1:6">
      <c r="A4945" s="513" t="s">
        <v>13945</v>
      </c>
      <c r="B4945" s="502">
        <v>105150</v>
      </c>
      <c r="C4945" s="503" t="s">
        <v>7080</v>
      </c>
      <c r="D4945" s="502" t="s">
        <v>13</v>
      </c>
      <c r="E4945" s="504">
        <v>9.56</v>
      </c>
      <c r="F4945" s="512">
        <v>0</v>
      </c>
    </row>
    <row r="4946" spans="1:6">
      <c r="A4946" s="513" t="s">
        <v>13945</v>
      </c>
      <c r="B4946" s="502">
        <v>105151</v>
      </c>
      <c r="C4946" s="503" t="s">
        <v>7081</v>
      </c>
      <c r="D4946" s="502" t="s">
        <v>13</v>
      </c>
      <c r="E4946" s="504">
        <v>25.12</v>
      </c>
      <c r="F4946" s="512">
        <v>0</v>
      </c>
    </row>
    <row r="4947" spans="1:6">
      <c r="A4947" s="513" t="s">
        <v>13945</v>
      </c>
      <c r="B4947" s="502">
        <v>105152</v>
      </c>
      <c r="C4947" s="503" t="s">
        <v>7082</v>
      </c>
      <c r="D4947" s="502" t="s">
        <v>13</v>
      </c>
      <c r="E4947" s="504">
        <v>37.79</v>
      </c>
      <c r="F4947" s="512">
        <v>0</v>
      </c>
    </row>
    <row r="4948" spans="1:6">
      <c r="A4948" s="513" t="s">
        <v>13945</v>
      </c>
      <c r="B4948" s="502">
        <v>105153</v>
      </c>
      <c r="C4948" s="503" t="s">
        <v>6884</v>
      </c>
      <c r="D4948" s="502" t="s">
        <v>13</v>
      </c>
      <c r="E4948" s="504">
        <v>59.89</v>
      </c>
      <c r="F4948" s="512">
        <v>0</v>
      </c>
    </row>
    <row r="4949" spans="1:6">
      <c r="A4949" s="513" t="s">
        <v>13945</v>
      </c>
      <c r="B4949" s="502">
        <v>105161</v>
      </c>
      <c r="C4949" s="503" t="s">
        <v>7090</v>
      </c>
      <c r="D4949" s="502" t="s">
        <v>13</v>
      </c>
      <c r="E4949" s="504">
        <v>109.59</v>
      </c>
      <c r="F4949" s="512">
        <v>0</v>
      </c>
    </row>
    <row r="4950" spans="1:6">
      <c r="A4950" s="513" t="s">
        <v>13945</v>
      </c>
      <c r="B4950" s="502">
        <v>105162</v>
      </c>
      <c r="C4950" s="503" t="s">
        <v>7091</v>
      </c>
      <c r="D4950" s="502" t="s">
        <v>13</v>
      </c>
      <c r="E4950" s="504">
        <v>188.64</v>
      </c>
      <c r="F4950" s="512">
        <v>0</v>
      </c>
    </row>
    <row r="4951" spans="1:6">
      <c r="A4951" s="513" t="s">
        <v>13945</v>
      </c>
      <c r="B4951" s="502">
        <v>105163</v>
      </c>
      <c r="C4951" s="503" t="s">
        <v>7092</v>
      </c>
      <c r="D4951" s="502" t="s">
        <v>13</v>
      </c>
      <c r="E4951" s="504">
        <v>15.55</v>
      </c>
      <c r="F4951" s="512">
        <v>0</v>
      </c>
    </row>
    <row r="4952" spans="1:6">
      <c r="A4952" s="513" t="s">
        <v>13945</v>
      </c>
      <c r="B4952" s="502">
        <v>105170</v>
      </c>
      <c r="C4952" s="503" t="s">
        <v>7098</v>
      </c>
      <c r="D4952" s="502" t="s">
        <v>13</v>
      </c>
      <c r="E4952" s="504">
        <v>6.06</v>
      </c>
      <c r="F4952" s="512">
        <v>0</v>
      </c>
    </row>
    <row r="4953" spans="1:6">
      <c r="A4953" s="513" t="s">
        <v>13945</v>
      </c>
      <c r="B4953" s="502">
        <v>105179</v>
      </c>
      <c r="C4953" s="503" t="s">
        <v>7106</v>
      </c>
      <c r="D4953" s="502" t="s">
        <v>13</v>
      </c>
      <c r="E4953" s="504">
        <v>10.41</v>
      </c>
      <c r="F4953" s="512">
        <v>0</v>
      </c>
    </row>
    <row r="4954" spans="1:6">
      <c r="A4954" s="513" t="s">
        <v>13945</v>
      </c>
      <c r="B4954" s="502">
        <v>105180</v>
      </c>
      <c r="C4954" s="503" t="s">
        <v>7107</v>
      </c>
      <c r="D4954" s="502" t="s">
        <v>13</v>
      </c>
      <c r="E4954" s="504">
        <v>14.27</v>
      </c>
      <c r="F4954" s="512">
        <v>0</v>
      </c>
    </row>
    <row r="4955" spans="1:6">
      <c r="A4955" s="513" t="s">
        <v>13945</v>
      </c>
      <c r="B4955" s="502">
        <v>105181</v>
      </c>
      <c r="C4955" s="503" t="s">
        <v>7108</v>
      </c>
      <c r="D4955" s="502" t="s">
        <v>13</v>
      </c>
      <c r="E4955" s="504">
        <v>19.21</v>
      </c>
      <c r="F4955" s="512">
        <v>0</v>
      </c>
    </row>
    <row r="4956" spans="1:6">
      <c r="A4956" s="513" t="s">
        <v>13945</v>
      </c>
      <c r="B4956" s="502">
        <v>105182</v>
      </c>
      <c r="C4956" s="503" t="s">
        <v>7109</v>
      </c>
      <c r="D4956" s="502" t="s">
        <v>13</v>
      </c>
      <c r="E4956" s="504">
        <v>44.96</v>
      </c>
      <c r="F4956" s="512">
        <v>0</v>
      </c>
    </row>
    <row r="4957" spans="1:6">
      <c r="A4957" s="513" t="s">
        <v>13945</v>
      </c>
      <c r="B4957" s="502">
        <v>105183</v>
      </c>
      <c r="C4957" s="503" t="s">
        <v>7110</v>
      </c>
      <c r="D4957" s="502" t="s">
        <v>13</v>
      </c>
      <c r="E4957" s="504">
        <v>94.43</v>
      </c>
      <c r="F4957" s="512">
        <v>0</v>
      </c>
    </row>
    <row r="4958" spans="1:6">
      <c r="A4958" s="513" t="s">
        <v>13945</v>
      </c>
      <c r="B4958" s="502">
        <v>105184</v>
      </c>
      <c r="C4958" s="503" t="s">
        <v>7111</v>
      </c>
      <c r="D4958" s="502" t="s">
        <v>13</v>
      </c>
      <c r="E4958" s="504">
        <v>116.95</v>
      </c>
      <c r="F4958" s="512">
        <v>0</v>
      </c>
    </row>
    <row r="4959" spans="1:6">
      <c r="A4959" s="513" t="s">
        <v>13945</v>
      </c>
      <c r="B4959" s="502">
        <v>94612</v>
      </c>
      <c r="C4959" s="503" t="s">
        <v>6910</v>
      </c>
      <c r="D4959" s="502" t="s">
        <v>13</v>
      </c>
      <c r="E4959" s="504">
        <v>699.14</v>
      </c>
      <c r="F4959" s="512">
        <v>0</v>
      </c>
    </row>
    <row r="4960" spans="1:6">
      <c r="A4960" s="513" t="s">
        <v>13945</v>
      </c>
      <c r="B4960" s="502">
        <v>105142</v>
      </c>
      <c r="C4960" s="503" t="s">
        <v>6880</v>
      </c>
      <c r="D4960" s="502" t="s">
        <v>13</v>
      </c>
      <c r="E4960" s="504">
        <v>7.34</v>
      </c>
      <c r="F4960" s="512">
        <v>0</v>
      </c>
    </row>
    <row r="4961" spans="1:6">
      <c r="A4961" s="513" t="s">
        <v>13945</v>
      </c>
      <c r="B4961" s="502">
        <v>105143</v>
      </c>
      <c r="C4961" s="503" t="s">
        <v>6881</v>
      </c>
      <c r="D4961" s="502" t="s">
        <v>13</v>
      </c>
      <c r="E4961" s="504">
        <v>11.02</v>
      </c>
      <c r="F4961" s="512">
        <v>0</v>
      </c>
    </row>
    <row r="4962" spans="1:6">
      <c r="A4962" s="513" t="s">
        <v>13945</v>
      </c>
      <c r="B4962" s="502">
        <v>105144</v>
      </c>
      <c r="C4962" s="503" t="s">
        <v>6882</v>
      </c>
      <c r="D4962" s="502" t="s">
        <v>13</v>
      </c>
      <c r="E4962" s="504">
        <v>23.39</v>
      </c>
      <c r="F4962" s="512">
        <v>0</v>
      </c>
    </row>
    <row r="4963" spans="1:6">
      <c r="A4963" s="513" t="s">
        <v>13945</v>
      </c>
      <c r="B4963" s="502">
        <v>105173</v>
      </c>
      <c r="C4963" s="503" t="s">
        <v>7100</v>
      </c>
      <c r="D4963" s="502" t="s">
        <v>13</v>
      </c>
      <c r="E4963" s="504">
        <v>95.61</v>
      </c>
      <c r="F4963" s="512">
        <v>0.79890000000000005</v>
      </c>
    </row>
    <row r="4964" spans="1:6">
      <c r="A4964" s="513" t="s">
        <v>13945</v>
      </c>
      <c r="B4964" s="502">
        <v>105175</v>
      </c>
      <c r="C4964" s="503" t="s">
        <v>7102</v>
      </c>
      <c r="D4964" s="502" t="s">
        <v>13</v>
      </c>
      <c r="E4964" s="504">
        <v>137.47</v>
      </c>
      <c r="F4964" s="512">
        <v>0.84650000000000003</v>
      </c>
    </row>
    <row r="4965" spans="1:6">
      <c r="A4965" s="513" t="s">
        <v>13945</v>
      </c>
      <c r="B4965" s="502">
        <v>105174</v>
      </c>
      <c r="C4965" s="503" t="s">
        <v>7101</v>
      </c>
      <c r="D4965" s="502" t="s">
        <v>13</v>
      </c>
      <c r="E4965" s="504">
        <v>139.01</v>
      </c>
      <c r="F4965" s="512">
        <v>0.83709999999999996</v>
      </c>
    </row>
    <row r="4966" spans="1:6">
      <c r="A4966" s="513" t="s">
        <v>13945</v>
      </c>
      <c r="B4966" s="502">
        <v>105145</v>
      </c>
      <c r="C4966" s="503" t="s">
        <v>6883</v>
      </c>
      <c r="D4966" s="502" t="s">
        <v>13</v>
      </c>
      <c r="E4966" s="504">
        <v>12.76</v>
      </c>
      <c r="F4966" s="512">
        <v>0</v>
      </c>
    </row>
    <row r="4967" spans="1:6">
      <c r="A4967" s="513" t="s">
        <v>13945</v>
      </c>
      <c r="B4967" s="502">
        <v>94606</v>
      </c>
      <c r="C4967" s="503" t="s">
        <v>6907</v>
      </c>
      <c r="D4967" s="502" t="s">
        <v>13</v>
      </c>
      <c r="E4967" s="504">
        <v>123.94</v>
      </c>
      <c r="F4967" s="512">
        <v>0</v>
      </c>
    </row>
    <row r="4968" spans="1:6">
      <c r="A4968" s="513" t="s">
        <v>13945</v>
      </c>
      <c r="B4968" s="502">
        <v>94608</v>
      </c>
      <c r="C4968" s="503" t="s">
        <v>6908</v>
      </c>
      <c r="D4968" s="502" t="s">
        <v>13</v>
      </c>
      <c r="E4968" s="504">
        <v>329.99</v>
      </c>
      <c r="F4968" s="512">
        <v>0</v>
      </c>
    </row>
    <row r="4969" spans="1:6">
      <c r="A4969" s="513" t="s">
        <v>13945</v>
      </c>
      <c r="B4969" s="502">
        <v>94610</v>
      </c>
      <c r="C4969" s="503" t="s">
        <v>6909</v>
      </c>
      <c r="D4969" s="502" t="s">
        <v>13</v>
      </c>
      <c r="E4969" s="504">
        <v>488.48</v>
      </c>
      <c r="F4969" s="512">
        <v>0</v>
      </c>
    </row>
    <row r="4970" spans="1:6">
      <c r="A4970" s="513" t="s">
        <v>13945</v>
      </c>
      <c r="B4970" s="502">
        <v>94657</v>
      </c>
      <c r="C4970" s="503" t="s">
        <v>6922</v>
      </c>
      <c r="D4970" s="502" t="s">
        <v>13</v>
      </c>
      <c r="E4970" s="504">
        <v>4.25</v>
      </c>
      <c r="F4970" s="512">
        <v>0</v>
      </c>
    </row>
    <row r="4971" spans="1:6">
      <c r="A4971" s="513" t="s">
        <v>13945</v>
      </c>
      <c r="B4971" s="502">
        <v>94659</v>
      </c>
      <c r="C4971" s="503" t="s">
        <v>6924</v>
      </c>
      <c r="D4971" s="502" t="s">
        <v>13</v>
      </c>
      <c r="E4971" s="504">
        <v>6.65</v>
      </c>
      <c r="F4971" s="512">
        <v>0</v>
      </c>
    </row>
    <row r="4972" spans="1:6">
      <c r="A4972" s="513" t="s">
        <v>13945</v>
      </c>
      <c r="B4972" s="502">
        <v>94739</v>
      </c>
      <c r="C4972" s="503" t="s">
        <v>6990</v>
      </c>
      <c r="D4972" s="502" t="s">
        <v>13</v>
      </c>
      <c r="E4972" s="504">
        <v>239.86</v>
      </c>
      <c r="F4972" s="512">
        <v>0</v>
      </c>
    </row>
    <row r="4973" spans="1:6">
      <c r="A4973" s="513" t="s">
        <v>13945</v>
      </c>
      <c r="B4973" s="502">
        <v>94725</v>
      </c>
      <c r="C4973" s="503" t="s">
        <v>6977</v>
      </c>
      <c r="D4973" s="502" t="s">
        <v>13</v>
      </c>
      <c r="E4973" s="504">
        <v>7.49</v>
      </c>
      <c r="F4973" s="512">
        <v>0</v>
      </c>
    </row>
    <row r="4974" spans="1:6">
      <c r="A4974" s="513" t="s">
        <v>13945</v>
      </c>
      <c r="B4974" s="502">
        <v>94727</v>
      </c>
      <c r="C4974" s="503" t="s">
        <v>6979</v>
      </c>
      <c r="D4974" s="502" t="s">
        <v>13</v>
      </c>
      <c r="E4974" s="504">
        <v>12.07</v>
      </c>
      <c r="F4974" s="512">
        <v>0</v>
      </c>
    </row>
    <row r="4975" spans="1:6">
      <c r="A4975" s="513" t="s">
        <v>13945</v>
      </c>
      <c r="B4975" s="502">
        <v>94729</v>
      </c>
      <c r="C4975" s="503" t="s">
        <v>6981</v>
      </c>
      <c r="D4975" s="502" t="s">
        <v>13</v>
      </c>
      <c r="E4975" s="504">
        <v>20.62</v>
      </c>
      <c r="F4975" s="512">
        <v>0</v>
      </c>
    </row>
    <row r="4976" spans="1:6">
      <c r="A4976" s="513" t="s">
        <v>13945</v>
      </c>
      <c r="B4976" s="502">
        <v>94731</v>
      </c>
      <c r="C4976" s="503" t="s">
        <v>6983</v>
      </c>
      <c r="D4976" s="502" t="s">
        <v>13</v>
      </c>
      <c r="E4976" s="504">
        <v>27.25</v>
      </c>
      <c r="F4976" s="512">
        <v>0</v>
      </c>
    </row>
    <row r="4977" spans="1:6">
      <c r="A4977" s="513" t="s">
        <v>13945</v>
      </c>
      <c r="B4977" s="502">
        <v>94733</v>
      </c>
      <c r="C4977" s="503" t="s">
        <v>6985</v>
      </c>
      <c r="D4977" s="502" t="s">
        <v>13</v>
      </c>
      <c r="E4977" s="504">
        <v>47.45</v>
      </c>
      <c r="F4977" s="512">
        <v>0</v>
      </c>
    </row>
    <row r="4978" spans="1:6">
      <c r="A4978" s="513" t="s">
        <v>13945</v>
      </c>
      <c r="B4978" s="502">
        <v>94863</v>
      </c>
      <c r="C4978" s="503" t="s">
        <v>7016</v>
      </c>
      <c r="D4978" s="502" t="s">
        <v>13</v>
      </c>
      <c r="E4978" s="504">
        <v>162.59</v>
      </c>
      <c r="F4978" s="512">
        <v>0</v>
      </c>
    </row>
    <row r="4979" spans="1:6">
      <c r="A4979" s="513" t="s">
        <v>13945</v>
      </c>
      <c r="B4979" s="502">
        <v>94737</v>
      </c>
      <c r="C4979" s="503" t="s">
        <v>6988</v>
      </c>
      <c r="D4979" s="502" t="s">
        <v>13</v>
      </c>
      <c r="E4979" s="504">
        <v>194.39</v>
      </c>
      <c r="F4979" s="512">
        <v>0</v>
      </c>
    </row>
    <row r="4980" spans="1:6">
      <c r="A4980" s="513" t="s">
        <v>13945</v>
      </c>
      <c r="B4980" s="502">
        <v>94465</v>
      </c>
      <c r="C4980" s="503" t="s">
        <v>6892</v>
      </c>
      <c r="D4980" s="502" t="s">
        <v>13</v>
      </c>
      <c r="E4980" s="504">
        <v>56.93</v>
      </c>
      <c r="F4980" s="512">
        <v>0.68869999999999998</v>
      </c>
    </row>
    <row r="4981" spans="1:6">
      <c r="A4981" s="513" t="s">
        <v>13945</v>
      </c>
      <c r="B4981" s="502">
        <v>94467</v>
      </c>
      <c r="C4981" s="503" t="s">
        <v>6894</v>
      </c>
      <c r="D4981" s="502" t="s">
        <v>13</v>
      </c>
      <c r="E4981" s="504">
        <v>92.29</v>
      </c>
      <c r="F4981" s="512">
        <v>0.77510000000000001</v>
      </c>
    </row>
    <row r="4982" spans="1:6">
      <c r="A4982" s="513" t="s">
        <v>13945</v>
      </c>
      <c r="B4982" s="502">
        <v>94469</v>
      </c>
      <c r="C4982" s="503" t="s">
        <v>6896</v>
      </c>
      <c r="D4982" s="502" t="s">
        <v>13</v>
      </c>
      <c r="E4982" s="504">
        <v>132.41999999999999</v>
      </c>
      <c r="F4982" s="512">
        <v>0.81489999999999996</v>
      </c>
    </row>
    <row r="4983" spans="1:6">
      <c r="A4983" s="513" t="s">
        <v>13945</v>
      </c>
      <c r="B4983" s="502">
        <v>96746</v>
      </c>
      <c r="C4983" s="503" t="s">
        <v>7031</v>
      </c>
      <c r="D4983" s="502" t="s">
        <v>13</v>
      </c>
      <c r="E4983" s="504">
        <v>127.52</v>
      </c>
      <c r="F4983" s="512">
        <v>0</v>
      </c>
    </row>
    <row r="4984" spans="1:6">
      <c r="A4984" s="513" t="s">
        <v>13945</v>
      </c>
      <c r="B4984" s="502">
        <v>96736</v>
      </c>
      <c r="C4984" s="503" t="s">
        <v>7021</v>
      </c>
      <c r="D4984" s="502" t="s">
        <v>13</v>
      </c>
      <c r="E4984" s="504">
        <v>6.5</v>
      </c>
      <c r="F4984" s="512">
        <v>0</v>
      </c>
    </row>
    <row r="4985" spans="1:6">
      <c r="A4985" s="513" t="s">
        <v>13945</v>
      </c>
      <c r="B4985" s="502">
        <v>96737</v>
      </c>
      <c r="C4985" s="503" t="s">
        <v>7022</v>
      </c>
      <c r="D4985" s="502" t="s">
        <v>13</v>
      </c>
      <c r="E4985" s="504">
        <v>6.62</v>
      </c>
      <c r="F4985" s="512">
        <v>0</v>
      </c>
    </row>
    <row r="4986" spans="1:6">
      <c r="A4986" s="513" t="s">
        <v>13945</v>
      </c>
      <c r="B4986" s="502">
        <v>96739</v>
      </c>
      <c r="C4986" s="503" t="s">
        <v>7024</v>
      </c>
      <c r="D4986" s="502" t="s">
        <v>13</v>
      </c>
      <c r="E4986" s="504">
        <v>9.2899999999999991</v>
      </c>
      <c r="F4986" s="512">
        <v>0</v>
      </c>
    </row>
    <row r="4987" spans="1:6">
      <c r="A4987" s="513" t="s">
        <v>13945</v>
      </c>
      <c r="B4987" s="502">
        <v>96741</v>
      </c>
      <c r="C4987" s="503" t="s">
        <v>7026</v>
      </c>
      <c r="D4987" s="502" t="s">
        <v>13</v>
      </c>
      <c r="E4987" s="504">
        <v>18.73</v>
      </c>
      <c r="F4987" s="512">
        <v>0</v>
      </c>
    </row>
    <row r="4988" spans="1:6">
      <c r="A4988" s="513" t="s">
        <v>13945</v>
      </c>
      <c r="B4988" s="502">
        <v>96742</v>
      </c>
      <c r="C4988" s="503" t="s">
        <v>7027</v>
      </c>
      <c r="D4988" s="502" t="s">
        <v>13</v>
      </c>
      <c r="E4988" s="504">
        <v>22.97</v>
      </c>
      <c r="F4988" s="512">
        <v>0</v>
      </c>
    </row>
    <row r="4989" spans="1:6">
      <c r="A4989" s="513" t="s">
        <v>13945</v>
      </c>
      <c r="B4989" s="502">
        <v>96743</v>
      </c>
      <c r="C4989" s="503" t="s">
        <v>7028</v>
      </c>
      <c r="D4989" s="502" t="s">
        <v>13</v>
      </c>
      <c r="E4989" s="504">
        <v>36.14</v>
      </c>
      <c r="F4989" s="512">
        <v>0</v>
      </c>
    </row>
    <row r="4990" spans="1:6">
      <c r="A4990" s="513" t="s">
        <v>13945</v>
      </c>
      <c r="B4990" s="502">
        <v>96744</v>
      </c>
      <c r="C4990" s="503" t="s">
        <v>7029</v>
      </c>
      <c r="D4990" s="502" t="s">
        <v>13</v>
      </c>
      <c r="E4990" s="504">
        <v>61.67</v>
      </c>
      <c r="F4990" s="512">
        <v>0</v>
      </c>
    </row>
    <row r="4991" spans="1:6">
      <c r="A4991" s="513" t="s">
        <v>13945</v>
      </c>
      <c r="B4991" s="502">
        <v>96745</v>
      </c>
      <c r="C4991" s="503" t="s">
        <v>7030</v>
      </c>
      <c r="D4991" s="502" t="s">
        <v>13</v>
      </c>
      <c r="E4991" s="504">
        <v>97.21</v>
      </c>
      <c r="F4991" s="512">
        <v>0</v>
      </c>
    </row>
    <row r="4992" spans="1:6">
      <c r="A4992" s="513" t="s">
        <v>13945</v>
      </c>
      <c r="B4992" s="502">
        <v>94671</v>
      </c>
      <c r="C4992" s="503" t="s">
        <v>6936</v>
      </c>
      <c r="D4992" s="502" t="s">
        <v>13</v>
      </c>
      <c r="E4992" s="504">
        <v>114.41</v>
      </c>
      <c r="F4992" s="512">
        <v>0</v>
      </c>
    </row>
    <row r="4993" spans="1:6">
      <c r="A4993" s="513" t="s">
        <v>13945</v>
      </c>
      <c r="B4993" s="502">
        <v>94661</v>
      </c>
      <c r="C4993" s="503" t="s">
        <v>6926</v>
      </c>
      <c r="D4993" s="502" t="s">
        <v>13</v>
      </c>
      <c r="E4993" s="504">
        <v>10.53</v>
      </c>
      <c r="F4993" s="512">
        <v>0</v>
      </c>
    </row>
    <row r="4994" spans="1:6">
      <c r="A4994" s="513" t="s">
        <v>13945</v>
      </c>
      <c r="B4994" s="502">
        <v>94663</v>
      </c>
      <c r="C4994" s="503" t="s">
        <v>6928</v>
      </c>
      <c r="D4994" s="502" t="s">
        <v>13</v>
      </c>
      <c r="E4994" s="504">
        <v>13.17</v>
      </c>
      <c r="F4994" s="512">
        <v>0</v>
      </c>
    </row>
    <row r="4995" spans="1:6">
      <c r="A4995" s="513" t="s">
        <v>13945</v>
      </c>
      <c r="B4995" s="502">
        <v>94665</v>
      </c>
      <c r="C4995" s="503" t="s">
        <v>6930</v>
      </c>
      <c r="D4995" s="502" t="s">
        <v>13</v>
      </c>
      <c r="E4995" s="504">
        <v>26.05</v>
      </c>
      <c r="F4995" s="512">
        <v>0</v>
      </c>
    </row>
    <row r="4996" spans="1:6">
      <c r="A4996" s="513" t="s">
        <v>13945</v>
      </c>
      <c r="B4996" s="502">
        <v>94667</v>
      </c>
      <c r="C4996" s="503" t="s">
        <v>6932</v>
      </c>
      <c r="D4996" s="502" t="s">
        <v>13</v>
      </c>
      <c r="E4996" s="504">
        <v>38.33</v>
      </c>
      <c r="F4996" s="512">
        <v>0</v>
      </c>
    </row>
    <row r="4997" spans="1:6">
      <c r="A4997" s="513" t="s">
        <v>13945</v>
      </c>
      <c r="B4997" s="502">
        <v>94669</v>
      </c>
      <c r="C4997" s="503" t="s">
        <v>6934</v>
      </c>
      <c r="D4997" s="502" t="s">
        <v>13</v>
      </c>
      <c r="E4997" s="504">
        <v>69.7</v>
      </c>
      <c r="F4997" s="512">
        <v>0</v>
      </c>
    </row>
    <row r="4998" spans="1:6">
      <c r="A4998" s="513" t="s">
        <v>13945</v>
      </c>
      <c r="B4998" s="502">
        <v>105177</v>
      </c>
      <c r="C4998" s="503" t="s">
        <v>7104</v>
      </c>
      <c r="D4998" s="502" t="s">
        <v>13</v>
      </c>
      <c r="E4998" s="504">
        <v>155.28</v>
      </c>
      <c r="F4998" s="512">
        <v>0.86409999999999998</v>
      </c>
    </row>
    <row r="4999" spans="1:6">
      <c r="A4999" s="513" t="s">
        <v>13945</v>
      </c>
      <c r="B4999" s="502">
        <v>105176</v>
      </c>
      <c r="C4999" s="503" t="s">
        <v>7103</v>
      </c>
      <c r="D4999" s="502" t="s">
        <v>13</v>
      </c>
      <c r="E4999" s="504">
        <v>174.57</v>
      </c>
      <c r="F4999" s="512">
        <v>0.87029999999999996</v>
      </c>
    </row>
    <row r="5000" spans="1:6">
      <c r="A5000" s="513" t="s">
        <v>13945</v>
      </c>
      <c r="B5000" s="502">
        <v>94466</v>
      </c>
      <c r="C5000" s="503" t="s">
        <v>6893</v>
      </c>
      <c r="D5000" s="502" t="s">
        <v>13</v>
      </c>
      <c r="E5000" s="504">
        <v>56.96</v>
      </c>
      <c r="F5000" s="512">
        <v>0.68889999999999996</v>
      </c>
    </row>
    <row r="5001" spans="1:6">
      <c r="A5001" s="513" t="s">
        <v>13945</v>
      </c>
      <c r="B5001" s="502">
        <v>94468</v>
      </c>
      <c r="C5001" s="503" t="s">
        <v>6895</v>
      </c>
      <c r="D5001" s="502" t="s">
        <v>13</v>
      </c>
      <c r="E5001" s="504">
        <v>80.819999999999993</v>
      </c>
      <c r="F5001" s="512">
        <v>0.74309999999999998</v>
      </c>
    </row>
    <row r="5002" spans="1:6">
      <c r="A5002" s="513" t="s">
        <v>13945</v>
      </c>
      <c r="B5002" s="502">
        <v>94470</v>
      </c>
      <c r="C5002" s="503" t="s">
        <v>6897</v>
      </c>
      <c r="D5002" s="502" t="s">
        <v>13</v>
      </c>
      <c r="E5002" s="504">
        <v>122.21</v>
      </c>
      <c r="F5002" s="512">
        <v>0.7994</v>
      </c>
    </row>
    <row r="5003" spans="1:6">
      <c r="A5003" s="513" t="s">
        <v>13945</v>
      </c>
      <c r="B5003" s="502">
        <v>105225</v>
      </c>
      <c r="C5003" s="503" t="s">
        <v>7146</v>
      </c>
      <c r="D5003" s="502" t="s">
        <v>13</v>
      </c>
      <c r="E5003" s="504">
        <v>18.11</v>
      </c>
      <c r="F5003" s="512">
        <v>0</v>
      </c>
    </row>
    <row r="5004" spans="1:6">
      <c r="A5004" s="513" t="s">
        <v>13945</v>
      </c>
      <c r="B5004" s="502">
        <v>105226</v>
      </c>
      <c r="C5004" s="503" t="s">
        <v>7147</v>
      </c>
      <c r="D5004" s="502" t="s">
        <v>13</v>
      </c>
      <c r="E5004" s="504">
        <v>41.58</v>
      </c>
      <c r="F5004" s="512">
        <v>0</v>
      </c>
    </row>
    <row r="5005" spans="1:6">
      <c r="A5005" s="513" t="s">
        <v>13945</v>
      </c>
      <c r="B5005" s="502">
        <v>105227</v>
      </c>
      <c r="C5005" s="503" t="s">
        <v>7148</v>
      </c>
      <c r="D5005" s="502" t="s">
        <v>13</v>
      </c>
      <c r="E5005" s="504">
        <v>59.31</v>
      </c>
      <c r="F5005" s="512">
        <v>0</v>
      </c>
    </row>
    <row r="5006" spans="1:6">
      <c r="A5006" s="513" t="s">
        <v>13945</v>
      </c>
      <c r="B5006" s="502">
        <v>105212</v>
      </c>
      <c r="C5006" s="503" t="s">
        <v>7133</v>
      </c>
      <c r="D5006" s="502" t="s">
        <v>13</v>
      </c>
      <c r="E5006" s="504">
        <v>262.7</v>
      </c>
      <c r="F5006" s="512">
        <v>0.83220000000000005</v>
      </c>
    </row>
    <row r="5007" spans="1:6">
      <c r="A5007" s="513" t="s">
        <v>13945</v>
      </c>
      <c r="B5007" s="502">
        <v>105211</v>
      </c>
      <c r="C5007" s="503" t="s">
        <v>7132</v>
      </c>
      <c r="D5007" s="502" t="s">
        <v>13</v>
      </c>
      <c r="E5007" s="504">
        <v>264.72000000000003</v>
      </c>
      <c r="F5007" s="512">
        <v>0.82589999999999997</v>
      </c>
    </row>
    <row r="5008" spans="1:6">
      <c r="A5008" s="513" t="s">
        <v>13945</v>
      </c>
      <c r="B5008" s="502">
        <v>105189</v>
      </c>
      <c r="C5008" s="503" t="s">
        <v>7112</v>
      </c>
      <c r="D5008" s="502" t="s">
        <v>13</v>
      </c>
      <c r="E5008" s="504">
        <v>23.39</v>
      </c>
      <c r="F5008" s="512">
        <v>0</v>
      </c>
    </row>
    <row r="5009" spans="1:6">
      <c r="A5009" s="513" t="s">
        <v>13945</v>
      </c>
      <c r="B5009" s="502">
        <v>105190</v>
      </c>
      <c r="C5009" s="503" t="s">
        <v>7113</v>
      </c>
      <c r="D5009" s="502" t="s">
        <v>13</v>
      </c>
      <c r="E5009" s="504">
        <v>29.2</v>
      </c>
      <c r="F5009" s="512">
        <v>0</v>
      </c>
    </row>
    <row r="5010" spans="1:6">
      <c r="A5010" s="513" t="s">
        <v>13945</v>
      </c>
      <c r="B5010" s="502">
        <v>94625</v>
      </c>
      <c r="C5010" s="503" t="s">
        <v>6920</v>
      </c>
      <c r="D5010" s="502" t="s">
        <v>13</v>
      </c>
      <c r="E5010" s="504">
        <v>2532.4699999999998</v>
      </c>
      <c r="F5010" s="512">
        <v>0</v>
      </c>
    </row>
    <row r="5011" spans="1:6">
      <c r="A5011" s="513" t="s">
        <v>13945</v>
      </c>
      <c r="B5011" s="502">
        <v>94622</v>
      </c>
      <c r="C5011" s="503" t="s">
        <v>6917</v>
      </c>
      <c r="D5011" s="502" t="s">
        <v>13</v>
      </c>
      <c r="E5011" s="504">
        <v>315.02</v>
      </c>
      <c r="F5011" s="512">
        <v>0</v>
      </c>
    </row>
    <row r="5012" spans="1:6">
      <c r="A5012" s="513" t="s">
        <v>13945</v>
      </c>
      <c r="B5012" s="502">
        <v>94623</v>
      </c>
      <c r="C5012" s="503" t="s">
        <v>6918</v>
      </c>
      <c r="D5012" s="502" t="s">
        <v>13</v>
      </c>
      <c r="E5012" s="504">
        <v>785.09</v>
      </c>
      <c r="F5012" s="512">
        <v>0</v>
      </c>
    </row>
    <row r="5013" spans="1:6">
      <c r="A5013" s="513" t="s">
        <v>13945</v>
      </c>
      <c r="B5013" s="502">
        <v>94624</v>
      </c>
      <c r="C5013" s="503" t="s">
        <v>6919</v>
      </c>
      <c r="D5013" s="502" t="s">
        <v>13</v>
      </c>
      <c r="E5013" s="504">
        <v>1195.2</v>
      </c>
      <c r="F5013" s="512">
        <v>0</v>
      </c>
    </row>
    <row r="5014" spans="1:6">
      <c r="A5014" s="513" t="s">
        <v>13945</v>
      </c>
      <c r="B5014" s="502">
        <v>94763</v>
      </c>
      <c r="C5014" s="503" t="s">
        <v>7008</v>
      </c>
      <c r="D5014" s="502" t="s">
        <v>13</v>
      </c>
      <c r="E5014" s="504">
        <v>366.41</v>
      </c>
      <c r="F5014" s="512">
        <v>0</v>
      </c>
    </row>
    <row r="5015" spans="1:6">
      <c r="A5015" s="513" t="s">
        <v>13945</v>
      </c>
      <c r="B5015" s="502">
        <v>94756</v>
      </c>
      <c r="C5015" s="503" t="s">
        <v>7001</v>
      </c>
      <c r="D5015" s="502" t="s">
        <v>13</v>
      </c>
      <c r="E5015" s="504">
        <v>13.51</v>
      </c>
      <c r="F5015" s="512">
        <v>0</v>
      </c>
    </row>
    <row r="5016" spans="1:6">
      <c r="A5016" s="513" t="s">
        <v>13945</v>
      </c>
      <c r="B5016" s="502">
        <v>94757</v>
      </c>
      <c r="C5016" s="503" t="s">
        <v>7002</v>
      </c>
      <c r="D5016" s="502" t="s">
        <v>13</v>
      </c>
      <c r="E5016" s="504">
        <v>21.12</v>
      </c>
      <c r="F5016" s="512">
        <v>0</v>
      </c>
    </row>
    <row r="5017" spans="1:6">
      <c r="A5017" s="513" t="s">
        <v>13945</v>
      </c>
      <c r="B5017" s="502">
        <v>94758</v>
      </c>
      <c r="C5017" s="503" t="s">
        <v>7003</v>
      </c>
      <c r="D5017" s="502" t="s">
        <v>13</v>
      </c>
      <c r="E5017" s="504">
        <v>52.63</v>
      </c>
      <c r="F5017" s="512">
        <v>0</v>
      </c>
    </row>
    <row r="5018" spans="1:6">
      <c r="A5018" s="513" t="s">
        <v>13945</v>
      </c>
      <c r="B5018" s="502">
        <v>94759</v>
      </c>
      <c r="C5018" s="503" t="s">
        <v>7004</v>
      </c>
      <c r="D5018" s="502" t="s">
        <v>13</v>
      </c>
      <c r="E5018" s="504">
        <v>66.930000000000007</v>
      </c>
      <c r="F5018" s="512">
        <v>0</v>
      </c>
    </row>
    <row r="5019" spans="1:6">
      <c r="A5019" s="513" t="s">
        <v>13945</v>
      </c>
      <c r="B5019" s="502">
        <v>94760</v>
      </c>
      <c r="C5019" s="503" t="s">
        <v>7005</v>
      </c>
      <c r="D5019" s="502" t="s">
        <v>13</v>
      </c>
      <c r="E5019" s="504">
        <v>106.28</v>
      </c>
      <c r="F5019" s="512">
        <v>0</v>
      </c>
    </row>
    <row r="5020" spans="1:6">
      <c r="A5020" s="513" t="s">
        <v>13945</v>
      </c>
      <c r="B5020" s="502">
        <v>94761</v>
      </c>
      <c r="C5020" s="503" t="s">
        <v>7006</v>
      </c>
      <c r="D5020" s="502" t="s">
        <v>13</v>
      </c>
      <c r="E5020" s="504">
        <v>228.41</v>
      </c>
      <c r="F5020" s="512">
        <v>0</v>
      </c>
    </row>
    <row r="5021" spans="1:6">
      <c r="A5021" s="513" t="s">
        <v>13945</v>
      </c>
      <c r="B5021" s="502">
        <v>94762</v>
      </c>
      <c r="C5021" s="503" t="s">
        <v>7007</v>
      </c>
      <c r="D5021" s="502" t="s">
        <v>13</v>
      </c>
      <c r="E5021" s="504">
        <v>277.93</v>
      </c>
      <c r="F5021" s="512">
        <v>0</v>
      </c>
    </row>
    <row r="5022" spans="1:6">
      <c r="A5022" s="513" t="s">
        <v>13945</v>
      </c>
      <c r="B5022" s="502">
        <v>94462</v>
      </c>
      <c r="C5022" s="503" t="s">
        <v>6823</v>
      </c>
      <c r="D5022" s="502" t="s">
        <v>12</v>
      </c>
      <c r="E5022" s="504">
        <v>103.51</v>
      </c>
      <c r="F5022" s="512">
        <v>0.8004</v>
      </c>
    </row>
    <row r="5023" spans="1:6">
      <c r="A5023" s="513" t="s">
        <v>13945</v>
      </c>
      <c r="B5023" s="502">
        <v>94463</v>
      </c>
      <c r="C5023" s="503" t="s">
        <v>6824</v>
      </c>
      <c r="D5023" s="502" t="s">
        <v>12</v>
      </c>
      <c r="E5023" s="504">
        <v>126.96</v>
      </c>
      <c r="F5023" s="512">
        <v>0.80989999999999995</v>
      </c>
    </row>
    <row r="5024" spans="1:6">
      <c r="A5024" s="513" t="s">
        <v>13945</v>
      </c>
      <c r="B5024" s="502">
        <v>94464</v>
      </c>
      <c r="C5024" s="503" t="s">
        <v>6825</v>
      </c>
      <c r="D5024" s="502" t="s">
        <v>12</v>
      </c>
      <c r="E5024" s="504">
        <v>166.85</v>
      </c>
      <c r="F5024" s="512">
        <v>0.82930000000000004</v>
      </c>
    </row>
    <row r="5025" spans="1:6">
      <c r="A5025" s="513" t="s">
        <v>13945</v>
      </c>
      <c r="B5025" s="502">
        <v>94605</v>
      </c>
      <c r="C5025" s="503" t="s">
        <v>6829</v>
      </c>
      <c r="D5025" s="502" t="s">
        <v>12</v>
      </c>
      <c r="E5025" s="504">
        <v>1069.76</v>
      </c>
      <c r="F5025" s="512">
        <v>0</v>
      </c>
    </row>
    <row r="5026" spans="1:6">
      <c r="A5026" s="513" t="s">
        <v>13945</v>
      </c>
      <c r="B5026" s="502">
        <v>94602</v>
      </c>
      <c r="C5026" s="503" t="s">
        <v>6826</v>
      </c>
      <c r="D5026" s="502" t="s">
        <v>12</v>
      </c>
      <c r="E5026" s="504">
        <v>368.81</v>
      </c>
      <c r="F5026" s="512">
        <v>0</v>
      </c>
    </row>
    <row r="5027" spans="1:6">
      <c r="A5027" s="513" t="s">
        <v>13945</v>
      </c>
      <c r="B5027" s="502">
        <v>94603</v>
      </c>
      <c r="C5027" s="503" t="s">
        <v>6827</v>
      </c>
      <c r="D5027" s="502" t="s">
        <v>12</v>
      </c>
      <c r="E5027" s="504">
        <v>509.7</v>
      </c>
      <c r="F5027" s="512">
        <v>0</v>
      </c>
    </row>
    <row r="5028" spans="1:6">
      <c r="A5028" s="513" t="s">
        <v>13945</v>
      </c>
      <c r="B5028" s="502">
        <v>94604</v>
      </c>
      <c r="C5028" s="503" t="s">
        <v>6828</v>
      </c>
      <c r="D5028" s="502" t="s">
        <v>12</v>
      </c>
      <c r="E5028" s="504">
        <v>733.33</v>
      </c>
      <c r="F5028" s="512">
        <v>0</v>
      </c>
    </row>
    <row r="5029" spans="1:6">
      <c r="A5029" s="513" t="s">
        <v>13945</v>
      </c>
      <c r="B5029" s="502">
        <v>94723</v>
      </c>
      <c r="C5029" s="503" t="s">
        <v>6845</v>
      </c>
      <c r="D5029" s="502" t="s">
        <v>12</v>
      </c>
      <c r="E5029" s="504">
        <v>463.99</v>
      </c>
      <c r="F5029" s="512">
        <v>0</v>
      </c>
    </row>
    <row r="5030" spans="1:6">
      <c r="A5030" s="513" t="s">
        <v>13945</v>
      </c>
      <c r="B5030" s="502">
        <v>94716</v>
      </c>
      <c r="C5030" s="503" t="s">
        <v>6838</v>
      </c>
      <c r="D5030" s="502" t="s">
        <v>12</v>
      </c>
      <c r="E5030" s="504">
        <v>22.79</v>
      </c>
      <c r="F5030" s="512">
        <v>0</v>
      </c>
    </row>
    <row r="5031" spans="1:6">
      <c r="A5031" s="513" t="s">
        <v>13945</v>
      </c>
      <c r="B5031" s="502">
        <v>94717</v>
      </c>
      <c r="C5031" s="503" t="s">
        <v>6839</v>
      </c>
      <c r="D5031" s="502" t="s">
        <v>12</v>
      </c>
      <c r="E5031" s="504">
        <v>38.22</v>
      </c>
      <c r="F5031" s="512">
        <v>0</v>
      </c>
    </row>
    <row r="5032" spans="1:6">
      <c r="A5032" s="513" t="s">
        <v>13945</v>
      </c>
      <c r="B5032" s="502">
        <v>94718</v>
      </c>
      <c r="C5032" s="503" t="s">
        <v>6840</v>
      </c>
      <c r="D5032" s="502" t="s">
        <v>12</v>
      </c>
      <c r="E5032" s="504">
        <v>49.9</v>
      </c>
      <c r="F5032" s="512">
        <v>0</v>
      </c>
    </row>
    <row r="5033" spans="1:6">
      <c r="A5033" s="513" t="s">
        <v>13945</v>
      </c>
      <c r="B5033" s="502">
        <v>94719</v>
      </c>
      <c r="C5033" s="503" t="s">
        <v>6841</v>
      </c>
      <c r="D5033" s="502" t="s">
        <v>12</v>
      </c>
      <c r="E5033" s="504">
        <v>66.61</v>
      </c>
      <c r="F5033" s="512">
        <v>0</v>
      </c>
    </row>
    <row r="5034" spans="1:6">
      <c r="A5034" s="513" t="s">
        <v>13945</v>
      </c>
      <c r="B5034" s="502">
        <v>94720</v>
      </c>
      <c r="C5034" s="503" t="s">
        <v>6842</v>
      </c>
      <c r="D5034" s="502" t="s">
        <v>12</v>
      </c>
      <c r="E5034" s="504">
        <v>97.53</v>
      </c>
      <c r="F5034" s="512">
        <v>0</v>
      </c>
    </row>
    <row r="5035" spans="1:6">
      <c r="A5035" s="513" t="s">
        <v>13945</v>
      </c>
      <c r="B5035" s="502">
        <v>94721</v>
      </c>
      <c r="C5035" s="503" t="s">
        <v>6843</v>
      </c>
      <c r="D5035" s="502" t="s">
        <v>12</v>
      </c>
      <c r="E5035" s="504">
        <v>158.1</v>
      </c>
      <c r="F5035" s="512">
        <v>0</v>
      </c>
    </row>
    <row r="5036" spans="1:6">
      <c r="A5036" s="513" t="s">
        <v>13945</v>
      </c>
      <c r="B5036" s="502">
        <v>94722</v>
      </c>
      <c r="C5036" s="503" t="s">
        <v>6844</v>
      </c>
      <c r="D5036" s="502" t="s">
        <v>12</v>
      </c>
      <c r="E5036" s="504">
        <v>246.54</v>
      </c>
      <c r="F5036" s="512">
        <v>0</v>
      </c>
    </row>
    <row r="5037" spans="1:6">
      <c r="A5037" s="513" t="s">
        <v>13945</v>
      </c>
      <c r="B5037" s="502">
        <v>96726</v>
      </c>
      <c r="C5037" s="503" t="s">
        <v>6854</v>
      </c>
      <c r="D5037" s="502" t="s">
        <v>12</v>
      </c>
      <c r="E5037" s="504">
        <v>189.84</v>
      </c>
      <c r="F5037" s="512">
        <v>0</v>
      </c>
    </row>
    <row r="5038" spans="1:6">
      <c r="A5038" s="513" t="s">
        <v>13945</v>
      </c>
      <c r="B5038" s="502">
        <v>96735</v>
      </c>
      <c r="C5038" s="503" t="s">
        <v>6863</v>
      </c>
      <c r="D5038" s="502" t="s">
        <v>12</v>
      </c>
      <c r="E5038" s="504">
        <v>361.9</v>
      </c>
      <c r="F5038" s="512">
        <v>0</v>
      </c>
    </row>
    <row r="5039" spans="1:6">
      <c r="A5039" s="513" t="s">
        <v>13945</v>
      </c>
      <c r="B5039" s="502">
        <v>96718</v>
      </c>
      <c r="C5039" s="503" t="s">
        <v>6846</v>
      </c>
      <c r="D5039" s="502" t="s">
        <v>12</v>
      </c>
      <c r="E5039" s="504">
        <v>16.7</v>
      </c>
      <c r="F5039" s="512">
        <v>0</v>
      </c>
    </row>
    <row r="5040" spans="1:6">
      <c r="A5040" s="513" t="s">
        <v>13945</v>
      </c>
      <c r="B5040" s="502">
        <v>96727</v>
      </c>
      <c r="C5040" s="503" t="s">
        <v>6855</v>
      </c>
      <c r="D5040" s="502" t="s">
        <v>12</v>
      </c>
      <c r="E5040" s="504">
        <v>18.940000000000001</v>
      </c>
      <c r="F5040" s="512">
        <v>0</v>
      </c>
    </row>
    <row r="5041" spans="1:6">
      <c r="A5041" s="513" t="s">
        <v>13945</v>
      </c>
      <c r="B5041" s="502">
        <v>96719</v>
      </c>
      <c r="C5041" s="503" t="s">
        <v>6847</v>
      </c>
      <c r="D5041" s="502" t="s">
        <v>12</v>
      </c>
      <c r="E5041" s="504">
        <v>21.5</v>
      </c>
      <c r="F5041" s="512">
        <v>0</v>
      </c>
    </row>
    <row r="5042" spans="1:6">
      <c r="A5042" s="513" t="s">
        <v>13945</v>
      </c>
      <c r="B5042" s="502">
        <v>96728</v>
      </c>
      <c r="C5042" s="503" t="s">
        <v>6856</v>
      </c>
      <c r="D5042" s="502" t="s">
        <v>12</v>
      </c>
      <c r="E5042" s="504">
        <v>24.63</v>
      </c>
      <c r="F5042" s="512">
        <v>0</v>
      </c>
    </row>
    <row r="5043" spans="1:6">
      <c r="A5043" s="513" t="s">
        <v>13945</v>
      </c>
      <c r="B5043" s="502">
        <v>96720</v>
      </c>
      <c r="C5043" s="503" t="s">
        <v>6848</v>
      </c>
      <c r="D5043" s="502" t="s">
        <v>12</v>
      </c>
      <c r="E5043" s="504">
        <v>19.309999999999999</v>
      </c>
      <c r="F5043" s="512">
        <v>0</v>
      </c>
    </row>
    <row r="5044" spans="1:6">
      <c r="A5044" s="513" t="s">
        <v>13945</v>
      </c>
      <c r="B5044" s="502">
        <v>96729</v>
      </c>
      <c r="C5044" s="503" t="s">
        <v>6857</v>
      </c>
      <c r="D5044" s="502" t="s">
        <v>12</v>
      </c>
      <c r="E5044" s="504">
        <v>31.88</v>
      </c>
      <c r="F5044" s="512">
        <v>0</v>
      </c>
    </row>
    <row r="5045" spans="1:6">
      <c r="A5045" s="513" t="s">
        <v>13945</v>
      </c>
      <c r="B5045" s="502">
        <v>96721</v>
      </c>
      <c r="C5045" s="503" t="s">
        <v>6849</v>
      </c>
      <c r="D5045" s="502" t="s">
        <v>12</v>
      </c>
      <c r="E5045" s="504">
        <v>25.17</v>
      </c>
      <c r="F5045" s="512">
        <v>0</v>
      </c>
    </row>
    <row r="5046" spans="1:6">
      <c r="A5046" s="513" t="s">
        <v>13945</v>
      </c>
      <c r="B5046" s="502">
        <v>96730</v>
      </c>
      <c r="C5046" s="503" t="s">
        <v>6858</v>
      </c>
      <c r="D5046" s="502" t="s">
        <v>12</v>
      </c>
      <c r="E5046" s="504">
        <v>44.3</v>
      </c>
      <c r="F5046" s="512">
        <v>0</v>
      </c>
    </row>
    <row r="5047" spans="1:6">
      <c r="A5047" s="513" t="s">
        <v>13945</v>
      </c>
      <c r="B5047" s="502">
        <v>96722</v>
      </c>
      <c r="C5047" s="503" t="s">
        <v>6850</v>
      </c>
      <c r="D5047" s="502" t="s">
        <v>12</v>
      </c>
      <c r="E5047" s="504">
        <v>38.92</v>
      </c>
      <c r="F5047" s="512">
        <v>0</v>
      </c>
    </row>
    <row r="5048" spans="1:6">
      <c r="A5048" s="513" t="s">
        <v>13945</v>
      </c>
      <c r="B5048" s="502">
        <v>96731</v>
      </c>
      <c r="C5048" s="503" t="s">
        <v>6859</v>
      </c>
      <c r="D5048" s="502" t="s">
        <v>12</v>
      </c>
      <c r="E5048" s="504">
        <v>67.319999999999993</v>
      </c>
      <c r="F5048" s="512">
        <v>0</v>
      </c>
    </row>
    <row r="5049" spans="1:6">
      <c r="A5049" s="513" t="s">
        <v>13945</v>
      </c>
      <c r="B5049" s="502">
        <v>96723</v>
      </c>
      <c r="C5049" s="503" t="s">
        <v>6851</v>
      </c>
      <c r="D5049" s="502" t="s">
        <v>12</v>
      </c>
      <c r="E5049" s="504">
        <v>60.74</v>
      </c>
      <c r="F5049" s="512">
        <v>0</v>
      </c>
    </row>
    <row r="5050" spans="1:6">
      <c r="A5050" s="513" t="s">
        <v>13945</v>
      </c>
      <c r="B5050" s="502">
        <v>96732</v>
      </c>
      <c r="C5050" s="503" t="s">
        <v>6860</v>
      </c>
      <c r="D5050" s="502" t="s">
        <v>12</v>
      </c>
      <c r="E5050" s="504">
        <v>113.97</v>
      </c>
      <c r="F5050" s="512">
        <v>0</v>
      </c>
    </row>
    <row r="5051" spans="1:6">
      <c r="A5051" s="513" t="s">
        <v>13945</v>
      </c>
      <c r="B5051" s="502">
        <v>96724</v>
      </c>
      <c r="C5051" s="503" t="s">
        <v>6852</v>
      </c>
      <c r="D5051" s="502" t="s">
        <v>12</v>
      </c>
      <c r="E5051" s="504">
        <v>77.959999999999994</v>
      </c>
      <c r="F5051" s="512">
        <v>0</v>
      </c>
    </row>
    <row r="5052" spans="1:6">
      <c r="A5052" s="513" t="s">
        <v>13945</v>
      </c>
      <c r="B5052" s="502">
        <v>96733</v>
      </c>
      <c r="C5052" s="503" t="s">
        <v>6861</v>
      </c>
      <c r="D5052" s="502" t="s">
        <v>12</v>
      </c>
      <c r="E5052" s="504">
        <v>155.47</v>
      </c>
      <c r="F5052" s="512">
        <v>0</v>
      </c>
    </row>
    <row r="5053" spans="1:6">
      <c r="A5053" s="513" t="s">
        <v>13945</v>
      </c>
      <c r="B5053" s="502">
        <v>96725</v>
      </c>
      <c r="C5053" s="503" t="s">
        <v>6853</v>
      </c>
      <c r="D5053" s="502" t="s">
        <v>12</v>
      </c>
      <c r="E5053" s="504">
        <v>128.28</v>
      </c>
      <c r="F5053" s="512">
        <v>0</v>
      </c>
    </row>
    <row r="5054" spans="1:6">
      <c r="A5054" s="513" t="s">
        <v>13945</v>
      </c>
      <c r="B5054" s="502">
        <v>96734</v>
      </c>
      <c r="C5054" s="503" t="s">
        <v>6862</v>
      </c>
      <c r="D5054" s="502" t="s">
        <v>12</v>
      </c>
      <c r="E5054" s="504">
        <v>260.24</v>
      </c>
      <c r="F5054" s="512">
        <v>0</v>
      </c>
    </row>
    <row r="5055" spans="1:6">
      <c r="A5055" s="513" t="s">
        <v>13945</v>
      </c>
      <c r="B5055" s="502">
        <v>94648</v>
      </c>
      <c r="C5055" s="503" t="s">
        <v>6830</v>
      </c>
      <c r="D5055" s="502" t="s">
        <v>12</v>
      </c>
      <c r="E5055" s="504">
        <v>7.39</v>
      </c>
      <c r="F5055" s="512">
        <v>0</v>
      </c>
    </row>
    <row r="5056" spans="1:6">
      <c r="A5056" s="513" t="s">
        <v>13945</v>
      </c>
      <c r="B5056" s="502">
        <v>94655</v>
      </c>
      <c r="C5056" s="503" t="s">
        <v>6837</v>
      </c>
      <c r="D5056" s="502" t="s">
        <v>12</v>
      </c>
      <c r="E5056" s="504">
        <v>132.26</v>
      </c>
      <c r="F5056" s="512">
        <v>0</v>
      </c>
    </row>
    <row r="5057" spans="1:6">
      <c r="A5057" s="513" t="s">
        <v>13945</v>
      </c>
      <c r="B5057" s="502">
        <v>94649</v>
      </c>
      <c r="C5057" s="503" t="s">
        <v>6831</v>
      </c>
      <c r="D5057" s="502" t="s">
        <v>12</v>
      </c>
      <c r="E5057" s="504">
        <v>13.81</v>
      </c>
      <c r="F5057" s="512">
        <v>0</v>
      </c>
    </row>
    <row r="5058" spans="1:6">
      <c r="A5058" s="513" t="s">
        <v>13945</v>
      </c>
      <c r="B5058" s="502">
        <v>94650</v>
      </c>
      <c r="C5058" s="503" t="s">
        <v>6832</v>
      </c>
      <c r="D5058" s="502" t="s">
        <v>12</v>
      </c>
      <c r="E5058" s="504">
        <v>20.92</v>
      </c>
      <c r="F5058" s="512">
        <v>0</v>
      </c>
    </row>
    <row r="5059" spans="1:6">
      <c r="A5059" s="513" t="s">
        <v>13945</v>
      </c>
      <c r="B5059" s="502">
        <v>94651</v>
      </c>
      <c r="C5059" s="503" t="s">
        <v>6833</v>
      </c>
      <c r="D5059" s="502" t="s">
        <v>12</v>
      </c>
      <c r="E5059" s="504">
        <v>24.28</v>
      </c>
      <c r="F5059" s="512">
        <v>0</v>
      </c>
    </row>
    <row r="5060" spans="1:6">
      <c r="A5060" s="513" t="s">
        <v>13945</v>
      </c>
      <c r="B5060" s="502">
        <v>94652</v>
      </c>
      <c r="C5060" s="503" t="s">
        <v>6834</v>
      </c>
      <c r="D5060" s="502" t="s">
        <v>12</v>
      </c>
      <c r="E5060" s="504">
        <v>38.08</v>
      </c>
      <c r="F5060" s="512">
        <v>0</v>
      </c>
    </row>
    <row r="5061" spans="1:6">
      <c r="A5061" s="513" t="s">
        <v>13945</v>
      </c>
      <c r="B5061" s="502">
        <v>94653</v>
      </c>
      <c r="C5061" s="503" t="s">
        <v>6835</v>
      </c>
      <c r="D5061" s="502" t="s">
        <v>12</v>
      </c>
      <c r="E5061" s="504">
        <v>61.59</v>
      </c>
      <c r="F5061" s="512">
        <v>0</v>
      </c>
    </row>
    <row r="5062" spans="1:6">
      <c r="A5062" s="513" t="s">
        <v>13945</v>
      </c>
      <c r="B5062" s="502">
        <v>94654</v>
      </c>
      <c r="C5062" s="503" t="s">
        <v>6836</v>
      </c>
      <c r="D5062" s="502" t="s">
        <v>12</v>
      </c>
      <c r="E5062" s="504">
        <v>84</v>
      </c>
      <c r="F5062" s="512">
        <v>0</v>
      </c>
    </row>
    <row r="5063" spans="1:6">
      <c r="A5063" s="513" t="s">
        <v>13945</v>
      </c>
      <c r="B5063" s="502">
        <v>94689</v>
      </c>
      <c r="C5063" s="503" t="s">
        <v>6954</v>
      </c>
      <c r="D5063" s="502" t="s">
        <v>13</v>
      </c>
      <c r="E5063" s="504">
        <v>10.210000000000001</v>
      </c>
      <c r="F5063" s="512">
        <v>0</v>
      </c>
    </row>
    <row r="5064" spans="1:6">
      <c r="A5064" s="513" t="s">
        <v>13945</v>
      </c>
      <c r="B5064" s="502">
        <v>94702</v>
      </c>
      <c r="C5064" s="503" t="s">
        <v>6967</v>
      </c>
      <c r="D5064" s="502" t="s">
        <v>13</v>
      </c>
      <c r="E5064" s="504">
        <v>203.85</v>
      </c>
      <c r="F5064" s="512">
        <v>0</v>
      </c>
    </row>
    <row r="5065" spans="1:6">
      <c r="A5065" s="513" t="s">
        <v>13945</v>
      </c>
      <c r="B5065" s="502">
        <v>94691</v>
      </c>
      <c r="C5065" s="503" t="s">
        <v>6956</v>
      </c>
      <c r="D5065" s="502" t="s">
        <v>13</v>
      </c>
      <c r="E5065" s="504">
        <v>14.72</v>
      </c>
      <c r="F5065" s="512">
        <v>0</v>
      </c>
    </row>
    <row r="5066" spans="1:6">
      <c r="A5066" s="513" t="s">
        <v>13945</v>
      </c>
      <c r="B5066" s="502">
        <v>94693</v>
      </c>
      <c r="C5066" s="503" t="s">
        <v>6958</v>
      </c>
      <c r="D5066" s="502" t="s">
        <v>13</v>
      </c>
      <c r="E5066" s="504">
        <v>19.27</v>
      </c>
      <c r="F5066" s="512">
        <v>0</v>
      </c>
    </row>
    <row r="5067" spans="1:6">
      <c r="A5067" s="513" t="s">
        <v>13945</v>
      </c>
      <c r="B5067" s="502">
        <v>94695</v>
      </c>
      <c r="C5067" s="503" t="s">
        <v>6960</v>
      </c>
      <c r="D5067" s="502" t="s">
        <v>13</v>
      </c>
      <c r="E5067" s="504">
        <v>33.72</v>
      </c>
      <c r="F5067" s="512">
        <v>0</v>
      </c>
    </row>
    <row r="5068" spans="1:6">
      <c r="A5068" s="513" t="s">
        <v>13945</v>
      </c>
      <c r="B5068" s="502">
        <v>94698</v>
      </c>
      <c r="C5068" s="503" t="s">
        <v>6963</v>
      </c>
      <c r="D5068" s="502" t="s">
        <v>13</v>
      </c>
      <c r="E5068" s="504">
        <v>72.47</v>
      </c>
      <c r="F5068" s="512">
        <v>0</v>
      </c>
    </row>
    <row r="5069" spans="1:6">
      <c r="A5069" s="513" t="s">
        <v>13945</v>
      </c>
      <c r="B5069" s="502">
        <v>94700</v>
      </c>
      <c r="C5069" s="503" t="s">
        <v>6965</v>
      </c>
      <c r="D5069" s="502" t="s">
        <v>13</v>
      </c>
      <c r="E5069" s="504">
        <v>141.59</v>
      </c>
      <c r="F5069" s="512">
        <v>0</v>
      </c>
    </row>
    <row r="5070" spans="1:6">
      <c r="A5070" s="513" t="s">
        <v>13945</v>
      </c>
      <c r="B5070" s="502">
        <v>94477</v>
      </c>
      <c r="C5070" s="503" t="s">
        <v>6904</v>
      </c>
      <c r="D5070" s="502" t="s">
        <v>13</v>
      </c>
      <c r="E5070" s="504">
        <v>109.21</v>
      </c>
      <c r="F5070" s="512">
        <v>0.67810000000000004</v>
      </c>
    </row>
    <row r="5071" spans="1:6">
      <c r="A5071" s="513" t="s">
        <v>13945</v>
      </c>
      <c r="B5071" s="502">
        <v>94478</v>
      </c>
      <c r="C5071" s="503" t="s">
        <v>6905</v>
      </c>
      <c r="D5071" s="502" t="s">
        <v>13</v>
      </c>
      <c r="E5071" s="504">
        <v>181.78</v>
      </c>
      <c r="F5071" s="512">
        <v>0.77359999999999995</v>
      </c>
    </row>
    <row r="5072" spans="1:6">
      <c r="A5072" s="513" t="s">
        <v>13945</v>
      </c>
      <c r="B5072" s="502">
        <v>94479</v>
      </c>
      <c r="C5072" s="503" t="s">
        <v>6906</v>
      </c>
      <c r="D5072" s="502" t="s">
        <v>13</v>
      </c>
      <c r="E5072" s="504">
        <v>236.9</v>
      </c>
      <c r="F5072" s="512">
        <v>0.79500000000000004</v>
      </c>
    </row>
    <row r="5073" spans="1:6">
      <c r="A5073" s="513" t="s">
        <v>13945</v>
      </c>
      <c r="B5073" s="502">
        <v>96764</v>
      </c>
      <c r="C5073" s="503" t="s">
        <v>7047</v>
      </c>
      <c r="D5073" s="502" t="s">
        <v>13</v>
      </c>
      <c r="E5073" s="504">
        <v>354.96</v>
      </c>
      <c r="F5073" s="512">
        <v>0</v>
      </c>
    </row>
    <row r="5074" spans="1:6">
      <c r="A5074" s="513" t="s">
        <v>13945</v>
      </c>
      <c r="B5074" s="502">
        <v>105164</v>
      </c>
      <c r="C5074" s="503" t="s">
        <v>7093</v>
      </c>
      <c r="D5074" s="502" t="s">
        <v>13</v>
      </c>
      <c r="E5074" s="504">
        <v>11.66</v>
      </c>
      <c r="F5074" s="512">
        <v>0</v>
      </c>
    </row>
    <row r="5075" spans="1:6">
      <c r="A5075" s="513" t="s">
        <v>13945</v>
      </c>
      <c r="B5075" s="502">
        <v>105165</v>
      </c>
      <c r="C5075" s="503" t="s">
        <v>7094</v>
      </c>
      <c r="D5075" s="502" t="s">
        <v>13</v>
      </c>
      <c r="E5075" s="504">
        <v>11.8</v>
      </c>
      <c r="F5075" s="512">
        <v>0</v>
      </c>
    </row>
    <row r="5076" spans="1:6">
      <c r="A5076" s="513" t="s">
        <v>13945</v>
      </c>
      <c r="B5076" s="502">
        <v>96758</v>
      </c>
      <c r="C5076" s="503" t="s">
        <v>7041</v>
      </c>
      <c r="D5076" s="502" t="s">
        <v>13</v>
      </c>
      <c r="E5076" s="504">
        <v>18.55</v>
      </c>
      <c r="F5076" s="512">
        <v>0</v>
      </c>
    </row>
    <row r="5077" spans="1:6">
      <c r="A5077" s="513" t="s">
        <v>13945</v>
      </c>
      <c r="B5077" s="502">
        <v>96759</v>
      </c>
      <c r="C5077" s="503" t="s">
        <v>7042</v>
      </c>
      <c r="D5077" s="502" t="s">
        <v>13</v>
      </c>
      <c r="E5077" s="504">
        <v>27.96</v>
      </c>
      <c r="F5077" s="512">
        <v>0</v>
      </c>
    </row>
    <row r="5078" spans="1:6">
      <c r="A5078" s="513" t="s">
        <v>13945</v>
      </c>
      <c r="B5078" s="502">
        <v>96760</v>
      </c>
      <c r="C5078" s="503" t="s">
        <v>7043</v>
      </c>
      <c r="D5078" s="502" t="s">
        <v>13</v>
      </c>
      <c r="E5078" s="504">
        <v>46.32</v>
      </c>
      <c r="F5078" s="512">
        <v>0</v>
      </c>
    </row>
    <row r="5079" spans="1:6">
      <c r="A5079" s="513" t="s">
        <v>13945</v>
      </c>
      <c r="B5079" s="502">
        <v>96761</v>
      </c>
      <c r="C5079" s="503" t="s">
        <v>7044</v>
      </c>
      <c r="D5079" s="502" t="s">
        <v>13</v>
      </c>
      <c r="E5079" s="504">
        <v>69.45</v>
      </c>
      <c r="F5079" s="512">
        <v>0</v>
      </c>
    </row>
    <row r="5080" spans="1:6">
      <c r="A5080" s="513" t="s">
        <v>13945</v>
      </c>
      <c r="B5080" s="502">
        <v>96762</v>
      </c>
      <c r="C5080" s="503" t="s">
        <v>7045</v>
      </c>
      <c r="D5080" s="502" t="s">
        <v>13</v>
      </c>
      <c r="E5080" s="504">
        <v>132.74</v>
      </c>
      <c r="F5080" s="512">
        <v>0</v>
      </c>
    </row>
    <row r="5081" spans="1:6">
      <c r="A5081" s="513" t="s">
        <v>13945</v>
      </c>
      <c r="B5081" s="502">
        <v>96763</v>
      </c>
      <c r="C5081" s="503" t="s">
        <v>7046</v>
      </c>
      <c r="D5081" s="502" t="s">
        <v>13</v>
      </c>
      <c r="E5081" s="504">
        <v>177.82</v>
      </c>
      <c r="F5081" s="512">
        <v>0</v>
      </c>
    </row>
    <row r="5082" spans="1:6">
      <c r="A5082" s="513" t="s">
        <v>13945</v>
      </c>
      <c r="B5082" s="502">
        <v>94688</v>
      </c>
      <c r="C5082" s="503" t="s">
        <v>6953</v>
      </c>
      <c r="D5082" s="502" t="s">
        <v>13</v>
      </c>
      <c r="E5082" s="504">
        <v>7.39</v>
      </c>
      <c r="F5082" s="512">
        <v>0</v>
      </c>
    </row>
    <row r="5083" spans="1:6">
      <c r="A5083" s="513" t="s">
        <v>13945</v>
      </c>
      <c r="B5083" s="502">
        <v>94701</v>
      </c>
      <c r="C5083" s="503" t="s">
        <v>6966</v>
      </c>
      <c r="D5083" s="502" t="s">
        <v>13</v>
      </c>
      <c r="E5083" s="504">
        <v>244.4</v>
      </c>
      <c r="F5083" s="512">
        <v>0</v>
      </c>
    </row>
    <row r="5084" spans="1:6">
      <c r="A5084" s="513" t="s">
        <v>13945</v>
      </c>
      <c r="B5084" s="502">
        <v>94690</v>
      </c>
      <c r="C5084" s="503" t="s">
        <v>6955</v>
      </c>
      <c r="D5084" s="502" t="s">
        <v>13</v>
      </c>
      <c r="E5084" s="504">
        <v>12.21</v>
      </c>
      <c r="F5084" s="512">
        <v>0</v>
      </c>
    </row>
    <row r="5085" spans="1:6">
      <c r="A5085" s="513" t="s">
        <v>13945</v>
      </c>
      <c r="B5085" s="502">
        <v>94692</v>
      </c>
      <c r="C5085" s="503" t="s">
        <v>6957</v>
      </c>
      <c r="D5085" s="502" t="s">
        <v>13</v>
      </c>
      <c r="E5085" s="504">
        <v>20.83</v>
      </c>
      <c r="F5085" s="512">
        <v>0</v>
      </c>
    </row>
    <row r="5086" spans="1:6">
      <c r="A5086" s="513" t="s">
        <v>13945</v>
      </c>
      <c r="B5086" s="502">
        <v>94694</v>
      </c>
      <c r="C5086" s="503" t="s">
        <v>6959</v>
      </c>
      <c r="D5086" s="502" t="s">
        <v>13</v>
      </c>
      <c r="E5086" s="504">
        <v>25.78</v>
      </c>
      <c r="F5086" s="512">
        <v>0</v>
      </c>
    </row>
    <row r="5087" spans="1:6">
      <c r="A5087" s="513" t="s">
        <v>13945</v>
      </c>
      <c r="B5087" s="502">
        <v>94696</v>
      </c>
      <c r="C5087" s="503" t="s">
        <v>6961</v>
      </c>
      <c r="D5087" s="502" t="s">
        <v>13</v>
      </c>
      <c r="E5087" s="504">
        <v>54.73</v>
      </c>
      <c r="F5087" s="512">
        <v>0</v>
      </c>
    </row>
    <row r="5088" spans="1:6">
      <c r="A5088" s="513" t="s">
        <v>13945</v>
      </c>
      <c r="B5088" s="502">
        <v>94697</v>
      </c>
      <c r="C5088" s="503" t="s">
        <v>6962</v>
      </c>
      <c r="D5088" s="502" t="s">
        <v>13</v>
      </c>
      <c r="E5088" s="504">
        <v>93.98</v>
      </c>
      <c r="F5088" s="512">
        <v>0</v>
      </c>
    </row>
    <row r="5089" spans="1:6">
      <c r="A5089" s="513" t="s">
        <v>13945</v>
      </c>
      <c r="B5089" s="502">
        <v>94699</v>
      </c>
      <c r="C5089" s="503" t="s">
        <v>6964</v>
      </c>
      <c r="D5089" s="502" t="s">
        <v>13</v>
      </c>
      <c r="E5089" s="504">
        <v>124.62</v>
      </c>
      <c r="F5089" s="512">
        <v>0</v>
      </c>
    </row>
    <row r="5090" spans="1:6">
      <c r="A5090" s="513" t="s">
        <v>13945</v>
      </c>
      <c r="B5090" s="502">
        <v>105167</v>
      </c>
      <c r="C5090" s="503" t="s">
        <v>7096</v>
      </c>
      <c r="D5090" s="502" t="s">
        <v>13</v>
      </c>
      <c r="E5090" s="504">
        <v>243.79</v>
      </c>
      <c r="F5090" s="512">
        <v>0</v>
      </c>
    </row>
    <row r="5091" spans="1:6">
      <c r="A5091" s="513" t="s">
        <v>13945</v>
      </c>
      <c r="B5091" s="502">
        <v>105168</v>
      </c>
      <c r="C5091" s="503" t="s">
        <v>13962</v>
      </c>
      <c r="D5091" s="502" t="s">
        <v>13</v>
      </c>
      <c r="E5091" s="504">
        <v>0</v>
      </c>
      <c r="F5091" s="512"/>
    </row>
    <row r="5092" spans="1:6">
      <c r="A5092" s="513" t="s">
        <v>13945</v>
      </c>
      <c r="B5092" s="502">
        <v>105171</v>
      </c>
      <c r="C5092" s="503" t="s">
        <v>13963</v>
      </c>
      <c r="D5092" s="502" t="s">
        <v>13</v>
      </c>
      <c r="E5092" s="504">
        <v>0</v>
      </c>
      <c r="F5092" s="512"/>
    </row>
    <row r="5093" spans="1:6">
      <c r="A5093" s="513" t="s">
        <v>13945</v>
      </c>
      <c r="B5093" s="502">
        <v>105191</v>
      </c>
      <c r="C5093" s="503" t="s">
        <v>13964</v>
      </c>
      <c r="D5093" s="502" t="s">
        <v>13</v>
      </c>
      <c r="E5093" s="504">
        <v>0</v>
      </c>
      <c r="F5093" s="512"/>
    </row>
    <row r="5094" spans="1:6">
      <c r="A5094" s="513" t="s">
        <v>13945</v>
      </c>
      <c r="B5094" s="502">
        <v>105192</v>
      </c>
      <c r="C5094" s="503" t="s">
        <v>13965</v>
      </c>
      <c r="D5094" s="502" t="s">
        <v>13</v>
      </c>
      <c r="E5094" s="504">
        <v>0</v>
      </c>
      <c r="F5094" s="512"/>
    </row>
    <row r="5095" spans="1:6">
      <c r="A5095" s="513" t="s">
        <v>13966</v>
      </c>
      <c r="B5095" s="502">
        <v>96809</v>
      </c>
      <c r="C5095" s="503" t="s">
        <v>4779</v>
      </c>
      <c r="D5095" s="502" t="s">
        <v>13</v>
      </c>
      <c r="E5095" s="504">
        <v>19.329999999999998</v>
      </c>
      <c r="F5095" s="512">
        <v>0.50700000000000001</v>
      </c>
    </row>
    <row r="5096" spans="1:6">
      <c r="A5096" s="513" t="s">
        <v>13966</v>
      </c>
      <c r="B5096" s="502">
        <v>96812</v>
      </c>
      <c r="C5096" s="503" t="s">
        <v>4782</v>
      </c>
      <c r="D5096" s="502" t="s">
        <v>13</v>
      </c>
      <c r="E5096" s="504">
        <v>20.16</v>
      </c>
      <c r="F5096" s="512">
        <v>0.4945</v>
      </c>
    </row>
    <row r="5097" spans="1:6">
      <c r="A5097" s="513" t="s">
        <v>13966</v>
      </c>
      <c r="B5097" s="502">
        <v>96813</v>
      </c>
      <c r="C5097" s="503" t="s">
        <v>4783</v>
      </c>
      <c r="D5097" s="502" t="s">
        <v>13</v>
      </c>
      <c r="E5097" s="504">
        <v>22.96</v>
      </c>
      <c r="F5097" s="512">
        <v>0.50870000000000004</v>
      </c>
    </row>
    <row r="5098" spans="1:6">
      <c r="A5098" s="513" t="s">
        <v>13966</v>
      </c>
      <c r="B5098" s="502">
        <v>96817</v>
      </c>
      <c r="C5098" s="503" t="s">
        <v>4787</v>
      </c>
      <c r="D5098" s="502" t="s">
        <v>13</v>
      </c>
      <c r="E5098" s="504">
        <v>34.58</v>
      </c>
      <c r="F5098" s="512">
        <v>0.6099</v>
      </c>
    </row>
    <row r="5099" spans="1:6">
      <c r="A5099" s="513" t="s">
        <v>13966</v>
      </c>
      <c r="B5099" s="502">
        <v>96816</v>
      </c>
      <c r="C5099" s="503" t="s">
        <v>4786</v>
      </c>
      <c r="D5099" s="502" t="s">
        <v>13</v>
      </c>
      <c r="E5099" s="504">
        <v>25.93</v>
      </c>
      <c r="F5099" s="512">
        <v>0.53339999999999999</v>
      </c>
    </row>
    <row r="5100" spans="1:6">
      <c r="A5100" s="513" t="s">
        <v>13966</v>
      </c>
      <c r="B5100" s="502">
        <v>96821</v>
      </c>
      <c r="C5100" s="503" t="s">
        <v>4791</v>
      </c>
      <c r="D5100" s="502" t="s">
        <v>13</v>
      </c>
      <c r="E5100" s="504">
        <v>38.49</v>
      </c>
      <c r="F5100" s="512">
        <v>0.61960000000000004</v>
      </c>
    </row>
    <row r="5101" spans="1:6">
      <c r="A5101" s="513" t="s">
        <v>13966</v>
      </c>
      <c r="B5101" s="502">
        <v>96824</v>
      </c>
      <c r="C5101" s="503" t="s">
        <v>4794</v>
      </c>
      <c r="D5101" s="502" t="s">
        <v>13</v>
      </c>
      <c r="E5101" s="504">
        <v>18.11</v>
      </c>
      <c r="F5101" s="512">
        <v>0.53339999999999999</v>
      </c>
    </row>
    <row r="5102" spans="1:6">
      <c r="A5102" s="513" t="s">
        <v>13966</v>
      </c>
      <c r="B5102" s="502">
        <v>96827</v>
      </c>
      <c r="C5102" s="503" t="s">
        <v>4796</v>
      </c>
      <c r="D5102" s="502" t="s">
        <v>13</v>
      </c>
      <c r="E5102" s="504">
        <v>19.739999999999998</v>
      </c>
      <c r="F5102" s="512">
        <v>0.54859999999999998</v>
      </c>
    </row>
    <row r="5103" spans="1:6">
      <c r="A5103" s="513" t="s">
        <v>13966</v>
      </c>
      <c r="B5103" s="502">
        <v>96828</v>
      </c>
      <c r="C5103" s="503" t="s">
        <v>4797</v>
      </c>
      <c r="D5103" s="502" t="s">
        <v>13</v>
      </c>
      <c r="E5103" s="504">
        <v>24.33</v>
      </c>
      <c r="F5103" s="512">
        <v>0.58819999999999995</v>
      </c>
    </row>
    <row r="5104" spans="1:6">
      <c r="A5104" s="513" t="s">
        <v>13966</v>
      </c>
      <c r="B5104" s="502">
        <v>96832</v>
      </c>
      <c r="C5104" s="503" t="s">
        <v>4800</v>
      </c>
      <c r="D5104" s="502" t="s">
        <v>13</v>
      </c>
      <c r="E5104" s="504">
        <v>30.56</v>
      </c>
      <c r="F5104" s="512">
        <v>0.65380000000000005</v>
      </c>
    </row>
    <row r="5105" spans="1:6">
      <c r="A5105" s="513" t="s">
        <v>13966</v>
      </c>
      <c r="B5105" s="502">
        <v>104525</v>
      </c>
      <c r="C5105" s="503" t="s">
        <v>13967</v>
      </c>
      <c r="D5105" s="502" t="s">
        <v>13</v>
      </c>
      <c r="E5105" s="504">
        <v>0</v>
      </c>
      <c r="F5105" s="512"/>
    </row>
    <row r="5106" spans="1:6">
      <c r="A5106" s="513" t="s">
        <v>13966</v>
      </c>
      <c r="B5106" s="502">
        <v>104563</v>
      </c>
      <c r="C5106" s="503" t="s">
        <v>13968</v>
      </c>
      <c r="D5106" s="502" t="s">
        <v>13</v>
      </c>
      <c r="E5106" s="504">
        <v>0</v>
      </c>
      <c r="F5106" s="512"/>
    </row>
    <row r="5107" spans="1:6">
      <c r="A5107" s="513" t="s">
        <v>13966</v>
      </c>
      <c r="B5107" s="502">
        <v>104531</v>
      </c>
      <c r="C5107" s="503" t="s">
        <v>13969</v>
      </c>
      <c r="D5107" s="502" t="s">
        <v>13</v>
      </c>
      <c r="E5107" s="504">
        <v>0</v>
      </c>
      <c r="F5107" s="512"/>
    </row>
    <row r="5108" spans="1:6">
      <c r="A5108" s="513" t="s">
        <v>13966</v>
      </c>
      <c r="B5108" s="502">
        <v>104527</v>
      </c>
      <c r="C5108" s="503" t="s">
        <v>13970</v>
      </c>
      <c r="D5108" s="502" t="s">
        <v>13</v>
      </c>
      <c r="E5108" s="504">
        <v>0</v>
      </c>
      <c r="F5108" s="512"/>
    </row>
    <row r="5109" spans="1:6">
      <c r="A5109" s="513" t="s">
        <v>13966</v>
      </c>
      <c r="B5109" s="502">
        <v>104529</v>
      </c>
      <c r="C5109" s="503" t="s">
        <v>13971</v>
      </c>
      <c r="D5109" s="502" t="s">
        <v>13</v>
      </c>
      <c r="E5109" s="504">
        <v>0</v>
      </c>
      <c r="F5109" s="512"/>
    </row>
    <row r="5110" spans="1:6">
      <c r="A5110" s="513" t="s">
        <v>13966</v>
      </c>
      <c r="B5110" s="502">
        <v>104564</v>
      </c>
      <c r="C5110" s="503" t="s">
        <v>13972</v>
      </c>
      <c r="D5110" s="502" t="s">
        <v>13</v>
      </c>
      <c r="E5110" s="504">
        <v>0</v>
      </c>
      <c r="F5110" s="512"/>
    </row>
    <row r="5111" spans="1:6">
      <c r="A5111" s="513" t="s">
        <v>13966</v>
      </c>
      <c r="B5111" s="502">
        <v>104533</v>
      </c>
      <c r="C5111" s="503" t="s">
        <v>13973</v>
      </c>
      <c r="D5111" s="502" t="s">
        <v>13</v>
      </c>
      <c r="E5111" s="504">
        <v>0</v>
      </c>
      <c r="F5111" s="512"/>
    </row>
    <row r="5112" spans="1:6">
      <c r="A5112" s="513" t="s">
        <v>13966</v>
      </c>
      <c r="B5112" s="502">
        <v>104535</v>
      </c>
      <c r="C5112" s="503" t="s">
        <v>13974</v>
      </c>
      <c r="D5112" s="502" t="s">
        <v>13</v>
      </c>
      <c r="E5112" s="504">
        <v>0</v>
      </c>
      <c r="F5112" s="512"/>
    </row>
    <row r="5113" spans="1:6">
      <c r="A5113" s="513" t="s">
        <v>13966</v>
      </c>
      <c r="B5113" s="502">
        <v>96810</v>
      </c>
      <c r="C5113" s="503" t="s">
        <v>4780</v>
      </c>
      <c r="D5113" s="502" t="s">
        <v>13</v>
      </c>
      <c r="E5113" s="504">
        <v>20.99</v>
      </c>
      <c r="F5113" s="512">
        <v>0.49359999999999998</v>
      </c>
    </row>
    <row r="5114" spans="1:6">
      <c r="A5114" s="513" t="s">
        <v>13966</v>
      </c>
      <c r="B5114" s="502">
        <v>104524</v>
      </c>
      <c r="C5114" s="503" t="s">
        <v>13975</v>
      </c>
      <c r="D5114" s="502" t="s">
        <v>13</v>
      </c>
      <c r="E5114" s="504">
        <v>0</v>
      </c>
      <c r="F5114" s="512"/>
    </row>
    <row r="5115" spans="1:6">
      <c r="A5115" s="513" t="s">
        <v>13966</v>
      </c>
      <c r="B5115" s="502">
        <v>104530</v>
      </c>
      <c r="C5115" s="503" t="s">
        <v>13976</v>
      </c>
      <c r="D5115" s="502" t="s">
        <v>13</v>
      </c>
      <c r="E5115" s="504">
        <v>0</v>
      </c>
      <c r="F5115" s="512"/>
    </row>
    <row r="5116" spans="1:6">
      <c r="A5116" s="513" t="s">
        <v>13966</v>
      </c>
      <c r="B5116" s="502">
        <v>104526</v>
      </c>
      <c r="C5116" s="503" t="s">
        <v>13977</v>
      </c>
      <c r="D5116" s="502" t="s">
        <v>13</v>
      </c>
      <c r="E5116" s="504">
        <v>0</v>
      </c>
      <c r="F5116" s="512"/>
    </row>
    <row r="5117" spans="1:6">
      <c r="A5117" s="513" t="s">
        <v>13966</v>
      </c>
      <c r="B5117" s="502">
        <v>104528</v>
      </c>
      <c r="C5117" s="503" t="s">
        <v>13978</v>
      </c>
      <c r="D5117" s="502" t="s">
        <v>13</v>
      </c>
      <c r="E5117" s="504">
        <v>0</v>
      </c>
      <c r="F5117" s="512"/>
    </row>
    <row r="5118" spans="1:6">
      <c r="A5118" s="513" t="s">
        <v>13966</v>
      </c>
      <c r="B5118" s="502">
        <v>104532</v>
      </c>
      <c r="C5118" s="503" t="s">
        <v>13979</v>
      </c>
      <c r="D5118" s="502" t="s">
        <v>13</v>
      </c>
      <c r="E5118" s="504">
        <v>0</v>
      </c>
      <c r="F5118" s="512"/>
    </row>
    <row r="5119" spans="1:6">
      <c r="A5119" s="513" t="s">
        <v>13966</v>
      </c>
      <c r="B5119" s="502">
        <v>104534</v>
      </c>
      <c r="C5119" s="503" t="s">
        <v>13980</v>
      </c>
      <c r="D5119" s="502" t="s">
        <v>13</v>
      </c>
      <c r="E5119" s="504">
        <v>0</v>
      </c>
      <c r="F5119" s="512"/>
    </row>
    <row r="5120" spans="1:6">
      <c r="A5120" s="513" t="s">
        <v>13966</v>
      </c>
      <c r="B5120" s="502">
        <v>96873</v>
      </c>
      <c r="C5120" s="503" t="s">
        <v>4834</v>
      </c>
      <c r="D5120" s="502" t="s">
        <v>13</v>
      </c>
      <c r="E5120" s="504">
        <v>65.2</v>
      </c>
      <c r="F5120" s="512">
        <v>0.65739999999999998</v>
      </c>
    </row>
    <row r="5121" spans="1:6">
      <c r="A5121" s="513" t="s">
        <v>13966</v>
      </c>
      <c r="B5121" s="502">
        <v>96872</v>
      </c>
      <c r="C5121" s="503" t="s">
        <v>4833</v>
      </c>
      <c r="D5121" s="502" t="s">
        <v>13</v>
      </c>
      <c r="E5121" s="504">
        <v>48.98</v>
      </c>
      <c r="F5121" s="512">
        <v>0.59470000000000001</v>
      </c>
    </row>
    <row r="5122" spans="1:6">
      <c r="A5122" s="513" t="s">
        <v>13966</v>
      </c>
      <c r="B5122" s="502">
        <v>96876</v>
      </c>
      <c r="C5122" s="503" t="s">
        <v>4837</v>
      </c>
      <c r="D5122" s="502" t="s">
        <v>13</v>
      </c>
      <c r="E5122" s="504">
        <v>181.94</v>
      </c>
      <c r="F5122" s="512">
        <v>0.86970000000000003</v>
      </c>
    </row>
    <row r="5123" spans="1:6">
      <c r="A5123" s="513" t="s">
        <v>13966</v>
      </c>
      <c r="B5123" s="502">
        <v>96878</v>
      </c>
      <c r="C5123" s="503" t="s">
        <v>4838</v>
      </c>
      <c r="D5123" s="502" t="s">
        <v>13</v>
      </c>
      <c r="E5123" s="504">
        <v>204.14</v>
      </c>
      <c r="F5123" s="512">
        <v>0.87370000000000003</v>
      </c>
    </row>
    <row r="5124" spans="1:6">
      <c r="A5124" s="513" t="s">
        <v>13966</v>
      </c>
      <c r="B5124" s="502">
        <v>96875</v>
      </c>
      <c r="C5124" s="503" t="s">
        <v>4836</v>
      </c>
      <c r="D5124" s="502" t="s">
        <v>13</v>
      </c>
      <c r="E5124" s="504">
        <v>78.11</v>
      </c>
      <c r="F5124" s="512">
        <v>0.66849999999999998</v>
      </c>
    </row>
    <row r="5125" spans="1:6">
      <c r="A5125" s="513" t="s">
        <v>13966</v>
      </c>
      <c r="B5125" s="502">
        <v>96874</v>
      </c>
      <c r="C5125" s="503" t="s">
        <v>4835</v>
      </c>
      <c r="D5125" s="502" t="s">
        <v>13</v>
      </c>
      <c r="E5125" s="504">
        <v>59.56</v>
      </c>
      <c r="F5125" s="512">
        <v>0.60709999999999997</v>
      </c>
    </row>
    <row r="5126" spans="1:6">
      <c r="A5126" s="513" t="s">
        <v>13966</v>
      </c>
      <c r="B5126" s="502">
        <v>96879</v>
      </c>
      <c r="C5126" s="503" t="s">
        <v>4839</v>
      </c>
      <c r="D5126" s="502" t="s">
        <v>13</v>
      </c>
      <c r="E5126" s="504">
        <v>197.86</v>
      </c>
      <c r="F5126" s="512">
        <v>0.86760000000000004</v>
      </c>
    </row>
    <row r="5127" spans="1:6">
      <c r="A5127" s="513" t="s">
        <v>13966</v>
      </c>
      <c r="B5127" s="502">
        <v>96881</v>
      </c>
      <c r="C5127" s="503" t="s">
        <v>4840</v>
      </c>
      <c r="D5127" s="502" t="s">
        <v>13</v>
      </c>
      <c r="E5127" s="504">
        <v>234.46</v>
      </c>
      <c r="F5127" s="512">
        <v>0.87509999999999999</v>
      </c>
    </row>
    <row r="5128" spans="1:6">
      <c r="A5128" s="513" t="s">
        <v>13966</v>
      </c>
      <c r="B5128" s="502">
        <v>96837</v>
      </c>
      <c r="C5128" s="503" t="s">
        <v>4804</v>
      </c>
      <c r="D5128" s="502" t="s">
        <v>13</v>
      </c>
      <c r="E5128" s="504">
        <v>21.54</v>
      </c>
      <c r="F5128" s="512">
        <v>0.50600000000000001</v>
      </c>
    </row>
    <row r="5129" spans="1:6">
      <c r="A5129" s="513" t="s">
        <v>13966</v>
      </c>
      <c r="B5129" s="502">
        <v>96840</v>
      </c>
      <c r="C5129" s="503" t="s">
        <v>4807</v>
      </c>
      <c r="D5129" s="502" t="s">
        <v>13</v>
      </c>
      <c r="E5129" s="504">
        <v>25.99</v>
      </c>
      <c r="F5129" s="512">
        <v>0.51480000000000004</v>
      </c>
    </row>
    <row r="5130" spans="1:6">
      <c r="A5130" s="513" t="s">
        <v>13966</v>
      </c>
      <c r="B5130" s="502">
        <v>96845</v>
      </c>
      <c r="C5130" s="503" t="s">
        <v>4812</v>
      </c>
      <c r="D5130" s="502" t="s">
        <v>13</v>
      </c>
      <c r="E5130" s="504">
        <v>40.86</v>
      </c>
      <c r="F5130" s="512">
        <v>0.63119999999999998</v>
      </c>
    </row>
    <row r="5131" spans="1:6">
      <c r="A5131" s="513" t="s">
        <v>13966</v>
      </c>
      <c r="B5131" s="502">
        <v>96848</v>
      </c>
      <c r="C5131" s="503" t="s">
        <v>4815</v>
      </c>
      <c r="D5131" s="502" t="s">
        <v>13</v>
      </c>
      <c r="E5131" s="504">
        <v>54.23</v>
      </c>
      <c r="F5131" s="512">
        <v>0.6583</v>
      </c>
    </row>
    <row r="5132" spans="1:6">
      <c r="A5132" s="513" t="s">
        <v>13966</v>
      </c>
      <c r="B5132" s="502">
        <v>96849</v>
      </c>
      <c r="C5132" s="503" t="s">
        <v>4816</v>
      </c>
      <c r="D5132" s="502" t="s">
        <v>13</v>
      </c>
      <c r="E5132" s="504">
        <v>17.16</v>
      </c>
      <c r="F5132" s="512">
        <v>0.56699999999999995</v>
      </c>
    </row>
    <row r="5133" spans="1:6">
      <c r="A5133" s="513" t="s">
        <v>13966</v>
      </c>
      <c r="B5133" s="502">
        <v>96852</v>
      </c>
      <c r="C5133" s="503" t="s">
        <v>4818</v>
      </c>
      <c r="D5133" s="502" t="s">
        <v>13</v>
      </c>
      <c r="E5133" s="504">
        <v>21.83</v>
      </c>
      <c r="F5133" s="512">
        <v>0.59689999999999999</v>
      </c>
    </row>
    <row r="5134" spans="1:6">
      <c r="A5134" s="513" t="s">
        <v>13966</v>
      </c>
      <c r="B5134" s="502">
        <v>96855</v>
      </c>
      <c r="C5134" s="503" t="s">
        <v>4821</v>
      </c>
      <c r="D5134" s="502" t="s">
        <v>13</v>
      </c>
      <c r="E5134" s="504">
        <v>34.21</v>
      </c>
      <c r="F5134" s="512">
        <v>0.6925</v>
      </c>
    </row>
    <row r="5135" spans="1:6">
      <c r="A5135" s="513" t="s">
        <v>13966</v>
      </c>
      <c r="B5135" s="502">
        <v>96838</v>
      </c>
      <c r="C5135" s="503" t="s">
        <v>4805</v>
      </c>
      <c r="D5135" s="502" t="s">
        <v>13</v>
      </c>
      <c r="E5135" s="504">
        <v>25.95</v>
      </c>
      <c r="F5135" s="512">
        <v>0.44969999999999999</v>
      </c>
    </row>
    <row r="5136" spans="1:6">
      <c r="A5136" s="513" t="s">
        <v>13966</v>
      </c>
      <c r="B5136" s="502">
        <v>96841</v>
      </c>
      <c r="C5136" s="503" t="s">
        <v>4808</v>
      </c>
      <c r="D5136" s="502" t="s">
        <v>13</v>
      </c>
      <c r="E5136" s="504">
        <v>28.8</v>
      </c>
      <c r="F5136" s="512">
        <v>0.47010000000000002</v>
      </c>
    </row>
    <row r="5137" spans="1:6">
      <c r="A5137" s="513" t="s">
        <v>13966</v>
      </c>
      <c r="B5137" s="502">
        <v>96842</v>
      </c>
      <c r="C5137" s="503" t="s">
        <v>4809</v>
      </c>
      <c r="D5137" s="502" t="s">
        <v>13</v>
      </c>
      <c r="E5137" s="504">
        <v>32.97</v>
      </c>
      <c r="F5137" s="512">
        <v>0.48680000000000001</v>
      </c>
    </row>
    <row r="5138" spans="1:6">
      <c r="A5138" s="513" t="s">
        <v>13966</v>
      </c>
      <c r="B5138" s="502">
        <v>96846</v>
      </c>
      <c r="C5138" s="503" t="s">
        <v>4813</v>
      </c>
      <c r="D5138" s="502" t="s">
        <v>13</v>
      </c>
      <c r="E5138" s="504">
        <v>38.42</v>
      </c>
      <c r="F5138" s="512">
        <v>0.52759999999999996</v>
      </c>
    </row>
    <row r="5139" spans="1:6">
      <c r="A5139" s="513" t="s">
        <v>13966</v>
      </c>
      <c r="B5139" s="502">
        <v>96850</v>
      </c>
      <c r="C5139" s="503" t="s">
        <v>4817</v>
      </c>
      <c r="D5139" s="502" t="s">
        <v>13</v>
      </c>
      <c r="E5139" s="504">
        <v>24.19</v>
      </c>
      <c r="F5139" s="512">
        <v>0.47620000000000001</v>
      </c>
    </row>
    <row r="5140" spans="1:6">
      <c r="A5140" s="513" t="s">
        <v>13966</v>
      </c>
      <c r="B5140" s="502">
        <v>96853</v>
      </c>
      <c r="C5140" s="503" t="s">
        <v>4819</v>
      </c>
      <c r="D5140" s="502" t="s">
        <v>13</v>
      </c>
      <c r="E5140" s="504">
        <v>25.99</v>
      </c>
      <c r="F5140" s="512">
        <v>0.48599999999999999</v>
      </c>
    </row>
    <row r="5141" spans="1:6">
      <c r="A5141" s="513" t="s">
        <v>13966</v>
      </c>
      <c r="B5141" s="502">
        <v>96854</v>
      </c>
      <c r="C5141" s="503" t="s">
        <v>4820</v>
      </c>
      <c r="D5141" s="502" t="s">
        <v>13</v>
      </c>
      <c r="E5141" s="504">
        <v>31.99</v>
      </c>
      <c r="F5141" s="512">
        <v>0.53080000000000005</v>
      </c>
    </row>
    <row r="5142" spans="1:6">
      <c r="A5142" s="513" t="s">
        <v>13966</v>
      </c>
      <c r="B5142" s="502">
        <v>104571</v>
      </c>
      <c r="C5142" s="503" t="s">
        <v>13981</v>
      </c>
      <c r="D5142" s="502" t="s">
        <v>13</v>
      </c>
      <c r="E5142" s="504">
        <v>0</v>
      </c>
      <c r="F5142" s="512"/>
    </row>
    <row r="5143" spans="1:6">
      <c r="A5143" s="513" t="s">
        <v>13966</v>
      </c>
      <c r="B5143" s="502">
        <v>96856</v>
      </c>
      <c r="C5143" s="503" t="s">
        <v>4822</v>
      </c>
      <c r="D5143" s="502" t="s">
        <v>13</v>
      </c>
      <c r="E5143" s="504">
        <v>36.659999999999997</v>
      </c>
      <c r="F5143" s="512">
        <v>0.61209999999999998</v>
      </c>
    </row>
    <row r="5144" spans="1:6">
      <c r="A5144" s="513" t="s">
        <v>13966</v>
      </c>
      <c r="B5144" s="502">
        <v>104566</v>
      </c>
      <c r="C5144" s="503" t="s">
        <v>13982</v>
      </c>
      <c r="D5144" s="502" t="s">
        <v>13</v>
      </c>
      <c r="E5144" s="504">
        <v>0</v>
      </c>
      <c r="F5144" s="512"/>
    </row>
    <row r="5145" spans="1:6">
      <c r="A5145" s="513" t="s">
        <v>13966</v>
      </c>
      <c r="B5145" s="502">
        <v>104536</v>
      </c>
      <c r="C5145" s="503" t="s">
        <v>13983</v>
      </c>
      <c r="D5145" s="502" t="s">
        <v>13</v>
      </c>
      <c r="E5145" s="504">
        <v>0</v>
      </c>
      <c r="F5145" s="512"/>
    </row>
    <row r="5146" spans="1:6">
      <c r="A5146" s="513" t="s">
        <v>13966</v>
      </c>
      <c r="B5146" s="502">
        <v>104537</v>
      </c>
      <c r="C5146" s="503" t="s">
        <v>13984</v>
      </c>
      <c r="D5146" s="502" t="s">
        <v>13</v>
      </c>
      <c r="E5146" s="504">
        <v>0</v>
      </c>
      <c r="F5146" s="512"/>
    </row>
    <row r="5147" spans="1:6">
      <c r="A5147" s="513" t="s">
        <v>13966</v>
      </c>
      <c r="B5147" s="502">
        <v>104572</v>
      </c>
      <c r="C5147" s="503" t="s">
        <v>13985</v>
      </c>
      <c r="D5147" s="502" t="s">
        <v>13</v>
      </c>
      <c r="E5147" s="504">
        <v>0</v>
      </c>
      <c r="F5147" s="512"/>
    </row>
    <row r="5148" spans="1:6">
      <c r="A5148" s="513" t="s">
        <v>13966</v>
      </c>
      <c r="B5148" s="502">
        <v>104568</v>
      </c>
      <c r="C5148" s="503" t="s">
        <v>13986</v>
      </c>
      <c r="D5148" s="502" t="s">
        <v>13</v>
      </c>
      <c r="E5148" s="504">
        <v>0</v>
      </c>
      <c r="F5148" s="512"/>
    </row>
    <row r="5149" spans="1:6">
      <c r="A5149" s="513" t="s">
        <v>13966</v>
      </c>
      <c r="B5149" s="502">
        <v>104538</v>
      </c>
      <c r="C5149" s="503" t="s">
        <v>13987</v>
      </c>
      <c r="D5149" s="502" t="s">
        <v>13</v>
      </c>
      <c r="E5149" s="504">
        <v>0</v>
      </c>
      <c r="F5149" s="512"/>
    </row>
    <row r="5150" spans="1:6">
      <c r="A5150" s="513" t="s">
        <v>13966</v>
      </c>
      <c r="B5150" s="502">
        <v>104570</v>
      </c>
      <c r="C5150" s="503" t="s">
        <v>13988</v>
      </c>
      <c r="D5150" s="502" t="s">
        <v>13</v>
      </c>
      <c r="E5150" s="504">
        <v>0</v>
      </c>
      <c r="F5150" s="512"/>
    </row>
    <row r="5151" spans="1:6">
      <c r="A5151" s="513" t="s">
        <v>13966</v>
      </c>
      <c r="B5151" s="502">
        <v>104565</v>
      </c>
      <c r="C5151" s="503" t="s">
        <v>13989</v>
      </c>
      <c r="D5151" s="502" t="s">
        <v>13</v>
      </c>
      <c r="E5151" s="504">
        <v>0</v>
      </c>
      <c r="F5151" s="512"/>
    </row>
    <row r="5152" spans="1:6">
      <c r="A5152" s="513" t="s">
        <v>13966</v>
      </c>
      <c r="B5152" s="502">
        <v>104567</v>
      </c>
      <c r="C5152" s="503" t="s">
        <v>13990</v>
      </c>
      <c r="D5152" s="502" t="s">
        <v>13</v>
      </c>
      <c r="E5152" s="504">
        <v>0</v>
      </c>
      <c r="F5152" s="512"/>
    </row>
    <row r="5153" spans="1:6">
      <c r="A5153" s="513" t="s">
        <v>13966</v>
      </c>
      <c r="B5153" s="502">
        <v>104569</v>
      </c>
      <c r="C5153" s="503" t="s">
        <v>13991</v>
      </c>
      <c r="D5153" s="502" t="s">
        <v>13</v>
      </c>
      <c r="E5153" s="504">
        <v>0</v>
      </c>
      <c r="F5153" s="512"/>
    </row>
    <row r="5154" spans="1:6">
      <c r="A5154" s="513" t="s">
        <v>13966</v>
      </c>
      <c r="B5154" s="502">
        <v>96843</v>
      </c>
      <c r="C5154" s="503" t="s">
        <v>4810</v>
      </c>
      <c r="D5154" s="502" t="s">
        <v>13</v>
      </c>
      <c r="E5154" s="504">
        <v>29.98</v>
      </c>
      <c r="F5154" s="512">
        <v>0.49099999999999999</v>
      </c>
    </row>
    <row r="5155" spans="1:6">
      <c r="A5155" s="513" t="s">
        <v>13966</v>
      </c>
      <c r="B5155" s="502">
        <v>96847</v>
      </c>
      <c r="C5155" s="503" t="s">
        <v>4814</v>
      </c>
      <c r="D5155" s="502" t="s">
        <v>13</v>
      </c>
      <c r="E5155" s="504">
        <v>37.9</v>
      </c>
      <c r="F5155" s="512">
        <v>0.52110000000000001</v>
      </c>
    </row>
    <row r="5156" spans="1:6">
      <c r="A5156" s="513" t="s">
        <v>13966</v>
      </c>
      <c r="B5156" s="502">
        <v>96844</v>
      </c>
      <c r="C5156" s="503" t="s">
        <v>4811</v>
      </c>
      <c r="D5156" s="502" t="s">
        <v>13</v>
      </c>
      <c r="E5156" s="504">
        <v>34.51</v>
      </c>
      <c r="F5156" s="512">
        <v>0.50970000000000004</v>
      </c>
    </row>
    <row r="5157" spans="1:6">
      <c r="A5157" s="513" t="s">
        <v>13966</v>
      </c>
      <c r="B5157" s="502">
        <v>96839</v>
      </c>
      <c r="C5157" s="503" t="s">
        <v>4806</v>
      </c>
      <c r="D5157" s="502" t="s">
        <v>13</v>
      </c>
      <c r="E5157" s="504">
        <v>26.82</v>
      </c>
      <c r="F5157" s="512">
        <v>0.46760000000000002</v>
      </c>
    </row>
    <row r="5158" spans="1:6">
      <c r="A5158" s="513" t="s">
        <v>13966</v>
      </c>
      <c r="B5158" s="502">
        <v>104574</v>
      </c>
      <c r="C5158" s="503" t="s">
        <v>13992</v>
      </c>
      <c r="D5158" s="502" t="s">
        <v>13</v>
      </c>
      <c r="E5158" s="504">
        <v>0</v>
      </c>
      <c r="F5158" s="512"/>
    </row>
    <row r="5159" spans="1:6">
      <c r="A5159" s="513" t="s">
        <v>13966</v>
      </c>
      <c r="B5159" s="502">
        <v>104575</v>
      </c>
      <c r="C5159" s="503" t="s">
        <v>13993</v>
      </c>
      <c r="D5159" s="502" t="s">
        <v>13</v>
      </c>
      <c r="E5159" s="504">
        <v>0</v>
      </c>
      <c r="F5159" s="512"/>
    </row>
    <row r="5160" spans="1:6">
      <c r="A5160" s="513" t="s">
        <v>13966</v>
      </c>
      <c r="B5160" s="502">
        <v>104573</v>
      </c>
      <c r="C5160" s="503" t="s">
        <v>13994</v>
      </c>
      <c r="D5160" s="502" t="s">
        <v>13</v>
      </c>
      <c r="E5160" s="504">
        <v>0</v>
      </c>
      <c r="F5160" s="512"/>
    </row>
    <row r="5161" spans="1:6">
      <c r="A5161" s="513" t="s">
        <v>13966</v>
      </c>
      <c r="B5161" s="502">
        <v>96805</v>
      </c>
      <c r="C5161" s="503" t="s">
        <v>4775</v>
      </c>
      <c r="D5161" s="502" t="s">
        <v>13</v>
      </c>
      <c r="E5161" s="504">
        <v>221.46</v>
      </c>
      <c r="F5161" s="512">
        <v>0.87070000000000003</v>
      </c>
    </row>
    <row r="5162" spans="1:6">
      <c r="A5162" s="513" t="s">
        <v>13966</v>
      </c>
      <c r="B5162" s="502">
        <v>96802</v>
      </c>
      <c r="C5162" s="503" t="s">
        <v>4772</v>
      </c>
      <c r="D5162" s="502" t="s">
        <v>13</v>
      </c>
      <c r="E5162" s="504">
        <v>428.22</v>
      </c>
      <c r="F5162" s="512">
        <v>0.95009999999999994</v>
      </c>
    </row>
    <row r="5163" spans="1:6">
      <c r="A5163" s="513" t="s">
        <v>13966</v>
      </c>
      <c r="B5163" s="502">
        <v>96806</v>
      </c>
      <c r="C5163" s="503" t="s">
        <v>4776</v>
      </c>
      <c r="D5163" s="502" t="s">
        <v>13</v>
      </c>
      <c r="E5163" s="504">
        <v>85.35</v>
      </c>
      <c r="F5163" s="512">
        <v>0.70779999999999998</v>
      </c>
    </row>
    <row r="5164" spans="1:6">
      <c r="A5164" s="513" t="s">
        <v>13966</v>
      </c>
      <c r="B5164" s="502">
        <v>96803</v>
      </c>
      <c r="C5164" s="503" t="s">
        <v>4773</v>
      </c>
      <c r="D5164" s="502" t="s">
        <v>13</v>
      </c>
      <c r="E5164" s="504">
        <v>78.099999999999994</v>
      </c>
      <c r="F5164" s="512">
        <v>0.77349999999999997</v>
      </c>
    </row>
    <row r="5165" spans="1:6">
      <c r="A5165" s="513" t="s">
        <v>13966</v>
      </c>
      <c r="B5165" s="502">
        <v>96807</v>
      </c>
      <c r="C5165" s="503" t="s">
        <v>4777</v>
      </c>
      <c r="D5165" s="502" t="s">
        <v>13</v>
      </c>
      <c r="E5165" s="504">
        <v>137.12</v>
      </c>
      <c r="F5165" s="512">
        <v>0.64190000000000003</v>
      </c>
    </row>
    <row r="5166" spans="1:6">
      <c r="A5166" s="513" t="s">
        <v>13966</v>
      </c>
      <c r="B5166" s="502">
        <v>96804</v>
      </c>
      <c r="C5166" s="503" t="s">
        <v>4774</v>
      </c>
      <c r="D5166" s="502" t="s">
        <v>13</v>
      </c>
      <c r="E5166" s="504">
        <v>125.86</v>
      </c>
      <c r="F5166" s="512">
        <v>0.66739999999999999</v>
      </c>
    </row>
    <row r="5167" spans="1:6">
      <c r="A5167" s="513" t="s">
        <v>13966</v>
      </c>
      <c r="B5167" s="502">
        <v>104581</v>
      </c>
      <c r="C5167" s="503" t="s">
        <v>5808</v>
      </c>
      <c r="D5167" s="502" t="s">
        <v>13</v>
      </c>
      <c r="E5167" s="504">
        <v>15.09</v>
      </c>
      <c r="F5167" s="512">
        <v>0.5302</v>
      </c>
    </row>
    <row r="5168" spans="1:6">
      <c r="A5168" s="513" t="s">
        <v>13966</v>
      </c>
      <c r="B5168" s="502">
        <v>104582</v>
      </c>
      <c r="C5168" s="503" t="s">
        <v>5809</v>
      </c>
      <c r="D5168" s="502" t="s">
        <v>13</v>
      </c>
      <c r="E5168" s="504">
        <v>19.239999999999998</v>
      </c>
      <c r="F5168" s="512">
        <v>0.56340000000000001</v>
      </c>
    </row>
    <row r="5169" spans="1:6">
      <c r="A5169" s="513" t="s">
        <v>13966</v>
      </c>
      <c r="B5169" s="502">
        <v>104583</v>
      </c>
      <c r="C5169" s="503" t="s">
        <v>5810</v>
      </c>
      <c r="D5169" s="502" t="s">
        <v>13</v>
      </c>
      <c r="E5169" s="504">
        <v>30.87</v>
      </c>
      <c r="F5169" s="512">
        <v>0.6744</v>
      </c>
    </row>
    <row r="5170" spans="1:6">
      <c r="A5170" s="513" t="s">
        <v>13966</v>
      </c>
      <c r="B5170" s="502">
        <v>104584</v>
      </c>
      <c r="C5170" s="503" t="s">
        <v>5811</v>
      </c>
      <c r="D5170" s="502" t="s">
        <v>13</v>
      </c>
      <c r="E5170" s="504">
        <v>37.020000000000003</v>
      </c>
      <c r="F5170" s="512">
        <v>0.66639999999999999</v>
      </c>
    </row>
    <row r="5171" spans="1:6">
      <c r="A5171" s="513" t="s">
        <v>13966</v>
      </c>
      <c r="B5171" s="502">
        <v>96829</v>
      </c>
      <c r="C5171" s="503" t="s">
        <v>4798</v>
      </c>
      <c r="D5171" s="502" t="s">
        <v>13</v>
      </c>
      <c r="E5171" s="504">
        <v>18.850000000000001</v>
      </c>
      <c r="F5171" s="512">
        <v>0.71350000000000002</v>
      </c>
    </row>
    <row r="5172" spans="1:6">
      <c r="A5172" s="513" t="s">
        <v>13966</v>
      </c>
      <c r="B5172" s="502">
        <v>96833</v>
      </c>
      <c r="C5172" s="503" t="s">
        <v>4801</v>
      </c>
      <c r="D5172" s="502" t="s">
        <v>13</v>
      </c>
      <c r="E5172" s="504">
        <v>24.04</v>
      </c>
      <c r="F5172" s="512">
        <v>0.75119999999999998</v>
      </c>
    </row>
    <row r="5173" spans="1:6">
      <c r="A5173" s="513" t="s">
        <v>13966</v>
      </c>
      <c r="B5173" s="502">
        <v>96836</v>
      </c>
      <c r="C5173" s="503" t="s">
        <v>4803</v>
      </c>
      <c r="D5173" s="502" t="s">
        <v>13</v>
      </c>
      <c r="E5173" s="504">
        <v>34.39</v>
      </c>
      <c r="F5173" s="512">
        <v>0.77290000000000003</v>
      </c>
    </row>
    <row r="5174" spans="1:6">
      <c r="A5174" s="513" t="s">
        <v>13966</v>
      </c>
      <c r="B5174" s="502">
        <v>104576</v>
      </c>
      <c r="C5174" s="503" t="s">
        <v>5804</v>
      </c>
      <c r="D5174" s="502" t="s">
        <v>13</v>
      </c>
      <c r="E5174" s="504">
        <v>16.52</v>
      </c>
      <c r="F5174" s="512">
        <v>0.53090000000000004</v>
      </c>
    </row>
    <row r="5175" spans="1:6">
      <c r="A5175" s="513" t="s">
        <v>13966</v>
      </c>
      <c r="B5175" s="502">
        <v>104577</v>
      </c>
      <c r="C5175" s="503" t="s">
        <v>5805</v>
      </c>
      <c r="D5175" s="502" t="s">
        <v>13</v>
      </c>
      <c r="E5175" s="504">
        <v>22.2</v>
      </c>
      <c r="F5175" s="512">
        <v>0.61399999999999999</v>
      </c>
    </row>
    <row r="5176" spans="1:6">
      <c r="A5176" s="513" t="s">
        <v>13966</v>
      </c>
      <c r="B5176" s="502">
        <v>104578</v>
      </c>
      <c r="C5176" s="503" t="s">
        <v>5806</v>
      </c>
      <c r="D5176" s="502" t="s">
        <v>13</v>
      </c>
      <c r="E5176" s="504">
        <v>23.8</v>
      </c>
      <c r="F5176" s="512">
        <v>0.61219999999999997</v>
      </c>
    </row>
    <row r="5177" spans="1:6">
      <c r="A5177" s="513" t="s">
        <v>13966</v>
      </c>
      <c r="B5177" s="502">
        <v>104580</v>
      </c>
      <c r="C5177" s="503" t="s">
        <v>13995</v>
      </c>
      <c r="D5177" s="502" t="s">
        <v>13</v>
      </c>
      <c r="E5177" s="504">
        <v>0</v>
      </c>
      <c r="F5177" s="512"/>
    </row>
    <row r="5178" spans="1:6">
      <c r="A5178" s="513" t="s">
        <v>13966</v>
      </c>
      <c r="B5178" s="502">
        <v>104579</v>
      </c>
      <c r="C5178" s="503" t="s">
        <v>5807</v>
      </c>
      <c r="D5178" s="502" t="s">
        <v>13</v>
      </c>
      <c r="E5178" s="504">
        <v>31.23</v>
      </c>
      <c r="F5178" s="512">
        <v>0.64170000000000005</v>
      </c>
    </row>
    <row r="5179" spans="1:6">
      <c r="A5179" s="513" t="s">
        <v>13966</v>
      </c>
      <c r="B5179" s="502">
        <v>96823</v>
      </c>
      <c r="C5179" s="503" t="s">
        <v>4793</v>
      </c>
      <c r="D5179" s="502" t="s">
        <v>13</v>
      </c>
      <c r="E5179" s="504">
        <v>11.62</v>
      </c>
      <c r="F5179" s="512">
        <v>0.57399999999999995</v>
      </c>
    </row>
    <row r="5180" spans="1:6">
      <c r="A5180" s="513" t="s">
        <v>13966</v>
      </c>
      <c r="B5180" s="502">
        <v>96826</v>
      </c>
      <c r="C5180" s="503" t="s">
        <v>4795</v>
      </c>
      <c r="D5180" s="502" t="s">
        <v>13</v>
      </c>
      <c r="E5180" s="504">
        <v>13.47</v>
      </c>
      <c r="F5180" s="512">
        <v>0.56499999999999995</v>
      </c>
    </row>
    <row r="5181" spans="1:6">
      <c r="A5181" s="513" t="s">
        <v>13966</v>
      </c>
      <c r="B5181" s="502">
        <v>96830</v>
      </c>
      <c r="C5181" s="503" t="s">
        <v>4799</v>
      </c>
      <c r="D5181" s="502" t="s">
        <v>13</v>
      </c>
      <c r="E5181" s="504">
        <v>21.2</v>
      </c>
      <c r="F5181" s="512">
        <v>0.66979999999999995</v>
      </c>
    </row>
    <row r="5182" spans="1:6">
      <c r="A5182" s="513" t="s">
        <v>13966</v>
      </c>
      <c r="B5182" s="502">
        <v>96834</v>
      </c>
      <c r="C5182" s="503" t="s">
        <v>4802</v>
      </c>
      <c r="D5182" s="502" t="s">
        <v>13</v>
      </c>
      <c r="E5182" s="504">
        <v>28.72</v>
      </c>
      <c r="F5182" s="512">
        <v>0.69989999999999997</v>
      </c>
    </row>
    <row r="5183" spans="1:6">
      <c r="A5183" s="513" t="s">
        <v>13966</v>
      </c>
      <c r="B5183" s="502">
        <v>104585</v>
      </c>
      <c r="C5183" s="503" t="s">
        <v>13996</v>
      </c>
      <c r="D5183" s="502" t="s">
        <v>13</v>
      </c>
      <c r="E5183" s="504">
        <v>0</v>
      </c>
      <c r="F5183" s="512"/>
    </row>
    <row r="5184" spans="1:6">
      <c r="A5184" s="513" t="s">
        <v>13966</v>
      </c>
      <c r="B5184" s="502">
        <v>104587</v>
      </c>
      <c r="C5184" s="503" t="s">
        <v>13997</v>
      </c>
      <c r="D5184" s="502" t="s">
        <v>13</v>
      </c>
      <c r="E5184" s="504">
        <v>0</v>
      </c>
      <c r="F5184" s="512"/>
    </row>
    <row r="5185" spans="1:6">
      <c r="A5185" s="513" t="s">
        <v>13966</v>
      </c>
      <c r="B5185" s="502">
        <v>104586</v>
      </c>
      <c r="C5185" s="503" t="s">
        <v>13998</v>
      </c>
      <c r="D5185" s="502" t="s">
        <v>13</v>
      </c>
      <c r="E5185" s="504">
        <v>0</v>
      </c>
      <c r="F5185" s="512"/>
    </row>
    <row r="5186" spans="1:6">
      <c r="A5186" s="513" t="s">
        <v>13966</v>
      </c>
      <c r="B5186" s="502">
        <v>96798</v>
      </c>
      <c r="C5186" s="503" t="s">
        <v>4185</v>
      </c>
      <c r="D5186" s="502" t="s">
        <v>12</v>
      </c>
      <c r="E5186" s="504">
        <v>8.01</v>
      </c>
      <c r="F5186" s="512">
        <v>0.5968</v>
      </c>
    </row>
    <row r="5187" spans="1:6">
      <c r="A5187" s="513" t="s">
        <v>13966</v>
      </c>
      <c r="B5187" s="502">
        <v>96799</v>
      </c>
      <c r="C5187" s="503" t="s">
        <v>4186</v>
      </c>
      <c r="D5187" s="502" t="s">
        <v>12</v>
      </c>
      <c r="E5187" s="504">
        <v>10.26</v>
      </c>
      <c r="F5187" s="512">
        <v>0.60229999999999995</v>
      </c>
    </row>
    <row r="5188" spans="1:6">
      <c r="A5188" s="513" t="s">
        <v>13966</v>
      </c>
      <c r="B5188" s="502">
        <v>96800</v>
      </c>
      <c r="C5188" s="503" t="s">
        <v>4187</v>
      </c>
      <c r="D5188" s="502" t="s">
        <v>12</v>
      </c>
      <c r="E5188" s="504">
        <v>13.92</v>
      </c>
      <c r="F5188" s="512">
        <v>0.63149999999999995</v>
      </c>
    </row>
    <row r="5189" spans="1:6">
      <c r="A5189" s="513" t="s">
        <v>13966</v>
      </c>
      <c r="B5189" s="502">
        <v>96801</v>
      </c>
      <c r="C5189" s="503" t="s">
        <v>4188</v>
      </c>
      <c r="D5189" s="502" t="s">
        <v>12</v>
      </c>
      <c r="E5189" s="504">
        <v>20.98</v>
      </c>
      <c r="F5189" s="512">
        <v>0.68489999999999995</v>
      </c>
    </row>
    <row r="5190" spans="1:6">
      <c r="A5190" s="513" t="s">
        <v>13966</v>
      </c>
      <c r="B5190" s="502">
        <v>104539</v>
      </c>
      <c r="C5190" s="503" t="s">
        <v>13999</v>
      </c>
      <c r="D5190" s="502" t="s">
        <v>13</v>
      </c>
      <c r="E5190" s="504">
        <v>0</v>
      </c>
      <c r="F5190" s="512"/>
    </row>
    <row r="5191" spans="1:6">
      <c r="A5191" s="513" t="s">
        <v>13966</v>
      </c>
      <c r="B5191" s="502">
        <v>104541</v>
      </c>
      <c r="C5191" s="503" t="s">
        <v>14000</v>
      </c>
      <c r="D5191" s="502" t="s">
        <v>13</v>
      </c>
      <c r="E5191" s="504">
        <v>0</v>
      </c>
      <c r="F5191" s="512"/>
    </row>
    <row r="5192" spans="1:6">
      <c r="A5192" s="513" t="s">
        <v>13966</v>
      </c>
      <c r="B5192" s="502">
        <v>104540</v>
      </c>
      <c r="C5192" s="503" t="s">
        <v>14001</v>
      </c>
      <c r="D5192" s="502" t="s">
        <v>13</v>
      </c>
      <c r="E5192" s="504">
        <v>0</v>
      </c>
      <c r="F5192" s="512"/>
    </row>
    <row r="5193" spans="1:6">
      <c r="A5193" s="513" t="s">
        <v>13966</v>
      </c>
      <c r="B5193" s="502">
        <v>104543</v>
      </c>
      <c r="C5193" s="503" t="s">
        <v>14002</v>
      </c>
      <c r="D5193" s="502" t="s">
        <v>13</v>
      </c>
      <c r="E5193" s="504">
        <v>0</v>
      </c>
      <c r="F5193" s="512"/>
    </row>
    <row r="5194" spans="1:6">
      <c r="A5194" s="513" t="s">
        <v>13966</v>
      </c>
      <c r="B5194" s="502">
        <v>104544</v>
      </c>
      <c r="C5194" s="503" t="s">
        <v>14003</v>
      </c>
      <c r="D5194" s="502" t="s">
        <v>13</v>
      </c>
      <c r="E5194" s="504">
        <v>0</v>
      </c>
      <c r="F5194" s="512"/>
    </row>
    <row r="5195" spans="1:6">
      <c r="A5195" s="513" t="s">
        <v>13966</v>
      </c>
      <c r="B5195" s="502">
        <v>104545</v>
      </c>
      <c r="C5195" s="503" t="s">
        <v>14004</v>
      </c>
      <c r="D5195" s="502" t="s">
        <v>13</v>
      </c>
      <c r="E5195" s="504">
        <v>0</v>
      </c>
      <c r="F5195" s="512"/>
    </row>
    <row r="5196" spans="1:6">
      <c r="A5196" s="513" t="s">
        <v>13966</v>
      </c>
      <c r="B5196" s="502">
        <v>104542</v>
      </c>
      <c r="C5196" s="503" t="s">
        <v>14005</v>
      </c>
      <c r="D5196" s="502" t="s">
        <v>13</v>
      </c>
      <c r="E5196" s="504">
        <v>0</v>
      </c>
      <c r="F5196" s="512"/>
    </row>
    <row r="5197" spans="1:6">
      <c r="A5197" s="513" t="s">
        <v>13966</v>
      </c>
      <c r="B5197" s="502">
        <v>104592</v>
      </c>
      <c r="C5197" s="503" t="s">
        <v>14006</v>
      </c>
      <c r="D5197" s="502" t="s">
        <v>13</v>
      </c>
      <c r="E5197" s="504">
        <v>0</v>
      </c>
      <c r="F5197" s="512"/>
    </row>
    <row r="5198" spans="1:6">
      <c r="A5198" s="513" t="s">
        <v>13966</v>
      </c>
      <c r="B5198" s="502">
        <v>104548</v>
      </c>
      <c r="C5198" s="503" t="s">
        <v>14007</v>
      </c>
      <c r="D5198" s="502" t="s">
        <v>13</v>
      </c>
      <c r="E5198" s="504">
        <v>0</v>
      </c>
      <c r="F5198" s="512"/>
    </row>
    <row r="5199" spans="1:6">
      <c r="A5199" s="513" t="s">
        <v>13966</v>
      </c>
      <c r="B5199" s="502">
        <v>104546</v>
      </c>
      <c r="C5199" s="503" t="s">
        <v>14008</v>
      </c>
      <c r="D5199" s="502" t="s">
        <v>13</v>
      </c>
      <c r="E5199" s="504">
        <v>0</v>
      </c>
      <c r="F5199" s="512"/>
    </row>
    <row r="5200" spans="1:6">
      <c r="A5200" s="513" t="s">
        <v>13966</v>
      </c>
      <c r="B5200" s="502">
        <v>104549</v>
      </c>
      <c r="C5200" s="503" t="s">
        <v>14009</v>
      </c>
      <c r="D5200" s="502" t="s">
        <v>13</v>
      </c>
      <c r="E5200" s="504">
        <v>0</v>
      </c>
      <c r="F5200" s="512"/>
    </row>
    <row r="5201" spans="1:6">
      <c r="A5201" s="513" t="s">
        <v>13966</v>
      </c>
      <c r="B5201" s="502">
        <v>104550</v>
      </c>
      <c r="C5201" s="503" t="s">
        <v>14010</v>
      </c>
      <c r="D5201" s="502" t="s">
        <v>13</v>
      </c>
      <c r="E5201" s="504">
        <v>0</v>
      </c>
      <c r="F5201" s="512"/>
    </row>
    <row r="5202" spans="1:6">
      <c r="A5202" s="513" t="s">
        <v>13966</v>
      </c>
      <c r="B5202" s="502">
        <v>104552</v>
      </c>
      <c r="C5202" s="503" t="s">
        <v>14011</v>
      </c>
      <c r="D5202" s="502" t="s">
        <v>13</v>
      </c>
      <c r="E5202" s="504">
        <v>0</v>
      </c>
      <c r="F5202" s="512"/>
    </row>
    <row r="5203" spans="1:6">
      <c r="A5203" s="513" t="s">
        <v>13966</v>
      </c>
      <c r="B5203" s="502">
        <v>104551</v>
      </c>
      <c r="C5203" s="503" t="s">
        <v>14012</v>
      </c>
      <c r="D5203" s="502" t="s">
        <v>13</v>
      </c>
      <c r="E5203" s="504">
        <v>0</v>
      </c>
      <c r="F5203" s="512"/>
    </row>
    <row r="5204" spans="1:6">
      <c r="A5204" s="513" t="s">
        <v>13966</v>
      </c>
      <c r="B5204" s="502">
        <v>104553</v>
      </c>
      <c r="C5204" s="503" t="s">
        <v>14013</v>
      </c>
      <c r="D5204" s="502" t="s">
        <v>13</v>
      </c>
      <c r="E5204" s="504">
        <v>0</v>
      </c>
      <c r="F5204" s="512"/>
    </row>
    <row r="5205" spans="1:6">
      <c r="A5205" s="513" t="s">
        <v>13966</v>
      </c>
      <c r="B5205" s="502">
        <v>104554</v>
      </c>
      <c r="C5205" s="503" t="s">
        <v>14014</v>
      </c>
      <c r="D5205" s="502" t="s">
        <v>13</v>
      </c>
      <c r="E5205" s="504">
        <v>0</v>
      </c>
      <c r="F5205" s="512"/>
    </row>
    <row r="5206" spans="1:6">
      <c r="A5206" s="513" t="s">
        <v>13966</v>
      </c>
      <c r="B5206" s="502">
        <v>104555</v>
      </c>
      <c r="C5206" s="503" t="s">
        <v>14015</v>
      </c>
      <c r="D5206" s="502" t="s">
        <v>13</v>
      </c>
      <c r="E5206" s="504">
        <v>0</v>
      </c>
      <c r="F5206" s="512"/>
    </row>
    <row r="5207" spans="1:6">
      <c r="A5207" s="513" t="s">
        <v>13966</v>
      </c>
      <c r="B5207" s="502">
        <v>104556</v>
      </c>
      <c r="C5207" s="503" t="s">
        <v>14016</v>
      </c>
      <c r="D5207" s="502" t="s">
        <v>13</v>
      </c>
      <c r="E5207" s="504">
        <v>0</v>
      </c>
      <c r="F5207" s="512"/>
    </row>
    <row r="5208" spans="1:6">
      <c r="A5208" s="513" t="s">
        <v>13966</v>
      </c>
      <c r="B5208" s="502">
        <v>104558</v>
      </c>
      <c r="C5208" s="503" t="s">
        <v>14017</v>
      </c>
      <c r="D5208" s="502" t="s">
        <v>13</v>
      </c>
      <c r="E5208" s="504">
        <v>0</v>
      </c>
      <c r="F5208" s="512"/>
    </row>
    <row r="5209" spans="1:6">
      <c r="A5209" s="513" t="s">
        <v>13966</v>
      </c>
      <c r="B5209" s="502">
        <v>104559</v>
      </c>
      <c r="C5209" s="503" t="s">
        <v>14018</v>
      </c>
      <c r="D5209" s="502" t="s">
        <v>13</v>
      </c>
      <c r="E5209" s="504">
        <v>0</v>
      </c>
      <c r="F5209" s="512"/>
    </row>
    <row r="5210" spans="1:6">
      <c r="A5210" s="513" t="s">
        <v>13966</v>
      </c>
      <c r="B5210" s="502">
        <v>104560</v>
      </c>
      <c r="C5210" s="503" t="s">
        <v>14019</v>
      </c>
      <c r="D5210" s="502" t="s">
        <v>13</v>
      </c>
      <c r="E5210" s="504">
        <v>0</v>
      </c>
      <c r="F5210" s="512"/>
    </row>
    <row r="5211" spans="1:6">
      <c r="A5211" s="513" t="s">
        <v>13966</v>
      </c>
      <c r="B5211" s="502">
        <v>104557</v>
      </c>
      <c r="C5211" s="503" t="s">
        <v>14020</v>
      </c>
      <c r="D5211" s="502" t="s">
        <v>13</v>
      </c>
      <c r="E5211" s="504">
        <v>0</v>
      </c>
      <c r="F5211" s="512"/>
    </row>
    <row r="5212" spans="1:6">
      <c r="A5212" s="513" t="s">
        <v>13966</v>
      </c>
      <c r="B5212" s="502">
        <v>104561</v>
      </c>
      <c r="C5212" s="503" t="s">
        <v>14021</v>
      </c>
      <c r="D5212" s="502" t="s">
        <v>13</v>
      </c>
      <c r="E5212" s="504">
        <v>0</v>
      </c>
      <c r="F5212" s="512"/>
    </row>
    <row r="5213" spans="1:6">
      <c r="A5213" s="513" t="s">
        <v>13966</v>
      </c>
      <c r="B5213" s="502">
        <v>104562</v>
      </c>
      <c r="C5213" s="503" t="s">
        <v>14022</v>
      </c>
      <c r="D5213" s="502" t="s">
        <v>13</v>
      </c>
      <c r="E5213" s="504">
        <v>0</v>
      </c>
      <c r="F5213" s="512"/>
    </row>
    <row r="5214" spans="1:6">
      <c r="A5214" s="513" t="s">
        <v>13966</v>
      </c>
      <c r="B5214" s="502">
        <v>96860</v>
      </c>
      <c r="C5214" s="503" t="s">
        <v>4823</v>
      </c>
      <c r="D5214" s="502" t="s">
        <v>13</v>
      </c>
      <c r="E5214" s="504">
        <v>30.79</v>
      </c>
      <c r="F5214" s="512">
        <v>0.53910000000000002</v>
      </c>
    </row>
    <row r="5215" spans="1:6">
      <c r="A5215" s="513" t="s">
        <v>13966</v>
      </c>
      <c r="B5215" s="502">
        <v>96862</v>
      </c>
      <c r="C5215" s="503" t="s">
        <v>4824</v>
      </c>
      <c r="D5215" s="502" t="s">
        <v>13</v>
      </c>
      <c r="E5215" s="504">
        <v>37.83</v>
      </c>
      <c r="F5215" s="512">
        <v>0.55559999999999998</v>
      </c>
    </row>
    <row r="5216" spans="1:6">
      <c r="A5216" s="513" t="s">
        <v>13966</v>
      </c>
      <c r="B5216" s="502">
        <v>96864</v>
      </c>
      <c r="C5216" s="503" t="s">
        <v>4826</v>
      </c>
      <c r="D5216" s="502" t="s">
        <v>13</v>
      </c>
      <c r="E5216" s="504">
        <v>53.42</v>
      </c>
      <c r="F5216" s="512">
        <v>0.62370000000000003</v>
      </c>
    </row>
    <row r="5217" spans="1:6">
      <c r="A5217" s="513" t="s">
        <v>13966</v>
      </c>
      <c r="B5217" s="502">
        <v>96866</v>
      </c>
      <c r="C5217" s="503" t="s">
        <v>4828</v>
      </c>
      <c r="D5217" s="502" t="s">
        <v>13</v>
      </c>
      <c r="E5217" s="504">
        <v>69.47</v>
      </c>
      <c r="F5217" s="512">
        <v>0.64449999999999996</v>
      </c>
    </row>
    <row r="5218" spans="1:6">
      <c r="A5218" s="513" t="s">
        <v>13966</v>
      </c>
      <c r="B5218" s="502">
        <v>96868</v>
      </c>
      <c r="C5218" s="503" t="s">
        <v>4829</v>
      </c>
      <c r="D5218" s="502" t="s">
        <v>13</v>
      </c>
      <c r="E5218" s="504">
        <v>20.12</v>
      </c>
      <c r="F5218" s="512">
        <v>0.50800000000000001</v>
      </c>
    </row>
    <row r="5219" spans="1:6">
      <c r="A5219" s="513" t="s">
        <v>13966</v>
      </c>
      <c r="B5219" s="502">
        <v>96869</v>
      </c>
      <c r="C5219" s="503" t="s">
        <v>4830</v>
      </c>
      <c r="D5219" s="502" t="s">
        <v>13</v>
      </c>
      <c r="E5219" s="504">
        <v>30.79</v>
      </c>
      <c r="F5219" s="512">
        <v>0.61870000000000003</v>
      </c>
    </row>
    <row r="5220" spans="1:6">
      <c r="A5220" s="513" t="s">
        <v>13966</v>
      </c>
      <c r="B5220" s="502">
        <v>96870</v>
      </c>
      <c r="C5220" s="503" t="s">
        <v>4831</v>
      </c>
      <c r="D5220" s="502" t="s">
        <v>13</v>
      </c>
      <c r="E5220" s="504">
        <v>46.19</v>
      </c>
      <c r="F5220" s="512">
        <v>0.69630000000000003</v>
      </c>
    </row>
    <row r="5221" spans="1:6">
      <c r="A5221" s="513" t="s">
        <v>13966</v>
      </c>
      <c r="B5221" s="502">
        <v>96871</v>
      </c>
      <c r="C5221" s="503" t="s">
        <v>4832</v>
      </c>
      <c r="D5221" s="502" t="s">
        <v>13</v>
      </c>
      <c r="E5221" s="504">
        <v>52.81</v>
      </c>
      <c r="F5221" s="512">
        <v>0.67349999999999999</v>
      </c>
    </row>
    <row r="5222" spans="1:6">
      <c r="A5222" s="513" t="s">
        <v>13966</v>
      </c>
      <c r="B5222" s="502">
        <v>96861</v>
      </c>
      <c r="C5222" s="503" t="s">
        <v>7048</v>
      </c>
      <c r="D5222" s="502" t="s">
        <v>13</v>
      </c>
      <c r="E5222" s="504">
        <v>38.9</v>
      </c>
      <c r="F5222" s="512">
        <v>0.55220000000000002</v>
      </c>
    </row>
    <row r="5223" spans="1:6">
      <c r="A5223" s="513" t="s">
        <v>13966</v>
      </c>
      <c r="B5223" s="502">
        <v>96863</v>
      </c>
      <c r="C5223" s="503" t="s">
        <v>4825</v>
      </c>
      <c r="D5223" s="502" t="s">
        <v>13</v>
      </c>
      <c r="E5223" s="504">
        <v>39.880000000000003</v>
      </c>
      <c r="F5223" s="512">
        <v>0.51929999999999998</v>
      </c>
    </row>
    <row r="5224" spans="1:6">
      <c r="A5224" s="513" t="s">
        <v>13966</v>
      </c>
      <c r="B5224" s="502">
        <v>96865</v>
      </c>
      <c r="C5224" s="503" t="s">
        <v>4827</v>
      </c>
      <c r="D5224" s="502" t="s">
        <v>13</v>
      </c>
      <c r="E5224" s="504">
        <v>47.05</v>
      </c>
      <c r="F5224" s="512">
        <v>0.51480000000000004</v>
      </c>
    </row>
    <row r="5225" spans="1:6">
      <c r="A5225" s="513" t="s">
        <v>13966</v>
      </c>
      <c r="B5225" s="502">
        <v>96814</v>
      </c>
      <c r="C5225" s="503" t="s">
        <v>4784</v>
      </c>
      <c r="D5225" s="502" t="s">
        <v>13</v>
      </c>
      <c r="E5225" s="504">
        <v>16.52</v>
      </c>
      <c r="F5225" s="512">
        <v>0.53090000000000004</v>
      </c>
    </row>
    <row r="5226" spans="1:6">
      <c r="A5226" s="513" t="s">
        <v>13966</v>
      </c>
      <c r="B5226" s="502">
        <v>96818</v>
      </c>
      <c r="C5226" s="503" t="s">
        <v>4788</v>
      </c>
      <c r="D5226" s="502" t="s">
        <v>13</v>
      </c>
      <c r="E5226" s="504">
        <v>22.2</v>
      </c>
      <c r="F5226" s="512">
        <v>0.61399999999999999</v>
      </c>
    </row>
    <row r="5227" spans="1:6">
      <c r="A5227" s="513" t="s">
        <v>13966</v>
      </c>
      <c r="B5227" s="502">
        <v>96819</v>
      </c>
      <c r="C5227" s="503" t="s">
        <v>4789</v>
      </c>
      <c r="D5227" s="502" t="s">
        <v>13</v>
      </c>
      <c r="E5227" s="504">
        <v>23.8</v>
      </c>
      <c r="F5227" s="512">
        <v>0.61219999999999997</v>
      </c>
    </row>
    <row r="5228" spans="1:6">
      <c r="A5228" s="513" t="s">
        <v>13966</v>
      </c>
      <c r="B5228" s="502">
        <v>96822</v>
      </c>
      <c r="C5228" s="503" t="s">
        <v>4792</v>
      </c>
      <c r="D5228" s="502" t="s">
        <v>13</v>
      </c>
      <c r="E5228" s="504">
        <v>31.23</v>
      </c>
      <c r="F5228" s="512">
        <v>0.64170000000000005</v>
      </c>
    </row>
    <row r="5229" spans="1:6">
      <c r="A5229" s="513" t="s">
        <v>13966</v>
      </c>
      <c r="B5229" s="502">
        <v>96808</v>
      </c>
      <c r="C5229" s="503" t="s">
        <v>4778</v>
      </c>
      <c r="D5229" s="502" t="s">
        <v>13</v>
      </c>
      <c r="E5229" s="504">
        <v>17.53</v>
      </c>
      <c r="F5229" s="512">
        <v>0.45639999999999997</v>
      </c>
    </row>
    <row r="5230" spans="1:6">
      <c r="A5230" s="513" t="s">
        <v>13966</v>
      </c>
      <c r="B5230" s="502">
        <v>96811</v>
      </c>
      <c r="C5230" s="503" t="s">
        <v>4781</v>
      </c>
      <c r="D5230" s="502" t="s">
        <v>13</v>
      </c>
      <c r="E5230" s="504">
        <v>22.12</v>
      </c>
      <c r="F5230" s="512">
        <v>0.49009999999999998</v>
      </c>
    </row>
    <row r="5231" spans="1:6">
      <c r="A5231" s="513" t="s">
        <v>13966</v>
      </c>
      <c r="B5231" s="502">
        <v>96815</v>
      </c>
      <c r="C5231" s="503" t="s">
        <v>4785</v>
      </c>
      <c r="D5231" s="502" t="s">
        <v>13</v>
      </c>
      <c r="E5231" s="504">
        <v>34.31</v>
      </c>
      <c r="F5231" s="512">
        <v>0.60680000000000001</v>
      </c>
    </row>
    <row r="5232" spans="1:6">
      <c r="A5232" s="513" t="s">
        <v>13966</v>
      </c>
      <c r="B5232" s="502">
        <v>96820</v>
      </c>
      <c r="C5232" s="503" t="s">
        <v>4790</v>
      </c>
      <c r="D5232" s="502" t="s">
        <v>13</v>
      </c>
      <c r="E5232" s="504">
        <v>41.27</v>
      </c>
      <c r="F5232" s="512">
        <v>0.5978</v>
      </c>
    </row>
    <row r="5233" spans="1:6">
      <c r="A5233" s="513" t="s">
        <v>14023</v>
      </c>
      <c r="B5233" s="502">
        <v>96702</v>
      </c>
      <c r="C5233" s="503" t="s">
        <v>4756</v>
      </c>
      <c r="D5233" s="502" t="s">
        <v>13</v>
      </c>
      <c r="E5233" s="504">
        <v>12.89</v>
      </c>
      <c r="F5233" s="512">
        <v>0</v>
      </c>
    </row>
    <row r="5234" spans="1:6">
      <c r="A5234" s="513" t="s">
        <v>14023</v>
      </c>
      <c r="B5234" s="502">
        <v>96662</v>
      </c>
      <c r="C5234" s="503" t="s">
        <v>4734</v>
      </c>
      <c r="D5234" s="502" t="s">
        <v>13</v>
      </c>
      <c r="E5234" s="504">
        <v>10.5</v>
      </c>
      <c r="F5234" s="512">
        <v>0</v>
      </c>
    </row>
    <row r="5235" spans="1:6">
      <c r="A5235" s="513" t="s">
        <v>14023</v>
      </c>
      <c r="B5235" s="502">
        <v>96704</v>
      </c>
      <c r="C5235" s="503" t="s">
        <v>4758</v>
      </c>
      <c r="D5235" s="502" t="s">
        <v>13</v>
      </c>
      <c r="E5235" s="504">
        <v>23.06</v>
      </c>
      <c r="F5235" s="512">
        <v>0</v>
      </c>
    </row>
    <row r="5236" spans="1:6">
      <c r="A5236" s="513" t="s">
        <v>14023</v>
      </c>
      <c r="B5236" s="502">
        <v>96664</v>
      </c>
      <c r="C5236" s="503" t="s">
        <v>4736</v>
      </c>
      <c r="D5236" s="502" t="s">
        <v>13</v>
      </c>
      <c r="E5236" s="504">
        <v>20.010000000000002</v>
      </c>
      <c r="F5236" s="512">
        <v>0</v>
      </c>
    </row>
    <row r="5237" spans="1:6">
      <c r="A5237" s="513" t="s">
        <v>14023</v>
      </c>
      <c r="B5237" s="502">
        <v>104191</v>
      </c>
      <c r="C5237" s="503" t="s">
        <v>4991</v>
      </c>
      <c r="D5237" s="502" t="s">
        <v>13</v>
      </c>
      <c r="E5237" s="504">
        <v>11.59</v>
      </c>
      <c r="F5237" s="512">
        <v>0</v>
      </c>
    </row>
    <row r="5238" spans="1:6">
      <c r="A5238" s="513" t="s">
        <v>14023</v>
      </c>
      <c r="B5238" s="502">
        <v>96658</v>
      </c>
      <c r="C5238" s="503" t="s">
        <v>4732</v>
      </c>
      <c r="D5238" s="502" t="s">
        <v>13</v>
      </c>
      <c r="E5238" s="504">
        <v>17.34</v>
      </c>
      <c r="F5238" s="512">
        <v>0</v>
      </c>
    </row>
    <row r="5239" spans="1:6">
      <c r="A5239" s="513" t="s">
        <v>14023</v>
      </c>
      <c r="B5239" s="502">
        <v>96641</v>
      </c>
      <c r="C5239" s="503" t="s">
        <v>4721</v>
      </c>
      <c r="D5239" s="502" t="s">
        <v>13</v>
      </c>
      <c r="E5239" s="504">
        <v>19.57</v>
      </c>
      <c r="F5239" s="512">
        <v>0</v>
      </c>
    </row>
    <row r="5240" spans="1:6">
      <c r="A5240" s="513" t="s">
        <v>14023</v>
      </c>
      <c r="B5240" s="502">
        <v>96700</v>
      </c>
      <c r="C5240" s="503" t="s">
        <v>7020</v>
      </c>
      <c r="D5240" s="502" t="s">
        <v>13</v>
      </c>
      <c r="E5240" s="504">
        <v>19.149999999999999</v>
      </c>
      <c r="F5240" s="512">
        <v>0</v>
      </c>
    </row>
    <row r="5241" spans="1:6">
      <c r="A5241" s="513" t="s">
        <v>14023</v>
      </c>
      <c r="B5241" s="502">
        <v>96661</v>
      </c>
      <c r="C5241" s="503" t="s">
        <v>7018</v>
      </c>
      <c r="D5241" s="502" t="s">
        <v>13</v>
      </c>
      <c r="E5241" s="504">
        <v>37.020000000000003</v>
      </c>
      <c r="F5241" s="512">
        <v>0</v>
      </c>
    </row>
    <row r="5242" spans="1:6">
      <c r="A5242" s="513" t="s">
        <v>14023</v>
      </c>
      <c r="B5242" s="502">
        <v>96640</v>
      </c>
      <c r="C5242" s="503" t="s">
        <v>4720</v>
      </c>
      <c r="D5242" s="502" t="s">
        <v>13</v>
      </c>
      <c r="E5242" s="504">
        <v>29.65</v>
      </c>
      <c r="F5242" s="512">
        <v>0</v>
      </c>
    </row>
    <row r="5243" spans="1:6">
      <c r="A5243" s="513" t="s">
        <v>14023</v>
      </c>
      <c r="B5243" s="502">
        <v>96699</v>
      </c>
      <c r="C5243" s="503" t="s">
        <v>7019</v>
      </c>
      <c r="D5243" s="502" t="s">
        <v>13</v>
      </c>
      <c r="E5243" s="504">
        <v>29.23</v>
      </c>
      <c r="F5243" s="512">
        <v>0</v>
      </c>
    </row>
    <row r="5244" spans="1:6">
      <c r="A5244" s="513" t="s">
        <v>14023</v>
      </c>
      <c r="B5244" s="502">
        <v>96657</v>
      </c>
      <c r="C5244" s="503" t="s">
        <v>4731</v>
      </c>
      <c r="D5244" s="502" t="s">
        <v>13</v>
      </c>
      <c r="E5244" s="504">
        <v>27.42</v>
      </c>
      <c r="F5244" s="512">
        <v>0</v>
      </c>
    </row>
    <row r="5245" spans="1:6">
      <c r="A5245" s="513" t="s">
        <v>14023</v>
      </c>
      <c r="B5245" s="502">
        <v>96660</v>
      </c>
      <c r="C5245" s="503" t="s">
        <v>7017</v>
      </c>
      <c r="D5245" s="502" t="s">
        <v>13</v>
      </c>
      <c r="E5245" s="504">
        <v>37.380000000000003</v>
      </c>
      <c r="F5245" s="512">
        <v>0</v>
      </c>
    </row>
    <row r="5246" spans="1:6">
      <c r="A5246" s="513" t="s">
        <v>14023</v>
      </c>
      <c r="B5246" s="502">
        <v>104196</v>
      </c>
      <c r="C5246" s="503" t="s">
        <v>4994</v>
      </c>
      <c r="D5246" s="502" t="s">
        <v>13</v>
      </c>
      <c r="E5246" s="504">
        <v>18.149999999999999</v>
      </c>
      <c r="F5246" s="512">
        <v>0</v>
      </c>
    </row>
    <row r="5247" spans="1:6">
      <c r="A5247" s="513" t="s">
        <v>14023</v>
      </c>
      <c r="B5247" s="502">
        <v>104197</v>
      </c>
      <c r="C5247" s="503" t="s">
        <v>4995</v>
      </c>
      <c r="D5247" s="502" t="s">
        <v>13</v>
      </c>
      <c r="E5247" s="504">
        <v>33.869999999999997</v>
      </c>
      <c r="F5247" s="512">
        <v>0</v>
      </c>
    </row>
    <row r="5248" spans="1:6">
      <c r="A5248" s="513" t="s">
        <v>14023</v>
      </c>
      <c r="B5248" s="502">
        <v>104198</v>
      </c>
      <c r="C5248" s="503" t="s">
        <v>4996</v>
      </c>
      <c r="D5248" s="502" t="s">
        <v>13</v>
      </c>
      <c r="E5248" s="504">
        <v>8.51</v>
      </c>
      <c r="F5248" s="512">
        <v>0</v>
      </c>
    </row>
    <row r="5249" spans="1:6">
      <c r="A5249" s="513" t="s">
        <v>14023</v>
      </c>
      <c r="B5249" s="502">
        <v>96685</v>
      </c>
      <c r="C5249" s="503" t="s">
        <v>4741</v>
      </c>
      <c r="D5249" s="502" t="s">
        <v>13</v>
      </c>
      <c r="E5249" s="504">
        <v>13</v>
      </c>
      <c r="F5249" s="512">
        <v>0</v>
      </c>
    </row>
    <row r="5250" spans="1:6">
      <c r="A5250" s="513" t="s">
        <v>14023</v>
      </c>
      <c r="B5250" s="502">
        <v>96651</v>
      </c>
      <c r="C5250" s="503" t="s">
        <v>4725</v>
      </c>
      <c r="D5250" s="502" t="s">
        <v>13</v>
      </c>
      <c r="E5250" s="504">
        <v>10.29</v>
      </c>
      <c r="F5250" s="512">
        <v>0</v>
      </c>
    </row>
    <row r="5251" spans="1:6">
      <c r="A5251" s="513" t="s">
        <v>14023</v>
      </c>
      <c r="B5251" s="502">
        <v>96638</v>
      </c>
      <c r="C5251" s="503" t="s">
        <v>4718</v>
      </c>
      <c r="D5251" s="502" t="s">
        <v>13</v>
      </c>
      <c r="E5251" s="504">
        <v>17.8</v>
      </c>
      <c r="F5251" s="512">
        <v>0</v>
      </c>
    </row>
    <row r="5252" spans="1:6">
      <c r="A5252" s="513" t="s">
        <v>14023</v>
      </c>
      <c r="B5252" s="502">
        <v>96687</v>
      </c>
      <c r="C5252" s="503" t="s">
        <v>4743</v>
      </c>
      <c r="D5252" s="502" t="s">
        <v>13</v>
      </c>
      <c r="E5252" s="504">
        <v>20.12</v>
      </c>
      <c r="F5252" s="512">
        <v>0</v>
      </c>
    </row>
    <row r="5253" spans="1:6">
      <c r="A5253" s="513" t="s">
        <v>14023</v>
      </c>
      <c r="B5253" s="502">
        <v>96653</v>
      </c>
      <c r="C5253" s="503" t="s">
        <v>4727</v>
      </c>
      <c r="D5253" s="502" t="s">
        <v>13</v>
      </c>
      <c r="E5253" s="504">
        <v>15.67</v>
      </c>
      <c r="F5253" s="512">
        <v>0</v>
      </c>
    </row>
    <row r="5254" spans="1:6">
      <c r="A5254" s="513" t="s">
        <v>14023</v>
      </c>
      <c r="B5254" s="502">
        <v>96689</v>
      </c>
      <c r="C5254" s="503" t="s">
        <v>4745</v>
      </c>
      <c r="D5254" s="502" t="s">
        <v>13</v>
      </c>
      <c r="E5254" s="504">
        <v>30.68</v>
      </c>
      <c r="F5254" s="512">
        <v>0</v>
      </c>
    </row>
    <row r="5255" spans="1:6">
      <c r="A5255" s="513" t="s">
        <v>14023</v>
      </c>
      <c r="B5255" s="502">
        <v>96655</v>
      </c>
      <c r="C5255" s="503" t="s">
        <v>4729</v>
      </c>
      <c r="D5255" s="502" t="s">
        <v>13</v>
      </c>
      <c r="E5255" s="504">
        <v>24.26</v>
      </c>
      <c r="F5255" s="512">
        <v>0</v>
      </c>
    </row>
    <row r="5256" spans="1:6">
      <c r="A5256" s="513" t="s">
        <v>14023</v>
      </c>
      <c r="B5256" s="502">
        <v>96691</v>
      </c>
      <c r="C5256" s="503" t="s">
        <v>4747</v>
      </c>
      <c r="D5256" s="502" t="s">
        <v>13</v>
      </c>
      <c r="E5256" s="504">
        <v>44.15</v>
      </c>
      <c r="F5256" s="512">
        <v>0</v>
      </c>
    </row>
    <row r="5257" spans="1:6">
      <c r="A5257" s="513" t="s">
        <v>14023</v>
      </c>
      <c r="B5257" s="502">
        <v>96693</v>
      </c>
      <c r="C5257" s="503" t="s">
        <v>4749</v>
      </c>
      <c r="D5257" s="502" t="s">
        <v>13</v>
      </c>
      <c r="E5257" s="504">
        <v>66.58</v>
      </c>
      <c r="F5257" s="512">
        <v>0</v>
      </c>
    </row>
    <row r="5258" spans="1:6">
      <c r="A5258" s="513" t="s">
        <v>14023</v>
      </c>
      <c r="B5258" s="502">
        <v>96695</v>
      </c>
      <c r="C5258" s="503" t="s">
        <v>4751</v>
      </c>
      <c r="D5258" s="502" t="s">
        <v>13</v>
      </c>
      <c r="E5258" s="504">
        <v>115.89</v>
      </c>
      <c r="F5258" s="512">
        <v>0</v>
      </c>
    </row>
    <row r="5259" spans="1:6">
      <c r="A5259" s="513" t="s">
        <v>14023</v>
      </c>
      <c r="B5259" s="502">
        <v>104193</v>
      </c>
      <c r="C5259" s="503" t="s">
        <v>4993</v>
      </c>
      <c r="D5259" s="502" t="s">
        <v>13</v>
      </c>
      <c r="E5259" s="504">
        <v>193.41</v>
      </c>
      <c r="F5259" s="512">
        <v>0</v>
      </c>
    </row>
    <row r="5260" spans="1:6">
      <c r="A5260" s="513" t="s">
        <v>14023</v>
      </c>
      <c r="B5260" s="502">
        <v>96697</v>
      </c>
      <c r="C5260" s="503" t="s">
        <v>4753</v>
      </c>
      <c r="D5260" s="502" t="s">
        <v>13</v>
      </c>
      <c r="E5260" s="504">
        <v>393.22</v>
      </c>
      <c r="F5260" s="512">
        <v>0</v>
      </c>
    </row>
    <row r="5261" spans="1:6">
      <c r="A5261" s="513" t="s">
        <v>14023</v>
      </c>
      <c r="B5261" s="502">
        <v>104199</v>
      </c>
      <c r="C5261" s="503" t="s">
        <v>4997</v>
      </c>
      <c r="D5261" s="502" t="s">
        <v>13</v>
      </c>
      <c r="E5261" s="504">
        <v>8.23</v>
      </c>
      <c r="F5261" s="512">
        <v>0</v>
      </c>
    </row>
    <row r="5262" spans="1:6">
      <c r="A5262" s="513" t="s">
        <v>14023</v>
      </c>
      <c r="B5262" s="502">
        <v>96684</v>
      </c>
      <c r="C5262" s="503" t="s">
        <v>4740</v>
      </c>
      <c r="D5262" s="502" t="s">
        <v>13</v>
      </c>
      <c r="E5262" s="504">
        <v>12.53</v>
      </c>
      <c r="F5262" s="512">
        <v>0</v>
      </c>
    </row>
    <row r="5263" spans="1:6">
      <c r="A5263" s="513" t="s">
        <v>14023</v>
      </c>
      <c r="B5263" s="502">
        <v>96650</v>
      </c>
      <c r="C5263" s="503" t="s">
        <v>4724</v>
      </c>
      <c r="D5263" s="502" t="s">
        <v>13</v>
      </c>
      <c r="E5263" s="504">
        <v>9.82</v>
      </c>
      <c r="F5263" s="512">
        <v>0</v>
      </c>
    </row>
    <row r="5264" spans="1:6">
      <c r="A5264" s="513" t="s">
        <v>14023</v>
      </c>
      <c r="B5264" s="502">
        <v>96637</v>
      </c>
      <c r="C5264" s="503" t="s">
        <v>4717</v>
      </c>
      <c r="D5264" s="502" t="s">
        <v>13</v>
      </c>
      <c r="E5264" s="504">
        <v>17.329999999999998</v>
      </c>
      <c r="F5264" s="512">
        <v>0</v>
      </c>
    </row>
    <row r="5265" spans="1:6">
      <c r="A5265" s="513" t="s">
        <v>14023</v>
      </c>
      <c r="B5265" s="502">
        <v>96686</v>
      </c>
      <c r="C5265" s="503" t="s">
        <v>4742</v>
      </c>
      <c r="D5265" s="502" t="s">
        <v>13</v>
      </c>
      <c r="E5265" s="504">
        <v>16.2</v>
      </c>
      <c r="F5265" s="512">
        <v>0</v>
      </c>
    </row>
    <row r="5266" spans="1:6">
      <c r="A5266" s="513" t="s">
        <v>14023</v>
      </c>
      <c r="B5266" s="502">
        <v>96652</v>
      </c>
      <c r="C5266" s="503" t="s">
        <v>4726</v>
      </c>
      <c r="D5266" s="502" t="s">
        <v>13</v>
      </c>
      <c r="E5266" s="504">
        <v>11.75</v>
      </c>
      <c r="F5266" s="512">
        <v>0</v>
      </c>
    </row>
    <row r="5267" spans="1:6">
      <c r="A5267" s="513" t="s">
        <v>14023</v>
      </c>
      <c r="B5267" s="502">
        <v>96688</v>
      </c>
      <c r="C5267" s="503" t="s">
        <v>4744</v>
      </c>
      <c r="D5267" s="502" t="s">
        <v>13</v>
      </c>
      <c r="E5267" s="504">
        <v>24.31</v>
      </c>
      <c r="F5267" s="512">
        <v>0</v>
      </c>
    </row>
    <row r="5268" spans="1:6">
      <c r="A5268" s="513" t="s">
        <v>14023</v>
      </c>
      <c r="B5268" s="502">
        <v>96654</v>
      </c>
      <c r="C5268" s="503" t="s">
        <v>4728</v>
      </c>
      <c r="D5268" s="502" t="s">
        <v>13</v>
      </c>
      <c r="E5268" s="504">
        <v>17.89</v>
      </c>
      <c r="F5268" s="512">
        <v>0</v>
      </c>
    </row>
    <row r="5269" spans="1:6">
      <c r="A5269" s="513" t="s">
        <v>14023</v>
      </c>
      <c r="B5269" s="502">
        <v>96690</v>
      </c>
      <c r="C5269" s="503" t="s">
        <v>4746</v>
      </c>
      <c r="D5269" s="502" t="s">
        <v>13</v>
      </c>
      <c r="E5269" s="504">
        <v>34.06</v>
      </c>
      <c r="F5269" s="512">
        <v>0</v>
      </c>
    </row>
    <row r="5270" spans="1:6">
      <c r="A5270" s="513" t="s">
        <v>14023</v>
      </c>
      <c r="B5270" s="502">
        <v>96692</v>
      </c>
      <c r="C5270" s="503" t="s">
        <v>4748</v>
      </c>
      <c r="D5270" s="502" t="s">
        <v>13</v>
      </c>
      <c r="E5270" s="504">
        <v>48.58</v>
      </c>
      <c r="F5270" s="512">
        <v>0</v>
      </c>
    </row>
    <row r="5271" spans="1:6">
      <c r="A5271" s="513" t="s">
        <v>14023</v>
      </c>
      <c r="B5271" s="502">
        <v>96694</v>
      </c>
      <c r="C5271" s="503" t="s">
        <v>4750</v>
      </c>
      <c r="D5271" s="502" t="s">
        <v>13</v>
      </c>
      <c r="E5271" s="504">
        <v>104.91</v>
      </c>
      <c r="F5271" s="512">
        <v>0</v>
      </c>
    </row>
    <row r="5272" spans="1:6">
      <c r="A5272" s="513" t="s">
        <v>14023</v>
      </c>
      <c r="B5272" s="502">
        <v>96696</v>
      </c>
      <c r="C5272" s="503" t="s">
        <v>4752</v>
      </c>
      <c r="D5272" s="502" t="s">
        <v>13</v>
      </c>
      <c r="E5272" s="504">
        <v>131.16999999999999</v>
      </c>
      <c r="F5272" s="512">
        <v>0</v>
      </c>
    </row>
    <row r="5273" spans="1:6">
      <c r="A5273" s="513" t="s">
        <v>14023</v>
      </c>
      <c r="B5273" s="502">
        <v>96709</v>
      </c>
      <c r="C5273" s="503" t="s">
        <v>4763</v>
      </c>
      <c r="D5273" s="502" t="s">
        <v>13</v>
      </c>
      <c r="E5273" s="504">
        <v>128.22</v>
      </c>
      <c r="F5273" s="512">
        <v>0</v>
      </c>
    </row>
    <row r="5274" spans="1:6">
      <c r="A5274" s="513" t="s">
        <v>14023</v>
      </c>
      <c r="B5274" s="502">
        <v>104200</v>
      </c>
      <c r="C5274" s="503" t="s">
        <v>4998</v>
      </c>
      <c r="D5274" s="502" t="s">
        <v>13</v>
      </c>
      <c r="E5274" s="504">
        <v>6.83</v>
      </c>
      <c r="F5274" s="512">
        <v>0</v>
      </c>
    </row>
    <row r="5275" spans="1:6">
      <c r="A5275" s="513" t="s">
        <v>14023</v>
      </c>
      <c r="B5275" s="502">
        <v>96698</v>
      </c>
      <c r="C5275" s="503" t="s">
        <v>4754</v>
      </c>
      <c r="D5275" s="502" t="s">
        <v>13</v>
      </c>
      <c r="E5275" s="504">
        <v>8.92</v>
      </c>
      <c r="F5275" s="512">
        <v>0</v>
      </c>
    </row>
    <row r="5276" spans="1:6">
      <c r="A5276" s="513" t="s">
        <v>14023</v>
      </c>
      <c r="B5276" s="502">
        <v>96656</v>
      </c>
      <c r="C5276" s="503" t="s">
        <v>4730</v>
      </c>
      <c r="D5276" s="502" t="s">
        <v>13</v>
      </c>
      <c r="E5276" s="504">
        <v>7.11</v>
      </c>
      <c r="F5276" s="512">
        <v>0</v>
      </c>
    </row>
    <row r="5277" spans="1:6">
      <c r="A5277" s="513" t="s">
        <v>14023</v>
      </c>
      <c r="B5277" s="502">
        <v>96639</v>
      </c>
      <c r="C5277" s="503" t="s">
        <v>4719</v>
      </c>
      <c r="D5277" s="502" t="s">
        <v>13</v>
      </c>
      <c r="E5277" s="504">
        <v>12.11</v>
      </c>
      <c r="F5277" s="512">
        <v>0</v>
      </c>
    </row>
    <row r="5278" spans="1:6">
      <c r="A5278" s="513" t="s">
        <v>14023</v>
      </c>
      <c r="B5278" s="502">
        <v>96701</v>
      </c>
      <c r="C5278" s="503" t="s">
        <v>4755</v>
      </c>
      <c r="D5278" s="502" t="s">
        <v>13</v>
      </c>
      <c r="E5278" s="504">
        <v>12.35</v>
      </c>
      <c r="F5278" s="512">
        <v>0</v>
      </c>
    </row>
    <row r="5279" spans="1:6">
      <c r="A5279" s="513" t="s">
        <v>14023</v>
      </c>
      <c r="B5279" s="502">
        <v>96659</v>
      </c>
      <c r="C5279" s="503" t="s">
        <v>4733</v>
      </c>
      <c r="D5279" s="502" t="s">
        <v>13</v>
      </c>
      <c r="E5279" s="504">
        <v>9.3699999999999992</v>
      </c>
      <c r="F5279" s="512">
        <v>0</v>
      </c>
    </row>
    <row r="5280" spans="1:6">
      <c r="A5280" s="513" t="s">
        <v>14023</v>
      </c>
      <c r="B5280" s="502">
        <v>96703</v>
      </c>
      <c r="C5280" s="503" t="s">
        <v>4757</v>
      </c>
      <c r="D5280" s="502" t="s">
        <v>13</v>
      </c>
      <c r="E5280" s="504">
        <v>22.44</v>
      </c>
      <c r="F5280" s="512">
        <v>0</v>
      </c>
    </row>
    <row r="5281" spans="1:6">
      <c r="A5281" s="513" t="s">
        <v>14023</v>
      </c>
      <c r="B5281" s="502">
        <v>96663</v>
      </c>
      <c r="C5281" s="503" t="s">
        <v>4735</v>
      </c>
      <c r="D5281" s="502" t="s">
        <v>13</v>
      </c>
      <c r="E5281" s="504">
        <v>18.16</v>
      </c>
      <c r="F5281" s="512">
        <v>0</v>
      </c>
    </row>
    <row r="5282" spans="1:6">
      <c r="A5282" s="513" t="s">
        <v>14023</v>
      </c>
      <c r="B5282" s="502">
        <v>96705</v>
      </c>
      <c r="C5282" s="503" t="s">
        <v>4759</v>
      </c>
      <c r="D5282" s="502" t="s">
        <v>13</v>
      </c>
      <c r="E5282" s="504">
        <v>27.22</v>
      </c>
      <c r="F5282" s="512">
        <v>0</v>
      </c>
    </row>
    <row r="5283" spans="1:6">
      <c r="A5283" s="513" t="s">
        <v>14023</v>
      </c>
      <c r="B5283" s="502">
        <v>96706</v>
      </c>
      <c r="C5283" s="503" t="s">
        <v>4760</v>
      </c>
      <c r="D5283" s="502" t="s">
        <v>13</v>
      </c>
      <c r="E5283" s="504">
        <v>40.61</v>
      </c>
      <c r="F5283" s="512">
        <v>0</v>
      </c>
    </row>
    <row r="5284" spans="1:6">
      <c r="A5284" s="513" t="s">
        <v>14023</v>
      </c>
      <c r="B5284" s="502">
        <v>96707</v>
      </c>
      <c r="C5284" s="503" t="s">
        <v>4761</v>
      </c>
      <c r="D5284" s="502" t="s">
        <v>13</v>
      </c>
      <c r="E5284" s="504">
        <v>65.87</v>
      </c>
      <c r="F5284" s="512">
        <v>0</v>
      </c>
    </row>
    <row r="5285" spans="1:6">
      <c r="A5285" s="513" t="s">
        <v>14023</v>
      </c>
      <c r="B5285" s="502">
        <v>96708</v>
      </c>
      <c r="C5285" s="503" t="s">
        <v>4762</v>
      </c>
      <c r="D5285" s="502" t="s">
        <v>13</v>
      </c>
      <c r="E5285" s="504">
        <v>100.39</v>
      </c>
      <c r="F5285" s="512">
        <v>0</v>
      </c>
    </row>
    <row r="5286" spans="1:6">
      <c r="A5286" s="513" t="s">
        <v>14023</v>
      </c>
      <c r="B5286" s="502">
        <v>96675</v>
      </c>
      <c r="C5286" s="503" t="s">
        <v>4176</v>
      </c>
      <c r="D5286" s="502" t="s">
        <v>12</v>
      </c>
      <c r="E5286" s="504">
        <v>181.93</v>
      </c>
      <c r="F5286" s="512">
        <v>0</v>
      </c>
    </row>
    <row r="5287" spans="1:6">
      <c r="A5287" s="513" t="s">
        <v>14023</v>
      </c>
      <c r="B5287" s="502">
        <v>96683</v>
      </c>
      <c r="C5287" s="503" t="s">
        <v>4184</v>
      </c>
      <c r="D5287" s="502" t="s">
        <v>12</v>
      </c>
      <c r="E5287" s="504">
        <v>354.8</v>
      </c>
      <c r="F5287" s="512">
        <v>0</v>
      </c>
    </row>
    <row r="5288" spans="1:6">
      <c r="A5288" s="513" t="s">
        <v>14023</v>
      </c>
      <c r="B5288" s="502">
        <v>104194</v>
      </c>
      <c r="C5288" s="503" t="s">
        <v>4209</v>
      </c>
      <c r="D5288" s="502" t="s">
        <v>12</v>
      </c>
      <c r="E5288" s="504">
        <v>24.68</v>
      </c>
      <c r="F5288" s="512">
        <v>0</v>
      </c>
    </row>
    <row r="5289" spans="1:6">
      <c r="A5289" s="513" t="s">
        <v>14023</v>
      </c>
      <c r="B5289" s="502">
        <v>104195</v>
      </c>
      <c r="C5289" s="503" t="s">
        <v>4210</v>
      </c>
      <c r="D5289" s="502" t="s">
        <v>12</v>
      </c>
      <c r="E5289" s="504">
        <v>26.26</v>
      </c>
      <c r="F5289" s="512">
        <v>0</v>
      </c>
    </row>
    <row r="5290" spans="1:6">
      <c r="A5290" s="513" t="s">
        <v>14023</v>
      </c>
      <c r="B5290" s="502">
        <v>96668</v>
      </c>
      <c r="C5290" s="503" t="s">
        <v>4169</v>
      </c>
      <c r="D5290" s="502" t="s">
        <v>12</v>
      </c>
      <c r="E5290" s="504">
        <v>20.63</v>
      </c>
      <c r="F5290" s="512">
        <v>0</v>
      </c>
    </row>
    <row r="5291" spans="1:6">
      <c r="A5291" s="513" t="s">
        <v>14023</v>
      </c>
      <c r="B5291" s="502">
        <v>96644</v>
      </c>
      <c r="C5291" s="503" t="s">
        <v>4163</v>
      </c>
      <c r="D5291" s="502" t="s">
        <v>12</v>
      </c>
      <c r="E5291" s="504">
        <v>26</v>
      </c>
      <c r="F5291" s="512">
        <v>0</v>
      </c>
    </row>
    <row r="5292" spans="1:6">
      <c r="A5292" s="513" t="s">
        <v>14023</v>
      </c>
      <c r="B5292" s="502">
        <v>96635</v>
      </c>
      <c r="C5292" s="503" t="s">
        <v>4161</v>
      </c>
      <c r="D5292" s="502" t="s">
        <v>12</v>
      </c>
      <c r="E5292" s="504">
        <v>46.23</v>
      </c>
      <c r="F5292" s="512">
        <v>0</v>
      </c>
    </row>
    <row r="5293" spans="1:6">
      <c r="A5293" s="513" t="s">
        <v>14023</v>
      </c>
      <c r="B5293" s="502">
        <v>96636</v>
      </c>
      <c r="C5293" s="503" t="s">
        <v>4162</v>
      </c>
      <c r="D5293" s="502" t="s">
        <v>12</v>
      </c>
      <c r="E5293" s="504">
        <v>49.12</v>
      </c>
      <c r="F5293" s="512">
        <v>0</v>
      </c>
    </row>
    <row r="5294" spans="1:6">
      <c r="A5294" s="513" t="s">
        <v>14023</v>
      </c>
      <c r="B5294" s="502">
        <v>96676</v>
      </c>
      <c r="C5294" s="503" t="s">
        <v>4177</v>
      </c>
      <c r="D5294" s="502" t="s">
        <v>12</v>
      </c>
      <c r="E5294" s="504">
        <v>25.83</v>
      </c>
      <c r="F5294" s="512">
        <v>0</v>
      </c>
    </row>
    <row r="5295" spans="1:6">
      <c r="A5295" s="513" t="s">
        <v>14023</v>
      </c>
      <c r="B5295" s="502">
        <v>96647</v>
      </c>
      <c r="C5295" s="503" t="s">
        <v>4166</v>
      </c>
      <c r="D5295" s="502" t="s">
        <v>12</v>
      </c>
      <c r="E5295" s="504">
        <v>28.29</v>
      </c>
      <c r="F5295" s="512">
        <v>0</v>
      </c>
    </row>
    <row r="5296" spans="1:6">
      <c r="A5296" s="513" t="s">
        <v>14023</v>
      </c>
      <c r="B5296" s="502">
        <v>96669</v>
      </c>
      <c r="C5296" s="503" t="s">
        <v>4170</v>
      </c>
      <c r="D5296" s="502" t="s">
        <v>12</v>
      </c>
      <c r="E5296" s="504">
        <v>20.079999999999998</v>
      </c>
      <c r="F5296" s="512">
        <v>0</v>
      </c>
    </row>
    <row r="5297" spans="1:6">
      <c r="A5297" s="513" t="s">
        <v>14023</v>
      </c>
      <c r="B5297" s="502">
        <v>96645</v>
      </c>
      <c r="C5297" s="503" t="s">
        <v>4164</v>
      </c>
      <c r="D5297" s="502" t="s">
        <v>12</v>
      </c>
      <c r="E5297" s="504">
        <v>22.94</v>
      </c>
      <c r="F5297" s="512">
        <v>0</v>
      </c>
    </row>
    <row r="5298" spans="1:6">
      <c r="A5298" s="513" t="s">
        <v>14023</v>
      </c>
      <c r="B5298" s="502">
        <v>96677</v>
      </c>
      <c r="C5298" s="503" t="s">
        <v>4178</v>
      </c>
      <c r="D5298" s="502" t="s">
        <v>12</v>
      </c>
      <c r="E5298" s="504">
        <v>33.71</v>
      </c>
      <c r="F5298" s="512">
        <v>0</v>
      </c>
    </row>
    <row r="5299" spans="1:6">
      <c r="A5299" s="513" t="s">
        <v>14023</v>
      </c>
      <c r="B5299" s="502">
        <v>96648</v>
      </c>
      <c r="C5299" s="503" t="s">
        <v>4167</v>
      </c>
      <c r="D5299" s="502" t="s">
        <v>12</v>
      </c>
      <c r="E5299" s="504">
        <v>35.090000000000003</v>
      </c>
      <c r="F5299" s="512">
        <v>0</v>
      </c>
    </row>
    <row r="5300" spans="1:6">
      <c r="A5300" s="513" t="s">
        <v>14023</v>
      </c>
      <c r="B5300" s="502">
        <v>96670</v>
      </c>
      <c r="C5300" s="503" t="s">
        <v>4171</v>
      </c>
      <c r="D5300" s="502" t="s">
        <v>12</v>
      </c>
      <c r="E5300" s="504">
        <v>26.14</v>
      </c>
      <c r="F5300" s="512">
        <v>0</v>
      </c>
    </row>
    <row r="5301" spans="1:6">
      <c r="A5301" s="513" t="s">
        <v>14023</v>
      </c>
      <c r="B5301" s="502">
        <v>96646</v>
      </c>
      <c r="C5301" s="503" t="s">
        <v>4165</v>
      </c>
      <c r="D5301" s="502" t="s">
        <v>12</v>
      </c>
      <c r="E5301" s="504">
        <v>28.2</v>
      </c>
      <c r="F5301" s="512">
        <v>0</v>
      </c>
    </row>
    <row r="5302" spans="1:6">
      <c r="A5302" s="513" t="s">
        <v>14023</v>
      </c>
      <c r="B5302" s="502">
        <v>96678</v>
      </c>
      <c r="C5302" s="503" t="s">
        <v>4179</v>
      </c>
      <c r="D5302" s="502" t="s">
        <v>12</v>
      </c>
      <c r="E5302" s="504">
        <v>46.55</v>
      </c>
      <c r="F5302" s="512">
        <v>0</v>
      </c>
    </row>
    <row r="5303" spans="1:6">
      <c r="A5303" s="513" t="s">
        <v>14023</v>
      </c>
      <c r="B5303" s="502">
        <v>96649</v>
      </c>
      <c r="C5303" s="503" t="s">
        <v>4168</v>
      </c>
      <c r="D5303" s="502" t="s">
        <v>12</v>
      </c>
      <c r="E5303" s="504">
        <v>46.71</v>
      </c>
      <c r="F5303" s="512">
        <v>0</v>
      </c>
    </row>
    <row r="5304" spans="1:6">
      <c r="A5304" s="513" t="s">
        <v>14023</v>
      </c>
      <c r="B5304" s="502">
        <v>96671</v>
      </c>
      <c r="C5304" s="503" t="s">
        <v>4172</v>
      </c>
      <c r="D5304" s="502" t="s">
        <v>12</v>
      </c>
      <c r="E5304" s="504">
        <v>39.81</v>
      </c>
      <c r="F5304" s="512">
        <v>0</v>
      </c>
    </row>
    <row r="5305" spans="1:6">
      <c r="A5305" s="513" t="s">
        <v>14023</v>
      </c>
      <c r="B5305" s="502">
        <v>96679</v>
      </c>
      <c r="C5305" s="503" t="s">
        <v>4180</v>
      </c>
      <c r="D5305" s="502" t="s">
        <v>12</v>
      </c>
      <c r="E5305" s="504">
        <v>69.680000000000007</v>
      </c>
      <c r="F5305" s="512">
        <v>0</v>
      </c>
    </row>
    <row r="5306" spans="1:6">
      <c r="A5306" s="513" t="s">
        <v>14023</v>
      </c>
      <c r="B5306" s="502">
        <v>96672</v>
      </c>
      <c r="C5306" s="503" t="s">
        <v>4173</v>
      </c>
      <c r="D5306" s="502" t="s">
        <v>12</v>
      </c>
      <c r="E5306" s="504">
        <v>60.92</v>
      </c>
      <c r="F5306" s="512">
        <v>0</v>
      </c>
    </row>
    <row r="5307" spans="1:6">
      <c r="A5307" s="513" t="s">
        <v>14023</v>
      </c>
      <c r="B5307" s="502">
        <v>96680</v>
      </c>
      <c r="C5307" s="503" t="s">
        <v>4181</v>
      </c>
      <c r="D5307" s="502" t="s">
        <v>12</v>
      </c>
      <c r="E5307" s="504">
        <v>115.75</v>
      </c>
      <c r="F5307" s="512">
        <v>0</v>
      </c>
    </row>
    <row r="5308" spans="1:6">
      <c r="A5308" s="513" t="s">
        <v>14023</v>
      </c>
      <c r="B5308" s="502">
        <v>96673</v>
      </c>
      <c r="C5308" s="503" t="s">
        <v>4174</v>
      </c>
      <c r="D5308" s="502" t="s">
        <v>12</v>
      </c>
      <c r="E5308" s="504">
        <v>76.89</v>
      </c>
      <c r="F5308" s="512">
        <v>0</v>
      </c>
    </row>
    <row r="5309" spans="1:6">
      <c r="A5309" s="513" t="s">
        <v>14023</v>
      </c>
      <c r="B5309" s="502">
        <v>96681</v>
      </c>
      <c r="C5309" s="503" t="s">
        <v>4182</v>
      </c>
      <c r="D5309" s="502" t="s">
        <v>12</v>
      </c>
      <c r="E5309" s="504">
        <v>156</v>
      </c>
      <c r="F5309" s="512">
        <v>0</v>
      </c>
    </row>
    <row r="5310" spans="1:6">
      <c r="A5310" s="513" t="s">
        <v>14023</v>
      </c>
      <c r="B5310" s="502">
        <v>96674</v>
      </c>
      <c r="C5310" s="503" t="s">
        <v>4175</v>
      </c>
      <c r="D5310" s="502" t="s">
        <v>12</v>
      </c>
      <c r="E5310" s="504">
        <v>124.86</v>
      </c>
      <c r="F5310" s="512">
        <v>0</v>
      </c>
    </row>
    <row r="5311" spans="1:6">
      <c r="A5311" s="513" t="s">
        <v>14023</v>
      </c>
      <c r="B5311" s="502">
        <v>96682</v>
      </c>
      <c r="C5311" s="503" t="s">
        <v>4183</v>
      </c>
      <c r="D5311" s="502" t="s">
        <v>12</v>
      </c>
      <c r="E5311" s="504">
        <v>258.22000000000003</v>
      </c>
      <c r="F5311" s="512">
        <v>0</v>
      </c>
    </row>
    <row r="5312" spans="1:6">
      <c r="A5312" s="513" t="s">
        <v>14023</v>
      </c>
      <c r="B5312" s="502">
        <v>96643</v>
      </c>
      <c r="C5312" s="503" t="s">
        <v>4723</v>
      </c>
      <c r="D5312" s="502" t="s">
        <v>13</v>
      </c>
      <c r="E5312" s="504">
        <v>51.81</v>
      </c>
      <c r="F5312" s="512">
        <v>0</v>
      </c>
    </row>
    <row r="5313" spans="1:6">
      <c r="A5313" s="513" t="s">
        <v>14023</v>
      </c>
      <c r="B5313" s="502">
        <v>104201</v>
      </c>
      <c r="C5313" s="503" t="s">
        <v>4999</v>
      </c>
      <c r="D5313" s="502" t="s">
        <v>13</v>
      </c>
      <c r="E5313" s="504">
        <v>22.36</v>
      </c>
      <c r="F5313" s="512">
        <v>0</v>
      </c>
    </row>
    <row r="5314" spans="1:6">
      <c r="A5314" s="513" t="s">
        <v>14023</v>
      </c>
      <c r="B5314" s="502">
        <v>104192</v>
      </c>
      <c r="C5314" s="503" t="s">
        <v>4992</v>
      </c>
      <c r="D5314" s="502" t="s">
        <v>13</v>
      </c>
      <c r="E5314" s="504">
        <v>32.76</v>
      </c>
      <c r="F5314" s="512">
        <v>0</v>
      </c>
    </row>
    <row r="5315" spans="1:6">
      <c r="A5315" s="513" t="s">
        <v>14023</v>
      </c>
      <c r="B5315" s="502">
        <v>104202</v>
      </c>
      <c r="C5315" s="503" t="s">
        <v>5000</v>
      </c>
      <c r="D5315" s="502" t="s">
        <v>13</v>
      </c>
      <c r="E5315" s="504">
        <v>12.29</v>
      </c>
      <c r="F5315" s="512">
        <v>0</v>
      </c>
    </row>
    <row r="5316" spans="1:6">
      <c r="A5316" s="513" t="s">
        <v>14023</v>
      </c>
      <c r="B5316" s="502">
        <v>96717</v>
      </c>
      <c r="C5316" s="503" t="s">
        <v>4771</v>
      </c>
      <c r="D5316" s="502" t="s">
        <v>13</v>
      </c>
      <c r="E5316" s="504">
        <v>356.35</v>
      </c>
      <c r="F5316" s="512">
        <v>0</v>
      </c>
    </row>
    <row r="5317" spans="1:6">
      <c r="A5317" s="513" t="s">
        <v>14023</v>
      </c>
      <c r="B5317" s="502">
        <v>96710</v>
      </c>
      <c r="C5317" s="503" t="s">
        <v>4764</v>
      </c>
      <c r="D5317" s="502" t="s">
        <v>13</v>
      </c>
      <c r="E5317" s="504">
        <v>16.39</v>
      </c>
      <c r="F5317" s="512">
        <v>0</v>
      </c>
    </row>
    <row r="5318" spans="1:6">
      <c r="A5318" s="513" t="s">
        <v>14023</v>
      </c>
      <c r="B5318" s="502">
        <v>96665</v>
      </c>
      <c r="C5318" s="503" t="s">
        <v>4737</v>
      </c>
      <c r="D5318" s="502" t="s">
        <v>13</v>
      </c>
      <c r="E5318" s="504">
        <v>12.78</v>
      </c>
      <c r="F5318" s="512">
        <v>0</v>
      </c>
    </row>
    <row r="5319" spans="1:6">
      <c r="A5319" s="513" t="s">
        <v>14023</v>
      </c>
      <c r="B5319" s="502">
        <v>96642</v>
      </c>
      <c r="C5319" s="503" t="s">
        <v>4722</v>
      </c>
      <c r="D5319" s="502" t="s">
        <v>13</v>
      </c>
      <c r="E5319" s="504">
        <v>22.78</v>
      </c>
      <c r="F5319" s="512">
        <v>0</v>
      </c>
    </row>
    <row r="5320" spans="1:6">
      <c r="A5320" s="513" t="s">
        <v>14023</v>
      </c>
      <c r="B5320" s="502">
        <v>96711</v>
      </c>
      <c r="C5320" s="503" t="s">
        <v>4765</v>
      </c>
      <c r="D5320" s="502" t="s">
        <v>13</v>
      </c>
      <c r="E5320" s="504">
        <v>24.65</v>
      </c>
      <c r="F5320" s="512">
        <v>0</v>
      </c>
    </row>
    <row r="5321" spans="1:6">
      <c r="A5321" s="513" t="s">
        <v>14023</v>
      </c>
      <c r="B5321" s="502">
        <v>96666</v>
      </c>
      <c r="C5321" s="503" t="s">
        <v>4738</v>
      </c>
      <c r="D5321" s="502" t="s">
        <v>13</v>
      </c>
      <c r="E5321" s="504">
        <v>18.71</v>
      </c>
      <c r="F5321" s="512">
        <v>0</v>
      </c>
    </row>
    <row r="5322" spans="1:6">
      <c r="A5322" s="513" t="s">
        <v>14023</v>
      </c>
      <c r="B5322" s="502">
        <v>96712</v>
      </c>
      <c r="C5322" s="503" t="s">
        <v>4766</v>
      </c>
      <c r="D5322" s="502" t="s">
        <v>13</v>
      </c>
      <c r="E5322" s="504">
        <v>35.369999999999997</v>
      </c>
      <c r="F5322" s="512">
        <v>0</v>
      </c>
    </row>
    <row r="5323" spans="1:6">
      <c r="A5323" s="513" t="s">
        <v>14023</v>
      </c>
      <c r="B5323" s="502">
        <v>96667</v>
      </c>
      <c r="C5323" s="503" t="s">
        <v>4739</v>
      </c>
      <c r="D5323" s="502" t="s">
        <v>13</v>
      </c>
      <c r="E5323" s="504">
        <v>26.8</v>
      </c>
      <c r="F5323" s="512">
        <v>0</v>
      </c>
    </row>
    <row r="5324" spans="1:6">
      <c r="A5324" s="513" t="s">
        <v>14023</v>
      </c>
      <c r="B5324" s="502">
        <v>96713</v>
      </c>
      <c r="C5324" s="503" t="s">
        <v>4767</v>
      </c>
      <c r="D5324" s="502" t="s">
        <v>13</v>
      </c>
      <c r="E5324" s="504">
        <v>54.82</v>
      </c>
      <c r="F5324" s="512">
        <v>0</v>
      </c>
    </row>
    <row r="5325" spans="1:6">
      <c r="A5325" s="513" t="s">
        <v>14023</v>
      </c>
      <c r="B5325" s="502">
        <v>96714</v>
      </c>
      <c r="C5325" s="503" t="s">
        <v>4768</v>
      </c>
      <c r="D5325" s="502" t="s">
        <v>13</v>
      </c>
      <c r="E5325" s="504">
        <v>78.38</v>
      </c>
      <c r="F5325" s="512">
        <v>0</v>
      </c>
    </row>
    <row r="5326" spans="1:6">
      <c r="A5326" s="513" t="s">
        <v>14023</v>
      </c>
      <c r="B5326" s="502">
        <v>96715</v>
      </c>
      <c r="C5326" s="503" t="s">
        <v>4769</v>
      </c>
      <c r="D5326" s="502" t="s">
        <v>13</v>
      </c>
      <c r="E5326" s="504">
        <v>141.13</v>
      </c>
      <c r="F5326" s="512">
        <v>0</v>
      </c>
    </row>
    <row r="5327" spans="1:6">
      <c r="A5327" s="513" t="s">
        <v>14023</v>
      </c>
      <c r="B5327" s="502">
        <v>96716</v>
      </c>
      <c r="C5327" s="503" t="s">
        <v>4770</v>
      </c>
      <c r="D5327" s="502" t="s">
        <v>13</v>
      </c>
      <c r="E5327" s="504">
        <v>184.19</v>
      </c>
      <c r="F5327" s="512">
        <v>0</v>
      </c>
    </row>
    <row r="5328" spans="1:6">
      <c r="A5328" s="513" t="s">
        <v>14024</v>
      </c>
      <c r="B5328" s="502">
        <v>104328</v>
      </c>
      <c r="C5328" s="503" t="s">
        <v>5039</v>
      </c>
      <c r="D5328" s="502" t="s">
        <v>13</v>
      </c>
      <c r="E5328" s="504">
        <v>90.24</v>
      </c>
      <c r="F5328" s="512">
        <v>0</v>
      </c>
    </row>
    <row r="5329" spans="1:6">
      <c r="A5329" s="513" t="s">
        <v>14024</v>
      </c>
      <c r="B5329" s="502">
        <v>104329</v>
      </c>
      <c r="C5329" s="503" t="s">
        <v>5040</v>
      </c>
      <c r="D5329" s="502" t="s">
        <v>13</v>
      </c>
      <c r="E5329" s="504">
        <v>102.78</v>
      </c>
      <c r="F5329" s="512">
        <v>0</v>
      </c>
    </row>
    <row r="5330" spans="1:6">
      <c r="A5330" s="513" t="s">
        <v>14024</v>
      </c>
      <c r="B5330" s="502">
        <v>89707</v>
      </c>
      <c r="C5330" s="503" t="s">
        <v>5033</v>
      </c>
      <c r="D5330" s="502" t="s">
        <v>13</v>
      </c>
      <c r="E5330" s="504">
        <v>60.49</v>
      </c>
      <c r="F5330" s="512">
        <v>0</v>
      </c>
    </row>
    <row r="5331" spans="1:6">
      <c r="A5331" s="513" t="s">
        <v>14024</v>
      </c>
      <c r="B5331" s="502">
        <v>89708</v>
      </c>
      <c r="C5331" s="503" t="s">
        <v>5034</v>
      </c>
      <c r="D5331" s="502" t="s">
        <v>13</v>
      </c>
      <c r="E5331" s="504">
        <v>133.75</v>
      </c>
      <c r="F5331" s="512">
        <v>0</v>
      </c>
    </row>
    <row r="5332" spans="1:6">
      <c r="A5332" s="513" t="s">
        <v>14024</v>
      </c>
      <c r="B5332" s="502">
        <v>104330</v>
      </c>
      <c r="C5332" s="503" t="s">
        <v>14025</v>
      </c>
      <c r="D5332" s="502" t="s">
        <v>13</v>
      </c>
      <c r="E5332" s="504">
        <v>0</v>
      </c>
      <c r="F5332" s="512"/>
    </row>
    <row r="5333" spans="1:6">
      <c r="A5333" s="513" t="s">
        <v>14024</v>
      </c>
      <c r="B5333" s="502">
        <v>104326</v>
      </c>
      <c r="C5333" s="503" t="s">
        <v>5037</v>
      </c>
      <c r="D5333" s="502" t="s">
        <v>13</v>
      </c>
      <c r="E5333" s="504">
        <v>25.14</v>
      </c>
      <c r="F5333" s="512">
        <v>0</v>
      </c>
    </row>
    <row r="5334" spans="1:6">
      <c r="A5334" s="513" t="s">
        <v>14024</v>
      </c>
      <c r="B5334" s="502">
        <v>89710</v>
      </c>
      <c r="C5334" s="503" t="s">
        <v>5036</v>
      </c>
      <c r="D5334" s="502" t="s">
        <v>13</v>
      </c>
      <c r="E5334" s="504">
        <v>22.97</v>
      </c>
      <c r="F5334" s="512">
        <v>0</v>
      </c>
    </row>
    <row r="5335" spans="1:6">
      <c r="A5335" s="513" t="s">
        <v>14024</v>
      </c>
      <c r="B5335" s="502">
        <v>104327</v>
      </c>
      <c r="C5335" s="503" t="s">
        <v>5038</v>
      </c>
      <c r="D5335" s="502" t="s">
        <v>13</v>
      </c>
      <c r="E5335" s="504">
        <v>23.86</v>
      </c>
      <c r="F5335" s="512">
        <v>0</v>
      </c>
    </row>
    <row r="5336" spans="1:6">
      <c r="A5336" s="513" t="s">
        <v>14024</v>
      </c>
      <c r="B5336" s="502">
        <v>89709</v>
      </c>
      <c r="C5336" s="503" t="s">
        <v>5035</v>
      </c>
      <c r="D5336" s="502" t="s">
        <v>13</v>
      </c>
      <c r="E5336" s="504">
        <v>26.48</v>
      </c>
      <c r="F5336" s="512">
        <v>0</v>
      </c>
    </row>
    <row r="5337" spans="1:6">
      <c r="A5337" s="513" t="s">
        <v>14026</v>
      </c>
      <c r="B5337" s="502">
        <v>104341</v>
      </c>
      <c r="C5337" s="503" t="s">
        <v>5009</v>
      </c>
      <c r="D5337" s="502" t="s">
        <v>13</v>
      </c>
      <c r="E5337" s="504">
        <v>11.26</v>
      </c>
      <c r="F5337" s="512">
        <v>0</v>
      </c>
    </row>
    <row r="5338" spans="1:6">
      <c r="A5338" s="513" t="s">
        <v>14026</v>
      </c>
      <c r="B5338" s="502">
        <v>104357</v>
      </c>
      <c r="C5338" s="503" t="s">
        <v>5023</v>
      </c>
      <c r="D5338" s="502" t="s">
        <v>13</v>
      </c>
      <c r="E5338" s="504">
        <v>19.07</v>
      </c>
      <c r="F5338" s="512">
        <v>0</v>
      </c>
    </row>
    <row r="5339" spans="1:6">
      <c r="A5339" s="513" t="s">
        <v>14026</v>
      </c>
      <c r="B5339" s="502">
        <v>89811</v>
      </c>
      <c r="C5339" s="503" t="s">
        <v>4551</v>
      </c>
      <c r="D5339" s="502" t="s">
        <v>13</v>
      </c>
      <c r="E5339" s="504">
        <v>43.71</v>
      </c>
      <c r="F5339" s="512">
        <v>0</v>
      </c>
    </row>
    <row r="5340" spans="1:6">
      <c r="A5340" s="513" t="s">
        <v>14026</v>
      </c>
      <c r="B5340" s="502">
        <v>89748</v>
      </c>
      <c r="C5340" s="503" t="s">
        <v>4497</v>
      </c>
      <c r="D5340" s="502" t="s">
        <v>13</v>
      </c>
      <c r="E5340" s="504">
        <v>42.36</v>
      </c>
      <c r="F5340" s="512">
        <v>0</v>
      </c>
    </row>
    <row r="5341" spans="1:6">
      <c r="A5341" s="513" t="s">
        <v>14026</v>
      </c>
      <c r="B5341" s="502">
        <v>89852</v>
      </c>
      <c r="C5341" s="503" t="s">
        <v>4588</v>
      </c>
      <c r="D5341" s="502" t="s">
        <v>13</v>
      </c>
      <c r="E5341" s="504">
        <v>47</v>
      </c>
      <c r="F5341" s="512">
        <v>0</v>
      </c>
    </row>
    <row r="5342" spans="1:6">
      <c r="A5342" s="513" t="s">
        <v>14026</v>
      </c>
      <c r="B5342" s="502">
        <v>89728</v>
      </c>
      <c r="C5342" s="503" t="s">
        <v>4479</v>
      </c>
      <c r="D5342" s="502" t="s">
        <v>13</v>
      </c>
      <c r="E5342" s="504">
        <v>13.78</v>
      </c>
      <c r="F5342" s="512">
        <v>0</v>
      </c>
    </row>
    <row r="5343" spans="1:6">
      <c r="A5343" s="513" t="s">
        <v>14026</v>
      </c>
      <c r="B5343" s="502">
        <v>89803</v>
      </c>
      <c r="C5343" s="503" t="s">
        <v>4543</v>
      </c>
      <c r="D5343" s="502" t="s">
        <v>13</v>
      </c>
      <c r="E5343" s="504">
        <v>17.78</v>
      </c>
      <c r="F5343" s="512">
        <v>0</v>
      </c>
    </row>
    <row r="5344" spans="1:6">
      <c r="A5344" s="513" t="s">
        <v>14026</v>
      </c>
      <c r="B5344" s="502">
        <v>89733</v>
      </c>
      <c r="C5344" s="503" t="s">
        <v>4484</v>
      </c>
      <c r="D5344" s="502" t="s">
        <v>13</v>
      </c>
      <c r="E5344" s="504">
        <v>23.44</v>
      </c>
      <c r="F5344" s="512">
        <v>0</v>
      </c>
    </row>
    <row r="5345" spans="1:6">
      <c r="A5345" s="513" t="s">
        <v>14026</v>
      </c>
      <c r="B5345" s="502">
        <v>89807</v>
      </c>
      <c r="C5345" s="503" t="s">
        <v>4547</v>
      </c>
      <c r="D5345" s="502" t="s">
        <v>13</v>
      </c>
      <c r="E5345" s="504">
        <v>37.049999999999997</v>
      </c>
      <c r="F5345" s="512">
        <v>0</v>
      </c>
    </row>
    <row r="5346" spans="1:6">
      <c r="A5346" s="513" t="s">
        <v>14026</v>
      </c>
      <c r="B5346" s="502">
        <v>89742</v>
      </c>
      <c r="C5346" s="503" t="s">
        <v>4492</v>
      </c>
      <c r="D5346" s="502" t="s">
        <v>13</v>
      </c>
      <c r="E5346" s="504">
        <v>39.21</v>
      </c>
      <c r="F5346" s="512">
        <v>0</v>
      </c>
    </row>
    <row r="5347" spans="1:6">
      <c r="A5347" s="513" t="s">
        <v>14026</v>
      </c>
      <c r="B5347" s="502">
        <v>89812</v>
      </c>
      <c r="C5347" s="503" t="s">
        <v>4552</v>
      </c>
      <c r="D5347" s="502" t="s">
        <v>13</v>
      </c>
      <c r="E5347" s="504">
        <v>76.959999999999994</v>
      </c>
      <c r="F5347" s="512">
        <v>0</v>
      </c>
    </row>
    <row r="5348" spans="1:6">
      <c r="A5348" s="513" t="s">
        <v>14026</v>
      </c>
      <c r="B5348" s="502">
        <v>89750</v>
      </c>
      <c r="C5348" s="503" t="s">
        <v>4499</v>
      </c>
      <c r="D5348" s="502" t="s">
        <v>13</v>
      </c>
      <c r="E5348" s="504">
        <v>75.61</v>
      </c>
      <c r="F5348" s="512">
        <v>0</v>
      </c>
    </row>
    <row r="5349" spans="1:6">
      <c r="A5349" s="513" t="s">
        <v>14026</v>
      </c>
      <c r="B5349" s="502">
        <v>89853</v>
      </c>
      <c r="C5349" s="503" t="s">
        <v>4589</v>
      </c>
      <c r="D5349" s="502" t="s">
        <v>13</v>
      </c>
      <c r="E5349" s="504">
        <v>80.25</v>
      </c>
      <c r="F5349" s="512">
        <v>0</v>
      </c>
    </row>
    <row r="5350" spans="1:6">
      <c r="A5350" s="513" t="s">
        <v>14026</v>
      </c>
      <c r="B5350" s="502">
        <v>89730</v>
      </c>
      <c r="C5350" s="503" t="s">
        <v>4481</v>
      </c>
      <c r="D5350" s="502" t="s">
        <v>13</v>
      </c>
      <c r="E5350" s="504">
        <v>15.58</v>
      </c>
      <c r="F5350" s="512">
        <v>0</v>
      </c>
    </row>
    <row r="5351" spans="1:6">
      <c r="A5351" s="513" t="s">
        <v>14026</v>
      </c>
      <c r="B5351" s="502">
        <v>89804</v>
      </c>
      <c r="C5351" s="503" t="s">
        <v>4544</v>
      </c>
      <c r="D5351" s="502" t="s">
        <v>13</v>
      </c>
      <c r="E5351" s="504">
        <v>19.86</v>
      </c>
      <c r="F5351" s="512">
        <v>0</v>
      </c>
    </row>
    <row r="5352" spans="1:6">
      <c r="A5352" s="513" t="s">
        <v>14026</v>
      </c>
      <c r="B5352" s="502">
        <v>89735</v>
      </c>
      <c r="C5352" s="503" t="s">
        <v>4486</v>
      </c>
      <c r="D5352" s="502" t="s">
        <v>13</v>
      </c>
      <c r="E5352" s="504">
        <v>25.52</v>
      </c>
      <c r="F5352" s="512">
        <v>0</v>
      </c>
    </row>
    <row r="5353" spans="1:6">
      <c r="A5353" s="513" t="s">
        <v>14026</v>
      </c>
      <c r="B5353" s="502">
        <v>89808</v>
      </c>
      <c r="C5353" s="503" t="s">
        <v>4548</v>
      </c>
      <c r="D5353" s="502" t="s">
        <v>13</v>
      </c>
      <c r="E5353" s="504">
        <v>56.58</v>
      </c>
      <c r="F5353" s="512">
        <v>0</v>
      </c>
    </row>
    <row r="5354" spans="1:6">
      <c r="A5354" s="513" t="s">
        <v>14026</v>
      </c>
      <c r="B5354" s="502">
        <v>89743</v>
      </c>
      <c r="C5354" s="503" t="s">
        <v>4493</v>
      </c>
      <c r="D5354" s="502" t="s">
        <v>13</v>
      </c>
      <c r="E5354" s="504">
        <v>58.74</v>
      </c>
      <c r="F5354" s="512">
        <v>0</v>
      </c>
    </row>
    <row r="5355" spans="1:6">
      <c r="A5355" s="513" t="s">
        <v>14026</v>
      </c>
      <c r="B5355" s="502">
        <v>89810</v>
      </c>
      <c r="C5355" s="503" t="s">
        <v>4550</v>
      </c>
      <c r="D5355" s="502" t="s">
        <v>13</v>
      </c>
      <c r="E5355" s="504">
        <v>30.23</v>
      </c>
      <c r="F5355" s="512">
        <v>0</v>
      </c>
    </row>
    <row r="5356" spans="1:6">
      <c r="A5356" s="513" t="s">
        <v>14026</v>
      </c>
      <c r="B5356" s="502">
        <v>89746</v>
      </c>
      <c r="C5356" s="503" t="s">
        <v>4495</v>
      </c>
      <c r="D5356" s="502" t="s">
        <v>13</v>
      </c>
      <c r="E5356" s="504">
        <v>28.88</v>
      </c>
      <c r="F5356" s="512">
        <v>0</v>
      </c>
    </row>
    <row r="5357" spans="1:6">
      <c r="A5357" s="513" t="s">
        <v>14026</v>
      </c>
      <c r="B5357" s="502">
        <v>89851</v>
      </c>
      <c r="C5357" s="503" t="s">
        <v>4587</v>
      </c>
      <c r="D5357" s="502" t="s">
        <v>13</v>
      </c>
      <c r="E5357" s="504">
        <v>33.520000000000003</v>
      </c>
      <c r="F5357" s="512">
        <v>0</v>
      </c>
    </row>
    <row r="5358" spans="1:6">
      <c r="A5358" s="513" t="s">
        <v>14026</v>
      </c>
      <c r="B5358" s="502">
        <v>89855</v>
      </c>
      <c r="C5358" s="503" t="s">
        <v>4591</v>
      </c>
      <c r="D5358" s="502" t="s">
        <v>13</v>
      </c>
      <c r="E5358" s="504">
        <v>108.55</v>
      </c>
      <c r="F5358" s="512">
        <v>0</v>
      </c>
    </row>
    <row r="5359" spans="1:6">
      <c r="A5359" s="513" t="s">
        <v>14026</v>
      </c>
      <c r="B5359" s="502">
        <v>89726</v>
      </c>
      <c r="C5359" s="503" t="s">
        <v>4477</v>
      </c>
      <c r="D5359" s="502" t="s">
        <v>13</v>
      </c>
      <c r="E5359" s="504">
        <v>11.22</v>
      </c>
      <c r="F5359" s="512">
        <v>0</v>
      </c>
    </row>
    <row r="5360" spans="1:6">
      <c r="A5360" s="513" t="s">
        <v>14026</v>
      </c>
      <c r="B5360" s="502">
        <v>89802</v>
      </c>
      <c r="C5360" s="503" t="s">
        <v>4542</v>
      </c>
      <c r="D5360" s="502" t="s">
        <v>13</v>
      </c>
      <c r="E5360" s="504">
        <v>10.45</v>
      </c>
      <c r="F5360" s="512">
        <v>0</v>
      </c>
    </row>
    <row r="5361" spans="1:6">
      <c r="A5361" s="513" t="s">
        <v>14026</v>
      </c>
      <c r="B5361" s="502">
        <v>89732</v>
      </c>
      <c r="C5361" s="503" t="s">
        <v>4483</v>
      </c>
      <c r="D5361" s="502" t="s">
        <v>13</v>
      </c>
      <c r="E5361" s="504">
        <v>16.11</v>
      </c>
      <c r="F5361" s="512">
        <v>0</v>
      </c>
    </row>
    <row r="5362" spans="1:6">
      <c r="A5362" s="513" t="s">
        <v>14026</v>
      </c>
      <c r="B5362" s="502">
        <v>89806</v>
      </c>
      <c r="C5362" s="503" t="s">
        <v>4546</v>
      </c>
      <c r="D5362" s="502" t="s">
        <v>13</v>
      </c>
      <c r="E5362" s="504">
        <v>21.78</v>
      </c>
      <c r="F5362" s="512">
        <v>0</v>
      </c>
    </row>
    <row r="5363" spans="1:6">
      <c r="A5363" s="513" t="s">
        <v>14026</v>
      </c>
      <c r="B5363" s="502">
        <v>89739</v>
      </c>
      <c r="C5363" s="503" t="s">
        <v>4489</v>
      </c>
      <c r="D5363" s="502" t="s">
        <v>13</v>
      </c>
      <c r="E5363" s="504">
        <v>23.94</v>
      </c>
      <c r="F5363" s="512">
        <v>0</v>
      </c>
    </row>
    <row r="5364" spans="1:6">
      <c r="A5364" s="513" t="s">
        <v>14026</v>
      </c>
      <c r="B5364" s="502">
        <v>89809</v>
      </c>
      <c r="C5364" s="503" t="s">
        <v>4549</v>
      </c>
      <c r="D5364" s="502" t="s">
        <v>13</v>
      </c>
      <c r="E5364" s="504">
        <v>29.44</v>
      </c>
      <c r="F5364" s="512">
        <v>0</v>
      </c>
    </row>
    <row r="5365" spans="1:6">
      <c r="A5365" s="513" t="s">
        <v>14026</v>
      </c>
      <c r="B5365" s="502">
        <v>89744</v>
      </c>
      <c r="C5365" s="503" t="s">
        <v>4494</v>
      </c>
      <c r="D5365" s="502" t="s">
        <v>13</v>
      </c>
      <c r="E5365" s="504">
        <v>28.09</v>
      </c>
      <c r="F5365" s="512">
        <v>0</v>
      </c>
    </row>
    <row r="5366" spans="1:6">
      <c r="A5366" s="513" t="s">
        <v>14026</v>
      </c>
      <c r="B5366" s="502">
        <v>89850</v>
      </c>
      <c r="C5366" s="503" t="s">
        <v>4586</v>
      </c>
      <c r="D5366" s="502" t="s">
        <v>13</v>
      </c>
      <c r="E5366" s="504">
        <v>32.729999999999997</v>
      </c>
      <c r="F5366" s="512">
        <v>0</v>
      </c>
    </row>
    <row r="5367" spans="1:6">
      <c r="A5367" s="513" t="s">
        <v>14026</v>
      </c>
      <c r="B5367" s="502">
        <v>89854</v>
      </c>
      <c r="C5367" s="503" t="s">
        <v>4590</v>
      </c>
      <c r="D5367" s="502" t="s">
        <v>13</v>
      </c>
      <c r="E5367" s="504">
        <v>103.61</v>
      </c>
      <c r="F5367" s="512">
        <v>0</v>
      </c>
    </row>
    <row r="5368" spans="1:6">
      <c r="A5368" s="513" t="s">
        <v>14026</v>
      </c>
      <c r="B5368" s="502">
        <v>89724</v>
      </c>
      <c r="C5368" s="503" t="s">
        <v>4475</v>
      </c>
      <c r="D5368" s="502" t="s">
        <v>13</v>
      </c>
      <c r="E5368" s="504">
        <v>11.01</v>
      </c>
      <c r="F5368" s="512">
        <v>0</v>
      </c>
    </row>
    <row r="5369" spans="1:6">
      <c r="A5369" s="513" t="s">
        <v>14026</v>
      </c>
      <c r="B5369" s="502">
        <v>89801</v>
      </c>
      <c r="C5369" s="503" t="s">
        <v>4541</v>
      </c>
      <c r="D5369" s="502" t="s">
        <v>13</v>
      </c>
      <c r="E5369" s="504">
        <v>9.76</v>
      </c>
      <c r="F5369" s="512">
        <v>0</v>
      </c>
    </row>
    <row r="5370" spans="1:6">
      <c r="A5370" s="513" t="s">
        <v>14026</v>
      </c>
      <c r="B5370" s="502">
        <v>89731</v>
      </c>
      <c r="C5370" s="503" t="s">
        <v>4482</v>
      </c>
      <c r="D5370" s="502" t="s">
        <v>13</v>
      </c>
      <c r="E5370" s="504">
        <v>15.42</v>
      </c>
      <c r="F5370" s="512">
        <v>0</v>
      </c>
    </row>
    <row r="5371" spans="1:6">
      <c r="A5371" s="513" t="s">
        <v>14026</v>
      </c>
      <c r="B5371" s="502">
        <v>89805</v>
      </c>
      <c r="C5371" s="503" t="s">
        <v>4545</v>
      </c>
      <c r="D5371" s="502" t="s">
        <v>13</v>
      </c>
      <c r="E5371" s="504">
        <v>20.85</v>
      </c>
      <c r="F5371" s="512">
        <v>0</v>
      </c>
    </row>
    <row r="5372" spans="1:6">
      <c r="A5372" s="513" t="s">
        <v>14026</v>
      </c>
      <c r="B5372" s="502">
        <v>89737</v>
      </c>
      <c r="C5372" s="503" t="s">
        <v>4488</v>
      </c>
      <c r="D5372" s="502" t="s">
        <v>13</v>
      </c>
      <c r="E5372" s="504">
        <v>23.01</v>
      </c>
      <c r="F5372" s="512">
        <v>0</v>
      </c>
    </row>
    <row r="5373" spans="1:6">
      <c r="A5373" s="513" t="s">
        <v>14026</v>
      </c>
      <c r="B5373" s="502">
        <v>104355</v>
      </c>
      <c r="C5373" s="503" t="s">
        <v>5021</v>
      </c>
      <c r="D5373" s="502" t="s">
        <v>13</v>
      </c>
      <c r="E5373" s="504">
        <v>48.07</v>
      </c>
      <c r="F5373" s="512">
        <v>0</v>
      </c>
    </row>
    <row r="5374" spans="1:6">
      <c r="A5374" s="513" t="s">
        <v>14026</v>
      </c>
      <c r="B5374" s="502">
        <v>104347</v>
      </c>
      <c r="C5374" s="503" t="s">
        <v>5014</v>
      </c>
      <c r="D5374" s="502" t="s">
        <v>13</v>
      </c>
      <c r="E5374" s="504">
        <v>47.83</v>
      </c>
      <c r="F5374" s="512">
        <v>0</v>
      </c>
    </row>
    <row r="5375" spans="1:6">
      <c r="A5375" s="513" t="s">
        <v>14026</v>
      </c>
      <c r="B5375" s="502">
        <v>104353</v>
      </c>
      <c r="C5375" s="503" t="s">
        <v>5019</v>
      </c>
      <c r="D5375" s="502" t="s">
        <v>13</v>
      </c>
      <c r="E5375" s="504">
        <v>41.68</v>
      </c>
      <c r="F5375" s="512">
        <v>0</v>
      </c>
    </row>
    <row r="5376" spans="1:6">
      <c r="A5376" s="513" t="s">
        <v>14026</v>
      </c>
      <c r="B5376" s="502">
        <v>104345</v>
      </c>
      <c r="C5376" s="503" t="s">
        <v>5012</v>
      </c>
      <c r="D5376" s="502" t="s">
        <v>13</v>
      </c>
      <c r="E5376" s="504">
        <v>43</v>
      </c>
      <c r="F5376" s="512">
        <v>0</v>
      </c>
    </row>
    <row r="5377" spans="1:6">
      <c r="A5377" s="513" t="s">
        <v>14026</v>
      </c>
      <c r="B5377" s="502">
        <v>104350</v>
      </c>
      <c r="C5377" s="503" t="s">
        <v>5016</v>
      </c>
      <c r="D5377" s="502" t="s">
        <v>13</v>
      </c>
      <c r="E5377" s="504">
        <v>29.77</v>
      </c>
      <c r="F5377" s="512">
        <v>0</v>
      </c>
    </row>
    <row r="5378" spans="1:6">
      <c r="A5378" s="513" t="s">
        <v>14026</v>
      </c>
      <c r="B5378" s="502">
        <v>104343</v>
      </c>
      <c r="C5378" s="503" t="s">
        <v>5010</v>
      </c>
      <c r="D5378" s="502" t="s">
        <v>13</v>
      </c>
      <c r="E5378" s="504">
        <v>34.21</v>
      </c>
      <c r="F5378" s="512">
        <v>0</v>
      </c>
    </row>
    <row r="5379" spans="1:6">
      <c r="A5379" s="513" t="s">
        <v>14026</v>
      </c>
      <c r="B5379" s="502">
        <v>89834</v>
      </c>
      <c r="C5379" s="503" t="s">
        <v>4573</v>
      </c>
      <c r="D5379" s="502" t="s">
        <v>13</v>
      </c>
      <c r="E5379" s="504">
        <v>53.17</v>
      </c>
      <c r="F5379" s="512">
        <v>0</v>
      </c>
    </row>
    <row r="5380" spans="1:6">
      <c r="A5380" s="513" t="s">
        <v>14026</v>
      </c>
      <c r="B5380" s="502">
        <v>89797</v>
      </c>
      <c r="C5380" s="503" t="s">
        <v>4540</v>
      </c>
      <c r="D5380" s="502" t="s">
        <v>13</v>
      </c>
      <c r="E5380" s="504">
        <v>51.38</v>
      </c>
      <c r="F5380" s="512">
        <v>0</v>
      </c>
    </row>
    <row r="5381" spans="1:6">
      <c r="A5381" s="513" t="s">
        <v>14026</v>
      </c>
      <c r="B5381" s="502">
        <v>89861</v>
      </c>
      <c r="C5381" s="503" t="s">
        <v>4595</v>
      </c>
      <c r="D5381" s="502" t="s">
        <v>13</v>
      </c>
      <c r="E5381" s="504">
        <v>57.56</v>
      </c>
      <c r="F5381" s="512">
        <v>0</v>
      </c>
    </row>
    <row r="5382" spans="1:6">
      <c r="A5382" s="513" t="s">
        <v>14026</v>
      </c>
      <c r="B5382" s="502">
        <v>89783</v>
      </c>
      <c r="C5382" s="503" t="s">
        <v>4526</v>
      </c>
      <c r="D5382" s="502" t="s">
        <v>13</v>
      </c>
      <c r="E5382" s="504">
        <v>15.93</v>
      </c>
      <c r="F5382" s="512">
        <v>0</v>
      </c>
    </row>
    <row r="5383" spans="1:6">
      <c r="A5383" s="513" t="s">
        <v>14026</v>
      </c>
      <c r="B5383" s="502">
        <v>89827</v>
      </c>
      <c r="C5383" s="503" t="s">
        <v>4566</v>
      </c>
      <c r="D5383" s="502" t="s">
        <v>13</v>
      </c>
      <c r="E5383" s="504">
        <v>19.32</v>
      </c>
      <c r="F5383" s="512">
        <v>0</v>
      </c>
    </row>
    <row r="5384" spans="1:6">
      <c r="A5384" s="513" t="s">
        <v>14026</v>
      </c>
      <c r="B5384" s="502">
        <v>89785</v>
      </c>
      <c r="C5384" s="503" t="s">
        <v>4528</v>
      </c>
      <c r="D5384" s="502" t="s">
        <v>13</v>
      </c>
      <c r="E5384" s="504">
        <v>26.88</v>
      </c>
      <c r="F5384" s="512">
        <v>0</v>
      </c>
    </row>
    <row r="5385" spans="1:6">
      <c r="A5385" s="513" t="s">
        <v>14026</v>
      </c>
      <c r="B5385" s="502">
        <v>89830</v>
      </c>
      <c r="C5385" s="503" t="s">
        <v>4569</v>
      </c>
      <c r="D5385" s="502" t="s">
        <v>13</v>
      </c>
      <c r="E5385" s="504">
        <v>37.99</v>
      </c>
      <c r="F5385" s="512">
        <v>0</v>
      </c>
    </row>
    <row r="5386" spans="1:6">
      <c r="A5386" s="513" t="s">
        <v>14026</v>
      </c>
      <c r="B5386" s="502">
        <v>89795</v>
      </c>
      <c r="C5386" s="503" t="s">
        <v>4538</v>
      </c>
      <c r="D5386" s="502" t="s">
        <v>13</v>
      </c>
      <c r="E5386" s="504">
        <v>40.869999999999997</v>
      </c>
      <c r="F5386" s="512">
        <v>0</v>
      </c>
    </row>
    <row r="5387" spans="1:6">
      <c r="A5387" s="513" t="s">
        <v>14026</v>
      </c>
      <c r="B5387" s="502">
        <v>89823</v>
      </c>
      <c r="C5387" s="503" t="s">
        <v>4562</v>
      </c>
      <c r="D5387" s="502" t="s">
        <v>13</v>
      </c>
      <c r="E5387" s="504">
        <v>35.119999999999997</v>
      </c>
      <c r="F5387" s="512">
        <v>0</v>
      </c>
    </row>
    <row r="5388" spans="1:6">
      <c r="A5388" s="513" t="s">
        <v>14026</v>
      </c>
      <c r="B5388" s="502">
        <v>89779</v>
      </c>
      <c r="C5388" s="503" t="s">
        <v>4522</v>
      </c>
      <c r="D5388" s="502" t="s">
        <v>13</v>
      </c>
      <c r="E5388" s="504">
        <v>34.229999999999997</v>
      </c>
      <c r="F5388" s="512">
        <v>0</v>
      </c>
    </row>
    <row r="5389" spans="1:6">
      <c r="A5389" s="513" t="s">
        <v>14026</v>
      </c>
      <c r="B5389" s="502">
        <v>89857</v>
      </c>
      <c r="C5389" s="503" t="s">
        <v>4593</v>
      </c>
      <c r="D5389" s="502" t="s">
        <v>13</v>
      </c>
      <c r="E5389" s="504">
        <v>37.32</v>
      </c>
      <c r="F5389" s="512">
        <v>0</v>
      </c>
    </row>
    <row r="5390" spans="1:6">
      <c r="A5390" s="513" t="s">
        <v>14026</v>
      </c>
      <c r="B5390" s="502">
        <v>89814</v>
      </c>
      <c r="C5390" s="503" t="s">
        <v>4554</v>
      </c>
      <c r="D5390" s="502" t="s">
        <v>13</v>
      </c>
      <c r="E5390" s="504">
        <v>16.91</v>
      </c>
      <c r="F5390" s="512">
        <v>0</v>
      </c>
    </row>
    <row r="5391" spans="1:6">
      <c r="A5391" s="513" t="s">
        <v>14026</v>
      </c>
      <c r="B5391" s="502">
        <v>89754</v>
      </c>
      <c r="C5391" s="503" t="s">
        <v>4502</v>
      </c>
      <c r="D5391" s="502" t="s">
        <v>13</v>
      </c>
      <c r="E5391" s="504">
        <v>20.69</v>
      </c>
      <c r="F5391" s="512">
        <v>0</v>
      </c>
    </row>
    <row r="5392" spans="1:6">
      <c r="A5392" s="513" t="s">
        <v>14026</v>
      </c>
      <c r="B5392" s="502">
        <v>89819</v>
      </c>
      <c r="C5392" s="503" t="s">
        <v>4559</v>
      </c>
      <c r="D5392" s="502" t="s">
        <v>13</v>
      </c>
      <c r="E5392" s="504">
        <v>23.84</v>
      </c>
      <c r="F5392" s="512">
        <v>0</v>
      </c>
    </row>
    <row r="5393" spans="1:6">
      <c r="A5393" s="513" t="s">
        <v>14026</v>
      </c>
      <c r="B5393" s="502">
        <v>89776</v>
      </c>
      <c r="C5393" s="503" t="s">
        <v>4519</v>
      </c>
      <c r="D5393" s="502" t="s">
        <v>13</v>
      </c>
      <c r="E5393" s="504">
        <v>25.28</v>
      </c>
      <c r="F5393" s="512">
        <v>0</v>
      </c>
    </row>
    <row r="5394" spans="1:6">
      <c r="A5394" s="513" t="s">
        <v>14026</v>
      </c>
      <c r="B5394" s="502">
        <v>89821</v>
      </c>
      <c r="C5394" s="503" t="s">
        <v>4560</v>
      </c>
      <c r="D5394" s="502" t="s">
        <v>13</v>
      </c>
      <c r="E5394" s="504">
        <v>19.5</v>
      </c>
      <c r="F5394" s="512">
        <v>0</v>
      </c>
    </row>
    <row r="5395" spans="1:6">
      <c r="A5395" s="513" t="s">
        <v>14026</v>
      </c>
      <c r="B5395" s="502">
        <v>89778</v>
      </c>
      <c r="C5395" s="503" t="s">
        <v>4521</v>
      </c>
      <c r="D5395" s="502" t="s">
        <v>13</v>
      </c>
      <c r="E5395" s="504">
        <v>18.61</v>
      </c>
      <c r="F5395" s="512">
        <v>0</v>
      </c>
    </row>
    <row r="5396" spans="1:6">
      <c r="A5396" s="513" t="s">
        <v>14026</v>
      </c>
      <c r="B5396" s="502">
        <v>89856</v>
      </c>
      <c r="C5396" s="503" t="s">
        <v>4592</v>
      </c>
      <c r="D5396" s="502" t="s">
        <v>13</v>
      </c>
      <c r="E5396" s="504">
        <v>21.71</v>
      </c>
      <c r="F5396" s="512">
        <v>0</v>
      </c>
    </row>
    <row r="5397" spans="1:6">
      <c r="A5397" s="513" t="s">
        <v>14026</v>
      </c>
      <c r="B5397" s="502">
        <v>89752</v>
      </c>
      <c r="C5397" s="503" t="s">
        <v>4500</v>
      </c>
      <c r="D5397" s="502" t="s">
        <v>13</v>
      </c>
      <c r="E5397" s="504">
        <v>8.2100000000000009</v>
      </c>
      <c r="F5397" s="512">
        <v>0</v>
      </c>
    </row>
    <row r="5398" spans="1:6">
      <c r="A5398" s="513" t="s">
        <v>14026</v>
      </c>
      <c r="B5398" s="502">
        <v>89813</v>
      </c>
      <c r="C5398" s="503" t="s">
        <v>4553</v>
      </c>
      <c r="D5398" s="502" t="s">
        <v>13</v>
      </c>
      <c r="E5398" s="504">
        <v>5.9</v>
      </c>
      <c r="F5398" s="512">
        <v>0</v>
      </c>
    </row>
    <row r="5399" spans="1:6">
      <c r="A5399" s="513" t="s">
        <v>14026</v>
      </c>
      <c r="B5399" s="502">
        <v>89753</v>
      </c>
      <c r="C5399" s="503" t="s">
        <v>4501</v>
      </c>
      <c r="D5399" s="502" t="s">
        <v>13</v>
      </c>
      <c r="E5399" s="504">
        <v>9.76</v>
      </c>
      <c r="F5399" s="512">
        <v>0</v>
      </c>
    </row>
    <row r="5400" spans="1:6">
      <c r="A5400" s="513" t="s">
        <v>14026</v>
      </c>
      <c r="B5400" s="502">
        <v>89817</v>
      </c>
      <c r="C5400" s="503" t="s">
        <v>4557</v>
      </c>
      <c r="D5400" s="502" t="s">
        <v>13</v>
      </c>
      <c r="E5400" s="504">
        <v>14.57</v>
      </c>
      <c r="F5400" s="512">
        <v>0</v>
      </c>
    </row>
    <row r="5401" spans="1:6">
      <c r="A5401" s="513" t="s">
        <v>14026</v>
      </c>
      <c r="B5401" s="502">
        <v>89774</v>
      </c>
      <c r="C5401" s="503" t="s">
        <v>4518</v>
      </c>
      <c r="D5401" s="502" t="s">
        <v>13</v>
      </c>
      <c r="E5401" s="504">
        <v>16.04</v>
      </c>
      <c r="F5401" s="512">
        <v>0</v>
      </c>
    </row>
    <row r="5402" spans="1:6">
      <c r="A5402" s="513" t="s">
        <v>14026</v>
      </c>
      <c r="B5402" s="502">
        <v>95693</v>
      </c>
      <c r="C5402" s="503" t="s">
        <v>4714</v>
      </c>
      <c r="D5402" s="502" t="s">
        <v>13</v>
      </c>
      <c r="E5402" s="504">
        <v>51.01</v>
      </c>
      <c r="F5402" s="512">
        <v>0</v>
      </c>
    </row>
    <row r="5403" spans="1:6">
      <c r="A5403" s="513" t="s">
        <v>14026</v>
      </c>
      <c r="B5403" s="502">
        <v>89833</v>
      </c>
      <c r="C5403" s="503" t="s">
        <v>4572</v>
      </c>
      <c r="D5403" s="502" t="s">
        <v>13</v>
      </c>
      <c r="E5403" s="504">
        <v>45.54</v>
      </c>
      <c r="F5403" s="512">
        <v>0</v>
      </c>
    </row>
    <row r="5404" spans="1:6">
      <c r="A5404" s="513" t="s">
        <v>14026</v>
      </c>
      <c r="B5404" s="502">
        <v>89796</v>
      </c>
      <c r="C5404" s="503" t="s">
        <v>4539</v>
      </c>
      <c r="D5404" s="502" t="s">
        <v>13</v>
      </c>
      <c r="E5404" s="504">
        <v>43.75</v>
      </c>
      <c r="F5404" s="512">
        <v>0</v>
      </c>
    </row>
    <row r="5405" spans="1:6">
      <c r="A5405" s="513" t="s">
        <v>14026</v>
      </c>
      <c r="B5405" s="502">
        <v>89860</v>
      </c>
      <c r="C5405" s="503" t="s">
        <v>4594</v>
      </c>
      <c r="D5405" s="502" t="s">
        <v>13</v>
      </c>
      <c r="E5405" s="504">
        <v>49.93</v>
      </c>
      <c r="F5405" s="512">
        <v>0</v>
      </c>
    </row>
    <row r="5406" spans="1:6">
      <c r="A5406" s="513" t="s">
        <v>14026</v>
      </c>
      <c r="B5406" s="502">
        <v>89782</v>
      </c>
      <c r="C5406" s="503" t="s">
        <v>4525</v>
      </c>
      <c r="D5406" s="502" t="s">
        <v>13</v>
      </c>
      <c r="E5406" s="504">
        <v>15.84</v>
      </c>
      <c r="F5406" s="512">
        <v>0</v>
      </c>
    </row>
    <row r="5407" spans="1:6">
      <c r="A5407" s="513" t="s">
        <v>14026</v>
      </c>
      <c r="B5407" s="502">
        <v>89825</v>
      </c>
      <c r="C5407" s="503" t="s">
        <v>4564</v>
      </c>
      <c r="D5407" s="502" t="s">
        <v>13</v>
      </c>
      <c r="E5407" s="504">
        <v>17.09</v>
      </c>
      <c r="F5407" s="512">
        <v>0</v>
      </c>
    </row>
    <row r="5408" spans="1:6">
      <c r="A5408" s="513" t="s">
        <v>14026</v>
      </c>
      <c r="B5408" s="502">
        <v>89784</v>
      </c>
      <c r="C5408" s="503" t="s">
        <v>4527</v>
      </c>
      <c r="D5408" s="502" t="s">
        <v>13</v>
      </c>
      <c r="E5408" s="504">
        <v>24.65</v>
      </c>
      <c r="F5408" s="512">
        <v>0</v>
      </c>
    </row>
    <row r="5409" spans="1:6">
      <c r="A5409" s="513" t="s">
        <v>14026</v>
      </c>
      <c r="B5409" s="502">
        <v>89829</v>
      </c>
      <c r="C5409" s="503" t="s">
        <v>4568</v>
      </c>
      <c r="D5409" s="502" t="s">
        <v>13</v>
      </c>
      <c r="E5409" s="504">
        <v>36.03</v>
      </c>
      <c r="F5409" s="512">
        <v>0</v>
      </c>
    </row>
    <row r="5410" spans="1:6">
      <c r="A5410" s="513" t="s">
        <v>14026</v>
      </c>
      <c r="B5410" s="502">
        <v>89786</v>
      </c>
      <c r="C5410" s="503" t="s">
        <v>4529</v>
      </c>
      <c r="D5410" s="502" t="s">
        <v>13</v>
      </c>
      <c r="E5410" s="504">
        <v>38.909999999999997</v>
      </c>
      <c r="F5410" s="512">
        <v>0</v>
      </c>
    </row>
    <row r="5411" spans="1:6">
      <c r="A5411" s="513" t="s">
        <v>14026</v>
      </c>
      <c r="B5411" s="502">
        <v>104352</v>
      </c>
      <c r="C5411" s="503" t="s">
        <v>5018</v>
      </c>
      <c r="D5411" s="502" t="s">
        <v>13</v>
      </c>
      <c r="E5411" s="504">
        <v>39.71</v>
      </c>
      <c r="F5411" s="512">
        <v>0</v>
      </c>
    </row>
    <row r="5412" spans="1:6">
      <c r="A5412" s="513" t="s">
        <v>14026</v>
      </c>
      <c r="B5412" s="502">
        <v>104344</v>
      </c>
      <c r="C5412" s="503" t="s">
        <v>5011</v>
      </c>
      <c r="D5412" s="502" t="s">
        <v>13</v>
      </c>
      <c r="E5412" s="504">
        <v>41.03</v>
      </c>
      <c r="F5412" s="512">
        <v>0</v>
      </c>
    </row>
    <row r="5413" spans="1:6">
      <c r="A5413" s="513" t="s">
        <v>14026</v>
      </c>
      <c r="B5413" s="502">
        <v>104354</v>
      </c>
      <c r="C5413" s="503" t="s">
        <v>5020</v>
      </c>
      <c r="D5413" s="502" t="s">
        <v>13</v>
      </c>
      <c r="E5413" s="504">
        <v>45.53</v>
      </c>
      <c r="F5413" s="512">
        <v>0</v>
      </c>
    </row>
    <row r="5414" spans="1:6">
      <c r="A5414" s="513" t="s">
        <v>14026</v>
      </c>
      <c r="B5414" s="502">
        <v>104346</v>
      </c>
      <c r="C5414" s="503" t="s">
        <v>5013</v>
      </c>
      <c r="D5414" s="502" t="s">
        <v>13</v>
      </c>
      <c r="E5414" s="504">
        <v>45.29</v>
      </c>
      <c r="F5414" s="512">
        <v>0</v>
      </c>
    </row>
    <row r="5415" spans="1:6">
      <c r="A5415" s="513" t="s">
        <v>14026</v>
      </c>
      <c r="B5415" s="502">
        <v>104356</v>
      </c>
      <c r="C5415" s="503" t="s">
        <v>5022</v>
      </c>
      <c r="D5415" s="502" t="s">
        <v>13</v>
      </c>
      <c r="E5415" s="504">
        <v>30.16</v>
      </c>
      <c r="F5415" s="512">
        <v>0</v>
      </c>
    </row>
    <row r="5416" spans="1:6">
      <c r="A5416" s="513" t="s">
        <v>14026</v>
      </c>
      <c r="B5416" s="502">
        <v>104348</v>
      </c>
      <c r="C5416" s="503" t="s">
        <v>5015</v>
      </c>
      <c r="D5416" s="502" t="s">
        <v>13</v>
      </c>
      <c r="E5416" s="504">
        <v>10.82</v>
      </c>
      <c r="F5416" s="512">
        <v>0</v>
      </c>
    </row>
    <row r="5417" spans="1:6">
      <c r="A5417" s="513" t="s">
        <v>14026</v>
      </c>
      <c r="B5417" s="502">
        <v>104351</v>
      </c>
      <c r="C5417" s="503" t="s">
        <v>5017</v>
      </c>
      <c r="D5417" s="502" t="s">
        <v>13</v>
      </c>
      <c r="E5417" s="504">
        <v>22.58</v>
      </c>
      <c r="F5417" s="512">
        <v>0</v>
      </c>
    </row>
    <row r="5418" spans="1:6">
      <c r="A5418" s="513" t="s">
        <v>14026</v>
      </c>
      <c r="B5418" s="502">
        <v>89800</v>
      </c>
      <c r="C5418" s="503" t="s">
        <v>4134</v>
      </c>
      <c r="D5418" s="502" t="s">
        <v>12</v>
      </c>
      <c r="E5418" s="504">
        <v>29.34</v>
      </c>
      <c r="F5418" s="512">
        <v>0</v>
      </c>
    </row>
    <row r="5419" spans="1:6">
      <c r="A5419" s="513" t="s">
        <v>14026</v>
      </c>
      <c r="B5419" s="502">
        <v>89714</v>
      </c>
      <c r="C5419" s="503" t="s">
        <v>4125</v>
      </c>
      <c r="D5419" s="502" t="s">
        <v>12</v>
      </c>
      <c r="E5419" s="504">
        <v>39.270000000000003</v>
      </c>
      <c r="F5419" s="512">
        <v>0</v>
      </c>
    </row>
    <row r="5420" spans="1:6">
      <c r="A5420" s="513" t="s">
        <v>14026</v>
      </c>
      <c r="B5420" s="502">
        <v>89848</v>
      </c>
      <c r="C5420" s="503" t="s">
        <v>4135</v>
      </c>
      <c r="D5420" s="502" t="s">
        <v>12</v>
      </c>
      <c r="E5420" s="504">
        <v>28.05</v>
      </c>
      <c r="F5420" s="512">
        <v>0</v>
      </c>
    </row>
    <row r="5421" spans="1:6">
      <c r="A5421" s="513" t="s">
        <v>14026</v>
      </c>
      <c r="B5421" s="502">
        <v>89849</v>
      </c>
      <c r="C5421" s="503" t="s">
        <v>4136</v>
      </c>
      <c r="D5421" s="502" t="s">
        <v>12</v>
      </c>
      <c r="E5421" s="504">
        <v>56.11</v>
      </c>
      <c r="F5421" s="512">
        <v>0</v>
      </c>
    </row>
    <row r="5422" spans="1:6">
      <c r="A5422" s="513" t="s">
        <v>14026</v>
      </c>
      <c r="B5422" s="502">
        <v>89711</v>
      </c>
      <c r="C5422" s="503" t="s">
        <v>4122</v>
      </c>
      <c r="D5422" s="502" t="s">
        <v>12</v>
      </c>
      <c r="E5422" s="504">
        <v>22.56</v>
      </c>
      <c r="F5422" s="512">
        <v>0</v>
      </c>
    </row>
    <row r="5423" spans="1:6">
      <c r="A5423" s="513" t="s">
        <v>14026</v>
      </c>
      <c r="B5423" s="502">
        <v>89798</v>
      </c>
      <c r="C5423" s="503" t="s">
        <v>4132</v>
      </c>
      <c r="D5423" s="502" t="s">
        <v>12</v>
      </c>
      <c r="E5423" s="504">
        <v>13.09</v>
      </c>
      <c r="F5423" s="512">
        <v>0</v>
      </c>
    </row>
    <row r="5424" spans="1:6">
      <c r="A5424" s="513" t="s">
        <v>14026</v>
      </c>
      <c r="B5424" s="502">
        <v>89712</v>
      </c>
      <c r="C5424" s="503" t="s">
        <v>4123</v>
      </c>
      <c r="D5424" s="502" t="s">
        <v>12</v>
      </c>
      <c r="E5424" s="504">
        <v>28.2</v>
      </c>
      <c r="F5424" s="512">
        <v>0</v>
      </c>
    </row>
    <row r="5425" spans="1:6">
      <c r="A5425" s="513" t="s">
        <v>14026</v>
      </c>
      <c r="B5425" s="502">
        <v>89799</v>
      </c>
      <c r="C5425" s="503" t="s">
        <v>4133</v>
      </c>
      <c r="D5425" s="502" t="s">
        <v>12</v>
      </c>
      <c r="E5425" s="504">
        <v>22.48</v>
      </c>
      <c r="F5425" s="512">
        <v>0</v>
      </c>
    </row>
    <row r="5426" spans="1:6">
      <c r="A5426" s="513" t="s">
        <v>14026</v>
      </c>
      <c r="B5426" s="502">
        <v>89713</v>
      </c>
      <c r="C5426" s="503" t="s">
        <v>4124</v>
      </c>
      <c r="D5426" s="502" t="s">
        <v>12</v>
      </c>
      <c r="E5426" s="504">
        <v>35.01</v>
      </c>
      <c r="F5426" s="512">
        <v>0</v>
      </c>
    </row>
    <row r="5427" spans="1:6">
      <c r="A5427" s="513" t="s">
        <v>14027</v>
      </c>
      <c r="B5427" s="502">
        <v>89376</v>
      </c>
      <c r="C5427" s="503" t="s">
        <v>4229</v>
      </c>
      <c r="D5427" s="502" t="s">
        <v>13</v>
      </c>
      <c r="E5427" s="504">
        <v>6.25</v>
      </c>
      <c r="F5427" s="512">
        <v>0</v>
      </c>
    </row>
    <row r="5428" spans="1:6">
      <c r="A5428" s="513" t="s">
        <v>14027</v>
      </c>
      <c r="B5428" s="502">
        <v>89429</v>
      </c>
      <c r="C5428" s="503" t="s">
        <v>4275</v>
      </c>
      <c r="D5428" s="502" t="s">
        <v>13</v>
      </c>
      <c r="E5428" s="504">
        <v>6.71</v>
      </c>
      <c r="F5428" s="512">
        <v>0</v>
      </c>
    </row>
    <row r="5429" spans="1:6">
      <c r="A5429" s="513" t="s">
        <v>14027</v>
      </c>
      <c r="B5429" s="502">
        <v>89383</v>
      </c>
      <c r="C5429" s="503" t="s">
        <v>4235</v>
      </c>
      <c r="D5429" s="502" t="s">
        <v>13</v>
      </c>
      <c r="E5429" s="504">
        <v>7.27</v>
      </c>
      <c r="F5429" s="512">
        <v>0</v>
      </c>
    </row>
    <row r="5430" spans="1:6">
      <c r="A5430" s="513" t="s">
        <v>14027</v>
      </c>
      <c r="B5430" s="502">
        <v>89553</v>
      </c>
      <c r="C5430" s="503" t="s">
        <v>4345</v>
      </c>
      <c r="D5430" s="502" t="s">
        <v>13</v>
      </c>
      <c r="E5430" s="504">
        <v>6.32</v>
      </c>
      <c r="F5430" s="512">
        <v>0</v>
      </c>
    </row>
    <row r="5431" spans="1:6">
      <c r="A5431" s="513" t="s">
        <v>14027</v>
      </c>
      <c r="B5431" s="502">
        <v>89436</v>
      </c>
      <c r="C5431" s="503" t="s">
        <v>4282</v>
      </c>
      <c r="D5431" s="502" t="s">
        <v>13</v>
      </c>
      <c r="E5431" s="504">
        <v>8.94</v>
      </c>
      <c r="F5431" s="512">
        <v>0</v>
      </c>
    </row>
    <row r="5432" spans="1:6">
      <c r="A5432" s="513" t="s">
        <v>14027</v>
      </c>
      <c r="B5432" s="502">
        <v>89391</v>
      </c>
      <c r="C5432" s="503" t="s">
        <v>4242</v>
      </c>
      <c r="D5432" s="502" t="s">
        <v>13</v>
      </c>
      <c r="E5432" s="504">
        <v>9.59</v>
      </c>
      <c r="F5432" s="512">
        <v>0</v>
      </c>
    </row>
    <row r="5433" spans="1:6">
      <c r="A5433" s="513" t="s">
        <v>14027</v>
      </c>
      <c r="B5433" s="502">
        <v>89570</v>
      </c>
      <c r="C5433" s="503" t="s">
        <v>4362</v>
      </c>
      <c r="D5433" s="502" t="s">
        <v>13</v>
      </c>
      <c r="E5433" s="504">
        <v>12.47</v>
      </c>
      <c r="F5433" s="512">
        <v>0</v>
      </c>
    </row>
    <row r="5434" spans="1:6">
      <c r="A5434" s="513" t="s">
        <v>14027</v>
      </c>
      <c r="B5434" s="502">
        <v>103994</v>
      </c>
      <c r="C5434" s="503" t="s">
        <v>7063</v>
      </c>
      <c r="D5434" s="502" t="s">
        <v>13</v>
      </c>
      <c r="E5434" s="504">
        <v>15.47</v>
      </c>
      <c r="F5434" s="512">
        <v>0</v>
      </c>
    </row>
    <row r="5435" spans="1:6">
      <c r="A5435" s="513" t="s">
        <v>14027</v>
      </c>
      <c r="B5435" s="502">
        <v>89572</v>
      </c>
      <c r="C5435" s="503" t="s">
        <v>4364</v>
      </c>
      <c r="D5435" s="502" t="s">
        <v>13</v>
      </c>
      <c r="E5435" s="504">
        <v>9.52</v>
      </c>
      <c r="F5435" s="512">
        <v>0</v>
      </c>
    </row>
    <row r="5436" spans="1:6">
      <c r="A5436" s="513" t="s">
        <v>14027</v>
      </c>
      <c r="B5436" s="502">
        <v>103992</v>
      </c>
      <c r="C5436" s="503" t="s">
        <v>7062</v>
      </c>
      <c r="D5436" s="502" t="s">
        <v>13</v>
      </c>
      <c r="E5436" s="504">
        <v>12.57</v>
      </c>
      <c r="F5436" s="512">
        <v>0</v>
      </c>
    </row>
    <row r="5437" spans="1:6">
      <c r="A5437" s="513" t="s">
        <v>14027</v>
      </c>
      <c r="B5437" s="502">
        <v>89596</v>
      </c>
      <c r="C5437" s="503" t="s">
        <v>4382</v>
      </c>
      <c r="D5437" s="502" t="s">
        <v>13</v>
      </c>
      <c r="E5437" s="504">
        <v>11.45</v>
      </c>
      <c r="F5437" s="512">
        <v>0</v>
      </c>
    </row>
    <row r="5438" spans="1:6">
      <c r="A5438" s="513" t="s">
        <v>14027</v>
      </c>
      <c r="B5438" s="502">
        <v>104001</v>
      </c>
      <c r="C5438" s="503" t="s">
        <v>7065</v>
      </c>
      <c r="D5438" s="502" t="s">
        <v>13</v>
      </c>
      <c r="E5438" s="504">
        <v>15.07</v>
      </c>
      <c r="F5438" s="512">
        <v>0</v>
      </c>
    </row>
    <row r="5439" spans="1:6">
      <c r="A5439" s="513" t="s">
        <v>14027</v>
      </c>
      <c r="B5439" s="502">
        <v>89595</v>
      </c>
      <c r="C5439" s="503" t="s">
        <v>4381</v>
      </c>
      <c r="D5439" s="502" t="s">
        <v>13</v>
      </c>
      <c r="E5439" s="504">
        <v>15.76</v>
      </c>
      <c r="F5439" s="512">
        <v>0</v>
      </c>
    </row>
    <row r="5440" spans="1:6">
      <c r="A5440" s="513" t="s">
        <v>14027</v>
      </c>
      <c r="B5440" s="502">
        <v>104002</v>
      </c>
      <c r="C5440" s="503" t="s">
        <v>7066</v>
      </c>
      <c r="D5440" s="502" t="s">
        <v>13</v>
      </c>
      <c r="E5440" s="504">
        <v>19.059999999999999</v>
      </c>
      <c r="F5440" s="512">
        <v>0</v>
      </c>
    </row>
    <row r="5441" spans="1:6">
      <c r="A5441" s="513" t="s">
        <v>14027</v>
      </c>
      <c r="B5441" s="502">
        <v>89610</v>
      </c>
      <c r="C5441" s="503" t="s">
        <v>4389</v>
      </c>
      <c r="D5441" s="502" t="s">
        <v>13</v>
      </c>
      <c r="E5441" s="504">
        <v>21.26</v>
      </c>
      <c r="F5441" s="512">
        <v>0</v>
      </c>
    </row>
    <row r="5442" spans="1:6">
      <c r="A5442" s="513" t="s">
        <v>14027</v>
      </c>
      <c r="B5442" s="502">
        <v>89613</v>
      </c>
      <c r="C5442" s="503" t="s">
        <v>6885</v>
      </c>
      <c r="D5442" s="502" t="s">
        <v>13</v>
      </c>
      <c r="E5442" s="504">
        <v>33.130000000000003</v>
      </c>
      <c r="F5442" s="512">
        <v>0</v>
      </c>
    </row>
    <row r="5443" spans="1:6">
      <c r="A5443" s="513" t="s">
        <v>14027</v>
      </c>
      <c r="B5443" s="502">
        <v>89616</v>
      </c>
      <c r="C5443" s="503" t="s">
        <v>4394</v>
      </c>
      <c r="D5443" s="502" t="s">
        <v>13</v>
      </c>
      <c r="E5443" s="504">
        <v>44.23</v>
      </c>
      <c r="F5443" s="512">
        <v>0</v>
      </c>
    </row>
    <row r="5444" spans="1:6">
      <c r="A5444" s="513" t="s">
        <v>14027</v>
      </c>
      <c r="B5444" s="502">
        <v>103967</v>
      </c>
      <c r="C5444" s="503" t="s">
        <v>4937</v>
      </c>
      <c r="D5444" s="502" t="s">
        <v>13</v>
      </c>
      <c r="E5444" s="504">
        <v>12.73</v>
      </c>
      <c r="F5444" s="512">
        <v>0</v>
      </c>
    </row>
    <row r="5445" spans="1:6">
      <c r="A5445" s="513" t="s">
        <v>14027</v>
      </c>
      <c r="B5445" s="502">
        <v>104003</v>
      </c>
      <c r="C5445" s="503" t="s">
        <v>4961</v>
      </c>
      <c r="D5445" s="502" t="s">
        <v>13</v>
      </c>
      <c r="E5445" s="504">
        <v>16.03</v>
      </c>
      <c r="F5445" s="512">
        <v>0</v>
      </c>
    </row>
    <row r="5446" spans="1:6">
      <c r="A5446" s="513" t="s">
        <v>14027</v>
      </c>
      <c r="B5446" s="502">
        <v>103952</v>
      </c>
      <c r="C5446" s="503" t="s">
        <v>4926</v>
      </c>
      <c r="D5446" s="502" t="s">
        <v>13</v>
      </c>
      <c r="E5446" s="504">
        <v>6.38</v>
      </c>
      <c r="F5446" s="512">
        <v>0</v>
      </c>
    </row>
    <row r="5447" spans="1:6">
      <c r="A5447" s="513" t="s">
        <v>14027</v>
      </c>
      <c r="B5447" s="502">
        <v>103947</v>
      </c>
      <c r="C5447" s="503" t="s">
        <v>4921</v>
      </c>
      <c r="D5447" s="502" t="s">
        <v>13</v>
      </c>
      <c r="E5447" s="504">
        <v>6.94</v>
      </c>
      <c r="F5447" s="512">
        <v>0</v>
      </c>
    </row>
    <row r="5448" spans="1:6">
      <c r="A5448" s="513" t="s">
        <v>14027</v>
      </c>
      <c r="B5448" s="502">
        <v>103957</v>
      </c>
      <c r="C5448" s="503" t="s">
        <v>4931</v>
      </c>
      <c r="D5448" s="502" t="s">
        <v>13</v>
      </c>
      <c r="E5448" s="504">
        <v>5.39</v>
      </c>
      <c r="F5448" s="512">
        <v>0</v>
      </c>
    </row>
    <row r="5449" spans="1:6">
      <c r="A5449" s="513" t="s">
        <v>14027</v>
      </c>
      <c r="B5449" s="502">
        <v>103953</v>
      </c>
      <c r="C5449" s="503" t="s">
        <v>4927</v>
      </c>
      <c r="D5449" s="502" t="s">
        <v>13</v>
      </c>
      <c r="E5449" s="504">
        <v>8.01</v>
      </c>
      <c r="F5449" s="512">
        <v>0</v>
      </c>
    </row>
    <row r="5450" spans="1:6">
      <c r="A5450" s="513" t="s">
        <v>14027</v>
      </c>
      <c r="B5450" s="502">
        <v>103948</v>
      </c>
      <c r="C5450" s="503" t="s">
        <v>4922</v>
      </c>
      <c r="D5450" s="502" t="s">
        <v>13</v>
      </c>
      <c r="E5450" s="504">
        <v>8.66</v>
      </c>
      <c r="F5450" s="512">
        <v>0</v>
      </c>
    </row>
    <row r="5451" spans="1:6">
      <c r="A5451" s="513" t="s">
        <v>14027</v>
      </c>
      <c r="B5451" s="502">
        <v>103958</v>
      </c>
      <c r="C5451" s="503" t="s">
        <v>4932</v>
      </c>
      <c r="D5451" s="502" t="s">
        <v>13</v>
      </c>
      <c r="E5451" s="504">
        <v>10.97</v>
      </c>
      <c r="F5451" s="512">
        <v>0</v>
      </c>
    </row>
    <row r="5452" spans="1:6">
      <c r="A5452" s="513" t="s">
        <v>14027</v>
      </c>
      <c r="B5452" s="502">
        <v>104009</v>
      </c>
      <c r="C5452" s="503" t="s">
        <v>4967</v>
      </c>
      <c r="D5452" s="502" t="s">
        <v>13</v>
      </c>
      <c r="E5452" s="504">
        <v>14.51</v>
      </c>
      <c r="F5452" s="512">
        <v>0</v>
      </c>
    </row>
    <row r="5453" spans="1:6">
      <c r="A5453" s="513" t="s">
        <v>14027</v>
      </c>
      <c r="B5453" s="502">
        <v>103959</v>
      </c>
      <c r="C5453" s="503" t="s">
        <v>4933</v>
      </c>
      <c r="D5453" s="502" t="s">
        <v>13</v>
      </c>
      <c r="E5453" s="504">
        <v>16.399999999999999</v>
      </c>
      <c r="F5453" s="512">
        <v>0</v>
      </c>
    </row>
    <row r="5454" spans="1:6">
      <c r="A5454" s="513" t="s">
        <v>14027</v>
      </c>
      <c r="B5454" s="502">
        <v>103962</v>
      </c>
      <c r="C5454" s="503" t="s">
        <v>4934</v>
      </c>
      <c r="D5454" s="502" t="s">
        <v>13</v>
      </c>
      <c r="E5454" s="504">
        <v>7.03</v>
      </c>
      <c r="F5454" s="512">
        <v>0</v>
      </c>
    </row>
    <row r="5455" spans="1:6">
      <c r="A5455" s="513" t="s">
        <v>14027</v>
      </c>
      <c r="B5455" s="502">
        <v>103954</v>
      </c>
      <c r="C5455" s="503" t="s">
        <v>4928</v>
      </c>
      <c r="D5455" s="502" t="s">
        <v>13</v>
      </c>
      <c r="E5455" s="504">
        <v>9.56</v>
      </c>
      <c r="F5455" s="512">
        <v>0</v>
      </c>
    </row>
    <row r="5456" spans="1:6">
      <c r="A5456" s="513" t="s">
        <v>14027</v>
      </c>
      <c r="B5456" s="502">
        <v>103949</v>
      </c>
      <c r="C5456" s="503" t="s">
        <v>4923</v>
      </c>
      <c r="D5456" s="502" t="s">
        <v>13</v>
      </c>
      <c r="E5456" s="504">
        <v>10.18</v>
      </c>
      <c r="F5456" s="512">
        <v>0</v>
      </c>
    </row>
    <row r="5457" spans="1:6">
      <c r="A5457" s="513" t="s">
        <v>14027</v>
      </c>
      <c r="B5457" s="502">
        <v>103964</v>
      </c>
      <c r="C5457" s="503" t="s">
        <v>4935</v>
      </c>
      <c r="D5457" s="502" t="s">
        <v>13</v>
      </c>
      <c r="E5457" s="504">
        <v>8.94</v>
      </c>
      <c r="F5457" s="512">
        <v>0</v>
      </c>
    </row>
    <row r="5458" spans="1:6">
      <c r="A5458" s="513" t="s">
        <v>14027</v>
      </c>
      <c r="B5458" s="502">
        <v>104014</v>
      </c>
      <c r="C5458" s="503" t="s">
        <v>4970</v>
      </c>
      <c r="D5458" s="502" t="s">
        <v>13</v>
      </c>
      <c r="E5458" s="504">
        <v>11.79</v>
      </c>
      <c r="F5458" s="512">
        <v>0</v>
      </c>
    </row>
    <row r="5459" spans="1:6">
      <c r="A5459" s="513" t="s">
        <v>14027</v>
      </c>
      <c r="B5459" s="502">
        <v>103966</v>
      </c>
      <c r="C5459" s="503" t="s">
        <v>4936</v>
      </c>
      <c r="D5459" s="502" t="s">
        <v>13</v>
      </c>
      <c r="E5459" s="504">
        <v>10.56</v>
      </c>
      <c r="F5459" s="512">
        <v>0</v>
      </c>
    </row>
    <row r="5460" spans="1:6">
      <c r="A5460" s="513" t="s">
        <v>14027</v>
      </c>
      <c r="B5460" s="502">
        <v>103999</v>
      </c>
      <c r="C5460" s="503" t="s">
        <v>4960</v>
      </c>
      <c r="D5460" s="502" t="s">
        <v>13</v>
      </c>
      <c r="E5460" s="504">
        <v>13.68</v>
      </c>
      <c r="F5460" s="512">
        <v>0</v>
      </c>
    </row>
    <row r="5461" spans="1:6">
      <c r="A5461" s="513" t="s">
        <v>14027</v>
      </c>
      <c r="B5461" s="502">
        <v>103968</v>
      </c>
      <c r="C5461" s="503" t="s">
        <v>4938</v>
      </c>
      <c r="D5461" s="502" t="s">
        <v>13</v>
      </c>
      <c r="E5461" s="504">
        <v>18.149999999999999</v>
      </c>
      <c r="F5461" s="512">
        <v>0</v>
      </c>
    </row>
    <row r="5462" spans="1:6">
      <c r="A5462" s="513" t="s">
        <v>14027</v>
      </c>
      <c r="B5462" s="502">
        <v>103969</v>
      </c>
      <c r="C5462" s="503" t="s">
        <v>4939</v>
      </c>
      <c r="D5462" s="502" t="s">
        <v>13</v>
      </c>
      <c r="E5462" s="504">
        <v>21.41</v>
      </c>
      <c r="F5462" s="512">
        <v>0</v>
      </c>
    </row>
    <row r="5463" spans="1:6">
      <c r="A5463" s="513" t="s">
        <v>14027</v>
      </c>
      <c r="B5463" s="502">
        <v>103971</v>
      </c>
      <c r="C5463" s="503" t="s">
        <v>4940</v>
      </c>
      <c r="D5463" s="502" t="s">
        <v>13</v>
      </c>
      <c r="E5463" s="504">
        <v>27.22</v>
      </c>
      <c r="F5463" s="512">
        <v>0</v>
      </c>
    </row>
    <row r="5464" spans="1:6">
      <c r="A5464" s="513" t="s">
        <v>14027</v>
      </c>
      <c r="B5464" s="502">
        <v>103972</v>
      </c>
      <c r="C5464" s="503" t="s">
        <v>4941</v>
      </c>
      <c r="D5464" s="502" t="s">
        <v>13</v>
      </c>
      <c r="E5464" s="504">
        <v>31.54</v>
      </c>
      <c r="F5464" s="512">
        <v>0</v>
      </c>
    </row>
    <row r="5465" spans="1:6">
      <c r="A5465" s="513" t="s">
        <v>14027</v>
      </c>
      <c r="B5465" s="502">
        <v>103993</v>
      </c>
      <c r="C5465" s="503" t="s">
        <v>4955</v>
      </c>
      <c r="D5465" s="502" t="s">
        <v>13</v>
      </c>
      <c r="E5465" s="504">
        <v>10.78</v>
      </c>
      <c r="F5465" s="512">
        <v>0</v>
      </c>
    </row>
    <row r="5466" spans="1:6">
      <c r="A5466" s="513" t="s">
        <v>14027</v>
      </c>
      <c r="B5466" s="502">
        <v>89407</v>
      </c>
      <c r="C5466" s="503" t="s">
        <v>4255</v>
      </c>
      <c r="D5466" s="502" t="s">
        <v>13</v>
      </c>
      <c r="E5466" s="504">
        <v>9.77</v>
      </c>
      <c r="F5466" s="512">
        <v>0</v>
      </c>
    </row>
    <row r="5467" spans="1:6">
      <c r="A5467" s="513" t="s">
        <v>14027</v>
      </c>
      <c r="B5467" s="502">
        <v>89361</v>
      </c>
      <c r="C5467" s="503" t="s">
        <v>4214</v>
      </c>
      <c r="D5467" s="502" t="s">
        <v>13</v>
      </c>
      <c r="E5467" s="504">
        <v>10.54</v>
      </c>
      <c r="F5467" s="512">
        <v>0</v>
      </c>
    </row>
    <row r="5468" spans="1:6">
      <c r="A5468" s="513" t="s">
        <v>14027</v>
      </c>
      <c r="B5468" s="502">
        <v>89490</v>
      </c>
      <c r="C5468" s="503" t="s">
        <v>4294</v>
      </c>
      <c r="D5468" s="502" t="s">
        <v>13</v>
      </c>
      <c r="E5468" s="504">
        <v>7.84</v>
      </c>
      <c r="F5468" s="512">
        <v>0</v>
      </c>
    </row>
    <row r="5469" spans="1:6">
      <c r="A5469" s="513" t="s">
        <v>14027</v>
      </c>
      <c r="B5469" s="502">
        <v>89411</v>
      </c>
      <c r="C5469" s="503" t="s">
        <v>4259</v>
      </c>
      <c r="D5469" s="502" t="s">
        <v>13</v>
      </c>
      <c r="E5469" s="504">
        <v>11.46</v>
      </c>
      <c r="F5469" s="512">
        <v>0</v>
      </c>
    </row>
    <row r="5470" spans="1:6">
      <c r="A5470" s="513" t="s">
        <v>14027</v>
      </c>
      <c r="B5470" s="502">
        <v>89365</v>
      </c>
      <c r="C5470" s="503" t="s">
        <v>4218</v>
      </c>
      <c r="D5470" s="502" t="s">
        <v>13</v>
      </c>
      <c r="E5470" s="504">
        <v>12.35</v>
      </c>
      <c r="F5470" s="512">
        <v>0</v>
      </c>
    </row>
    <row r="5471" spans="1:6">
      <c r="A5471" s="513" t="s">
        <v>14027</v>
      </c>
      <c r="B5471" s="502">
        <v>89496</v>
      </c>
      <c r="C5471" s="503" t="s">
        <v>4298</v>
      </c>
      <c r="D5471" s="502" t="s">
        <v>13</v>
      </c>
      <c r="E5471" s="504">
        <v>11.38</v>
      </c>
      <c r="F5471" s="512">
        <v>0</v>
      </c>
    </row>
    <row r="5472" spans="1:6">
      <c r="A5472" s="513" t="s">
        <v>14027</v>
      </c>
      <c r="B5472" s="502">
        <v>89416</v>
      </c>
      <c r="C5472" s="503" t="s">
        <v>4264</v>
      </c>
      <c r="D5472" s="502" t="s">
        <v>13</v>
      </c>
      <c r="E5472" s="504">
        <v>15.6</v>
      </c>
      <c r="F5472" s="512">
        <v>0</v>
      </c>
    </row>
    <row r="5473" spans="1:6">
      <c r="A5473" s="513" t="s">
        <v>14027</v>
      </c>
      <c r="B5473" s="502">
        <v>89370</v>
      </c>
      <c r="C5473" s="503" t="s">
        <v>4223</v>
      </c>
      <c r="D5473" s="502" t="s">
        <v>13</v>
      </c>
      <c r="E5473" s="504">
        <v>16.649999999999999</v>
      </c>
      <c r="F5473" s="512">
        <v>0</v>
      </c>
    </row>
    <row r="5474" spans="1:6">
      <c r="A5474" s="513" t="s">
        <v>14027</v>
      </c>
      <c r="B5474" s="502">
        <v>89500</v>
      </c>
      <c r="C5474" s="503" t="s">
        <v>4302</v>
      </c>
      <c r="D5474" s="502" t="s">
        <v>13</v>
      </c>
      <c r="E5474" s="504">
        <v>13.91</v>
      </c>
      <c r="F5474" s="512">
        <v>0</v>
      </c>
    </row>
    <row r="5475" spans="1:6">
      <c r="A5475" s="513" t="s">
        <v>14027</v>
      </c>
      <c r="B5475" s="502">
        <v>103983</v>
      </c>
      <c r="C5475" s="503" t="s">
        <v>4948</v>
      </c>
      <c r="D5475" s="502" t="s">
        <v>13</v>
      </c>
      <c r="E5475" s="504">
        <v>18.75</v>
      </c>
      <c r="F5475" s="512">
        <v>0</v>
      </c>
    </row>
    <row r="5476" spans="1:6">
      <c r="A5476" s="513" t="s">
        <v>14027</v>
      </c>
      <c r="B5476" s="502">
        <v>89504</v>
      </c>
      <c r="C5476" s="503" t="s">
        <v>4306</v>
      </c>
      <c r="D5476" s="502" t="s">
        <v>13</v>
      </c>
      <c r="E5476" s="504">
        <v>20.51</v>
      </c>
      <c r="F5476" s="512">
        <v>0</v>
      </c>
    </row>
    <row r="5477" spans="1:6">
      <c r="A5477" s="513" t="s">
        <v>14027</v>
      </c>
      <c r="B5477" s="502">
        <v>103987</v>
      </c>
      <c r="C5477" s="503" t="s">
        <v>4952</v>
      </c>
      <c r="D5477" s="502" t="s">
        <v>13</v>
      </c>
      <c r="E5477" s="504">
        <v>26.19</v>
      </c>
      <c r="F5477" s="512">
        <v>0</v>
      </c>
    </row>
    <row r="5478" spans="1:6">
      <c r="A5478" s="513" t="s">
        <v>14027</v>
      </c>
      <c r="B5478" s="502">
        <v>89510</v>
      </c>
      <c r="C5478" s="503" t="s">
        <v>4310</v>
      </c>
      <c r="D5478" s="502" t="s">
        <v>13</v>
      </c>
      <c r="E5478" s="504">
        <v>29.22</v>
      </c>
      <c r="F5478" s="512">
        <v>0</v>
      </c>
    </row>
    <row r="5479" spans="1:6">
      <c r="A5479" s="513" t="s">
        <v>14027</v>
      </c>
      <c r="B5479" s="502">
        <v>89519</v>
      </c>
      <c r="C5479" s="503" t="s">
        <v>4317</v>
      </c>
      <c r="D5479" s="502" t="s">
        <v>13</v>
      </c>
      <c r="E5479" s="504">
        <v>51.06</v>
      </c>
      <c r="F5479" s="512">
        <v>0</v>
      </c>
    </row>
    <row r="5480" spans="1:6">
      <c r="A5480" s="513" t="s">
        <v>14027</v>
      </c>
      <c r="B5480" s="502">
        <v>89527</v>
      </c>
      <c r="C5480" s="503" t="s">
        <v>4325</v>
      </c>
      <c r="D5480" s="502" t="s">
        <v>13</v>
      </c>
      <c r="E5480" s="504">
        <v>61.53</v>
      </c>
      <c r="F5480" s="512">
        <v>0</v>
      </c>
    </row>
    <row r="5481" spans="1:6">
      <c r="A5481" s="513" t="s">
        <v>14027</v>
      </c>
      <c r="B5481" s="502">
        <v>89406</v>
      </c>
      <c r="C5481" s="503" t="s">
        <v>4254</v>
      </c>
      <c r="D5481" s="502" t="s">
        <v>13</v>
      </c>
      <c r="E5481" s="504">
        <v>9.69</v>
      </c>
      <c r="F5481" s="512">
        <v>0</v>
      </c>
    </row>
    <row r="5482" spans="1:6">
      <c r="A5482" s="513" t="s">
        <v>14027</v>
      </c>
      <c r="B5482" s="502">
        <v>89360</v>
      </c>
      <c r="C5482" s="503" t="s">
        <v>4213</v>
      </c>
      <c r="D5482" s="502" t="s">
        <v>13</v>
      </c>
      <c r="E5482" s="504">
        <v>10.46</v>
      </c>
      <c r="F5482" s="512">
        <v>0</v>
      </c>
    </row>
    <row r="5483" spans="1:6">
      <c r="A5483" s="513" t="s">
        <v>14027</v>
      </c>
      <c r="B5483" s="502">
        <v>89489</v>
      </c>
      <c r="C5483" s="503" t="s">
        <v>4293</v>
      </c>
      <c r="D5483" s="502" t="s">
        <v>13</v>
      </c>
      <c r="E5483" s="504">
        <v>8.43</v>
      </c>
      <c r="F5483" s="512">
        <v>0</v>
      </c>
    </row>
    <row r="5484" spans="1:6">
      <c r="A5484" s="513" t="s">
        <v>14027</v>
      </c>
      <c r="B5484" s="502">
        <v>89410</v>
      </c>
      <c r="C5484" s="503" t="s">
        <v>4258</v>
      </c>
      <c r="D5484" s="502" t="s">
        <v>13</v>
      </c>
      <c r="E5484" s="504">
        <v>12.05</v>
      </c>
      <c r="F5484" s="512">
        <v>0</v>
      </c>
    </row>
    <row r="5485" spans="1:6">
      <c r="A5485" s="513" t="s">
        <v>14027</v>
      </c>
      <c r="B5485" s="502">
        <v>89364</v>
      </c>
      <c r="C5485" s="503" t="s">
        <v>4217</v>
      </c>
      <c r="D5485" s="502" t="s">
        <v>13</v>
      </c>
      <c r="E5485" s="504">
        <v>12.94</v>
      </c>
      <c r="F5485" s="512">
        <v>0</v>
      </c>
    </row>
    <row r="5486" spans="1:6">
      <c r="A5486" s="513" t="s">
        <v>14027</v>
      </c>
      <c r="B5486" s="502">
        <v>89494</v>
      </c>
      <c r="C5486" s="503" t="s">
        <v>4297</v>
      </c>
      <c r="D5486" s="502" t="s">
        <v>13</v>
      </c>
      <c r="E5486" s="504">
        <v>13.6</v>
      </c>
      <c r="F5486" s="512">
        <v>0</v>
      </c>
    </row>
    <row r="5487" spans="1:6">
      <c r="A5487" s="513" t="s">
        <v>14027</v>
      </c>
      <c r="B5487" s="502">
        <v>89415</v>
      </c>
      <c r="C5487" s="503" t="s">
        <v>4263</v>
      </c>
      <c r="D5487" s="502" t="s">
        <v>13</v>
      </c>
      <c r="E5487" s="504">
        <v>17.82</v>
      </c>
      <c r="F5487" s="512">
        <v>0</v>
      </c>
    </row>
    <row r="5488" spans="1:6">
      <c r="A5488" s="513" t="s">
        <v>14027</v>
      </c>
      <c r="B5488" s="502">
        <v>89369</v>
      </c>
      <c r="C5488" s="503" t="s">
        <v>4222</v>
      </c>
      <c r="D5488" s="502" t="s">
        <v>13</v>
      </c>
      <c r="E5488" s="504">
        <v>18.87</v>
      </c>
      <c r="F5488" s="512">
        <v>0</v>
      </c>
    </row>
    <row r="5489" spans="1:6">
      <c r="A5489" s="513" t="s">
        <v>14027</v>
      </c>
      <c r="B5489" s="502">
        <v>89499</v>
      </c>
      <c r="C5489" s="503" t="s">
        <v>4301</v>
      </c>
      <c r="D5489" s="502" t="s">
        <v>13</v>
      </c>
      <c r="E5489" s="504">
        <v>21.29</v>
      </c>
      <c r="F5489" s="512">
        <v>0</v>
      </c>
    </row>
    <row r="5490" spans="1:6">
      <c r="A5490" s="513" t="s">
        <v>14027</v>
      </c>
      <c r="B5490" s="502">
        <v>103982</v>
      </c>
      <c r="C5490" s="503" t="s">
        <v>4947</v>
      </c>
      <c r="D5490" s="502" t="s">
        <v>13</v>
      </c>
      <c r="E5490" s="504">
        <v>26.13</v>
      </c>
      <c r="F5490" s="512">
        <v>0</v>
      </c>
    </row>
    <row r="5491" spans="1:6">
      <c r="A5491" s="513" t="s">
        <v>14027</v>
      </c>
      <c r="B5491" s="502">
        <v>89503</v>
      </c>
      <c r="C5491" s="503" t="s">
        <v>4305</v>
      </c>
      <c r="D5491" s="502" t="s">
        <v>13</v>
      </c>
      <c r="E5491" s="504">
        <v>24.72</v>
      </c>
      <c r="F5491" s="512">
        <v>0</v>
      </c>
    </row>
    <row r="5492" spans="1:6">
      <c r="A5492" s="513" t="s">
        <v>14027</v>
      </c>
      <c r="B5492" s="502">
        <v>103986</v>
      </c>
      <c r="C5492" s="503" t="s">
        <v>4951</v>
      </c>
      <c r="D5492" s="502" t="s">
        <v>13</v>
      </c>
      <c r="E5492" s="504">
        <v>30.4</v>
      </c>
      <c r="F5492" s="512">
        <v>0</v>
      </c>
    </row>
    <row r="5493" spans="1:6">
      <c r="A5493" s="513" t="s">
        <v>14027</v>
      </c>
      <c r="B5493" s="502">
        <v>89507</v>
      </c>
      <c r="C5493" s="503" t="s">
        <v>4309</v>
      </c>
      <c r="D5493" s="502" t="s">
        <v>13</v>
      </c>
      <c r="E5493" s="504">
        <v>50.59</v>
      </c>
      <c r="F5493" s="512">
        <v>0</v>
      </c>
    </row>
    <row r="5494" spans="1:6">
      <c r="A5494" s="513" t="s">
        <v>14027</v>
      </c>
      <c r="B5494" s="502">
        <v>89517</v>
      </c>
      <c r="C5494" s="503" t="s">
        <v>4315</v>
      </c>
      <c r="D5494" s="502" t="s">
        <v>13</v>
      </c>
      <c r="E5494" s="504">
        <v>74.97</v>
      </c>
      <c r="F5494" s="512">
        <v>0</v>
      </c>
    </row>
    <row r="5495" spans="1:6">
      <c r="A5495" s="513" t="s">
        <v>14027</v>
      </c>
      <c r="B5495" s="502">
        <v>89525</v>
      </c>
      <c r="C5495" s="503" t="s">
        <v>4323</v>
      </c>
      <c r="D5495" s="502" t="s">
        <v>13</v>
      </c>
      <c r="E5495" s="504">
        <v>94.24</v>
      </c>
      <c r="F5495" s="512">
        <v>0</v>
      </c>
    </row>
    <row r="5496" spans="1:6">
      <c r="A5496" s="513" t="s">
        <v>14027</v>
      </c>
      <c r="B5496" s="502">
        <v>89423</v>
      </c>
      <c r="C5496" s="503" t="s">
        <v>4269</v>
      </c>
      <c r="D5496" s="502" t="s">
        <v>13</v>
      </c>
      <c r="E5496" s="504">
        <v>10.7</v>
      </c>
      <c r="F5496" s="512">
        <v>0</v>
      </c>
    </row>
    <row r="5497" spans="1:6">
      <c r="A5497" s="513" t="s">
        <v>14027</v>
      </c>
      <c r="B5497" s="502">
        <v>89377</v>
      </c>
      <c r="C5497" s="503" t="s">
        <v>4230</v>
      </c>
      <c r="D5497" s="502" t="s">
        <v>13</v>
      </c>
      <c r="E5497" s="504">
        <v>11.21</v>
      </c>
      <c r="F5497" s="512">
        <v>0</v>
      </c>
    </row>
    <row r="5498" spans="1:6">
      <c r="A5498" s="513" t="s">
        <v>14027</v>
      </c>
      <c r="B5498" s="502">
        <v>89540</v>
      </c>
      <c r="C5498" s="503" t="s">
        <v>4333</v>
      </c>
      <c r="D5498" s="502" t="s">
        <v>13</v>
      </c>
      <c r="E5498" s="504">
        <v>11.29</v>
      </c>
      <c r="F5498" s="512">
        <v>0</v>
      </c>
    </row>
    <row r="5499" spans="1:6">
      <c r="A5499" s="513" t="s">
        <v>14027</v>
      </c>
      <c r="B5499" s="502">
        <v>89430</v>
      </c>
      <c r="C5499" s="503" t="s">
        <v>4276</v>
      </c>
      <c r="D5499" s="502" t="s">
        <v>13</v>
      </c>
      <c r="E5499" s="504">
        <v>13.71</v>
      </c>
      <c r="F5499" s="512">
        <v>0</v>
      </c>
    </row>
    <row r="5500" spans="1:6">
      <c r="A5500" s="513" t="s">
        <v>14027</v>
      </c>
      <c r="B5500" s="502">
        <v>89384</v>
      </c>
      <c r="C5500" s="503" t="s">
        <v>4236</v>
      </c>
      <c r="D5500" s="502" t="s">
        <v>13</v>
      </c>
      <c r="E5500" s="504">
        <v>14.31</v>
      </c>
      <c r="F5500" s="512">
        <v>0</v>
      </c>
    </row>
    <row r="5501" spans="1:6">
      <c r="A5501" s="513" t="s">
        <v>14027</v>
      </c>
      <c r="B5501" s="502">
        <v>89555</v>
      </c>
      <c r="C5501" s="503" t="s">
        <v>4347</v>
      </c>
      <c r="D5501" s="502" t="s">
        <v>13</v>
      </c>
      <c r="E5501" s="504">
        <v>23.27</v>
      </c>
      <c r="F5501" s="512">
        <v>0</v>
      </c>
    </row>
    <row r="5502" spans="1:6">
      <c r="A5502" s="513" t="s">
        <v>14027</v>
      </c>
      <c r="B5502" s="502">
        <v>89437</v>
      </c>
      <c r="C5502" s="503" t="s">
        <v>4283</v>
      </c>
      <c r="D5502" s="502" t="s">
        <v>13</v>
      </c>
      <c r="E5502" s="504">
        <v>26.09</v>
      </c>
      <c r="F5502" s="512">
        <v>0</v>
      </c>
    </row>
    <row r="5503" spans="1:6">
      <c r="A5503" s="513" t="s">
        <v>14027</v>
      </c>
      <c r="B5503" s="502">
        <v>89392</v>
      </c>
      <c r="C5503" s="503" t="s">
        <v>4243</v>
      </c>
      <c r="D5503" s="502" t="s">
        <v>13</v>
      </c>
      <c r="E5503" s="504">
        <v>26.79</v>
      </c>
      <c r="F5503" s="512">
        <v>0</v>
      </c>
    </row>
    <row r="5504" spans="1:6">
      <c r="A5504" s="513" t="s">
        <v>14027</v>
      </c>
      <c r="B5504" s="502">
        <v>89405</v>
      </c>
      <c r="C5504" s="503" t="s">
        <v>4253</v>
      </c>
      <c r="D5504" s="502" t="s">
        <v>13</v>
      </c>
      <c r="E5504" s="504">
        <v>8.59</v>
      </c>
      <c r="F5504" s="512">
        <v>0</v>
      </c>
    </row>
    <row r="5505" spans="1:6">
      <c r="A5505" s="513" t="s">
        <v>14027</v>
      </c>
      <c r="B5505" s="502">
        <v>89359</v>
      </c>
      <c r="C5505" s="503" t="s">
        <v>4212</v>
      </c>
      <c r="D5505" s="502" t="s">
        <v>13</v>
      </c>
      <c r="E5505" s="504">
        <v>9.36</v>
      </c>
      <c r="F5505" s="512">
        <v>0</v>
      </c>
    </row>
    <row r="5506" spans="1:6">
      <c r="A5506" s="513" t="s">
        <v>14027</v>
      </c>
      <c r="B5506" s="502">
        <v>89485</v>
      </c>
      <c r="C5506" s="503" t="s">
        <v>4292</v>
      </c>
      <c r="D5506" s="502" t="s">
        <v>13</v>
      </c>
      <c r="E5506" s="504">
        <v>6.78</v>
      </c>
      <c r="F5506" s="512">
        <v>0</v>
      </c>
    </row>
    <row r="5507" spans="1:6">
      <c r="A5507" s="513" t="s">
        <v>14027</v>
      </c>
      <c r="B5507" s="502">
        <v>89409</v>
      </c>
      <c r="C5507" s="503" t="s">
        <v>4257</v>
      </c>
      <c r="D5507" s="502" t="s">
        <v>13</v>
      </c>
      <c r="E5507" s="504">
        <v>10.4</v>
      </c>
      <c r="F5507" s="512">
        <v>0</v>
      </c>
    </row>
    <row r="5508" spans="1:6">
      <c r="A5508" s="513" t="s">
        <v>14027</v>
      </c>
      <c r="B5508" s="502">
        <v>89363</v>
      </c>
      <c r="C5508" s="503" t="s">
        <v>4216</v>
      </c>
      <c r="D5508" s="502" t="s">
        <v>13</v>
      </c>
      <c r="E5508" s="504">
        <v>11.29</v>
      </c>
      <c r="F5508" s="512">
        <v>0</v>
      </c>
    </row>
    <row r="5509" spans="1:6">
      <c r="A5509" s="513" t="s">
        <v>14027</v>
      </c>
      <c r="B5509" s="502">
        <v>89493</v>
      </c>
      <c r="C5509" s="503" t="s">
        <v>4296</v>
      </c>
      <c r="D5509" s="502" t="s">
        <v>13</v>
      </c>
      <c r="E5509" s="504">
        <v>11.02</v>
      </c>
      <c r="F5509" s="512">
        <v>0</v>
      </c>
    </row>
    <row r="5510" spans="1:6">
      <c r="A5510" s="513" t="s">
        <v>14027</v>
      </c>
      <c r="B5510" s="502">
        <v>89414</v>
      </c>
      <c r="C5510" s="503" t="s">
        <v>4262</v>
      </c>
      <c r="D5510" s="502" t="s">
        <v>13</v>
      </c>
      <c r="E5510" s="504">
        <v>15.24</v>
      </c>
      <c r="F5510" s="512">
        <v>0</v>
      </c>
    </row>
    <row r="5511" spans="1:6">
      <c r="A5511" s="513" t="s">
        <v>14027</v>
      </c>
      <c r="B5511" s="502">
        <v>89368</v>
      </c>
      <c r="C5511" s="503" t="s">
        <v>4221</v>
      </c>
      <c r="D5511" s="502" t="s">
        <v>13</v>
      </c>
      <c r="E5511" s="504">
        <v>16.29</v>
      </c>
      <c r="F5511" s="512">
        <v>0</v>
      </c>
    </row>
    <row r="5512" spans="1:6">
      <c r="A5512" s="513" t="s">
        <v>14027</v>
      </c>
      <c r="B5512" s="502">
        <v>89498</v>
      </c>
      <c r="C5512" s="503" t="s">
        <v>4300</v>
      </c>
      <c r="D5512" s="502" t="s">
        <v>13</v>
      </c>
      <c r="E5512" s="504">
        <v>14.52</v>
      </c>
      <c r="F5512" s="512">
        <v>0</v>
      </c>
    </row>
    <row r="5513" spans="1:6">
      <c r="A5513" s="513" t="s">
        <v>14027</v>
      </c>
      <c r="B5513" s="502">
        <v>103981</v>
      </c>
      <c r="C5513" s="503" t="s">
        <v>4946</v>
      </c>
      <c r="D5513" s="502" t="s">
        <v>13</v>
      </c>
      <c r="E5513" s="504">
        <v>19.36</v>
      </c>
      <c r="F5513" s="512">
        <v>0</v>
      </c>
    </row>
    <row r="5514" spans="1:6">
      <c r="A5514" s="513" t="s">
        <v>14027</v>
      </c>
      <c r="B5514" s="502">
        <v>89502</v>
      </c>
      <c r="C5514" s="503" t="s">
        <v>4304</v>
      </c>
      <c r="D5514" s="502" t="s">
        <v>13</v>
      </c>
      <c r="E5514" s="504">
        <v>18.510000000000002</v>
      </c>
      <c r="F5514" s="512">
        <v>0</v>
      </c>
    </row>
    <row r="5515" spans="1:6">
      <c r="A5515" s="513" t="s">
        <v>14027</v>
      </c>
      <c r="B5515" s="502">
        <v>103985</v>
      </c>
      <c r="C5515" s="503" t="s">
        <v>4950</v>
      </c>
      <c r="D5515" s="502" t="s">
        <v>13</v>
      </c>
      <c r="E5515" s="504">
        <v>24.19</v>
      </c>
      <c r="F5515" s="512">
        <v>0</v>
      </c>
    </row>
    <row r="5516" spans="1:6">
      <c r="A5516" s="513" t="s">
        <v>14027</v>
      </c>
      <c r="B5516" s="502">
        <v>89506</v>
      </c>
      <c r="C5516" s="503" t="s">
        <v>4308</v>
      </c>
      <c r="D5516" s="502" t="s">
        <v>13</v>
      </c>
      <c r="E5516" s="504">
        <v>42.89</v>
      </c>
      <c r="F5516" s="512">
        <v>0</v>
      </c>
    </row>
    <row r="5517" spans="1:6">
      <c r="A5517" s="513" t="s">
        <v>14027</v>
      </c>
      <c r="B5517" s="502">
        <v>89515</v>
      </c>
      <c r="C5517" s="503" t="s">
        <v>4313</v>
      </c>
      <c r="D5517" s="502" t="s">
        <v>13</v>
      </c>
      <c r="E5517" s="504">
        <v>89.34</v>
      </c>
      <c r="F5517" s="512">
        <v>0</v>
      </c>
    </row>
    <row r="5518" spans="1:6">
      <c r="A5518" s="513" t="s">
        <v>14027</v>
      </c>
      <c r="B5518" s="502">
        <v>89523</v>
      </c>
      <c r="C5518" s="503" t="s">
        <v>4321</v>
      </c>
      <c r="D5518" s="502" t="s">
        <v>13</v>
      </c>
      <c r="E5518" s="504">
        <v>109.23</v>
      </c>
      <c r="F5518" s="512">
        <v>0</v>
      </c>
    </row>
    <row r="5519" spans="1:6">
      <c r="A5519" s="513" t="s">
        <v>14027</v>
      </c>
      <c r="B5519" s="502">
        <v>90373</v>
      </c>
      <c r="C5519" s="503" t="s">
        <v>4602</v>
      </c>
      <c r="D5519" s="502" t="s">
        <v>13</v>
      </c>
      <c r="E5519" s="504">
        <v>14.27</v>
      </c>
      <c r="F5519" s="512">
        <v>0</v>
      </c>
    </row>
    <row r="5520" spans="1:6">
      <c r="A5520" s="513" t="s">
        <v>14027</v>
      </c>
      <c r="B5520" s="502">
        <v>89366</v>
      </c>
      <c r="C5520" s="503" t="s">
        <v>4219</v>
      </c>
      <c r="D5520" s="502" t="s">
        <v>13</v>
      </c>
      <c r="E5520" s="504">
        <v>17.87</v>
      </c>
      <c r="F5520" s="512">
        <v>0</v>
      </c>
    </row>
    <row r="5521" spans="1:6">
      <c r="A5521" s="513" t="s">
        <v>14027</v>
      </c>
      <c r="B5521" s="502">
        <v>89404</v>
      </c>
      <c r="C5521" s="503" t="s">
        <v>4252</v>
      </c>
      <c r="D5521" s="502" t="s">
        <v>13</v>
      </c>
      <c r="E5521" s="504">
        <v>7.99</v>
      </c>
      <c r="F5521" s="512">
        <v>0</v>
      </c>
    </row>
    <row r="5522" spans="1:6">
      <c r="A5522" s="513" t="s">
        <v>14027</v>
      </c>
      <c r="B5522" s="502">
        <v>89358</v>
      </c>
      <c r="C5522" s="503" t="s">
        <v>4211</v>
      </c>
      <c r="D5522" s="502" t="s">
        <v>13</v>
      </c>
      <c r="E5522" s="504">
        <v>8.76</v>
      </c>
      <c r="F5522" s="512">
        <v>0</v>
      </c>
    </row>
    <row r="5523" spans="1:6">
      <c r="A5523" s="513" t="s">
        <v>14027</v>
      </c>
      <c r="B5523" s="502">
        <v>89481</v>
      </c>
      <c r="C5523" s="503" t="s">
        <v>4291</v>
      </c>
      <c r="D5523" s="502" t="s">
        <v>13</v>
      </c>
      <c r="E5523" s="504">
        <v>5.91</v>
      </c>
      <c r="F5523" s="512">
        <v>0</v>
      </c>
    </row>
    <row r="5524" spans="1:6">
      <c r="A5524" s="513" t="s">
        <v>14027</v>
      </c>
      <c r="B5524" s="502">
        <v>89408</v>
      </c>
      <c r="C5524" s="503" t="s">
        <v>4256</v>
      </c>
      <c r="D5524" s="502" t="s">
        <v>13</v>
      </c>
      <c r="E5524" s="504">
        <v>9.5299999999999994</v>
      </c>
      <c r="F5524" s="512">
        <v>0</v>
      </c>
    </row>
    <row r="5525" spans="1:6">
      <c r="A5525" s="513" t="s">
        <v>14027</v>
      </c>
      <c r="B5525" s="502">
        <v>89362</v>
      </c>
      <c r="C5525" s="503" t="s">
        <v>4215</v>
      </c>
      <c r="D5525" s="502" t="s">
        <v>13</v>
      </c>
      <c r="E5525" s="504">
        <v>10.42</v>
      </c>
      <c r="F5525" s="512">
        <v>0</v>
      </c>
    </row>
    <row r="5526" spans="1:6">
      <c r="A5526" s="513" t="s">
        <v>14027</v>
      </c>
      <c r="B5526" s="502">
        <v>89412</v>
      </c>
      <c r="C5526" s="503" t="s">
        <v>4260</v>
      </c>
      <c r="D5526" s="502" t="s">
        <v>13</v>
      </c>
      <c r="E5526" s="504">
        <v>10.74</v>
      </c>
      <c r="F5526" s="512">
        <v>0</v>
      </c>
    </row>
    <row r="5527" spans="1:6">
      <c r="A5527" s="513" t="s">
        <v>14027</v>
      </c>
      <c r="B5527" s="502">
        <v>89492</v>
      </c>
      <c r="C5527" s="503" t="s">
        <v>4295</v>
      </c>
      <c r="D5527" s="502" t="s">
        <v>13</v>
      </c>
      <c r="E5527" s="504">
        <v>9.1</v>
      </c>
      <c r="F5527" s="512">
        <v>0</v>
      </c>
    </row>
    <row r="5528" spans="1:6">
      <c r="A5528" s="513" t="s">
        <v>14027</v>
      </c>
      <c r="B5528" s="502">
        <v>89413</v>
      </c>
      <c r="C5528" s="503" t="s">
        <v>4261</v>
      </c>
      <c r="D5528" s="502" t="s">
        <v>13</v>
      </c>
      <c r="E5528" s="504">
        <v>13.32</v>
      </c>
      <c r="F5528" s="512">
        <v>0</v>
      </c>
    </row>
    <row r="5529" spans="1:6">
      <c r="A5529" s="513" t="s">
        <v>14027</v>
      </c>
      <c r="B5529" s="502">
        <v>89367</v>
      </c>
      <c r="C5529" s="503" t="s">
        <v>4220</v>
      </c>
      <c r="D5529" s="502" t="s">
        <v>13</v>
      </c>
      <c r="E5529" s="504">
        <v>14.37</v>
      </c>
      <c r="F5529" s="512">
        <v>0</v>
      </c>
    </row>
    <row r="5530" spans="1:6">
      <c r="A5530" s="513" t="s">
        <v>14027</v>
      </c>
      <c r="B5530" s="502">
        <v>89497</v>
      </c>
      <c r="C5530" s="503" t="s">
        <v>4299</v>
      </c>
      <c r="D5530" s="502" t="s">
        <v>13</v>
      </c>
      <c r="E5530" s="504">
        <v>14.45</v>
      </c>
      <c r="F5530" s="512">
        <v>0</v>
      </c>
    </row>
    <row r="5531" spans="1:6">
      <c r="A5531" s="513" t="s">
        <v>14027</v>
      </c>
      <c r="B5531" s="502">
        <v>103980</v>
      </c>
      <c r="C5531" s="503" t="s">
        <v>4945</v>
      </c>
      <c r="D5531" s="502" t="s">
        <v>13</v>
      </c>
      <c r="E5531" s="504">
        <v>19.29</v>
      </c>
      <c r="F5531" s="512">
        <v>0</v>
      </c>
    </row>
    <row r="5532" spans="1:6">
      <c r="A5532" s="513" t="s">
        <v>14027</v>
      </c>
      <c r="B5532" s="502">
        <v>89501</v>
      </c>
      <c r="C5532" s="503" t="s">
        <v>4303</v>
      </c>
      <c r="D5532" s="502" t="s">
        <v>13</v>
      </c>
      <c r="E5532" s="504">
        <v>15.73</v>
      </c>
      <c r="F5532" s="512">
        <v>0</v>
      </c>
    </row>
    <row r="5533" spans="1:6">
      <c r="A5533" s="513" t="s">
        <v>14027</v>
      </c>
      <c r="B5533" s="502">
        <v>103984</v>
      </c>
      <c r="C5533" s="503" t="s">
        <v>4949</v>
      </c>
      <c r="D5533" s="502" t="s">
        <v>13</v>
      </c>
      <c r="E5533" s="504">
        <v>21.41</v>
      </c>
      <c r="F5533" s="512">
        <v>0</v>
      </c>
    </row>
    <row r="5534" spans="1:6">
      <c r="A5534" s="513" t="s">
        <v>14027</v>
      </c>
      <c r="B5534" s="502">
        <v>89505</v>
      </c>
      <c r="C5534" s="503" t="s">
        <v>4307</v>
      </c>
      <c r="D5534" s="502" t="s">
        <v>13</v>
      </c>
      <c r="E5534" s="504">
        <v>44.84</v>
      </c>
      <c r="F5534" s="512">
        <v>0</v>
      </c>
    </row>
    <row r="5535" spans="1:6">
      <c r="A5535" s="513" t="s">
        <v>14027</v>
      </c>
      <c r="B5535" s="502">
        <v>89513</v>
      </c>
      <c r="C5535" s="503" t="s">
        <v>4311</v>
      </c>
      <c r="D5535" s="502" t="s">
        <v>13</v>
      </c>
      <c r="E5535" s="504">
        <v>111.86</v>
      </c>
      <c r="F5535" s="512">
        <v>0</v>
      </c>
    </row>
    <row r="5536" spans="1:6">
      <c r="A5536" s="513" t="s">
        <v>14027</v>
      </c>
      <c r="B5536" s="502">
        <v>89521</v>
      </c>
      <c r="C5536" s="503" t="s">
        <v>4319</v>
      </c>
      <c r="D5536" s="502" t="s">
        <v>13</v>
      </c>
      <c r="E5536" s="504">
        <v>133.35</v>
      </c>
      <c r="F5536" s="512">
        <v>0</v>
      </c>
    </row>
    <row r="5537" spans="1:6">
      <c r="A5537" s="513" t="s">
        <v>14027</v>
      </c>
      <c r="B5537" s="502">
        <v>103955</v>
      </c>
      <c r="C5537" s="503" t="s">
        <v>4929</v>
      </c>
      <c r="D5537" s="502" t="s">
        <v>13</v>
      </c>
      <c r="E5537" s="504">
        <v>11.09</v>
      </c>
      <c r="F5537" s="512">
        <v>0</v>
      </c>
    </row>
    <row r="5538" spans="1:6">
      <c r="A5538" s="513" t="s">
        <v>14027</v>
      </c>
      <c r="B5538" s="502">
        <v>103950</v>
      </c>
      <c r="C5538" s="503" t="s">
        <v>4924</v>
      </c>
      <c r="D5538" s="502" t="s">
        <v>13</v>
      </c>
      <c r="E5538" s="504">
        <v>11.92</v>
      </c>
      <c r="F5538" s="512">
        <v>0</v>
      </c>
    </row>
    <row r="5539" spans="1:6">
      <c r="A5539" s="513" t="s">
        <v>14027</v>
      </c>
      <c r="B5539" s="502">
        <v>103974</v>
      </c>
      <c r="C5539" s="503" t="s">
        <v>4942</v>
      </c>
      <c r="D5539" s="502" t="s">
        <v>13</v>
      </c>
      <c r="E5539" s="504">
        <v>11.52</v>
      </c>
      <c r="F5539" s="512">
        <v>0</v>
      </c>
    </row>
    <row r="5540" spans="1:6">
      <c r="A5540" s="513" t="s">
        <v>14027</v>
      </c>
      <c r="B5540" s="502">
        <v>103956</v>
      </c>
      <c r="C5540" s="503" t="s">
        <v>4930</v>
      </c>
      <c r="D5540" s="502" t="s">
        <v>13</v>
      </c>
      <c r="E5540" s="504">
        <v>15.44</v>
      </c>
      <c r="F5540" s="512">
        <v>0</v>
      </c>
    </row>
    <row r="5541" spans="1:6">
      <c r="A5541" s="513" t="s">
        <v>14027</v>
      </c>
      <c r="B5541" s="502">
        <v>103951</v>
      </c>
      <c r="C5541" s="503" t="s">
        <v>4925</v>
      </c>
      <c r="D5541" s="502" t="s">
        <v>13</v>
      </c>
      <c r="E5541" s="504">
        <v>16.420000000000002</v>
      </c>
      <c r="F5541" s="512">
        <v>0</v>
      </c>
    </row>
    <row r="5542" spans="1:6">
      <c r="A5542" s="513" t="s">
        <v>14027</v>
      </c>
      <c r="B5542" s="502">
        <v>89374</v>
      </c>
      <c r="C5542" s="503" t="s">
        <v>4227</v>
      </c>
      <c r="D5542" s="502" t="s">
        <v>13</v>
      </c>
      <c r="E5542" s="504">
        <v>11.11</v>
      </c>
      <c r="F5542" s="512">
        <v>0</v>
      </c>
    </row>
    <row r="5543" spans="1:6">
      <c r="A5543" s="513" t="s">
        <v>14027</v>
      </c>
      <c r="B5543" s="502">
        <v>89427</v>
      </c>
      <c r="C5543" s="503" t="s">
        <v>4273</v>
      </c>
      <c r="D5543" s="502" t="s">
        <v>13</v>
      </c>
      <c r="E5543" s="504">
        <v>13.06</v>
      </c>
      <c r="F5543" s="512">
        <v>0</v>
      </c>
    </row>
    <row r="5544" spans="1:6">
      <c r="A5544" s="513" t="s">
        <v>14027</v>
      </c>
      <c r="B5544" s="502">
        <v>89381</v>
      </c>
      <c r="C5544" s="503" t="s">
        <v>4233</v>
      </c>
      <c r="D5544" s="502" t="s">
        <v>13</v>
      </c>
      <c r="E5544" s="504">
        <v>13.62</v>
      </c>
      <c r="F5544" s="512">
        <v>0</v>
      </c>
    </row>
    <row r="5545" spans="1:6">
      <c r="A5545" s="513" t="s">
        <v>14027</v>
      </c>
      <c r="B5545" s="502">
        <v>95237</v>
      </c>
      <c r="C5545" s="503" t="s">
        <v>4713</v>
      </c>
      <c r="D5545" s="502" t="s">
        <v>13</v>
      </c>
      <c r="E5545" s="504">
        <v>26.35</v>
      </c>
      <c r="F5545" s="512">
        <v>0</v>
      </c>
    </row>
    <row r="5546" spans="1:6">
      <c r="A5546" s="513" t="s">
        <v>14027</v>
      </c>
      <c r="B5546" s="502">
        <v>89979</v>
      </c>
      <c r="C5546" s="503" t="s">
        <v>4600</v>
      </c>
      <c r="D5546" s="502" t="s">
        <v>13</v>
      </c>
      <c r="E5546" s="504">
        <v>27</v>
      </c>
      <c r="F5546" s="512">
        <v>0</v>
      </c>
    </row>
    <row r="5547" spans="1:6">
      <c r="A5547" s="513" t="s">
        <v>14027</v>
      </c>
      <c r="B5547" s="502">
        <v>89564</v>
      </c>
      <c r="C5547" s="503" t="s">
        <v>4356</v>
      </c>
      <c r="D5547" s="502" t="s">
        <v>13</v>
      </c>
      <c r="E5547" s="504">
        <v>16.920000000000002</v>
      </c>
      <c r="F5547" s="512">
        <v>0</v>
      </c>
    </row>
    <row r="5548" spans="1:6">
      <c r="A5548" s="513" t="s">
        <v>14027</v>
      </c>
      <c r="B5548" s="502">
        <v>103991</v>
      </c>
      <c r="C5548" s="503" t="s">
        <v>7061</v>
      </c>
      <c r="D5548" s="502" t="s">
        <v>13</v>
      </c>
      <c r="E5548" s="504">
        <v>19.97</v>
      </c>
      <c r="F5548" s="512">
        <v>0</v>
      </c>
    </row>
    <row r="5549" spans="1:6">
      <c r="A5549" s="513" t="s">
        <v>14027</v>
      </c>
      <c r="B5549" s="502">
        <v>89593</v>
      </c>
      <c r="C5549" s="503" t="s">
        <v>4379</v>
      </c>
      <c r="D5549" s="502" t="s">
        <v>13</v>
      </c>
      <c r="E5549" s="504">
        <v>26.88</v>
      </c>
      <c r="F5549" s="512">
        <v>0</v>
      </c>
    </row>
    <row r="5550" spans="1:6">
      <c r="A5550" s="513" t="s">
        <v>14027</v>
      </c>
      <c r="B5550" s="502">
        <v>104000</v>
      </c>
      <c r="C5550" s="503" t="s">
        <v>7064</v>
      </c>
      <c r="D5550" s="502" t="s">
        <v>13</v>
      </c>
      <c r="E5550" s="504">
        <v>30.5</v>
      </c>
      <c r="F5550" s="512">
        <v>0</v>
      </c>
    </row>
    <row r="5551" spans="1:6">
      <c r="A5551" s="513" t="s">
        <v>14027</v>
      </c>
      <c r="B5551" s="502">
        <v>89418</v>
      </c>
      <c r="C5551" s="503" t="s">
        <v>4266</v>
      </c>
      <c r="D5551" s="502" t="s">
        <v>13</v>
      </c>
      <c r="E5551" s="504">
        <v>17.04</v>
      </c>
      <c r="F5551" s="512">
        <v>0</v>
      </c>
    </row>
    <row r="5552" spans="1:6">
      <c r="A5552" s="513" t="s">
        <v>14027</v>
      </c>
      <c r="B5552" s="502">
        <v>89372</v>
      </c>
      <c r="C5552" s="503" t="s">
        <v>4225</v>
      </c>
      <c r="D5552" s="502" t="s">
        <v>13</v>
      </c>
      <c r="E5552" s="504">
        <v>17.55</v>
      </c>
      <c r="F5552" s="512">
        <v>0</v>
      </c>
    </row>
    <row r="5553" spans="1:6">
      <c r="A5553" s="513" t="s">
        <v>14027</v>
      </c>
      <c r="B5553" s="502">
        <v>89530</v>
      </c>
      <c r="C5553" s="503" t="s">
        <v>4328</v>
      </c>
      <c r="D5553" s="502" t="s">
        <v>13</v>
      </c>
      <c r="E5553" s="504">
        <v>17.61</v>
      </c>
      <c r="F5553" s="512">
        <v>0</v>
      </c>
    </row>
    <row r="5554" spans="1:6">
      <c r="A5554" s="513" t="s">
        <v>14027</v>
      </c>
      <c r="B5554" s="502">
        <v>89425</v>
      </c>
      <c r="C5554" s="503" t="s">
        <v>4271</v>
      </c>
      <c r="D5554" s="502" t="s">
        <v>13</v>
      </c>
      <c r="E5554" s="504">
        <v>20.03</v>
      </c>
      <c r="F5554" s="512">
        <v>0</v>
      </c>
    </row>
    <row r="5555" spans="1:6">
      <c r="A5555" s="513" t="s">
        <v>14027</v>
      </c>
      <c r="B5555" s="502">
        <v>89379</v>
      </c>
      <c r="C5555" s="503" t="s">
        <v>830</v>
      </c>
      <c r="D5555" s="502" t="s">
        <v>13</v>
      </c>
      <c r="E5555" s="504">
        <v>20.63</v>
      </c>
      <c r="F5555" s="512">
        <v>0</v>
      </c>
    </row>
    <row r="5556" spans="1:6">
      <c r="A5556" s="513" t="s">
        <v>14027</v>
      </c>
      <c r="B5556" s="502">
        <v>89542</v>
      </c>
      <c r="C5556" s="503" t="s">
        <v>4335</v>
      </c>
      <c r="D5556" s="502" t="s">
        <v>13</v>
      </c>
      <c r="E5556" s="504">
        <v>29.32</v>
      </c>
      <c r="F5556" s="512">
        <v>0</v>
      </c>
    </row>
    <row r="5557" spans="1:6">
      <c r="A5557" s="513" t="s">
        <v>14027</v>
      </c>
      <c r="B5557" s="502">
        <v>89432</v>
      </c>
      <c r="C5557" s="503" t="s">
        <v>4278</v>
      </c>
      <c r="D5557" s="502" t="s">
        <v>13</v>
      </c>
      <c r="E5557" s="504">
        <v>32.14</v>
      </c>
      <c r="F5557" s="512">
        <v>0</v>
      </c>
    </row>
    <row r="5558" spans="1:6">
      <c r="A5558" s="513" t="s">
        <v>14027</v>
      </c>
      <c r="B5558" s="502">
        <v>89387</v>
      </c>
      <c r="C5558" s="503" t="s">
        <v>4239</v>
      </c>
      <c r="D5558" s="502" t="s">
        <v>13</v>
      </c>
      <c r="E5558" s="504">
        <v>32.840000000000003</v>
      </c>
      <c r="F5558" s="512">
        <v>0</v>
      </c>
    </row>
    <row r="5559" spans="1:6">
      <c r="A5559" s="513" t="s">
        <v>14027</v>
      </c>
      <c r="B5559" s="502">
        <v>89560</v>
      </c>
      <c r="C5559" s="503" t="s">
        <v>4352</v>
      </c>
      <c r="D5559" s="502" t="s">
        <v>13</v>
      </c>
      <c r="E5559" s="504">
        <v>37.57</v>
      </c>
      <c r="F5559" s="512">
        <v>0</v>
      </c>
    </row>
    <row r="5560" spans="1:6">
      <c r="A5560" s="513" t="s">
        <v>14027</v>
      </c>
      <c r="B5560" s="502">
        <v>104159</v>
      </c>
      <c r="C5560" s="503" t="s">
        <v>7075</v>
      </c>
      <c r="D5560" s="502" t="s">
        <v>13</v>
      </c>
      <c r="E5560" s="504">
        <v>40.840000000000003</v>
      </c>
      <c r="F5560" s="512">
        <v>0</v>
      </c>
    </row>
    <row r="5561" spans="1:6">
      <c r="A5561" s="513" t="s">
        <v>14027</v>
      </c>
      <c r="B5561" s="502">
        <v>89577</v>
      </c>
      <c r="C5561" s="503" t="s">
        <v>4368</v>
      </c>
      <c r="D5561" s="502" t="s">
        <v>13</v>
      </c>
      <c r="E5561" s="504">
        <v>39.74</v>
      </c>
      <c r="F5561" s="512">
        <v>0</v>
      </c>
    </row>
    <row r="5562" spans="1:6">
      <c r="A5562" s="513" t="s">
        <v>14027</v>
      </c>
      <c r="B5562" s="502">
        <v>103996</v>
      </c>
      <c r="C5562" s="503" t="s">
        <v>4957</v>
      </c>
      <c r="D5562" s="502" t="s">
        <v>13</v>
      </c>
      <c r="E5562" s="504">
        <v>43.56</v>
      </c>
      <c r="F5562" s="512">
        <v>0</v>
      </c>
    </row>
    <row r="5563" spans="1:6">
      <c r="A5563" s="513" t="s">
        <v>14027</v>
      </c>
      <c r="B5563" s="502">
        <v>89598</v>
      </c>
      <c r="C5563" s="503" t="s">
        <v>4384</v>
      </c>
      <c r="D5563" s="502" t="s">
        <v>13</v>
      </c>
      <c r="E5563" s="504">
        <v>53.6</v>
      </c>
      <c r="F5563" s="512">
        <v>0</v>
      </c>
    </row>
    <row r="5564" spans="1:6">
      <c r="A5564" s="513" t="s">
        <v>14027</v>
      </c>
      <c r="B5564" s="502">
        <v>89419</v>
      </c>
      <c r="C5564" s="503" t="s">
        <v>4267</v>
      </c>
      <c r="D5564" s="502" t="s">
        <v>13</v>
      </c>
      <c r="E5564" s="504">
        <v>7.29</v>
      </c>
      <c r="F5564" s="512">
        <v>0</v>
      </c>
    </row>
    <row r="5565" spans="1:6">
      <c r="A5565" s="513" t="s">
        <v>14027</v>
      </c>
      <c r="B5565" s="502">
        <v>89373</v>
      </c>
      <c r="C5565" s="503" t="s">
        <v>4226</v>
      </c>
      <c r="D5565" s="502" t="s">
        <v>13</v>
      </c>
      <c r="E5565" s="504">
        <v>7.85</v>
      </c>
      <c r="F5565" s="512">
        <v>0</v>
      </c>
    </row>
    <row r="5566" spans="1:6">
      <c r="A5566" s="513" t="s">
        <v>14027</v>
      </c>
      <c r="B5566" s="502">
        <v>89532</v>
      </c>
      <c r="C5566" s="503" t="s">
        <v>4330</v>
      </c>
      <c r="D5566" s="502" t="s">
        <v>13</v>
      </c>
      <c r="E5566" s="504">
        <v>7.79</v>
      </c>
      <c r="F5566" s="512">
        <v>0</v>
      </c>
    </row>
    <row r="5567" spans="1:6">
      <c r="A5567" s="513" t="s">
        <v>14027</v>
      </c>
      <c r="B5567" s="502">
        <v>89426</v>
      </c>
      <c r="C5567" s="503" t="s">
        <v>4272</v>
      </c>
      <c r="D5567" s="502" t="s">
        <v>13</v>
      </c>
      <c r="E5567" s="504">
        <v>10.41</v>
      </c>
      <c r="F5567" s="512">
        <v>0</v>
      </c>
    </row>
    <row r="5568" spans="1:6">
      <c r="A5568" s="513" t="s">
        <v>14027</v>
      </c>
      <c r="B5568" s="502">
        <v>89380</v>
      </c>
      <c r="C5568" s="503" t="s">
        <v>4232</v>
      </c>
      <c r="D5568" s="502" t="s">
        <v>13</v>
      </c>
      <c r="E5568" s="504">
        <v>11.06</v>
      </c>
      <c r="F5568" s="512">
        <v>0</v>
      </c>
    </row>
    <row r="5569" spans="1:6">
      <c r="A5569" s="513" t="s">
        <v>14027</v>
      </c>
      <c r="B5569" s="502">
        <v>89562</v>
      </c>
      <c r="C5569" s="503" t="s">
        <v>4354</v>
      </c>
      <c r="D5569" s="502" t="s">
        <v>13</v>
      </c>
      <c r="E5569" s="504">
        <v>11.3</v>
      </c>
      <c r="F5569" s="512">
        <v>0</v>
      </c>
    </row>
    <row r="5570" spans="1:6">
      <c r="A5570" s="513" t="s">
        <v>14027</v>
      </c>
      <c r="B5570" s="502">
        <v>89433</v>
      </c>
      <c r="C5570" s="503" t="s">
        <v>4279</v>
      </c>
      <c r="D5570" s="502" t="s">
        <v>13</v>
      </c>
      <c r="E5570" s="504">
        <v>14.35</v>
      </c>
      <c r="F5570" s="512">
        <v>0</v>
      </c>
    </row>
    <row r="5571" spans="1:6">
      <c r="A5571" s="513" t="s">
        <v>14027</v>
      </c>
      <c r="B5571" s="502">
        <v>89579</v>
      </c>
      <c r="C5571" s="503" t="s">
        <v>4369</v>
      </c>
      <c r="D5571" s="502" t="s">
        <v>13</v>
      </c>
      <c r="E5571" s="504">
        <v>12.77</v>
      </c>
      <c r="F5571" s="512">
        <v>0</v>
      </c>
    </row>
    <row r="5572" spans="1:6">
      <c r="A5572" s="513" t="s">
        <v>14027</v>
      </c>
      <c r="B5572" s="502">
        <v>103998</v>
      </c>
      <c r="C5572" s="503" t="s">
        <v>4959</v>
      </c>
      <c r="D5572" s="502" t="s">
        <v>13</v>
      </c>
      <c r="E5572" s="504">
        <v>15.89</v>
      </c>
      <c r="F5572" s="512">
        <v>0</v>
      </c>
    </row>
    <row r="5573" spans="1:6">
      <c r="A5573" s="513" t="s">
        <v>14027</v>
      </c>
      <c r="B5573" s="502">
        <v>89605</v>
      </c>
      <c r="C5573" s="503" t="s">
        <v>4387</v>
      </c>
      <c r="D5573" s="502" t="s">
        <v>13</v>
      </c>
      <c r="E5573" s="504">
        <v>22.44</v>
      </c>
      <c r="F5573" s="512">
        <v>0</v>
      </c>
    </row>
    <row r="5574" spans="1:6">
      <c r="A5574" s="513" t="s">
        <v>14027</v>
      </c>
      <c r="B5574" s="502">
        <v>89981</v>
      </c>
      <c r="C5574" s="503" t="s">
        <v>4601</v>
      </c>
      <c r="D5574" s="502" t="s">
        <v>13</v>
      </c>
      <c r="E5574" s="504">
        <v>23.73</v>
      </c>
      <c r="F5574" s="512">
        <v>0</v>
      </c>
    </row>
    <row r="5575" spans="1:6">
      <c r="A5575" s="513" t="s">
        <v>14027</v>
      </c>
      <c r="B5575" s="502">
        <v>89385</v>
      </c>
      <c r="C5575" s="503" t="s">
        <v>4237</v>
      </c>
      <c r="D5575" s="502" t="s">
        <v>13</v>
      </c>
      <c r="E5575" s="504">
        <v>7.97</v>
      </c>
      <c r="F5575" s="512">
        <v>0</v>
      </c>
    </row>
    <row r="5576" spans="1:6">
      <c r="A5576" s="513" t="s">
        <v>14027</v>
      </c>
      <c r="B5576" s="502">
        <v>89551</v>
      </c>
      <c r="C5576" s="503" t="s">
        <v>4343</v>
      </c>
      <c r="D5576" s="502" t="s">
        <v>13</v>
      </c>
      <c r="E5576" s="504">
        <v>9.35</v>
      </c>
      <c r="F5576" s="512">
        <v>0</v>
      </c>
    </row>
    <row r="5577" spans="1:6">
      <c r="A5577" s="513" t="s">
        <v>14027</v>
      </c>
      <c r="B5577" s="502">
        <v>89434</v>
      </c>
      <c r="C5577" s="503" t="s">
        <v>4280</v>
      </c>
      <c r="D5577" s="502" t="s">
        <v>13</v>
      </c>
      <c r="E5577" s="504">
        <v>11.97</v>
      </c>
      <c r="F5577" s="512">
        <v>0</v>
      </c>
    </row>
    <row r="5578" spans="1:6">
      <c r="A5578" s="513" t="s">
        <v>14027</v>
      </c>
      <c r="B5578" s="502">
        <v>89389</v>
      </c>
      <c r="C5578" s="503" t="s">
        <v>4240</v>
      </c>
      <c r="D5578" s="502" t="s">
        <v>13</v>
      </c>
      <c r="E5578" s="504">
        <v>12.62</v>
      </c>
      <c r="F5578" s="512">
        <v>0</v>
      </c>
    </row>
    <row r="5579" spans="1:6">
      <c r="A5579" s="513" t="s">
        <v>14027</v>
      </c>
      <c r="B5579" s="502">
        <v>89417</v>
      </c>
      <c r="C5579" s="503" t="s">
        <v>4265</v>
      </c>
      <c r="D5579" s="502" t="s">
        <v>13</v>
      </c>
      <c r="E5579" s="504">
        <v>6.06</v>
      </c>
      <c r="F5579" s="512">
        <v>0</v>
      </c>
    </row>
    <row r="5580" spans="1:6">
      <c r="A5580" s="513" t="s">
        <v>14027</v>
      </c>
      <c r="B5580" s="502">
        <v>89371</v>
      </c>
      <c r="C5580" s="503" t="s">
        <v>4224</v>
      </c>
      <c r="D5580" s="502" t="s">
        <v>13</v>
      </c>
      <c r="E5580" s="504">
        <v>6.57</v>
      </c>
      <c r="F5580" s="512">
        <v>0</v>
      </c>
    </row>
    <row r="5581" spans="1:6">
      <c r="A5581" s="513" t="s">
        <v>14027</v>
      </c>
      <c r="B5581" s="502">
        <v>89528</v>
      </c>
      <c r="C5581" s="503" t="s">
        <v>4326</v>
      </c>
      <c r="D5581" s="502" t="s">
        <v>13</v>
      </c>
      <c r="E5581" s="504">
        <v>4.74</v>
      </c>
      <c r="F5581" s="512">
        <v>0</v>
      </c>
    </row>
    <row r="5582" spans="1:6">
      <c r="A5582" s="513" t="s">
        <v>14027</v>
      </c>
      <c r="B5582" s="502">
        <v>89424</v>
      </c>
      <c r="C5582" s="503" t="s">
        <v>4270</v>
      </c>
      <c r="D5582" s="502" t="s">
        <v>13</v>
      </c>
      <c r="E5582" s="504">
        <v>7.16</v>
      </c>
      <c r="F5582" s="512">
        <v>0</v>
      </c>
    </row>
    <row r="5583" spans="1:6">
      <c r="A5583" s="513" t="s">
        <v>14027</v>
      </c>
      <c r="B5583" s="502">
        <v>89378</v>
      </c>
      <c r="C5583" s="503" t="s">
        <v>4231</v>
      </c>
      <c r="D5583" s="502" t="s">
        <v>13</v>
      </c>
      <c r="E5583" s="504">
        <v>7.76</v>
      </c>
      <c r="F5583" s="512">
        <v>0</v>
      </c>
    </row>
    <row r="5584" spans="1:6">
      <c r="A5584" s="513" t="s">
        <v>14027</v>
      </c>
      <c r="B5584" s="502">
        <v>89541</v>
      </c>
      <c r="C5584" s="503" t="s">
        <v>4334</v>
      </c>
      <c r="D5584" s="502" t="s">
        <v>13</v>
      </c>
      <c r="E5584" s="504">
        <v>7.07</v>
      </c>
      <c r="F5584" s="512">
        <v>0</v>
      </c>
    </row>
    <row r="5585" spans="1:6">
      <c r="A5585" s="513" t="s">
        <v>14027</v>
      </c>
      <c r="B5585" s="502">
        <v>89431</v>
      </c>
      <c r="C5585" s="503" t="s">
        <v>4277</v>
      </c>
      <c r="D5585" s="502" t="s">
        <v>13</v>
      </c>
      <c r="E5585" s="504">
        <v>9.89</v>
      </c>
      <c r="F5585" s="512">
        <v>0</v>
      </c>
    </row>
    <row r="5586" spans="1:6">
      <c r="A5586" s="513" t="s">
        <v>14027</v>
      </c>
      <c r="B5586" s="502">
        <v>89386</v>
      </c>
      <c r="C5586" s="503" t="s">
        <v>4238</v>
      </c>
      <c r="D5586" s="502" t="s">
        <v>13</v>
      </c>
      <c r="E5586" s="504">
        <v>10.59</v>
      </c>
      <c r="F5586" s="512">
        <v>0</v>
      </c>
    </row>
    <row r="5587" spans="1:6">
      <c r="A5587" s="513" t="s">
        <v>14027</v>
      </c>
      <c r="B5587" s="502">
        <v>89558</v>
      </c>
      <c r="C5587" s="503" t="s">
        <v>4350</v>
      </c>
      <c r="D5587" s="502" t="s">
        <v>13</v>
      </c>
      <c r="E5587" s="504">
        <v>10.68</v>
      </c>
      <c r="F5587" s="512">
        <v>0</v>
      </c>
    </row>
    <row r="5588" spans="1:6">
      <c r="A5588" s="513" t="s">
        <v>14027</v>
      </c>
      <c r="B5588" s="502">
        <v>103988</v>
      </c>
      <c r="C5588" s="503" t="s">
        <v>4953</v>
      </c>
      <c r="D5588" s="502" t="s">
        <v>13</v>
      </c>
      <c r="E5588" s="504">
        <v>13.95</v>
      </c>
      <c r="F5588" s="512">
        <v>0</v>
      </c>
    </row>
    <row r="5589" spans="1:6">
      <c r="A5589" s="513" t="s">
        <v>14027</v>
      </c>
      <c r="B5589" s="502">
        <v>89575</v>
      </c>
      <c r="C5589" s="503" t="s">
        <v>4367</v>
      </c>
      <c r="D5589" s="502" t="s">
        <v>13</v>
      </c>
      <c r="E5589" s="504">
        <v>12.7</v>
      </c>
      <c r="F5589" s="512">
        <v>0</v>
      </c>
    </row>
    <row r="5590" spans="1:6">
      <c r="A5590" s="513" t="s">
        <v>14027</v>
      </c>
      <c r="B5590" s="502">
        <v>103995</v>
      </c>
      <c r="C5590" s="503" t="s">
        <v>4956</v>
      </c>
      <c r="D5590" s="502" t="s">
        <v>13</v>
      </c>
      <c r="E5590" s="504">
        <v>16.52</v>
      </c>
      <c r="F5590" s="512">
        <v>0</v>
      </c>
    </row>
    <row r="5591" spans="1:6">
      <c r="A5591" s="513" t="s">
        <v>14027</v>
      </c>
      <c r="B5591" s="502">
        <v>89597</v>
      </c>
      <c r="C5591" s="503" t="s">
        <v>4383</v>
      </c>
      <c r="D5591" s="502" t="s">
        <v>13</v>
      </c>
      <c r="E5591" s="504">
        <v>24.66</v>
      </c>
      <c r="F5591" s="512">
        <v>0</v>
      </c>
    </row>
    <row r="5592" spans="1:6">
      <c r="A5592" s="513" t="s">
        <v>14027</v>
      </c>
      <c r="B5592" s="502">
        <v>89611</v>
      </c>
      <c r="C5592" s="503" t="s">
        <v>4390</v>
      </c>
      <c r="D5592" s="502" t="s">
        <v>13</v>
      </c>
      <c r="E5592" s="504">
        <v>34.9</v>
      </c>
      <c r="F5592" s="512">
        <v>0</v>
      </c>
    </row>
    <row r="5593" spans="1:6">
      <c r="A5593" s="513" t="s">
        <v>14027</v>
      </c>
      <c r="B5593" s="502">
        <v>89614</v>
      </c>
      <c r="C5593" s="503" t="s">
        <v>4392</v>
      </c>
      <c r="D5593" s="502" t="s">
        <v>13</v>
      </c>
      <c r="E5593" s="504">
        <v>64.510000000000005</v>
      </c>
      <c r="F5593" s="512">
        <v>0</v>
      </c>
    </row>
    <row r="5594" spans="1:6">
      <c r="A5594" s="513" t="s">
        <v>14027</v>
      </c>
      <c r="B5594" s="502">
        <v>103975</v>
      </c>
      <c r="C5594" s="503" t="s">
        <v>4943</v>
      </c>
      <c r="D5594" s="502" t="s">
        <v>13</v>
      </c>
      <c r="E5594" s="504">
        <v>19.420000000000002</v>
      </c>
      <c r="F5594" s="512">
        <v>0</v>
      </c>
    </row>
    <row r="5595" spans="1:6">
      <c r="A5595" s="513" t="s">
        <v>14027</v>
      </c>
      <c r="B5595" s="502">
        <v>104007</v>
      </c>
      <c r="C5595" s="503" t="s">
        <v>4965</v>
      </c>
      <c r="D5595" s="502" t="s">
        <v>13</v>
      </c>
      <c r="E5595" s="504">
        <v>24.03</v>
      </c>
      <c r="F5595" s="512">
        <v>0</v>
      </c>
    </row>
    <row r="5596" spans="1:6">
      <c r="A5596" s="513" t="s">
        <v>14027</v>
      </c>
      <c r="B5596" s="502">
        <v>103976</v>
      </c>
      <c r="C5596" s="503" t="s">
        <v>4944</v>
      </c>
      <c r="D5596" s="502" t="s">
        <v>13</v>
      </c>
      <c r="E5596" s="504">
        <v>27.99</v>
      </c>
      <c r="F5596" s="512">
        <v>0</v>
      </c>
    </row>
    <row r="5597" spans="1:6">
      <c r="A5597" s="513" t="s">
        <v>14027</v>
      </c>
      <c r="B5597" s="502">
        <v>104008</v>
      </c>
      <c r="C5597" s="503" t="s">
        <v>4966</v>
      </c>
      <c r="D5597" s="502" t="s">
        <v>13</v>
      </c>
      <c r="E5597" s="504">
        <v>34.57</v>
      </c>
      <c r="F5597" s="512">
        <v>0</v>
      </c>
    </row>
    <row r="5598" spans="1:6">
      <c r="A5598" s="513" t="s">
        <v>14027</v>
      </c>
      <c r="B5598" s="502">
        <v>89630</v>
      </c>
      <c r="C5598" s="503" t="s">
        <v>4405</v>
      </c>
      <c r="D5598" s="502" t="s">
        <v>13</v>
      </c>
      <c r="E5598" s="504">
        <v>66.13</v>
      </c>
      <c r="F5598" s="512">
        <v>0</v>
      </c>
    </row>
    <row r="5599" spans="1:6">
      <c r="A5599" s="513" t="s">
        <v>14027</v>
      </c>
      <c r="B5599" s="502">
        <v>89632</v>
      </c>
      <c r="C5599" s="503" t="s">
        <v>4407</v>
      </c>
      <c r="D5599" s="502" t="s">
        <v>13</v>
      </c>
      <c r="E5599" s="504">
        <v>132.19</v>
      </c>
      <c r="F5599" s="512">
        <v>0</v>
      </c>
    </row>
    <row r="5600" spans="1:6">
      <c r="A5600" s="513" t="s">
        <v>14027</v>
      </c>
      <c r="B5600" s="502">
        <v>89438</v>
      </c>
      <c r="C5600" s="503" t="s">
        <v>4284</v>
      </c>
      <c r="D5600" s="502" t="s">
        <v>13</v>
      </c>
      <c r="E5600" s="504">
        <v>11.13</v>
      </c>
      <c r="F5600" s="512">
        <v>0</v>
      </c>
    </row>
    <row r="5601" spans="1:6">
      <c r="A5601" s="513" t="s">
        <v>14027</v>
      </c>
      <c r="B5601" s="502">
        <v>89393</v>
      </c>
      <c r="C5601" s="503" t="s">
        <v>4244</v>
      </c>
      <c r="D5601" s="502" t="s">
        <v>13</v>
      </c>
      <c r="E5601" s="504">
        <v>12.15</v>
      </c>
      <c r="F5601" s="512">
        <v>0</v>
      </c>
    </row>
    <row r="5602" spans="1:6">
      <c r="A5602" s="513" t="s">
        <v>14027</v>
      </c>
      <c r="B5602" s="502">
        <v>89617</v>
      </c>
      <c r="C5602" s="503" t="s">
        <v>4395</v>
      </c>
      <c r="D5602" s="502" t="s">
        <v>13</v>
      </c>
      <c r="E5602" s="504">
        <v>8.3699999999999992</v>
      </c>
      <c r="F5602" s="512">
        <v>0</v>
      </c>
    </row>
    <row r="5603" spans="1:6">
      <c r="A5603" s="513" t="s">
        <v>14027</v>
      </c>
      <c r="B5603" s="502">
        <v>89440</v>
      </c>
      <c r="C5603" s="503" t="s">
        <v>4286</v>
      </c>
      <c r="D5603" s="502" t="s">
        <v>13</v>
      </c>
      <c r="E5603" s="504">
        <v>13.19</v>
      </c>
      <c r="F5603" s="512">
        <v>0</v>
      </c>
    </row>
    <row r="5604" spans="1:6">
      <c r="A5604" s="513" t="s">
        <v>14027</v>
      </c>
      <c r="B5604" s="502">
        <v>89395</v>
      </c>
      <c r="C5604" s="503" t="s">
        <v>4246</v>
      </c>
      <c r="D5604" s="502" t="s">
        <v>13</v>
      </c>
      <c r="E5604" s="504">
        <v>14.38</v>
      </c>
      <c r="F5604" s="512">
        <v>0</v>
      </c>
    </row>
    <row r="5605" spans="1:6">
      <c r="A5605" s="513" t="s">
        <v>14027</v>
      </c>
      <c r="B5605" s="502">
        <v>89620</v>
      </c>
      <c r="C5605" s="503" t="s">
        <v>4396</v>
      </c>
      <c r="D5605" s="502" t="s">
        <v>13</v>
      </c>
      <c r="E5605" s="504">
        <v>13.06</v>
      </c>
      <c r="F5605" s="512">
        <v>0</v>
      </c>
    </row>
    <row r="5606" spans="1:6">
      <c r="A5606" s="513" t="s">
        <v>14027</v>
      </c>
      <c r="B5606" s="502">
        <v>89443</v>
      </c>
      <c r="C5606" s="503" t="s">
        <v>4288</v>
      </c>
      <c r="D5606" s="502" t="s">
        <v>13</v>
      </c>
      <c r="E5606" s="504">
        <v>18.66</v>
      </c>
      <c r="F5606" s="512">
        <v>0</v>
      </c>
    </row>
    <row r="5607" spans="1:6">
      <c r="A5607" s="513" t="s">
        <v>14027</v>
      </c>
      <c r="B5607" s="502">
        <v>89398</v>
      </c>
      <c r="C5607" s="503" t="s">
        <v>4249</v>
      </c>
      <c r="D5607" s="502" t="s">
        <v>13</v>
      </c>
      <c r="E5607" s="504">
        <v>20.059999999999999</v>
      </c>
      <c r="F5607" s="512">
        <v>0</v>
      </c>
    </row>
    <row r="5608" spans="1:6">
      <c r="A5608" s="513" t="s">
        <v>14027</v>
      </c>
      <c r="B5608" s="502">
        <v>89623</v>
      </c>
      <c r="C5608" s="503" t="s">
        <v>4398</v>
      </c>
      <c r="D5608" s="502" t="s">
        <v>13</v>
      </c>
      <c r="E5608" s="504">
        <v>21.18</v>
      </c>
      <c r="F5608" s="512">
        <v>0</v>
      </c>
    </row>
    <row r="5609" spans="1:6">
      <c r="A5609" s="513" t="s">
        <v>14027</v>
      </c>
      <c r="B5609" s="502">
        <v>104011</v>
      </c>
      <c r="C5609" s="503" t="s">
        <v>4968</v>
      </c>
      <c r="D5609" s="502" t="s">
        <v>13</v>
      </c>
      <c r="E5609" s="504">
        <v>27.61</v>
      </c>
      <c r="F5609" s="512">
        <v>0</v>
      </c>
    </row>
    <row r="5610" spans="1:6">
      <c r="A5610" s="513" t="s">
        <v>14027</v>
      </c>
      <c r="B5610" s="502">
        <v>89625</v>
      </c>
      <c r="C5610" s="503" t="s">
        <v>4400</v>
      </c>
      <c r="D5610" s="502" t="s">
        <v>13</v>
      </c>
      <c r="E5610" s="504">
        <v>24.84</v>
      </c>
      <c r="F5610" s="512">
        <v>0</v>
      </c>
    </row>
    <row r="5611" spans="1:6">
      <c r="A5611" s="513" t="s">
        <v>14027</v>
      </c>
      <c r="B5611" s="502">
        <v>104004</v>
      </c>
      <c r="C5611" s="503" t="s">
        <v>4962</v>
      </c>
      <c r="D5611" s="502" t="s">
        <v>13</v>
      </c>
      <c r="E5611" s="504">
        <v>32.42</v>
      </c>
      <c r="F5611" s="512">
        <v>0</v>
      </c>
    </row>
    <row r="5612" spans="1:6">
      <c r="A5612" s="513" t="s">
        <v>14027</v>
      </c>
      <c r="B5612" s="502">
        <v>89628</v>
      </c>
      <c r="C5612" s="503" t="s">
        <v>4403</v>
      </c>
      <c r="D5612" s="502" t="s">
        <v>13</v>
      </c>
      <c r="E5612" s="504">
        <v>51.93</v>
      </c>
      <c r="F5612" s="512">
        <v>0</v>
      </c>
    </row>
    <row r="5613" spans="1:6">
      <c r="A5613" s="513" t="s">
        <v>14027</v>
      </c>
      <c r="B5613" s="502">
        <v>89629</v>
      </c>
      <c r="C5613" s="503" t="s">
        <v>4404</v>
      </c>
      <c r="D5613" s="502" t="s">
        <v>13</v>
      </c>
      <c r="E5613" s="504">
        <v>87.17</v>
      </c>
      <c r="F5613" s="512">
        <v>0</v>
      </c>
    </row>
    <row r="5614" spans="1:6">
      <c r="A5614" s="513" t="s">
        <v>14027</v>
      </c>
      <c r="B5614" s="502">
        <v>89631</v>
      </c>
      <c r="C5614" s="503" t="s">
        <v>4406</v>
      </c>
      <c r="D5614" s="502" t="s">
        <v>13</v>
      </c>
      <c r="E5614" s="504">
        <v>114.34</v>
      </c>
      <c r="F5614" s="512">
        <v>0</v>
      </c>
    </row>
    <row r="5615" spans="1:6">
      <c r="A5615" s="513" t="s">
        <v>14027</v>
      </c>
      <c r="B5615" s="502">
        <v>89401</v>
      </c>
      <c r="C5615" s="503" t="s">
        <v>6812</v>
      </c>
      <c r="D5615" s="502" t="s">
        <v>12</v>
      </c>
      <c r="E5615" s="504">
        <v>11.85</v>
      </c>
      <c r="F5615" s="512">
        <v>0</v>
      </c>
    </row>
    <row r="5616" spans="1:6">
      <c r="A5616" s="513" t="s">
        <v>14027</v>
      </c>
      <c r="B5616" s="502">
        <v>89355</v>
      </c>
      <c r="C5616" s="503" t="s">
        <v>6809</v>
      </c>
      <c r="D5616" s="502" t="s">
        <v>12</v>
      </c>
      <c r="E5616" s="504">
        <v>22.41</v>
      </c>
      <c r="F5616" s="512">
        <v>0</v>
      </c>
    </row>
    <row r="5617" spans="1:6">
      <c r="A5617" s="513" t="s">
        <v>14027</v>
      </c>
      <c r="B5617" s="502">
        <v>89446</v>
      </c>
      <c r="C5617" s="503" t="s">
        <v>6815</v>
      </c>
      <c r="D5617" s="502" t="s">
        <v>12</v>
      </c>
      <c r="E5617" s="504">
        <v>5.92</v>
      </c>
      <c r="F5617" s="512">
        <v>0</v>
      </c>
    </row>
    <row r="5618" spans="1:6">
      <c r="A5618" s="513" t="s">
        <v>14027</v>
      </c>
      <c r="B5618" s="502">
        <v>89402</v>
      </c>
      <c r="C5618" s="503" t="s">
        <v>6813</v>
      </c>
      <c r="D5618" s="502" t="s">
        <v>12</v>
      </c>
      <c r="E5618" s="504">
        <v>13.6</v>
      </c>
      <c r="F5618" s="512">
        <v>0</v>
      </c>
    </row>
    <row r="5619" spans="1:6">
      <c r="A5619" s="513" t="s">
        <v>14027</v>
      </c>
      <c r="B5619" s="502">
        <v>89356</v>
      </c>
      <c r="C5619" s="503" t="s">
        <v>6810</v>
      </c>
      <c r="D5619" s="502" t="s">
        <v>12</v>
      </c>
      <c r="E5619" s="504">
        <v>25.84</v>
      </c>
      <c r="F5619" s="512">
        <v>0</v>
      </c>
    </row>
    <row r="5620" spans="1:6">
      <c r="A5620" s="513" t="s">
        <v>14027</v>
      </c>
      <c r="B5620" s="502">
        <v>89447</v>
      </c>
      <c r="C5620" s="503" t="s">
        <v>6816</v>
      </c>
      <c r="D5620" s="502" t="s">
        <v>12</v>
      </c>
      <c r="E5620" s="504">
        <v>11.78</v>
      </c>
      <c r="F5620" s="512">
        <v>0</v>
      </c>
    </row>
    <row r="5621" spans="1:6">
      <c r="A5621" s="513" t="s">
        <v>14027</v>
      </c>
      <c r="B5621" s="502">
        <v>89403</v>
      </c>
      <c r="C5621" s="503" t="s">
        <v>6814</v>
      </c>
      <c r="D5621" s="502" t="s">
        <v>12</v>
      </c>
      <c r="E5621" s="504">
        <v>20.94</v>
      </c>
      <c r="F5621" s="512">
        <v>0</v>
      </c>
    </row>
    <row r="5622" spans="1:6">
      <c r="A5622" s="513" t="s">
        <v>14027</v>
      </c>
      <c r="B5622" s="502">
        <v>89357</v>
      </c>
      <c r="C5622" s="503" t="s">
        <v>6811</v>
      </c>
      <c r="D5622" s="502" t="s">
        <v>12</v>
      </c>
      <c r="E5622" s="504">
        <v>35.520000000000003</v>
      </c>
      <c r="F5622" s="512">
        <v>0</v>
      </c>
    </row>
    <row r="5623" spans="1:6">
      <c r="A5623" s="513" t="s">
        <v>14027</v>
      </c>
      <c r="B5623" s="502">
        <v>89448</v>
      </c>
      <c r="C5623" s="503" t="s">
        <v>6817</v>
      </c>
      <c r="D5623" s="502" t="s">
        <v>12</v>
      </c>
      <c r="E5623" s="504">
        <v>18.03</v>
      </c>
      <c r="F5623" s="512">
        <v>0</v>
      </c>
    </row>
    <row r="5624" spans="1:6">
      <c r="A5624" s="513" t="s">
        <v>14027</v>
      </c>
      <c r="B5624" s="502">
        <v>103978</v>
      </c>
      <c r="C5624" s="503" t="s">
        <v>6872</v>
      </c>
      <c r="D5624" s="502" t="s">
        <v>12</v>
      </c>
      <c r="E5624" s="504">
        <v>28.78</v>
      </c>
      <c r="F5624" s="512">
        <v>0</v>
      </c>
    </row>
    <row r="5625" spans="1:6">
      <c r="A5625" s="513" t="s">
        <v>14027</v>
      </c>
      <c r="B5625" s="502">
        <v>89449</v>
      </c>
      <c r="C5625" s="503" t="s">
        <v>6818</v>
      </c>
      <c r="D5625" s="502" t="s">
        <v>12</v>
      </c>
      <c r="E5625" s="504">
        <v>19.97</v>
      </c>
      <c r="F5625" s="512">
        <v>0</v>
      </c>
    </row>
    <row r="5626" spans="1:6">
      <c r="A5626" s="513" t="s">
        <v>14027</v>
      </c>
      <c r="B5626" s="502">
        <v>103979</v>
      </c>
      <c r="C5626" s="503" t="s">
        <v>6873</v>
      </c>
      <c r="D5626" s="502" t="s">
        <v>12</v>
      </c>
      <c r="E5626" s="504">
        <v>32.799999999999997</v>
      </c>
      <c r="F5626" s="512">
        <v>0</v>
      </c>
    </row>
    <row r="5627" spans="1:6">
      <c r="A5627" s="513" t="s">
        <v>14027</v>
      </c>
      <c r="B5627" s="502">
        <v>89450</v>
      </c>
      <c r="C5627" s="503" t="s">
        <v>6819</v>
      </c>
      <c r="D5627" s="502" t="s">
        <v>12</v>
      </c>
      <c r="E5627" s="504">
        <v>31.96</v>
      </c>
      <c r="F5627" s="512">
        <v>0</v>
      </c>
    </row>
    <row r="5628" spans="1:6">
      <c r="A5628" s="513" t="s">
        <v>14027</v>
      </c>
      <c r="B5628" s="502">
        <v>89451</v>
      </c>
      <c r="C5628" s="503" t="s">
        <v>6820</v>
      </c>
      <c r="D5628" s="502" t="s">
        <v>12</v>
      </c>
      <c r="E5628" s="504">
        <v>52.04</v>
      </c>
      <c r="F5628" s="512">
        <v>0</v>
      </c>
    </row>
    <row r="5629" spans="1:6">
      <c r="A5629" s="513" t="s">
        <v>14027</v>
      </c>
      <c r="B5629" s="502">
        <v>89452</v>
      </c>
      <c r="C5629" s="503" t="s">
        <v>6821</v>
      </c>
      <c r="D5629" s="502" t="s">
        <v>12</v>
      </c>
      <c r="E5629" s="504">
        <v>71.67</v>
      </c>
      <c r="F5629" s="512">
        <v>0</v>
      </c>
    </row>
    <row r="5630" spans="1:6">
      <c r="A5630" s="513" t="s">
        <v>14027</v>
      </c>
      <c r="B5630" s="502">
        <v>89394</v>
      </c>
      <c r="C5630" s="503" t="s">
        <v>4245</v>
      </c>
      <c r="D5630" s="502" t="s">
        <v>13</v>
      </c>
      <c r="E5630" s="504">
        <v>20.440000000000001</v>
      </c>
      <c r="F5630" s="512">
        <v>0</v>
      </c>
    </row>
    <row r="5631" spans="1:6">
      <c r="A5631" s="513" t="s">
        <v>14027</v>
      </c>
      <c r="B5631" s="502">
        <v>89396</v>
      </c>
      <c r="C5631" s="503" t="s">
        <v>4247</v>
      </c>
      <c r="D5631" s="502" t="s">
        <v>13</v>
      </c>
      <c r="E5631" s="504">
        <v>22.42</v>
      </c>
      <c r="F5631" s="512">
        <v>0</v>
      </c>
    </row>
    <row r="5632" spans="1:6">
      <c r="A5632" s="513" t="s">
        <v>14027</v>
      </c>
      <c r="B5632" s="502">
        <v>90374</v>
      </c>
      <c r="C5632" s="503" t="s">
        <v>4603</v>
      </c>
      <c r="D5632" s="502" t="s">
        <v>13</v>
      </c>
      <c r="E5632" s="504">
        <v>24.3</v>
      </c>
      <c r="F5632" s="512">
        <v>0</v>
      </c>
    </row>
    <row r="5633" spans="1:6">
      <c r="A5633" s="513" t="s">
        <v>14027</v>
      </c>
      <c r="B5633" s="502">
        <v>89444</v>
      </c>
      <c r="C5633" s="503" t="s">
        <v>4289</v>
      </c>
      <c r="D5633" s="502" t="s">
        <v>13</v>
      </c>
      <c r="E5633" s="504">
        <v>26.52</v>
      </c>
      <c r="F5633" s="512">
        <v>0</v>
      </c>
    </row>
    <row r="5634" spans="1:6">
      <c r="A5634" s="513" t="s">
        <v>14027</v>
      </c>
      <c r="B5634" s="502">
        <v>89399</v>
      </c>
      <c r="C5634" s="503" t="s">
        <v>4250</v>
      </c>
      <c r="D5634" s="502" t="s">
        <v>13</v>
      </c>
      <c r="E5634" s="504">
        <v>27.2</v>
      </c>
      <c r="F5634" s="512">
        <v>0</v>
      </c>
    </row>
    <row r="5635" spans="1:6">
      <c r="A5635" s="513" t="s">
        <v>14027</v>
      </c>
      <c r="B5635" s="502">
        <v>89442</v>
      </c>
      <c r="C5635" s="503" t="s">
        <v>4287</v>
      </c>
      <c r="D5635" s="502" t="s">
        <v>13</v>
      </c>
      <c r="E5635" s="504">
        <v>15.19</v>
      </c>
      <c r="F5635" s="512">
        <v>0</v>
      </c>
    </row>
    <row r="5636" spans="1:6">
      <c r="A5636" s="513" t="s">
        <v>14027</v>
      </c>
      <c r="B5636" s="502">
        <v>89397</v>
      </c>
      <c r="C5636" s="503" t="s">
        <v>4248</v>
      </c>
      <c r="D5636" s="502" t="s">
        <v>13</v>
      </c>
      <c r="E5636" s="504">
        <v>16.29</v>
      </c>
      <c r="F5636" s="512">
        <v>0</v>
      </c>
    </row>
    <row r="5637" spans="1:6">
      <c r="A5637" s="513" t="s">
        <v>14027</v>
      </c>
      <c r="B5637" s="502">
        <v>89622</v>
      </c>
      <c r="C5637" s="503" t="s">
        <v>4397</v>
      </c>
      <c r="D5637" s="502" t="s">
        <v>13</v>
      </c>
      <c r="E5637" s="504">
        <v>15.41</v>
      </c>
      <c r="F5637" s="512">
        <v>0</v>
      </c>
    </row>
    <row r="5638" spans="1:6">
      <c r="A5638" s="513" t="s">
        <v>14027</v>
      </c>
      <c r="B5638" s="502">
        <v>89445</v>
      </c>
      <c r="C5638" s="503" t="s">
        <v>4290</v>
      </c>
      <c r="D5638" s="502" t="s">
        <v>13</v>
      </c>
      <c r="E5638" s="504">
        <v>20.64</v>
      </c>
      <c r="F5638" s="512">
        <v>0</v>
      </c>
    </row>
    <row r="5639" spans="1:6">
      <c r="A5639" s="513" t="s">
        <v>14027</v>
      </c>
      <c r="B5639" s="502">
        <v>89400</v>
      </c>
      <c r="C5639" s="503" t="s">
        <v>4251</v>
      </c>
      <c r="D5639" s="502" t="s">
        <v>13</v>
      </c>
      <c r="E5639" s="504">
        <v>21.93</v>
      </c>
      <c r="F5639" s="512">
        <v>0</v>
      </c>
    </row>
    <row r="5640" spans="1:6">
      <c r="A5640" s="513" t="s">
        <v>14027</v>
      </c>
      <c r="B5640" s="502">
        <v>89624</v>
      </c>
      <c r="C5640" s="503" t="s">
        <v>4399</v>
      </c>
      <c r="D5640" s="502" t="s">
        <v>13</v>
      </c>
      <c r="E5640" s="504">
        <v>19.559999999999999</v>
      </c>
      <c r="F5640" s="512">
        <v>0</v>
      </c>
    </row>
    <row r="5641" spans="1:6">
      <c r="A5641" s="513" t="s">
        <v>14027</v>
      </c>
      <c r="B5641" s="502">
        <v>104012</v>
      </c>
      <c r="C5641" s="503" t="s">
        <v>4969</v>
      </c>
      <c r="D5641" s="502" t="s">
        <v>13</v>
      </c>
      <c r="E5641" s="504">
        <v>25.58</v>
      </c>
      <c r="F5641" s="512">
        <v>0</v>
      </c>
    </row>
    <row r="5642" spans="1:6">
      <c r="A5642" s="513" t="s">
        <v>14027</v>
      </c>
      <c r="B5642" s="502">
        <v>89627</v>
      </c>
      <c r="C5642" s="503" t="s">
        <v>4402</v>
      </c>
      <c r="D5642" s="502" t="s">
        <v>13</v>
      </c>
      <c r="E5642" s="504">
        <v>21.92</v>
      </c>
      <c r="F5642" s="512">
        <v>0</v>
      </c>
    </row>
    <row r="5643" spans="1:6">
      <c r="A5643" s="513" t="s">
        <v>14027</v>
      </c>
      <c r="B5643" s="502">
        <v>104006</v>
      </c>
      <c r="C5643" s="503" t="s">
        <v>4964</v>
      </c>
      <c r="D5643" s="502" t="s">
        <v>13</v>
      </c>
      <c r="E5643" s="504">
        <v>27.46</v>
      </c>
      <c r="F5643" s="512">
        <v>0</v>
      </c>
    </row>
    <row r="5644" spans="1:6">
      <c r="A5644" s="513" t="s">
        <v>14027</v>
      </c>
      <c r="B5644" s="502">
        <v>89626</v>
      </c>
      <c r="C5644" s="503" t="s">
        <v>4401</v>
      </c>
      <c r="D5644" s="502" t="s">
        <v>13</v>
      </c>
      <c r="E5644" s="504">
        <v>32.67</v>
      </c>
      <c r="F5644" s="512">
        <v>0</v>
      </c>
    </row>
    <row r="5645" spans="1:6">
      <c r="A5645" s="513" t="s">
        <v>14027</v>
      </c>
      <c r="B5645" s="502">
        <v>104005</v>
      </c>
      <c r="C5645" s="503" t="s">
        <v>4963</v>
      </c>
      <c r="D5645" s="502" t="s">
        <v>13</v>
      </c>
      <c r="E5645" s="504">
        <v>39.69</v>
      </c>
      <c r="F5645" s="512">
        <v>0</v>
      </c>
    </row>
    <row r="5646" spans="1:6">
      <c r="A5646" s="513" t="s">
        <v>14027</v>
      </c>
      <c r="B5646" s="502">
        <v>89439</v>
      </c>
      <c r="C5646" s="503" t="s">
        <v>4285</v>
      </c>
      <c r="D5646" s="502" t="s">
        <v>13</v>
      </c>
      <c r="E5646" s="504">
        <v>12.78</v>
      </c>
      <c r="F5646" s="512">
        <v>0</v>
      </c>
    </row>
    <row r="5647" spans="1:6">
      <c r="A5647" s="513" t="s">
        <v>14027</v>
      </c>
      <c r="B5647" s="502">
        <v>89421</v>
      </c>
      <c r="C5647" s="503" t="s">
        <v>4268</v>
      </c>
      <c r="D5647" s="502" t="s">
        <v>13</v>
      </c>
      <c r="E5647" s="504">
        <v>12.6</v>
      </c>
      <c r="F5647" s="512">
        <v>0</v>
      </c>
    </row>
    <row r="5648" spans="1:6">
      <c r="A5648" s="513" t="s">
        <v>14027</v>
      </c>
      <c r="B5648" s="502">
        <v>89375</v>
      </c>
      <c r="C5648" s="503" t="s">
        <v>4228</v>
      </c>
      <c r="D5648" s="502" t="s">
        <v>13</v>
      </c>
      <c r="E5648" s="504">
        <v>13.11</v>
      </c>
      <c r="F5648" s="512">
        <v>0</v>
      </c>
    </row>
    <row r="5649" spans="1:6">
      <c r="A5649" s="513" t="s">
        <v>14027</v>
      </c>
      <c r="B5649" s="502">
        <v>89536</v>
      </c>
      <c r="C5649" s="503" t="s">
        <v>4332</v>
      </c>
      <c r="D5649" s="502" t="s">
        <v>13</v>
      </c>
      <c r="E5649" s="504">
        <v>12.75</v>
      </c>
      <c r="F5649" s="512">
        <v>0</v>
      </c>
    </row>
    <row r="5650" spans="1:6">
      <c r="A5650" s="513" t="s">
        <v>14027</v>
      </c>
      <c r="B5650" s="502">
        <v>89428</v>
      </c>
      <c r="C5650" s="503" t="s">
        <v>4274</v>
      </c>
      <c r="D5650" s="502" t="s">
        <v>13</v>
      </c>
      <c r="E5650" s="504">
        <v>15.17</v>
      </c>
      <c r="F5650" s="512">
        <v>0</v>
      </c>
    </row>
    <row r="5651" spans="1:6">
      <c r="A5651" s="513" t="s">
        <v>14027</v>
      </c>
      <c r="B5651" s="502">
        <v>89382</v>
      </c>
      <c r="C5651" s="503" t="s">
        <v>4234</v>
      </c>
      <c r="D5651" s="502" t="s">
        <v>13</v>
      </c>
      <c r="E5651" s="504">
        <v>15.77</v>
      </c>
      <c r="F5651" s="512">
        <v>0</v>
      </c>
    </row>
    <row r="5652" spans="1:6">
      <c r="A5652" s="513" t="s">
        <v>14027</v>
      </c>
      <c r="B5652" s="502">
        <v>89552</v>
      </c>
      <c r="C5652" s="503" t="s">
        <v>4344</v>
      </c>
      <c r="D5652" s="502" t="s">
        <v>13</v>
      </c>
      <c r="E5652" s="504">
        <v>19.87</v>
      </c>
      <c r="F5652" s="512">
        <v>0</v>
      </c>
    </row>
    <row r="5653" spans="1:6">
      <c r="A5653" s="513" t="s">
        <v>14027</v>
      </c>
      <c r="B5653" s="502">
        <v>89435</v>
      </c>
      <c r="C5653" s="503" t="s">
        <v>4281</v>
      </c>
      <c r="D5653" s="502" t="s">
        <v>13</v>
      </c>
      <c r="E5653" s="504">
        <v>22.69</v>
      </c>
      <c r="F5653" s="512">
        <v>0</v>
      </c>
    </row>
    <row r="5654" spans="1:6">
      <c r="A5654" s="513" t="s">
        <v>14027</v>
      </c>
      <c r="B5654" s="502">
        <v>89390</v>
      </c>
      <c r="C5654" s="503" t="s">
        <v>4241</v>
      </c>
      <c r="D5654" s="502" t="s">
        <v>13</v>
      </c>
      <c r="E5654" s="504">
        <v>23.39</v>
      </c>
      <c r="F5654" s="512">
        <v>0</v>
      </c>
    </row>
    <row r="5655" spans="1:6">
      <c r="A5655" s="513" t="s">
        <v>14027</v>
      </c>
      <c r="B5655" s="502">
        <v>89568</v>
      </c>
      <c r="C5655" s="503" t="s">
        <v>4360</v>
      </c>
      <c r="D5655" s="502" t="s">
        <v>13</v>
      </c>
      <c r="E5655" s="504">
        <v>34.840000000000003</v>
      </c>
      <c r="F5655" s="512">
        <v>0</v>
      </c>
    </row>
    <row r="5656" spans="1:6">
      <c r="A5656" s="513" t="s">
        <v>14027</v>
      </c>
      <c r="B5656" s="502">
        <v>103990</v>
      </c>
      <c r="C5656" s="503" t="s">
        <v>4954</v>
      </c>
      <c r="D5656" s="502" t="s">
        <v>13</v>
      </c>
      <c r="E5656" s="504">
        <v>38.11</v>
      </c>
      <c r="F5656" s="512">
        <v>0</v>
      </c>
    </row>
    <row r="5657" spans="1:6">
      <c r="A5657" s="513" t="s">
        <v>14027</v>
      </c>
      <c r="B5657" s="502">
        <v>89594</v>
      </c>
      <c r="C5657" s="503" t="s">
        <v>4380</v>
      </c>
      <c r="D5657" s="502" t="s">
        <v>13</v>
      </c>
      <c r="E5657" s="504">
        <v>38.700000000000003</v>
      </c>
      <c r="F5657" s="512">
        <v>0</v>
      </c>
    </row>
    <row r="5658" spans="1:6">
      <c r="A5658" s="513" t="s">
        <v>14027</v>
      </c>
      <c r="B5658" s="502">
        <v>103997</v>
      </c>
      <c r="C5658" s="503" t="s">
        <v>4958</v>
      </c>
      <c r="D5658" s="502" t="s">
        <v>13</v>
      </c>
      <c r="E5658" s="504">
        <v>42.52</v>
      </c>
      <c r="F5658" s="512">
        <v>0</v>
      </c>
    </row>
    <row r="5659" spans="1:6">
      <c r="A5659" s="513" t="s">
        <v>14027</v>
      </c>
      <c r="B5659" s="502">
        <v>89609</v>
      </c>
      <c r="C5659" s="503" t="s">
        <v>4388</v>
      </c>
      <c r="D5659" s="502" t="s">
        <v>13</v>
      </c>
      <c r="E5659" s="504">
        <v>90.07</v>
      </c>
      <c r="F5659" s="512">
        <v>0</v>
      </c>
    </row>
    <row r="5660" spans="1:6">
      <c r="A5660" s="513" t="s">
        <v>14027</v>
      </c>
      <c r="B5660" s="502">
        <v>89612</v>
      </c>
      <c r="C5660" s="503" t="s">
        <v>4391</v>
      </c>
      <c r="D5660" s="502" t="s">
        <v>13</v>
      </c>
      <c r="E5660" s="504">
        <v>176.67</v>
      </c>
      <c r="F5660" s="512">
        <v>0</v>
      </c>
    </row>
    <row r="5661" spans="1:6">
      <c r="A5661" s="513" t="s">
        <v>14027</v>
      </c>
      <c r="B5661" s="502">
        <v>89615</v>
      </c>
      <c r="C5661" s="503" t="s">
        <v>4393</v>
      </c>
      <c r="D5661" s="502" t="s">
        <v>13</v>
      </c>
      <c r="E5661" s="504">
        <v>208.66</v>
      </c>
      <c r="F5661" s="512">
        <v>0</v>
      </c>
    </row>
    <row r="5662" spans="1:6">
      <c r="A5662" s="513" t="s">
        <v>14028</v>
      </c>
      <c r="B5662" s="502">
        <v>89747</v>
      </c>
      <c r="C5662" s="503" t="s">
        <v>4496</v>
      </c>
      <c r="D5662" s="502" t="s">
        <v>13</v>
      </c>
      <c r="E5662" s="504">
        <v>31.3</v>
      </c>
      <c r="F5662" s="512">
        <v>0</v>
      </c>
    </row>
    <row r="5663" spans="1:6">
      <c r="A5663" s="513" t="s">
        <v>14028</v>
      </c>
      <c r="B5663" s="502">
        <v>89656</v>
      </c>
      <c r="C5663" s="503" t="s">
        <v>4423</v>
      </c>
      <c r="D5663" s="502" t="s">
        <v>13</v>
      </c>
      <c r="E5663" s="504">
        <v>23.75</v>
      </c>
      <c r="F5663" s="512">
        <v>0</v>
      </c>
    </row>
    <row r="5664" spans="1:6">
      <c r="A5664" s="513" t="s">
        <v>14028</v>
      </c>
      <c r="B5664" s="502">
        <v>89663</v>
      </c>
      <c r="C5664" s="503" t="s">
        <v>4430</v>
      </c>
      <c r="D5664" s="502" t="s">
        <v>13</v>
      </c>
      <c r="E5664" s="504">
        <v>31.84</v>
      </c>
      <c r="F5664" s="512">
        <v>0</v>
      </c>
    </row>
    <row r="5665" spans="1:6">
      <c r="A5665" s="513" t="s">
        <v>14028</v>
      </c>
      <c r="B5665" s="502">
        <v>89759</v>
      </c>
      <c r="C5665" s="503" t="s">
        <v>4507</v>
      </c>
      <c r="D5665" s="502" t="s">
        <v>13</v>
      </c>
      <c r="E5665" s="504">
        <v>12.83</v>
      </c>
      <c r="F5665" s="512">
        <v>0</v>
      </c>
    </row>
    <row r="5666" spans="1:6">
      <c r="A5666" s="513" t="s">
        <v>14028</v>
      </c>
      <c r="B5666" s="502">
        <v>89832</v>
      </c>
      <c r="C5666" s="503" t="s">
        <v>4571</v>
      </c>
      <c r="D5666" s="502" t="s">
        <v>13</v>
      </c>
      <c r="E5666" s="504">
        <v>43.8</v>
      </c>
      <c r="F5666" s="512">
        <v>0</v>
      </c>
    </row>
    <row r="5667" spans="1:6">
      <c r="A5667" s="513" t="s">
        <v>14028</v>
      </c>
      <c r="B5667" s="502">
        <v>89666</v>
      </c>
      <c r="C5667" s="503" t="s">
        <v>4432</v>
      </c>
      <c r="D5667" s="502" t="s">
        <v>13</v>
      </c>
      <c r="E5667" s="504">
        <v>8.3800000000000008</v>
      </c>
      <c r="F5667" s="512">
        <v>0</v>
      </c>
    </row>
    <row r="5668" spans="1:6">
      <c r="A5668" s="513" t="s">
        <v>14028</v>
      </c>
      <c r="B5668" s="502">
        <v>89678</v>
      </c>
      <c r="C5668" s="503" t="s">
        <v>4443</v>
      </c>
      <c r="D5668" s="502" t="s">
        <v>13</v>
      </c>
      <c r="E5668" s="504">
        <v>13.42</v>
      </c>
      <c r="F5668" s="512">
        <v>0</v>
      </c>
    </row>
    <row r="5669" spans="1:6">
      <c r="A5669" s="513" t="s">
        <v>14028</v>
      </c>
      <c r="B5669" s="502">
        <v>89764</v>
      </c>
      <c r="C5669" s="503" t="s">
        <v>4512</v>
      </c>
      <c r="D5669" s="502" t="s">
        <v>13</v>
      </c>
      <c r="E5669" s="504">
        <v>39.4</v>
      </c>
      <c r="F5669" s="512">
        <v>0</v>
      </c>
    </row>
    <row r="5670" spans="1:6">
      <c r="A5670" s="513" t="s">
        <v>14028</v>
      </c>
      <c r="B5670" s="502">
        <v>89689</v>
      </c>
      <c r="C5670" s="503" t="s">
        <v>4453</v>
      </c>
      <c r="D5670" s="502" t="s">
        <v>13</v>
      </c>
      <c r="E5670" s="504">
        <v>40.08</v>
      </c>
      <c r="F5670" s="512">
        <v>0</v>
      </c>
    </row>
    <row r="5671" spans="1:6">
      <c r="A5671" s="513" t="s">
        <v>14028</v>
      </c>
      <c r="B5671" s="502">
        <v>89655</v>
      </c>
      <c r="C5671" s="503" t="s">
        <v>4422</v>
      </c>
      <c r="D5671" s="502" t="s">
        <v>13</v>
      </c>
      <c r="E5671" s="504">
        <v>25.45</v>
      </c>
      <c r="F5671" s="512">
        <v>0</v>
      </c>
    </row>
    <row r="5672" spans="1:6">
      <c r="A5672" s="513" t="s">
        <v>14028</v>
      </c>
      <c r="B5672" s="502">
        <v>89662</v>
      </c>
      <c r="C5672" s="503" t="s">
        <v>4429</v>
      </c>
      <c r="D5672" s="502" t="s">
        <v>13</v>
      </c>
      <c r="E5672" s="504">
        <v>32.880000000000003</v>
      </c>
      <c r="F5672" s="512">
        <v>0</v>
      </c>
    </row>
    <row r="5673" spans="1:6">
      <c r="A5673" s="513" t="s">
        <v>14028</v>
      </c>
      <c r="B5673" s="502">
        <v>89758</v>
      </c>
      <c r="C5673" s="503" t="s">
        <v>4506</v>
      </c>
      <c r="D5673" s="502" t="s">
        <v>13</v>
      </c>
      <c r="E5673" s="504">
        <v>39.01</v>
      </c>
      <c r="F5673" s="512">
        <v>0</v>
      </c>
    </row>
    <row r="5674" spans="1:6">
      <c r="A5674" s="513" t="s">
        <v>14028</v>
      </c>
      <c r="B5674" s="502">
        <v>89676</v>
      </c>
      <c r="C5674" s="503" t="s">
        <v>4441</v>
      </c>
      <c r="D5674" s="502" t="s">
        <v>13</v>
      </c>
      <c r="E5674" s="504">
        <v>39.090000000000003</v>
      </c>
      <c r="F5674" s="512">
        <v>0</v>
      </c>
    </row>
    <row r="5675" spans="1:6">
      <c r="A5675" s="513" t="s">
        <v>14028</v>
      </c>
      <c r="B5675" s="502">
        <v>89818</v>
      </c>
      <c r="C5675" s="503" t="s">
        <v>4558</v>
      </c>
      <c r="D5675" s="502" t="s">
        <v>13</v>
      </c>
      <c r="E5675" s="504">
        <v>55.98</v>
      </c>
      <c r="F5675" s="512">
        <v>0</v>
      </c>
    </row>
    <row r="5676" spans="1:6">
      <c r="A5676" s="513" t="s">
        <v>14028</v>
      </c>
      <c r="B5676" s="502">
        <v>89763</v>
      </c>
      <c r="C5676" s="503" t="s">
        <v>4511</v>
      </c>
      <c r="D5676" s="502" t="s">
        <v>13</v>
      </c>
      <c r="E5676" s="504">
        <v>58.81</v>
      </c>
      <c r="F5676" s="512">
        <v>0</v>
      </c>
    </row>
    <row r="5677" spans="1:6">
      <c r="A5677" s="513" t="s">
        <v>14028</v>
      </c>
      <c r="B5677" s="502">
        <v>89686</v>
      </c>
      <c r="C5677" s="503" t="s">
        <v>4451</v>
      </c>
      <c r="D5677" s="502" t="s">
        <v>13</v>
      </c>
      <c r="E5677" s="504">
        <v>59.53</v>
      </c>
      <c r="F5677" s="512">
        <v>0</v>
      </c>
    </row>
    <row r="5678" spans="1:6">
      <c r="A5678" s="513" t="s">
        <v>14028</v>
      </c>
      <c r="B5678" s="502">
        <v>89831</v>
      </c>
      <c r="C5678" s="503" t="s">
        <v>4570</v>
      </c>
      <c r="D5678" s="502" t="s">
        <v>13</v>
      </c>
      <c r="E5678" s="504">
        <v>67.569999999999993</v>
      </c>
      <c r="F5678" s="512">
        <v>0</v>
      </c>
    </row>
    <row r="5679" spans="1:6">
      <c r="A5679" s="513" t="s">
        <v>14028</v>
      </c>
      <c r="B5679" s="502">
        <v>104029</v>
      </c>
      <c r="C5679" s="503" t="s">
        <v>7074</v>
      </c>
      <c r="D5679" s="502" t="s">
        <v>13</v>
      </c>
      <c r="E5679" s="504">
        <v>70.66</v>
      </c>
      <c r="F5679" s="512">
        <v>0</v>
      </c>
    </row>
    <row r="5680" spans="1:6">
      <c r="A5680" s="513" t="s">
        <v>14028</v>
      </c>
      <c r="B5680" s="502">
        <v>89668</v>
      </c>
      <c r="C5680" s="503" t="s">
        <v>6890</v>
      </c>
      <c r="D5680" s="502" t="s">
        <v>13</v>
      </c>
      <c r="E5680" s="504">
        <v>31.08</v>
      </c>
      <c r="F5680" s="512">
        <v>0</v>
      </c>
    </row>
    <row r="5681" spans="1:6">
      <c r="A5681" s="513" t="s">
        <v>14028</v>
      </c>
      <c r="B5681" s="502">
        <v>89639</v>
      </c>
      <c r="C5681" s="503" t="s">
        <v>4410</v>
      </c>
      <c r="D5681" s="502" t="s">
        <v>13</v>
      </c>
      <c r="E5681" s="504">
        <v>13.36</v>
      </c>
      <c r="F5681" s="512">
        <v>0</v>
      </c>
    </row>
    <row r="5682" spans="1:6">
      <c r="A5682" s="513" t="s">
        <v>14028</v>
      </c>
      <c r="B5682" s="502">
        <v>89721</v>
      </c>
      <c r="C5682" s="503" t="s">
        <v>4473</v>
      </c>
      <c r="D5682" s="502" t="s">
        <v>13</v>
      </c>
      <c r="E5682" s="504">
        <v>17.399999999999999</v>
      </c>
      <c r="F5682" s="512">
        <v>0</v>
      </c>
    </row>
    <row r="5683" spans="1:6">
      <c r="A5683" s="513" t="s">
        <v>14028</v>
      </c>
      <c r="B5683" s="502">
        <v>89643</v>
      </c>
      <c r="C5683" s="503" t="s">
        <v>4413</v>
      </c>
      <c r="D5683" s="502" t="s">
        <v>13</v>
      </c>
      <c r="E5683" s="504">
        <v>18.22</v>
      </c>
      <c r="F5683" s="512">
        <v>0</v>
      </c>
    </row>
    <row r="5684" spans="1:6">
      <c r="A5684" s="513" t="s">
        <v>14028</v>
      </c>
      <c r="B5684" s="502">
        <v>89727</v>
      </c>
      <c r="C5684" s="503" t="s">
        <v>4478</v>
      </c>
      <c r="D5684" s="502" t="s">
        <v>13</v>
      </c>
      <c r="E5684" s="504">
        <v>26.24</v>
      </c>
      <c r="F5684" s="512">
        <v>0</v>
      </c>
    </row>
    <row r="5685" spans="1:6">
      <c r="A5685" s="513" t="s">
        <v>14028</v>
      </c>
      <c r="B5685" s="502">
        <v>89648</v>
      </c>
      <c r="C5685" s="503" t="s">
        <v>4416</v>
      </c>
      <c r="D5685" s="502" t="s">
        <v>13</v>
      </c>
      <c r="E5685" s="504">
        <v>27.19</v>
      </c>
      <c r="F5685" s="512">
        <v>0</v>
      </c>
    </row>
    <row r="5686" spans="1:6">
      <c r="A5686" s="513" t="s">
        <v>14028</v>
      </c>
      <c r="B5686" s="502">
        <v>89749</v>
      </c>
      <c r="C5686" s="503" t="s">
        <v>4498</v>
      </c>
      <c r="D5686" s="502" t="s">
        <v>13</v>
      </c>
      <c r="E5686" s="504">
        <v>18.02</v>
      </c>
      <c r="F5686" s="512">
        <v>0</v>
      </c>
    </row>
    <row r="5687" spans="1:6">
      <c r="A5687" s="513" t="s">
        <v>14028</v>
      </c>
      <c r="B5687" s="502">
        <v>89657</v>
      </c>
      <c r="C5687" s="503" t="s">
        <v>4424</v>
      </c>
      <c r="D5687" s="502" t="s">
        <v>13</v>
      </c>
      <c r="E5687" s="504">
        <v>14.96</v>
      </c>
      <c r="F5687" s="512">
        <v>0</v>
      </c>
    </row>
    <row r="5688" spans="1:6">
      <c r="A5688" s="513" t="s">
        <v>14028</v>
      </c>
      <c r="B5688" s="502">
        <v>89664</v>
      </c>
      <c r="C5688" s="503" t="s">
        <v>4431</v>
      </c>
      <c r="D5688" s="502" t="s">
        <v>13</v>
      </c>
      <c r="E5688" s="504">
        <v>18.559999999999999</v>
      </c>
      <c r="F5688" s="512">
        <v>0</v>
      </c>
    </row>
    <row r="5689" spans="1:6">
      <c r="A5689" s="513" t="s">
        <v>14028</v>
      </c>
      <c r="B5689" s="502">
        <v>89638</v>
      </c>
      <c r="C5689" s="503" t="s">
        <v>4409</v>
      </c>
      <c r="D5689" s="502" t="s">
        <v>13</v>
      </c>
      <c r="E5689" s="504">
        <v>12.69</v>
      </c>
      <c r="F5689" s="512">
        <v>0</v>
      </c>
    </row>
    <row r="5690" spans="1:6">
      <c r="A5690" s="513" t="s">
        <v>14028</v>
      </c>
      <c r="B5690" s="502">
        <v>89720</v>
      </c>
      <c r="C5690" s="503" t="s">
        <v>4472</v>
      </c>
      <c r="D5690" s="502" t="s">
        <v>13</v>
      </c>
      <c r="E5690" s="504">
        <v>16.079999999999998</v>
      </c>
      <c r="F5690" s="512">
        <v>0</v>
      </c>
    </row>
    <row r="5691" spans="1:6">
      <c r="A5691" s="513" t="s">
        <v>14028</v>
      </c>
      <c r="B5691" s="502">
        <v>89642</v>
      </c>
      <c r="C5691" s="503" t="s">
        <v>4412</v>
      </c>
      <c r="D5691" s="502" t="s">
        <v>13</v>
      </c>
      <c r="E5691" s="504">
        <v>16.899999999999999</v>
      </c>
      <c r="F5691" s="512">
        <v>0</v>
      </c>
    </row>
    <row r="5692" spans="1:6">
      <c r="A5692" s="513" t="s">
        <v>14028</v>
      </c>
      <c r="B5692" s="502">
        <v>89725</v>
      </c>
      <c r="C5692" s="503" t="s">
        <v>4476</v>
      </c>
      <c r="D5692" s="502" t="s">
        <v>13</v>
      </c>
      <c r="E5692" s="504">
        <v>21.08</v>
      </c>
      <c r="F5692" s="512">
        <v>0</v>
      </c>
    </row>
    <row r="5693" spans="1:6">
      <c r="A5693" s="513" t="s">
        <v>14028</v>
      </c>
      <c r="B5693" s="502">
        <v>89647</v>
      </c>
      <c r="C5693" s="503" t="s">
        <v>4415</v>
      </c>
      <c r="D5693" s="502" t="s">
        <v>13</v>
      </c>
      <c r="E5693" s="504">
        <v>22.03</v>
      </c>
      <c r="F5693" s="512">
        <v>0</v>
      </c>
    </row>
    <row r="5694" spans="1:6">
      <c r="A5694" s="513" t="s">
        <v>14028</v>
      </c>
      <c r="B5694" s="502">
        <v>89780</v>
      </c>
      <c r="C5694" s="503" t="s">
        <v>4523</v>
      </c>
      <c r="D5694" s="502" t="s">
        <v>13</v>
      </c>
      <c r="E5694" s="504">
        <v>25.86</v>
      </c>
      <c r="F5694" s="512">
        <v>0</v>
      </c>
    </row>
    <row r="5695" spans="1:6">
      <c r="A5695" s="513" t="s">
        <v>14028</v>
      </c>
      <c r="B5695" s="502">
        <v>89734</v>
      </c>
      <c r="C5695" s="503" t="s">
        <v>4485</v>
      </c>
      <c r="D5695" s="502" t="s">
        <v>13</v>
      </c>
      <c r="E5695" s="504">
        <v>30.25</v>
      </c>
      <c r="F5695" s="512">
        <v>0</v>
      </c>
    </row>
    <row r="5696" spans="1:6">
      <c r="A5696" s="513" t="s">
        <v>14028</v>
      </c>
      <c r="B5696" s="502">
        <v>89650</v>
      </c>
      <c r="C5696" s="503" t="s">
        <v>4418</v>
      </c>
      <c r="D5696" s="502" t="s">
        <v>13</v>
      </c>
      <c r="E5696" s="504">
        <v>31.37</v>
      </c>
      <c r="F5696" s="512">
        <v>0</v>
      </c>
    </row>
    <row r="5697" spans="1:6">
      <c r="A5697" s="513" t="s">
        <v>14028</v>
      </c>
      <c r="B5697" s="502">
        <v>89787</v>
      </c>
      <c r="C5697" s="503" t="s">
        <v>4530</v>
      </c>
      <c r="D5697" s="502" t="s">
        <v>13</v>
      </c>
      <c r="E5697" s="504">
        <v>38.380000000000003</v>
      </c>
      <c r="F5697" s="512">
        <v>0</v>
      </c>
    </row>
    <row r="5698" spans="1:6">
      <c r="A5698" s="513" t="s">
        <v>14028</v>
      </c>
      <c r="B5698" s="502">
        <v>104024</v>
      </c>
      <c r="C5698" s="503" t="s">
        <v>7070</v>
      </c>
      <c r="D5698" s="502" t="s">
        <v>13</v>
      </c>
      <c r="E5698" s="504">
        <v>43.31</v>
      </c>
      <c r="F5698" s="512">
        <v>0</v>
      </c>
    </row>
    <row r="5699" spans="1:6">
      <c r="A5699" s="513" t="s">
        <v>14028</v>
      </c>
      <c r="B5699" s="502">
        <v>89789</v>
      </c>
      <c r="C5699" s="503" t="s">
        <v>4532</v>
      </c>
      <c r="D5699" s="502" t="s">
        <v>13</v>
      </c>
      <c r="E5699" s="504">
        <v>70.78</v>
      </c>
      <c r="F5699" s="512">
        <v>0</v>
      </c>
    </row>
    <row r="5700" spans="1:6">
      <c r="A5700" s="513" t="s">
        <v>14028</v>
      </c>
      <c r="B5700" s="502">
        <v>89791</v>
      </c>
      <c r="C5700" s="503" t="s">
        <v>4534</v>
      </c>
      <c r="D5700" s="502" t="s">
        <v>13</v>
      </c>
      <c r="E5700" s="504">
        <v>159.44</v>
      </c>
      <c r="F5700" s="512">
        <v>0</v>
      </c>
    </row>
    <row r="5701" spans="1:6">
      <c r="A5701" s="513" t="s">
        <v>14028</v>
      </c>
      <c r="B5701" s="502">
        <v>89793</v>
      </c>
      <c r="C5701" s="503" t="s">
        <v>4536</v>
      </c>
      <c r="D5701" s="502" t="s">
        <v>13</v>
      </c>
      <c r="E5701" s="504">
        <v>230.36</v>
      </c>
      <c r="F5701" s="512">
        <v>0</v>
      </c>
    </row>
    <row r="5702" spans="1:6">
      <c r="A5702" s="513" t="s">
        <v>14028</v>
      </c>
      <c r="B5702" s="502">
        <v>89637</v>
      </c>
      <c r="C5702" s="503" t="s">
        <v>4408</v>
      </c>
      <c r="D5702" s="502" t="s">
        <v>13</v>
      </c>
      <c r="E5702" s="504">
        <v>11.75</v>
      </c>
      <c r="F5702" s="512">
        <v>0</v>
      </c>
    </row>
    <row r="5703" spans="1:6">
      <c r="A5703" s="513" t="s">
        <v>14028</v>
      </c>
      <c r="B5703" s="502">
        <v>89719</v>
      </c>
      <c r="C5703" s="503" t="s">
        <v>4471</v>
      </c>
      <c r="D5703" s="502" t="s">
        <v>13</v>
      </c>
      <c r="E5703" s="504">
        <v>14.42</v>
      </c>
      <c r="F5703" s="512">
        <v>0</v>
      </c>
    </row>
    <row r="5704" spans="1:6">
      <c r="A5704" s="513" t="s">
        <v>14028</v>
      </c>
      <c r="B5704" s="502">
        <v>89641</v>
      </c>
      <c r="C5704" s="503" t="s">
        <v>4411</v>
      </c>
      <c r="D5704" s="502" t="s">
        <v>13</v>
      </c>
      <c r="E5704" s="504">
        <v>15.24</v>
      </c>
      <c r="F5704" s="512">
        <v>0</v>
      </c>
    </row>
    <row r="5705" spans="1:6">
      <c r="A5705" s="513" t="s">
        <v>14028</v>
      </c>
      <c r="B5705" s="502">
        <v>89723</v>
      </c>
      <c r="C5705" s="503" t="s">
        <v>4474</v>
      </c>
      <c r="D5705" s="502" t="s">
        <v>13</v>
      </c>
      <c r="E5705" s="504">
        <v>21.77</v>
      </c>
      <c r="F5705" s="512">
        <v>0</v>
      </c>
    </row>
    <row r="5706" spans="1:6">
      <c r="A5706" s="513" t="s">
        <v>14028</v>
      </c>
      <c r="B5706" s="502">
        <v>89646</v>
      </c>
      <c r="C5706" s="503" t="s">
        <v>4414</v>
      </c>
      <c r="D5706" s="502" t="s">
        <v>13</v>
      </c>
      <c r="E5706" s="504">
        <v>22.72</v>
      </c>
      <c r="F5706" s="512">
        <v>0</v>
      </c>
    </row>
    <row r="5707" spans="1:6">
      <c r="A5707" s="513" t="s">
        <v>14028</v>
      </c>
      <c r="B5707" s="502">
        <v>89777</v>
      </c>
      <c r="C5707" s="503" t="s">
        <v>4520</v>
      </c>
      <c r="D5707" s="502" t="s">
        <v>13</v>
      </c>
      <c r="E5707" s="504">
        <v>27.55</v>
      </c>
      <c r="F5707" s="512">
        <v>0</v>
      </c>
    </row>
    <row r="5708" spans="1:6">
      <c r="A5708" s="513" t="s">
        <v>14028</v>
      </c>
      <c r="B5708" s="502">
        <v>89729</v>
      </c>
      <c r="C5708" s="503" t="s">
        <v>4480</v>
      </c>
      <c r="D5708" s="502" t="s">
        <v>13</v>
      </c>
      <c r="E5708" s="504">
        <v>31.94</v>
      </c>
      <c r="F5708" s="512">
        <v>0</v>
      </c>
    </row>
    <row r="5709" spans="1:6">
      <c r="A5709" s="513" t="s">
        <v>14028</v>
      </c>
      <c r="B5709" s="502">
        <v>89649</v>
      </c>
      <c r="C5709" s="503" t="s">
        <v>4417</v>
      </c>
      <c r="D5709" s="502" t="s">
        <v>13</v>
      </c>
      <c r="E5709" s="504">
        <v>33.06</v>
      </c>
      <c r="F5709" s="512">
        <v>0</v>
      </c>
    </row>
    <row r="5710" spans="1:6">
      <c r="A5710" s="513" t="s">
        <v>14028</v>
      </c>
      <c r="B5710" s="502">
        <v>89781</v>
      </c>
      <c r="C5710" s="503" t="s">
        <v>4524</v>
      </c>
      <c r="D5710" s="502" t="s">
        <v>13</v>
      </c>
      <c r="E5710" s="504">
        <v>38.79</v>
      </c>
      <c r="F5710" s="512">
        <v>0</v>
      </c>
    </row>
    <row r="5711" spans="1:6">
      <c r="A5711" s="513" t="s">
        <v>14028</v>
      </c>
      <c r="B5711" s="502">
        <v>104023</v>
      </c>
      <c r="C5711" s="503" t="s">
        <v>7069</v>
      </c>
      <c r="D5711" s="502" t="s">
        <v>13</v>
      </c>
      <c r="E5711" s="504">
        <v>43.72</v>
      </c>
      <c r="F5711" s="512">
        <v>0</v>
      </c>
    </row>
    <row r="5712" spans="1:6">
      <c r="A5712" s="513" t="s">
        <v>14028</v>
      </c>
      <c r="B5712" s="502">
        <v>89788</v>
      </c>
      <c r="C5712" s="503" t="s">
        <v>4531</v>
      </c>
      <c r="D5712" s="502" t="s">
        <v>13</v>
      </c>
      <c r="E5712" s="504">
        <v>83.13</v>
      </c>
      <c r="F5712" s="512">
        <v>0</v>
      </c>
    </row>
    <row r="5713" spans="1:6">
      <c r="A5713" s="513" t="s">
        <v>14028</v>
      </c>
      <c r="B5713" s="502">
        <v>89790</v>
      </c>
      <c r="C5713" s="503" t="s">
        <v>4533</v>
      </c>
      <c r="D5713" s="502" t="s">
        <v>13</v>
      </c>
      <c r="E5713" s="504">
        <v>165.03</v>
      </c>
      <c r="F5713" s="512">
        <v>0</v>
      </c>
    </row>
    <row r="5714" spans="1:6">
      <c r="A5714" s="513" t="s">
        <v>14028</v>
      </c>
      <c r="B5714" s="502">
        <v>89792</v>
      </c>
      <c r="C5714" s="503" t="s">
        <v>4535</v>
      </c>
      <c r="D5714" s="502" t="s">
        <v>13</v>
      </c>
      <c r="E5714" s="504">
        <v>195.6</v>
      </c>
      <c r="F5714" s="512">
        <v>0</v>
      </c>
    </row>
    <row r="5715" spans="1:6">
      <c r="A5715" s="513" t="s">
        <v>14028</v>
      </c>
      <c r="B5715" s="502">
        <v>89640</v>
      </c>
      <c r="C5715" s="503" t="s">
        <v>6886</v>
      </c>
      <c r="D5715" s="502" t="s">
        <v>13</v>
      </c>
      <c r="E5715" s="504">
        <v>20.51</v>
      </c>
      <c r="F5715" s="512">
        <v>0</v>
      </c>
    </row>
    <row r="5716" spans="1:6">
      <c r="A5716" s="513" t="s">
        <v>14028</v>
      </c>
      <c r="B5716" s="502">
        <v>89644</v>
      </c>
      <c r="C5716" s="503" t="s">
        <v>6887</v>
      </c>
      <c r="D5716" s="502" t="s">
        <v>13</v>
      </c>
      <c r="E5716" s="504">
        <v>25.01</v>
      </c>
      <c r="F5716" s="512">
        <v>0</v>
      </c>
    </row>
    <row r="5717" spans="1:6">
      <c r="A5717" s="513" t="s">
        <v>14028</v>
      </c>
      <c r="B5717" s="502">
        <v>89645</v>
      </c>
      <c r="C5717" s="503" t="s">
        <v>6888</v>
      </c>
      <c r="D5717" s="502" t="s">
        <v>13</v>
      </c>
      <c r="E5717" s="504">
        <v>34.659999999999997</v>
      </c>
      <c r="F5717" s="512">
        <v>0</v>
      </c>
    </row>
    <row r="5718" spans="1:6">
      <c r="A5718" s="513" t="s">
        <v>14028</v>
      </c>
      <c r="B5718" s="502">
        <v>89652</v>
      </c>
      <c r="C5718" s="503" t="s">
        <v>4420</v>
      </c>
      <c r="D5718" s="502" t="s">
        <v>13</v>
      </c>
      <c r="E5718" s="504">
        <v>13.28</v>
      </c>
      <c r="F5718" s="512">
        <v>0</v>
      </c>
    </row>
    <row r="5719" spans="1:6">
      <c r="A5719" s="513" t="s">
        <v>14028</v>
      </c>
      <c r="B5719" s="502">
        <v>89738</v>
      </c>
      <c r="C5719" s="503" t="s">
        <v>831</v>
      </c>
      <c r="D5719" s="502" t="s">
        <v>13</v>
      </c>
      <c r="E5719" s="504">
        <v>18.09</v>
      </c>
      <c r="F5719" s="512">
        <v>0</v>
      </c>
    </row>
    <row r="5720" spans="1:6">
      <c r="A5720" s="513" t="s">
        <v>14028</v>
      </c>
      <c r="B5720" s="502">
        <v>89659</v>
      </c>
      <c r="C5720" s="503" t="s">
        <v>4426</v>
      </c>
      <c r="D5720" s="502" t="s">
        <v>13</v>
      </c>
      <c r="E5720" s="504">
        <v>18.63</v>
      </c>
      <c r="F5720" s="512">
        <v>0</v>
      </c>
    </row>
    <row r="5721" spans="1:6">
      <c r="A5721" s="513" t="s">
        <v>14028</v>
      </c>
      <c r="B5721" s="502">
        <v>89756</v>
      </c>
      <c r="C5721" s="503" t="s">
        <v>4504</v>
      </c>
      <c r="D5721" s="502" t="s">
        <v>13</v>
      </c>
      <c r="E5721" s="504">
        <v>24.95</v>
      </c>
      <c r="F5721" s="512">
        <v>0</v>
      </c>
    </row>
    <row r="5722" spans="1:6">
      <c r="A5722" s="513" t="s">
        <v>14028</v>
      </c>
      <c r="B5722" s="502">
        <v>89672</v>
      </c>
      <c r="C5722" s="503" t="s">
        <v>4437</v>
      </c>
      <c r="D5722" s="502" t="s">
        <v>13</v>
      </c>
      <c r="E5722" s="504">
        <v>25.58</v>
      </c>
      <c r="F5722" s="512">
        <v>0</v>
      </c>
    </row>
    <row r="5723" spans="1:6">
      <c r="A5723" s="513" t="s">
        <v>14028</v>
      </c>
      <c r="B5723" s="502">
        <v>89815</v>
      </c>
      <c r="C5723" s="503" t="s">
        <v>4555</v>
      </c>
      <c r="D5723" s="502" t="s">
        <v>13</v>
      </c>
      <c r="E5723" s="504">
        <v>30.28</v>
      </c>
      <c r="F5723" s="512">
        <v>0</v>
      </c>
    </row>
    <row r="5724" spans="1:6">
      <c r="A5724" s="513" t="s">
        <v>14028</v>
      </c>
      <c r="B5724" s="502">
        <v>89761</v>
      </c>
      <c r="C5724" s="503" t="s">
        <v>4509</v>
      </c>
      <c r="D5724" s="502" t="s">
        <v>13</v>
      </c>
      <c r="E5724" s="504">
        <v>33.18</v>
      </c>
      <c r="F5724" s="512">
        <v>0</v>
      </c>
    </row>
    <row r="5725" spans="1:6">
      <c r="A5725" s="513" t="s">
        <v>14028</v>
      </c>
      <c r="B5725" s="502">
        <v>89682</v>
      </c>
      <c r="C5725" s="503" t="s">
        <v>4447</v>
      </c>
      <c r="D5725" s="502" t="s">
        <v>13</v>
      </c>
      <c r="E5725" s="504">
        <v>33.93</v>
      </c>
      <c r="F5725" s="512">
        <v>0</v>
      </c>
    </row>
    <row r="5726" spans="1:6">
      <c r="A5726" s="513" t="s">
        <v>14028</v>
      </c>
      <c r="B5726" s="502">
        <v>89824</v>
      </c>
      <c r="C5726" s="503" t="s">
        <v>4563</v>
      </c>
      <c r="D5726" s="502" t="s">
        <v>13</v>
      </c>
      <c r="E5726" s="504">
        <v>41.02</v>
      </c>
      <c r="F5726" s="512">
        <v>0</v>
      </c>
    </row>
    <row r="5727" spans="1:6">
      <c r="A5727" s="513" t="s">
        <v>14028</v>
      </c>
      <c r="B5727" s="502">
        <v>104026</v>
      </c>
      <c r="C5727" s="503" t="s">
        <v>7072</v>
      </c>
      <c r="D5727" s="502" t="s">
        <v>13</v>
      </c>
      <c r="E5727" s="504">
        <v>44.3</v>
      </c>
      <c r="F5727" s="512">
        <v>0</v>
      </c>
    </row>
    <row r="5728" spans="1:6">
      <c r="A5728" s="513" t="s">
        <v>14028</v>
      </c>
      <c r="B5728" s="502">
        <v>89740</v>
      </c>
      <c r="C5728" s="503" t="s">
        <v>4490</v>
      </c>
      <c r="D5728" s="502" t="s">
        <v>13</v>
      </c>
      <c r="E5728" s="504">
        <v>10.33</v>
      </c>
      <c r="F5728" s="512">
        <v>0</v>
      </c>
    </row>
    <row r="5729" spans="1:6">
      <c r="A5729" s="513" t="s">
        <v>14028</v>
      </c>
      <c r="B5729" s="502">
        <v>89836</v>
      </c>
      <c r="C5729" s="503" t="s">
        <v>4575</v>
      </c>
      <c r="D5729" s="502" t="s">
        <v>13</v>
      </c>
      <c r="E5729" s="504">
        <v>206.98</v>
      </c>
      <c r="F5729" s="512">
        <v>0</v>
      </c>
    </row>
    <row r="5730" spans="1:6">
      <c r="A5730" s="513" t="s">
        <v>14028</v>
      </c>
      <c r="B5730" s="502">
        <v>89653</v>
      </c>
      <c r="C5730" s="503" t="s">
        <v>6889</v>
      </c>
      <c r="D5730" s="502" t="s">
        <v>13</v>
      </c>
      <c r="E5730" s="504">
        <v>18.61</v>
      </c>
      <c r="F5730" s="512">
        <v>0</v>
      </c>
    </row>
    <row r="5731" spans="1:6">
      <c r="A5731" s="513" t="s">
        <v>14028</v>
      </c>
      <c r="B5731" s="502">
        <v>89660</v>
      </c>
      <c r="C5731" s="503" t="s">
        <v>4427</v>
      </c>
      <c r="D5731" s="502" t="s">
        <v>13</v>
      </c>
      <c r="E5731" s="504">
        <v>10.89</v>
      </c>
      <c r="F5731" s="512">
        <v>0</v>
      </c>
    </row>
    <row r="5732" spans="1:6">
      <c r="A5732" s="513" t="s">
        <v>14028</v>
      </c>
      <c r="B5732" s="502">
        <v>89826</v>
      </c>
      <c r="C5732" s="503" t="s">
        <v>4565</v>
      </c>
      <c r="D5732" s="502" t="s">
        <v>13</v>
      </c>
      <c r="E5732" s="504">
        <v>131.76</v>
      </c>
      <c r="F5732" s="512">
        <v>0</v>
      </c>
    </row>
    <row r="5733" spans="1:6">
      <c r="A5733" s="513" t="s">
        <v>14028</v>
      </c>
      <c r="B5733" s="502">
        <v>104028</v>
      </c>
      <c r="C5733" s="503" t="s">
        <v>7073</v>
      </c>
      <c r="D5733" s="502" t="s">
        <v>13</v>
      </c>
      <c r="E5733" s="504">
        <v>134.85</v>
      </c>
      <c r="F5733" s="512">
        <v>0</v>
      </c>
    </row>
    <row r="5734" spans="1:6">
      <c r="A5734" s="513" t="s">
        <v>14028</v>
      </c>
      <c r="B5734" s="502">
        <v>89651</v>
      </c>
      <c r="C5734" s="503" t="s">
        <v>4419</v>
      </c>
      <c r="D5734" s="502" t="s">
        <v>13</v>
      </c>
      <c r="E5734" s="504">
        <v>8.02</v>
      </c>
      <c r="F5734" s="512">
        <v>0</v>
      </c>
    </row>
    <row r="5735" spans="1:6">
      <c r="A5735" s="513" t="s">
        <v>14028</v>
      </c>
      <c r="B5735" s="502">
        <v>89736</v>
      </c>
      <c r="C5735" s="503" t="s">
        <v>4487</v>
      </c>
      <c r="D5735" s="502" t="s">
        <v>13</v>
      </c>
      <c r="E5735" s="504">
        <v>10.16</v>
      </c>
      <c r="F5735" s="512">
        <v>0</v>
      </c>
    </row>
    <row r="5736" spans="1:6">
      <c r="A5736" s="513" t="s">
        <v>14028</v>
      </c>
      <c r="B5736" s="502">
        <v>89658</v>
      </c>
      <c r="C5736" s="503" t="s">
        <v>4425</v>
      </c>
      <c r="D5736" s="502" t="s">
        <v>13</v>
      </c>
      <c r="E5736" s="504">
        <v>10.7</v>
      </c>
      <c r="F5736" s="512">
        <v>0</v>
      </c>
    </row>
    <row r="5737" spans="1:6">
      <c r="A5737" s="513" t="s">
        <v>14028</v>
      </c>
      <c r="B5737" s="502">
        <v>89755</v>
      </c>
      <c r="C5737" s="503" t="s">
        <v>4503</v>
      </c>
      <c r="D5737" s="502" t="s">
        <v>13</v>
      </c>
      <c r="E5737" s="504">
        <v>15.08</v>
      </c>
      <c r="F5737" s="512">
        <v>0</v>
      </c>
    </row>
    <row r="5738" spans="1:6">
      <c r="A5738" s="513" t="s">
        <v>14028</v>
      </c>
      <c r="B5738" s="502">
        <v>89670</v>
      </c>
      <c r="C5738" s="503" t="s">
        <v>4435</v>
      </c>
      <c r="D5738" s="502" t="s">
        <v>13</v>
      </c>
      <c r="E5738" s="504">
        <v>15.71</v>
      </c>
      <c r="F5738" s="512">
        <v>0</v>
      </c>
    </row>
    <row r="5739" spans="1:6">
      <c r="A5739" s="513" t="s">
        <v>14028</v>
      </c>
      <c r="B5739" s="502">
        <v>89794</v>
      </c>
      <c r="C5739" s="503" t="s">
        <v>4537</v>
      </c>
      <c r="D5739" s="502" t="s">
        <v>13</v>
      </c>
      <c r="E5739" s="504">
        <v>20.97</v>
      </c>
      <c r="F5739" s="512">
        <v>0</v>
      </c>
    </row>
    <row r="5740" spans="1:6">
      <c r="A5740" s="513" t="s">
        <v>14028</v>
      </c>
      <c r="B5740" s="502">
        <v>89760</v>
      </c>
      <c r="C5740" s="503" t="s">
        <v>4508</v>
      </c>
      <c r="D5740" s="502" t="s">
        <v>13</v>
      </c>
      <c r="E5740" s="504">
        <v>23.87</v>
      </c>
      <c r="F5740" s="512">
        <v>0</v>
      </c>
    </row>
    <row r="5741" spans="1:6">
      <c r="A5741" s="513" t="s">
        <v>14028</v>
      </c>
      <c r="B5741" s="502">
        <v>89680</v>
      </c>
      <c r="C5741" s="503" t="s">
        <v>4445</v>
      </c>
      <c r="D5741" s="502" t="s">
        <v>13</v>
      </c>
      <c r="E5741" s="504">
        <v>24.62</v>
      </c>
      <c r="F5741" s="512">
        <v>0</v>
      </c>
    </row>
    <row r="5742" spans="1:6">
      <c r="A5742" s="513" t="s">
        <v>14028</v>
      </c>
      <c r="B5742" s="502">
        <v>89822</v>
      </c>
      <c r="C5742" s="503" t="s">
        <v>4561</v>
      </c>
      <c r="D5742" s="502" t="s">
        <v>13</v>
      </c>
      <c r="E5742" s="504">
        <v>27.32</v>
      </c>
      <c r="F5742" s="512">
        <v>0</v>
      </c>
    </row>
    <row r="5743" spans="1:6">
      <c r="A5743" s="513" t="s">
        <v>14028</v>
      </c>
      <c r="B5743" s="502">
        <v>104025</v>
      </c>
      <c r="C5743" s="503" t="s">
        <v>7071</v>
      </c>
      <c r="D5743" s="502" t="s">
        <v>13</v>
      </c>
      <c r="E5743" s="504">
        <v>30.6</v>
      </c>
      <c r="F5743" s="512">
        <v>0</v>
      </c>
    </row>
    <row r="5744" spans="1:6">
      <c r="A5744" s="513" t="s">
        <v>14028</v>
      </c>
      <c r="B5744" s="502">
        <v>89835</v>
      </c>
      <c r="C5744" s="503" t="s">
        <v>4574</v>
      </c>
      <c r="D5744" s="502" t="s">
        <v>13</v>
      </c>
      <c r="E5744" s="504">
        <v>46.63</v>
      </c>
      <c r="F5744" s="512">
        <v>0</v>
      </c>
    </row>
    <row r="5745" spans="1:6">
      <c r="A5745" s="513" t="s">
        <v>14028</v>
      </c>
      <c r="B5745" s="502">
        <v>89838</v>
      </c>
      <c r="C5745" s="503" t="s">
        <v>4577</v>
      </c>
      <c r="D5745" s="502" t="s">
        <v>13</v>
      </c>
      <c r="E5745" s="504">
        <v>159.51</v>
      </c>
      <c r="F5745" s="512">
        <v>0</v>
      </c>
    </row>
    <row r="5746" spans="1:6">
      <c r="A5746" s="513" t="s">
        <v>14028</v>
      </c>
      <c r="B5746" s="502">
        <v>89840</v>
      </c>
      <c r="C5746" s="503" t="s">
        <v>4579</v>
      </c>
      <c r="D5746" s="502" t="s">
        <v>13</v>
      </c>
      <c r="E5746" s="504">
        <v>188.51</v>
      </c>
      <c r="F5746" s="512">
        <v>0</v>
      </c>
    </row>
    <row r="5747" spans="1:6">
      <c r="A5747" s="513" t="s">
        <v>14028</v>
      </c>
      <c r="B5747" s="502">
        <v>104015</v>
      </c>
      <c r="C5747" s="503" t="s">
        <v>4971</v>
      </c>
      <c r="D5747" s="502" t="s">
        <v>13</v>
      </c>
      <c r="E5747" s="504">
        <v>18.3</v>
      </c>
      <c r="F5747" s="512">
        <v>0</v>
      </c>
    </row>
    <row r="5748" spans="1:6">
      <c r="A5748" s="513" t="s">
        <v>14028</v>
      </c>
      <c r="B5748" s="502">
        <v>104018</v>
      </c>
      <c r="C5748" s="503" t="s">
        <v>7067</v>
      </c>
      <c r="D5748" s="502" t="s">
        <v>13</v>
      </c>
      <c r="E5748" s="504">
        <v>23.37</v>
      </c>
      <c r="F5748" s="512">
        <v>0</v>
      </c>
    </row>
    <row r="5749" spans="1:6">
      <c r="A5749" s="513" t="s">
        <v>14028</v>
      </c>
      <c r="B5749" s="502">
        <v>104016</v>
      </c>
      <c r="C5749" s="503" t="s">
        <v>4972</v>
      </c>
      <c r="D5749" s="502" t="s">
        <v>13</v>
      </c>
      <c r="E5749" s="504">
        <v>24.54</v>
      </c>
      <c r="F5749" s="512">
        <v>0</v>
      </c>
    </row>
    <row r="5750" spans="1:6">
      <c r="A5750" s="513" t="s">
        <v>14028</v>
      </c>
      <c r="B5750" s="502">
        <v>104019</v>
      </c>
      <c r="C5750" s="503" t="s">
        <v>4974</v>
      </c>
      <c r="D5750" s="502" t="s">
        <v>13</v>
      </c>
      <c r="E5750" s="504">
        <v>47.34</v>
      </c>
      <c r="F5750" s="512">
        <v>0</v>
      </c>
    </row>
    <row r="5751" spans="1:6">
      <c r="A5751" s="513" t="s">
        <v>14028</v>
      </c>
      <c r="B5751" s="502">
        <v>104017</v>
      </c>
      <c r="C5751" s="503" t="s">
        <v>4973</v>
      </c>
      <c r="D5751" s="502" t="s">
        <v>13</v>
      </c>
      <c r="E5751" s="504">
        <v>48.71</v>
      </c>
      <c r="F5751" s="512">
        <v>0</v>
      </c>
    </row>
    <row r="5752" spans="1:6">
      <c r="A5752" s="513" t="s">
        <v>14028</v>
      </c>
      <c r="B5752" s="502">
        <v>104020</v>
      </c>
      <c r="C5752" s="503" t="s">
        <v>4975</v>
      </c>
      <c r="D5752" s="502" t="s">
        <v>13</v>
      </c>
      <c r="E5752" s="504">
        <v>59.17</v>
      </c>
      <c r="F5752" s="512">
        <v>0</v>
      </c>
    </row>
    <row r="5753" spans="1:6">
      <c r="A5753" s="513" t="s">
        <v>14028</v>
      </c>
      <c r="B5753" s="502">
        <v>104030</v>
      </c>
      <c r="C5753" s="503" t="s">
        <v>4977</v>
      </c>
      <c r="D5753" s="502" t="s">
        <v>13</v>
      </c>
      <c r="E5753" s="504">
        <v>65.37</v>
      </c>
      <c r="F5753" s="512">
        <v>0</v>
      </c>
    </row>
    <row r="5754" spans="1:6">
      <c r="A5754" s="513" t="s">
        <v>14028</v>
      </c>
      <c r="B5754" s="502">
        <v>89694</v>
      </c>
      <c r="C5754" s="503" t="s">
        <v>4458</v>
      </c>
      <c r="D5754" s="502" t="s">
        <v>13</v>
      </c>
      <c r="E5754" s="504">
        <v>21.98</v>
      </c>
      <c r="F5754" s="512">
        <v>0</v>
      </c>
    </row>
    <row r="5755" spans="1:6">
      <c r="A5755" s="513" t="s">
        <v>14028</v>
      </c>
      <c r="B5755" s="502">
        <v>89700</v>
      </c>
      <c r="C5755" s="503" t="s">
        <v>4464</v>
      </c>
      <c r="D5755" s="502" t="s">
        <v>13</v>
      </c>
      <c r="E5755" s="504">
        <v>25.16</v>
      </c>
      <c r="F5755" s="512">
        <v>0</v>
      </c>
    </row>
    <row r="5756" spans="1:6">
      <c r="A5756" s="513" t="s">
        <v>14028</v>
      </c>
      <c r="B5756" s="502">
        <v>89703</v>
      </c>
      <c r="C5756" s="503" t="s">
        <v>6891</v>
      </c>
      <c r="D5756" s="502" t="s">
        <v>13</v>
      </c>
      <c r="E5756" s="504">
        <v>50.94</v>
      </c>
      <c r="F5756" s="512">
        <v>0</v>
      </c>
    </row>
    <row r="5757" spans="1:6">
      <c r="A5757" s="513" t="s">
        <v>14028</v>
      </c>
      <c r="B5757" s="502">
        <v>89844</v>
      </c>
      <c r="C5757" s="503" t="s">
        <v>4582</v>
      </c>
      <c r="D5757" s="502" t="s">
        <v>13</v>
      </c>
      <c r="E5757" s="504">
        <v>67.06</v>
      </c>
      <c r="F5757" s="512">
        <v>0</v>
      </c>
    </row>
    <row r="5758" spans="1:6">
      <c r="A5758" s="513" t="s">
        <v>14028</v>
      </c>
      <c r="B5758" s="502">
        <v>104022</v>
      </c>
      <c r="C5758" s="503" t="s">
        <v>7068</v>
      </c>
      <c r="D5758" s="502" t="s">
        <v>13</v>
      </c>
      <c r="E5758" s="504">
        <v>73.62</v>
      </c>
      <c r="F5758" s="512">
        <v>0</v>
      </c>
    </row>
    <row r="5759" spans="1:6">
      <c r="A5759" s="513" t="s">
        <v>14028</v>
      </c>
      <c r="B5759" s="502">
        <v>89691</v>
      </c>
      <c r="C5759" s="503" t="s">
        <v>4455</v>
      </c>
      <c r="D5759" s="502" t="s">
        <v>13</v>
      </c>
      <c r="E5759" s="504">
        <v>15.23</v>
      </c>
      <c r="F5759" s="512">
        <v>0</v>
      </c>
    </row>
    <row r="5760" spans="1:6">
      <c r="A5760" s="513" t="s">
        <v>14028</v>
      </c>
      <c r="B5760" s="502">
        <v>89765</v>
      </c>
      <c r="C5760" s="503" t="s">
        <v>4513</v>
      </c>
      <c r="D5760" s="502" t="s">
        <v>13</v>
      </c>
      <c r="E5760" s="504">
        <v>18.850000000000001</v>
      </c>
      <c r="F5760" s="512">
        <v>0</v>
      </c>
    </row>
    <row r="5761" spans="1:6">
      <c r="A5761" s="513" t="s">
        <v>14028</v>
      </c>
      <c r="B5761" s="502">
        <v>89697</v>
      </c>
      <c r="C5761" s="503" t="s">
        <v>4461</v>
      </c>
      <c r="D5761" s="502" t="s">
        <v>13</v>
      </c>
      <c r="E5761" s="504">
        <v>19.93</v>
      </c>
      <c r="F5761" s="512">
        <v>0</v>
      </c>
    </row>
    <row r="5762" spans="1:6">
      <c r="A5762" s="513" t="s">
        <v>14028</v>
      </c>
      <c r="B5762" s="502">
        <v>89633</v>
      </c>
      <c r="C5762" s="503" t="s">
        <v>4118</v>
      </c>
      <c r="D5762" s="502" t="s">
        <v>12</v>
      </c>
      <c r="E5762" s="504">
        <v>27.92</v>
      </c>
      <c r="F5762" s="512">
        <v>0</v>
      </c>
    </row>
    <row r="5763" spans="1:6">
      <c r="A5763" s="513" t="s">
        <v>14028</v>
      </c>
      <c r="B5763" s="502">
        <v>89716</v>
      </c>
      <c r="C5763" s="503" t="s">
        <v>4126</v>
      </c>
      <c r="D5763" s="502" t="s">
        <v>12</v>
      </c>
      <c r="E5763" s="504">
        <v>28.48</v>
      </c>
      <c r="F5763" s="512">
        <v>0</v>
      </c>
    </row>
    <row r="5764" spans="1:6">
      <c r="A5764" s="513" t="s">
        <v>14028</v>
      </c>
      <c r="B5764" s="502">
        <v>89634</v>
      </c>
      <c r="C5764" s="503" t="s">
        <v>4119</v>
      </c>
      <c r="D5764" s="502" t="s">
        <v>12</v>
      </c>
      <c r="E5764" s="504">
        <v>39.58</v>
      </c>
      <c r="F5764" s="512">
        <v>0</v>
      </c>
    </row>
    <row r="5765" spans="1:6">
      <c r="A5765" s="513" t="s">
        <v>14028</v>
      </c>
      <c r="B5765" s="502">
        <v>89717</v>
      </c>
      <c r="C5765" s="503" t="s">
        <v>4127</v>
      </c>
      <c r="D5765" s="502" t="s">
        <v>12</v>
      </c>
      <c r="E5765" s="504">
        <v>44.76</v>
      </c>
      <c r="F5765" s="512">
        <v>0</v>
      </c>
    </row>
    <row r="5766" spans="1:6">
      <c r="A5766" s="513" t="s">
        <v>14028</v>
      </c>
      <c r="B5766" s="502">
        <v>89635</v>
      </c>
      <c r="C5766" s="503" t="s">
        <v>4120</v>
      </c>
      <c r="D5766" s="502" t="s">
        <v>12</v>
      </c>
      <c r="E5766" s="504">
        <v>57.85</v>
      </c>
      <c r="F5766" s="512">
        <v>0</v>
      </c>
    </row>
    <row r="5767" spans="1:6">
      <c r="A5767" s="513" t="s">
        <v>14028</v>
      </c>
      <c r="B5767" s="502">
        <v>89770</v>
      </c>
      <c r="C5767" s="503" t="s">
        <v>4128</v>
      </c>
      <c r="D5767" s="502" t="s">
        <v>12</v>
      </c>
      <c r="E5767" s="504">
        <v>47.56</v>
      </c>
      <c r="F5767" s="512">
        <v>0</v>
      </c>
    </row>
    <row r="5768" spans="1:6">
      <c r="A5768" s="513" t="s">
        <v>14028</v>
      </c>
      <c r="B5768" s="502">
        <v>89718</v>
      </c>
      <c r="C5768" s="503" t="s">
        <v>4470</v>
      </c>
      <c r="D5768" s="502" t="s">
        <v>12</v>
      </c>
      <c r="E5768" s="504">
        <v>57.26</v>
      </c>
      <c r="F5768" s="512">
        <v>0</v>
      </c>
    </row>
    <row r="5769" spans="1:6">
      <c r="A5769" s="513" t="s">
        <v>14028</v>
      </c>
      <c r="B5769" s="502">
        <v>89636</v>
      </c>
      <c r="C5769" s="503" t="s">
        <v>4121</v>
      </c>
      <c r="D5769" s="502" t="s">
        <v>12</v>
      </c>
      <c r="E5769" s="504">
        <v>72.67</v>
      </c>
      <c r="F5769" s="512">
        <v>0</v>
      </c>
    </row>
    <row r="5770" spans="1:6">
      <c r="A5770" s="513" t="s">
        <v>14028</v>
      </c>
      <c r="B5770" s="502">
        <v>89771</v>
      </c>
      <c r="C5770" s="503" t="s">
        <v>4129</v>
      </c>
      <c r="D5770" s="502" t="s">
        <v>12</v>
      </c>
      <c r="E5770" s="504">
        <v>63.48</v>
      </c>
      <c r="F5770" s="512">
        <v>0</v>
      </c>
    </row>
    <row r="5771" spans="1:6">
      <c r="A5771" s="513" t="s">
        <v>14028</v>
      </c>
      <c r="B5771" s="502">
        <v>104021</v>
      </c>
      <c r="C5771" s="503" t="s">
        <v>4207</v>
      </c>
      <c r="D5771" s="502" t="s">
        <v>12</v>
      </c>
      <c r="E5771" s="504">
        <v>74.59</v>
      </c>
      <c r="F5771" s="512">
        <v>0</v>
      </c>
    </row>
    <row r="5772" spans="1:6">
      <c r="A5772" s="513" t="s">
        <v>14028</v>
      </c>
      <c r="B5772" s="502">
        <v>89772</v>
      </c>
      <c r="C5772" s="503" t="s">
        <v>4517</v>
      </c>
      <c r="D5772" s="502" t="s">
        <v>12</v>
      </c>
      <c r="E5772" s="504">
        <v>92.55</v>
      </c>
      <c r="F5772" s="512">
        <v>0</v>
      </c>
    </row>
    <row r="5773" spans="1:6">
      <c r="A5773" s="513" t="s">
        <v>14028</v>
      </c>
      <c r="B5773" s="502">
        <v>89773</v>
      </c>
      <c r="C5773" s="503" t="s">
        <v>4130</v>
      </c>
      <c r="D5773" s="502" t="s">
        <v>12</v>
      </c>
      <c r="E5773" s="504">
        <v>149.09</v>
      </c>
      <c r="F5773" s="512">
        <v>0</v>
      </c>
    </row>
    <row r="5774" spans="1:6">
      <c r="A5774" s="513" t="s">
        <v>14028</v>
      </c>
      <c r="B5774" s="502">
        <v>89775</v>
      </c>
      <c r="C5774" s="503" t="s">
        <v>4131</v>
      </c>
      <c r="D5774" s="502" t="s">
        <v>12</v>
      </c>
      <c r="E5774" s="504">
        <v>233.03</v>
      </c>
      <c r="F5774" s="512">
        <v>0</v>
      </c>
    </row>
    <row r="5775" spans="1:6">
      <c r="A5775" s="513" t="s">
        <v>14028</v>
      </c>
      <c r="B5775" s="502">
        <v>89767</v>
      </c>
      <c r="C5775" s="503" t="s">
        <v>4514</v>
      </c>
      <c r="D5775" s="502" t="s">
        <v>13</v>
      </c>
      <c r="E5775" s="504">
        <v>23.27</v>
      </c>
      <c r="F5775" s="512">
        <v>0</v>
      </c>
    </row>
    <row r="5776" spans="1:6">
      <c r="A5776" s="513" t="s">
        <v>14028</v>
      </c>
      <c r="B5776" s="502">
        <v>89695</v>
      </c>
      <c r="C5776" s="503" t="s">
        <v>4459</v>
      </c>
      <c r="D5776" s="502" t="s">
        <v>13</v>
      </c>
      <c r="E5776" s="504">
        <v>18.86</v>
      </c>
      <c r="F5776" s="512">
        <v>0</v>
      </c>
    </row>
    <row r="5777" spans="1:6">
      <c r="A5777" s="513" t="s">
        <v>14028</v>
      </c>
      <c r="B5777" s="502">
        <v>89702</v>
      </c>
      <c r="C5777" s="503" t="s">
        <v>4466</v>
      </c>
      <c r="D5777" s="502" t="s">
        <v>13</v>
      </c>
      <c r="E5777" s="504">
        <v>24.35</v>
      </c>
      <c r="F5777" s="512">
        <v>0</v>
      </c>
    </row>
    <row r="5778" spans="1:6">
      <c r="A5778" s="513" t="s">
        <v>14028</v>
      </c>
      <c r="B5778" s="502">
        <v>89768</v>
      </c>
      <c r="C5778" s="503" t="s">
        <v>4515</v>
      </c>
      <c r="D5778" s="502" t="s">
        <v>13</v>
      </c>
      <c r="E5778" s="504">
        <v>27.14</v>
      </c>
      <c r="F5778" s="512">
        <v>0</v>
      </c>
    </row>
    <row r="5779" spans="1:6">
      <c r="A5779" s="513" t="s">
        <v>14028</v>
      </c>
      <c r="B5779" s="502">
        <v>89842</v>
      </c>
      <c r="C5779" s="503" t="s">
        <v>4581</v>
      </c>
      <c r="D5779" s="502" t="s">
        <v>13</v>
      </c>
      <c r="E5779" s="504">
        <v>53.33</v>
      </c>
      <c r="F5779" s="512">
        <v>0</v>
      </c>
    </row>
    <row r="5780" spans="1:6">
      <c r="A5780" s="513" t="s">
        <v>14028</v>
      </c>
      <c r="B5780" s="502">
        <v>89845</v>
      </c>
      <c r="C5780" s="503" t="s">
        <v>4583</v>
      </c>
      <c r="D5780" s="502" t="s">
        <v>13</v>
      </c>
      <c r="E5780" s="504">
        <v>104.71</v>
      </c>
      <c r="F5780" s="512">
        <v>0</v>
      </c>
    </row>
    <row r="5781" spans="1:6">
      <c r="A5781" s="513" t="s">
        <v>14028</v>
      </c>
      <c r="B5781" s="502">
        <v>89846</v>
      </c>
      <c r="C5781" s="503" t="s">
        <v>4584</v>
      </c>
      <c r="D5781" s="502" t="s">
        <v>13</v>
      </c>
      <c r="E5781" s="504">
        <v>222.25</v>
      </c>
      <c r="F5781" s="512">
        <v>0</v>
      </c>
    </row>
    <row r="5782" spans="1:6">
      <c r="A5782" s="513" t="s">
        <v>14028</v>
      </c>
      <c r="B5782" s="502">
        <v>89847</v>
      </c>
      <c r="C5782" s="503" t="s">
        <v>4585</v>
      </c>
      <c r="D5782" s="502" t="s">
        <v>13</v>
      </c>
      <c r="E5782" s="504">
        <v>266.10000000000002</v>
      </c>
      <c r="F5782" s="512">
        <v>0</v>
      </c>
    </row>
    <row r="5783" spans="1:6">
      <c r="A5783" s="513" t="s">
        <v>14028</v>
      </c>
      <c r="B5783" s="502">
        <v>89705</v>
      </c>
      <c r="C5783" s="503" t="s">
        <v>4468</v>
      </c>
      <c r="D5783" s="502" t="s">
        <v>13</v>
      </c>
      <c r="E5783" s="504">
        <v>28.4</v>
      </c>
      <c r="F5783" s="512">
        <v>0</v>
      </c>
    </row>
    <row r="5784" spans="1:6">
      <c r="A5784" s="513" t="s">
        <v>14028</v>
      </c>
      <c r="B5784" s="502">
        <v>89769</v>
      </c>
      <c r="C5784" s="503" t="s">
        <v>4516</v>
      </c>
      <c r="D5784" s="502" t="s">
        <v>13</v>
      </c>
      <c r="E5784" s="504">
        <v>59.15</v>
      </c>
      <c r="F5784" s="512">
        <v>0</v>
      </c>
    </row>
    <row r="5785" spans="1:6">
      <c r="A5785" s="513" t="s">
        <v>14028</v>
      </c>
      <c r="B5785" s="502">
        <v>89706</v>
      </c>
      <c r="C5785" s="503" t="s">
        <v>4469</v>
      </c>
      <c r="D5785" s="502" t="s">
        <v>13</v>
      </c>
      <c r="E5785" s="504">
        <v>60.63</v>
      </c>
      <c r="F5785" s="512">
        <v>0</v>
      </c>
    </row>
    <row r="5786" spans="1:6">
      <c r="A5786" s="513" t="s">
        <v>14028</v>
      </c>
      <c r="B5786" s="502">
        <v>89741</v>
      </c>
      <c r="C5786" s="503" t="s">
        <v>4491</v>
      </c>
      <c r="D5786" s="502" t="s">
        <v>13</v>
      </c>
      <c r="E5786" s="504">
        <v>24.6</v>
      </c>
      <c r="F5786" s="512">
        <v>0</v>
      </c>
    </row>
    <row r="5787" spans="1:6">
      <c r="A5787" s="513" t="s">
        <v>14028</v>
      </c>
      <c r="B5787" s="502">
        <v>89757</v>
      </c>
      <c r="C5787" s="503" t="s">
        <v>4505</v>
      </c>
      <c r="D5787" s="502" t="s">
        <v>13</v>
      </c>
      <c r="E5787" s="504">
        <v>32.090000000000003</v>
      </c>
      <c r="F5787" s="512">
        <v>0</v>
      </c>
    </row>
    <row r="5788" spans="1:6">
      <c r="A5788" s="513" t="s">
        <v>14028</v>
      </c>
      <c r="B5788" s="502">
        <v>104027</v>
      </c>
      <c r="C5788" s="503" t="s">
        <v>4976</v>
      </c>
      <c r="D5788" s="502" t="s">
        <v>13</v>
      </c>
      <c r="E5788" s="504">
        <v>66.62</v>
      </c>
      <c r="F5788" s="512">
        <v>0</v>
      </c>
    </row>
    <row r="5789" spans="1:6">
      <c r="A5789" s="513" t="s">
        <v>14028</v>
      </c>
      <c r="B5789" s="502">
        <v>89837</v>
      </c>
      <c r="C5789" s="503" t="s">
        <v>4576</v>
      </c>
      <c r="D5789" s="502" t="s">
        <v>13</v>
      </c>
      <c r="E5789" s="504">
        <v>139.16999999999999</v>
      </c>
      <c r="F5789" s="512">
        <v>0</v>
      </c>
    </row>
    <row r="5790" spans="1:6">
      <c r="A5790" s="513" t="s">
        <v>14028</v>
      </c>
      <c r="B5790" s="502">
        <v>89839</v>
      </c>
      <c r="C5790" s="503" t="s">
        <v>4578</v>
      </c>
      <c r="D5790" s="502" t="s">
        <v>13</v>
      </c>
      <c r="E5790" s="504">
        <v>180.7</v>
      </c>
      <c r="F5790" s="512">
        <v>0</v>
      </c>
    </row>
    <row r="5791" spans="1:6">
      <c r="A5791" s="513" t="s">
        <v>14028</v>
      </c>
      <c r="B5791" s="502">
        <v>89841</v>
      </c>
      <c r="C5791" s="503" t="s">
        <v>4580</v>
      </c>
      <c r="D5791" s="502" t="s">
        <v>13</v>
      </c>
      <c r="E5791" s="504">
        <v>274.45</v>
      </c>
      <c r="F5791" s="512">
        <v>0</v>
      </c>
    </row>
    <row r="5792" spans="1:6">
      <c r="A5792" s="513" t="s">
        <v>14028</v>
      </c>
      <c r="B5792" s="502">
        <v>89654</v>
      </c>
      <c r="C5792" s="503" t="s">
        <v>4421</v>
      </c>
      <c r="D5792" s="502" t="s">
        <v>13</v>
      </c>
      <c r="E5792" s="504">
        <v>21.46</v>
      </c>
      <c r="F5792" s="512">
        <v>0</v>
      </c>
    </row>
    <row r="5793" spans="1:6">
      <c r="A5793" s="513" t="s">
        <v>14028</v>
      </c>
      <c r="B5793" s="502">
        <v>89661</v>
      </c>
      <c r="C5793" s="503" t="s">
        <v>4428</v>
      </c>
      <c r="D5793" s="502" t="s">
        <v>13</v>
      </c>
      <c r="E5793" s="504">
        <v>25.14</v>
      </c>
      <c r="F5793" s="512">
        <v>0</v>
      </c>
    </row>
    <row r="5794" spans="1:6">
      <c r="A5794" s="513" t="s">
        <v>14028</v>
      </c>
      <c r="B5794" s="502">
        <v>89674</v>
      </c>
      <c r="C5794" s="503" t="s">
        <v>4439</v>
      </c>
      <c r="D5794" s="502" t="s">
        <v>13</v>
      </c>
      <c r="E5794" s="504">
        <v>32.72</v>
      </c>
      <c r="F5794" s="512">
        <v>0</v>
      </c>
    </row>
    <row r="5795" spans="1:6">
      <c r="A5795" s="513" t="s">
        <v>14028</v>
      </c>
      <c r="B5795" s="502">
        <v>89816</v>
      </c>
      <c r="C5795" s="503" t="s">
        <v>4556</v>
      </c>
      <c r="D5795" s="502" t="s">
        <v>13</v>
      </c>
      <c r="E5795" s="504">
        <v>43.61</v>
      </c>
      <c r="F5795" s="512">
        <v>0</v>
      </c>
    </row>
    <row r="5796" spans="1:6">
      <c r="A5796" s="513" t="s">
        <v>14028</v>
      </c>
      <c r="B5796" s="502">
        <v>89762</v>
      </c>
      <c r="C5796" s="503" t="s">
        <v>4510</v>
      </c>
      <c r="D5796" s="502" t="s">
        <v>13</v>
      </c>
      <c r="E5796" s="504">
        <v>46.51</v>
      </c>
      <c r="F5796" s="512">
        <v>0</v>
      </c>
    </row>
    <row r="5797" spans="1:6">
      <c r="A5797" s="513" t="s">
        <v>14028</v>
      </c>
      <c r="B5797" s="502">
        <v>89684</v>
      </c>
      <c r="C5797" s="503" t="s">
        <v>4449</v>
      </c>
      <c r="D5797" s="502" t="s">
        <v>13</v>
      </c>
      <c r="E5797" s="504">
        <v>47.26</v>
      </c>
      <c r="F5797" s="512">
        <v>0</v>
      </c>
    </row>
    <row r="5798" spans="1:6">
      <c r="A5798" s="513" t="s">
        <v>14028</v>
      </c>
      <c r="B5798" s="502">
        <v>89828</v>
      </c>
      <c r="C5798" s="503" t="s">
        <v>4567</v>
      </c>
      <c r="D5798" s="502" t="s">
        <v>13</v>
      </c>
      <c r="E5798" s="504">
        <v>63.34</v>
      </c>
      <c r="F5798" s="512">
        <v>0</v>
      </c>
    </row>
    <row r="5799" spans="1:6">
      <c r="A5799" s="513" t="s">
        <v>14029</v>
      </c>
      <c r="B5799" s="502">
        <v>89546</v>
      </c>
      <c r="C5799" s="503" t="s">
        <v>4338</v>
      </c>
      <c r="D5799" s="502" t="s">
        <v>13</v>
      </c>
      <c r="E5799" s="504">
        <v>11.08</v>
      </c>
      <c r="F5799" s="512">
        <v>0</v>
      </c>
    </row>
    <row r="5800" spans="1:6">
      <c r="A5800" s="513" t="s">
        <v>14029</v>
      </c>
      <c r="B5800" s="502">
        <v>89482</v>
      </c>
      <c r="C5800" s="503" t="s">
        <v>5030</v>
      </c>
      <c r="D5800" s="502" t="s">
        <v>13</v>
      </c>
      <c r="E5800" s="504">
        <v>50.56</v>
      </c>
      <c r="F5800" s="512">
        <v>0</v>
      </c>
    </row>
    <row r="5801" spans="1:6">
      <c r="A5801" s="513" t="s">
        <v>14029</v>
      </c>
      <c r="B5801" s="502">
        <v>89491</v>
      </c>
      <c r="C5801" s="503" t="s">
        <v>5031</v>
      </c>
      <c r="D5801" s="502" t="s">
        <v>13</v>
      </c>
      <c r="E5801" s="504">
        <v>129.71</v>
      </c>
      <c r="F5801" s="512">
        <v>0</v>
      </c>
    </row>
    <row r="5802" spans="1:6">
      <c r="A5802" s="513" t="s">
        <v>14029</v>
      </c>
      <c r="B5802" s="502">
        <v>104178</v>
      </c>
      <c r="C5802" s="503" t="s">
        <v>4989</v>
      </c>
      <c r="D5802" s="502" t="s">
        <v>13</v>
      </c>
      <c r="E5802" s="504">
        <v>21.12</v>
      </c>
      <c r="F5802" s="512">
        <v>0</v>
      </c>
    </row>
    <row r="5803" spans="1:6">
      <c r="A5803" s="513" t="s">
        <v>14029</v>
      </c>
      <c r="B5803" s="502">
        <v>104179</v>
      </c>
      <c r="C5803" s="503" t="s">
        <v>4990</v>
      </c>
      <c r="D5803" s="502" t="s">
        <v>13</v>
      </c>
      <c r="E5803" s="504">
        <v>78.69</v>
      </c>
      <c r="F5803" s="512">
        <v>0</v>
      </c>
    </row>
    <row r="5804" spans="1:6">
      <c r="A5804" s="513" t="s">
        <v>14029</v>
      </c>
      <c r="B5804" s="502">
        <v>89587</v>
      </c>
      <c r="C5804" s="503" t="s">
        <v>4375</v>
      </c>
      <c r="D5804" s="502" t="s">
        <v>13</v>
      </c>
      <c r="E5804" s="504">
        <v>49.23</v>
      </c>
      <c r="F5804" s="512">
        <v>0</v>
      </c>
    </row>
    <row r="5805" spans="1:6">
      <c r="A5805" s="513" t="s">
        <v>14029</v>
      </c>
      <c r="B5805" s="502">
        <v>89535</v>
      </c>
      <c r="C5805" s="503" t="s">
        <v>4331</v>
      </c>
      <c r="D5805" s="502" t="s">
        <v>13</v>
      </c>
      <c r="E5805" s="504">
        <v>41.36</v>
      </c>
      <c r="F5805" s="512">
        <v>0</v>
      </c>
    </row>
    <row r="5806" spans="1:6">
      <c r="A5806" s="513" t="s">
        <v>14029</v>
      </c>
      <c r="B5806" s="502">
        <v>89592</v>
      </c>
      <c r="C5806" s="503" t="s">
        <v>4378</v>
      </c>
      <c r="D5806" s="502" t="s">
        <v>13</v>
      </c>
      <c r="E5806" s="504">
        <v>152.31</v>
      </c>
      <c r="F5806" s="512">
        <v>0</v>
      </c>
    </row>
    <row r="5807" spans="1:6">
      <c r="A5807" s="513" t="s">
        <v>14029</v>
      </c>
      <c r="B5807" s="502">
        <v>104169</v>
      </c>
      <c r="C5807" s="503" t="s">
        <v>4980</v>
      </c>
      <c r="D5807" s="502" t="s">
        <v>13</v>
      </c>
      <c r="E5807" s="504">
        <v>140.76</v>
      </c>
      <c r="F5807" s="512">
        <v>0</v>
      </c>
    </row>
    <row r="5808" spans="1:6">
      <c r="A5808" s="513" t="s">
        <v>14029</v>
      </c>
      <c r="B5808" s="502">
        <v>89583</v>
      </c>
      <c r="C5808" s="503" t="s">
        <v>4372</v>
      </c>
      <c r="D5808" s="502" t="s">
        <v>13</v>
      </c>
      <c r="E5808" s="504">
        <v>41.73</v>
      </c>
      <c r="F5808" s="512">
        <v>0</v>
      </c>
    </row>
    <row r="5809" spans="1:6">
      <c r="A5809" s="513" t="s">
        <v>14029</v>
      </c>
      <c r="B5809" s="502">
        <v>89526</v>
      </c>
      <c r="C5809" s="503" t="s">
        <v>4324</v>
      </c>
      <c r="D5809" s="502" t="s">
        <v>13</v>
      </c>
      <c r="E5809" s="504">
        <v>37.39</v>
      </c>
      <c r="F5809" s="512">
        <v>0</v>
      </c>
    </row>
    <row r="5810" spans="1:6">
      <c r="A5810" s="513" t="s">
        <v>14029</v>
      </c>
      <c r="B5810" s="502">
        <v>95695</v>
      </c>
      <c r="C5810" s="503" t="s">
        <v>4716</v>
      </c>
      <c r="D5810" s="502" t="s">
        <v>13</v>
      </c>
      <c r="E5810" s="504">
        <v>59.34</v>
      </c>
      <c r="F5810" s="512">
        <v>0</v>
      </c>
    </row>
    <row r="5811" spans="1:6">
      <c r="A5811" s="513" t="s">
        <v>14029</v>
      </c>
      <c r="B5811" s="502">
        <v>95694</v>
      </c>
      <c r="C5811" s="503" t="s">
        <v>4715</v>
      </c>
      <c r="D5811" s="502" t="s">
        <v>13</v>
      </c>
      <c r="E5811" s="504">
        <v>51.47</v>
      </c>
      <c r="F5811" s="512">
        <v>0</v>
      </c>
    </row>
    <row r="5812" spans="1:6">
      <c r="A5812" s="513" t="s">
        <v>14029</v>
      </c>
      <c r="B5812" s="502">
        <v>89585</v>
      </c>
      <c r="C5812" s="503" t="s">
        <v>4374</v>
      </c>
      <c r="D5812" s="502" t="s">
        <v>13</v>
      </c>
      <c r="E5812" s="504">
        <v>45.04</v>
      </c>
      <c r="F5812" s="512">
        <v>0</v>
      </c>
    </row>
    <row r="5813" spans="1:6">
      <c r="A5813" s="513" t="s">
        <v>14029</v>
      </c>
      <c r="B5813" s="502">
        <v>89531</v>
      </c>
      <c r="C5813" s="503" t="s">
        <v>4329</v>
      </c>
      <c r="D5813" s="502" t="s">
        <v>13</v>
      </c>
      <c r="E5813" s="504">
        <v>37.17</v>
      </c>
      <c r="F5813" s="512">
        <v>0</v>
      </c>
    </row>
    <row r="5814" spans="1:6">
      <c r="A5814" s="513" t="s">
        <v>14029</v>
      </c>
      <c r="B5814" s="502">
        <v>89591</v>
      </c>
      <c r="C5814" s="503" t="s">
        <v>4377</v>
      </c>
      <c r="D5814" s="502" t="s">
        <v>13</v>
      </c>
      <c r="E5814" s="504">
        <v>126.1</v>
      </c>
      <c r="F5814" s="512">
        <v>0</v>
      </c>
    </row>
    <row r="5815" spans="1:6">
      <c r="A5815" s="513" t="s">
        <v>14029</v>
      </c>
      <c r="B5815" s="502">
        <v>104168</v>
      </c>
      <c r="C5815" s="503" t="s">
        <v>4979</v>
      </c>
      <c r="D5815" s="502" t="s">
        <v>13</v>
      </c>
      <c r="E5815" s="504">
        <v>114.55</v>
      </c>
      <c r="F5815" s="512">
        <v>0</v>
      </c>
    </row>
    <row r="5816" spans="1:6">
      <c r="A5816" s="513" t="s">
        <v>14029</v>
      </c>
      <c r="B5816" s="502">
        <v>89516</v>
      </c>
      <c r="C5816" s="503" t="s">
        <v>4314</v>
      </c>
      <c r="D5816" s="502" t="s">
        <v>13</v>
      </c>
      <c r="E5816" s="504">
        <v>8.5299999999999994</v>
      </c>
      <c r="F5816" s="512">
        <v>0</v>
      </c>
    </row>
    <row r="5817" spans="1:6">
      <c r="A5817" s="513" t="s">
        <v>14029</v>
      </c>
      <c r="B5817" s="502">
        <v>89520</v>
      </c>
      <c r="C5817" s="503" t="s">
        <v>4318</v>
      </c>
      <c r="D5817" s="502" t="s">
        <v>13</v>
      </c>
      <c r="E5817" s="504">
        <v>15.74</v>
      </c>
      <c r="F5817" s="512">
        <v>0</v>
      </c>
    </row>
    <row r="5818" spans="1:6">
      <c r="A5818" s="513" t="s">
        <v>14029</v>
      </c>
      <c r="B5818" s="502">
        <v>89582</v>
      </c>
      <c r="C5818" s="503" t="s">
        <v>4371</v>
      </c>
      <c r="D5818" s="502" t="s">
        <v>13</v>
      </c>
      <c r="E5818" s="504">
        <v>33.729999999999997</v>
      </c>
      <c r="F5818" s="512">
        <v>0</v>
      </c>
    </row>
    <row r="5819" spans="1:6">
      <c r="A5819" s="513" t="s">
        <v>14029</v>
      </c>
      <c r="B5819" s="502">
        <v>89524</v>
      </c>
      <c r="C5819" s="503" t="s">
        <v>4322</v>
      </c>
      <c r="D5819" s="502" t="s">
        <v>13</v>
      </c>
      <c r="E5819" s="504">
        <v>29.39</v>
      </c>
      <c r="F5819" s="512">
        <v>0</v>
      </c>
    </row>
    <row r="5820" spans="1:6">
      <c r="A5820" s="513" t="s">
        <v>14029</v>
      </c>
      <c r="B5820" s="502">
        <v>89584</v>
      </c>
      <c r="C5820" s="503" t="s">
        <v>4373</v>
      </c>
      <c r="D5820" s="502" t="s">
        <v>13</v>
      </c>
      <c r="E5820" s="504">
        <v>44.07</v>
      </c>
      <c r="F5820" s="512">
        <v>0</v>
      </c>
    </row>
    <row r="5821" spans="1:6">
      <c r="A5821" s="513" t="s">
        <v>14029</v>
      </c>
      <c r="B5821" s="502">
        <v>89529</v>
      </c>
      <c r="C5821" s="503" t="s">
        <v>4327</v>
      </c>
      <c r="D5821" s="502" t="s">
        <v>13</v>
      </c>
      <c r="E5821" s="504">
        <v>36.200000000000003</v>
      </c>
      <c r="F5821" s="512">
        <v>0</v>
      </c>
    </row>
    <row r="5822" spans="1:6">
      <c r="A5822" s="513" t="s">
        <v>14029</v>
      </c>
      <c r="B5822" s="502">
        <v>89590</v>
      </c>
      <c r="C5822" s="503" t="s">
        <v>4376</v>
      </c>
      <c r="D5822" s="502" t="s">
        <v>13</v>
      </c>
      <c r="E5822" s="504">
        <v>129.09</v>
      </c>
      <c r="F5822" s="512">
        <v>0</v>
      </c>
    </row>
    <row r="5823" spans="1:6">
      <c r="A5823" s="513" t="s">
        <v>14029</v>
      </c>
      <c r="B5823" s="502">
        <v>104167</v>
      </c>
      <c r="C5823" s="503" t="s">
        <v>4978</v>
      </c>
      <c r="D5823" s="502" t="s">
        <v>13</v>
      </c>
      <c r="E5823" s="504">
        <v>117.54</v>
      </c>
      <c r="F5823" s="512">
        <v>0</v>
      </c>
    </row>
    <row r="5824" spans="1:6">
      <c r="A5824" s="513" t="s">
        <v>14029</v>
      </c>
      <c r="B5824" s="502">
        <v>89514</v>
      </c>
      <c r="C5824" s="503" t="s">
        <v>4312</v>
      </c>
      <c r="D5824" s="502" t="s">
        <v>13</v>
      </c>
      <c r="E5824" s="504">
        <v>8.4499999999999993</v>
      </c>
      <c r="F5824" s="512">
        <v>0</v>
      </c>
    </row>
    <row r="5825" spans="1:6">
      <c r="A5825" s="513" t="s">
        <v>14029</v>
      </c>
      <c r="B5825" s="502">
        <v>89518</v>
      </c>
      <c r="C5825" s="503" t="s">
        <v>4316</v>
      </c>
      <c r="D5825" s="502" t="s">
        <v>13</v>
      </c>
      <c r="E5825" s="504">
        <v>15.05</v>
      </c>
      <c r="F5825" s="512">
        <v>0</v>
      </c>
    </row>
    <row r="5826" spans="1:6">
      <c r="A5826" s="513" t="s">
        <v>14029</v>
      </c>
      <c r="B5826" s="502">
        <v>89581</v>
      </c>
      <c r="C5826" s="503" t="s">
        <v>4370</v>
      </c>
      <c r="D5826" s="502" t="s">
        <v>13</v>
      </c>
      <c r="E5826" s="504">
        <v>33.29</v>
      </c>
      <c r="F5826" s="512">
        <v>0</v>
      </c>
    </row>
    <row r="5827" spans="1:6">
      <c r="A5827" s="513" t="s">
        <v>14029</v>
      </c>
      <c r="B5827" s="502">
        <v>89522</v>
      </c>
      <c r="C5827" s="503" t="s">
        <v>4320</v>
      </c>
      <c r="D5827" s="502" t="s">
        <v>13</v>
      </c>
      <c r="E5827" s="504">
        <v>28.95</v>
      </c>
      <c r="F5827" s="512">
        <v>0</v>
      </c>
    </row>
    <row r="5828" spans="1:6">
      <c r="A5828" s="513" t="s">
        <v>14029</v>
      </c>
      <c r="B5828" s="502">
        <v>89574</v>
      </c>
      <c r="C5828" s="503" t="s">
        <v>4366</v>
      </c>
      <c r="D5828" s="502" t="s">
        <v>13</v>
      </c>
      <c r="E5828" s="504">
        <v>146.97999999999999</v>
      </c>
      <c r="F5828" s="512">
        <v>0</v>
      </c>
    </row>
    <row r="5829" spans="1:6">
      <c r="A5829" s="513" t="s">
        <v>14029</v>
      </c>
      <c r="B5829" s="502">
        <v>89690</v>
      </c>
      <c r="C5829" s="503" t="s">
        <v>4454</v>
      </c>
      <c r="D5829" s="502" t="s">
        <v>13</v>
      </c>
      <c r="E5829" s="504">
        <v>87.45</v>
      </c>
      <c r="F5829" s="512">
        <v>0</v>
      </c>
    </row>
    <row r="5830" spans="1:6">
      <c r="A5830" s="513" t="s">
        <v>14029</v>
      </c>
      <c r="B5830" s="502">
        <v>89567</v>
      </c>
      <c r="C5830" s="503" t="s">
        <v>4359</v>
      </c>
      <c r="D5830" s="502" t="s">
        <v>13</v>
      </c>
      <c r="E5830" s="504">
        <v>76.959999999999994</v>
      </c>
      <c r="F5830" s="512">
        <v>0</v>
      </c>
    </row>
    <row r="5831" spans="1:6">
      <c r="A5831" s="513" t="s">
        <v>14029</v>
      </c>
      <c r="B5831" s="502">
        <v>89692</v>
      </c>
      <c r="C5831" s="503" t="s">
        <v>4456</v>
      </c>
      <c r="D5831" s="502" t="s">
        <v>13</v>
      </c>
      <c r="E5831" s="504">
        <v>97.98</v>
      </c>
      <c r="F5831" s="512">
        <v>0</v>
      </c>
    </row>
    <row r="5832" spans="1:6">
      <c r="A5832" s="513" t="s">
        <v>14029</v>
      </c>
      <c r="B5832" s="502">
        <v>89569</v>
      </c>
      <c r="C5832" s="503" t="s">
        <v>4361</v>
      </c>
      <c r="D5832" s="502" t="s">
        <v>13</v>
      </c>
      <c r="E5832" s="504">
        <v>89.06</v>
      </c>
      <c r="F5832" s="512">
        <v>0</v>
      </c>
    </row>
    <row r="5833" spans="1:6">
      <c r="A5833" s="513" t="s">
        <v>14029</v>
      </c>
      <c r="B5833" s="502">
        <v>89699</v>
      </c>
      <c r="C5833" s="503" t="s">
        <v>4463</v>
      </c>
      <c r="D5833" s="502" t="s">
        <v>13</v>
      </c>
      <c r="E5833" s="504">
        <v>192.05</v>
      </c>
      <c r="F5833" s="512">
        <v>0</v>
      </c>
    </row>
    <row r="5834" spans="1:6">
      <c r="A5834" s="513" t="s">
        <v>14029</v>
      </c>
      <c r="B5834" s="502">
        <v>104174</v>
      </c>
      <c r="C5834" s="503" t="s">
        <v>4985</v>
      </c>
      <c r="D5834" s="502" t="s">
        <v>13</v>
      </c>
      <c r="E5834" s="504">
        <v>179.9</v>
      </c>
      <c r="F5834" s="512">
        <v>0</v>
      </c>
    </row>
    <row r="5835" spans="1:6">
      <c r="A5835" s="513" t="s">
        <v>14029</v>
      </c>
      <c r="B5835" s="502">
        <v>89698</v>
      </c>
      <c r="C5835" s="503" t="s">
        <v>4462</v>
      </c>
      <c r="D5835" s="502" t="s">
        <v>13</v>
      </c>
      <c r="E5835" s="504">
        <v>253.19</v>
      </c>
      <c r="F5835" s="512">
        <v>0</v>
      </c>
    </row>
    <row r="5836" spans="1:6">
      <c r="A5836" s="513" t="s">
        <v>14029</v>
      </c>
      <c r="B5836" s="502">
        <v>104176</v>
      </c>
      <c r="C5836" s="503" t="s">
        <v>4987</v>
      </c>
      <c r="D5836" s="502" t="s">
        <v>13</v>
      </c>
      <c r="E5836" s="504">
        <v>237.8</v>
      </c>
      <c r="F5836" s="512">
        <v>0</v>
      </c>
    </row>
    <row r="5837" spans="1:6">
      <c r="A5837" s="513" t="s">
        <v>14029</v>
      </c>
      <c r="B5837" s="502">
        <v>89561</v>
      </c>
      <c r="C5837" s="503" t="s">
        <v>4353</v>
      </c>
      <c r="D5837" s="502" t="s">
        <v>13</v>
      </c>
      <c r="E5837" s="504">
        <v>14.78</v>
      </c>
      <c r="F5837" s="512">
        <v>0</v>
      </c>
    </row>
    <row r="5838" spans="1:6">
      <c r="A5838" s="513" t="s">
        <v>14029</v>
      </c>
      <c r="B5838" s="502">
        <v>89563</v>
      </c>
      <c r="C5838" s="503" t="s">
        <v>4355</v>
      </c>
      <c r="D5838" s="502" t="s">
        <v>13</v>
      </c>
      <c r="E5838" s="504">
        <v>33.46</v>
      </c>
      <c r="F5838" s="512">
        <v>0</v>
      </c>
    </row>
    <row r="5839" spans="1:6">
      <c r="A5839" s="513" t="s">
        <v>14029</v>
      </c>
      <c r="B5839" s="502">
        <v>89685</v>
      </c>
      <c r="C5839" s="503" t="s">
        <v>4450</v>
      </c>
      <c r="D5839" s="502" t="s">
        <v>13</v>
      </c>
      <c r="E5839" s="504">
        <v>59.49</v>
      </c>
      <c r="F5839" s="512">
        <v>0</v>
      </c>
    </row>
    <row r="5840" spans="1:6">
      <c r="A5840" s="513" t="s">
        <v>14029</v>
      </c>
      <c r="B5840" s="502">
        <v>89565</v>
      </c>
      <c r="C5840" s="503" t="s">
        <v>4357</v>
      </c>
      <c r="D5840" s="502" t="s">
        <v>13</v>
      </c>
      <c r="E5840" s="504">
        <v>53.68</v>
      </c>
      <c r="F5840" s="512">
        <v>0</v>
      </c>
    </row>
    <row r="5841" spans="1:6">
      <c r="A5841" s="513" t="s">
        <v>14029</v>
      </c>
      <c r="B5841" s="502">
        <v>89671</v>
      </c>
      <c r="C5841" s="503" t="s">
        <v>4436</v>
      </c>
      <c r="D5841" s="502" t="s">
        <v>13</v>
      </c>
      <c r="E5841" s="504">
        <v>43.94</v>
      </c>
      <c r="F5841" s="512">
        <v>0</v>
      </c>
    </row>
    <row r="5842" spans="1:6">
      <c r="A5842" s="513" t="s">
        <v>14029</v>
      </c>
      <c r="B5842" s="502">
        <v>89556</v>
      </c>
      <c r="C5842" s="503" t="s">
        <v>4348</v>
      </c>
      <c r="D5842" s="502" t="s">
        <v>13</v>
      </c>
      <c r="E5842" s="504">
        <v>38.700000000000003</v>
      </c>
      <c r="F5842" s="512">
        <v>0</v>
      </c>
    </row>
    <row r="5843" spans="1:6">
      <c r="A5843" s="513" t="s">
        <v>14029</v>
      </c>
      <c r="B5843" s="502">
        <v>89679</v>
      </c>
      <c r="C5843" s="503" t="s">
        <v>4444</v>
      </c>
      <c r="D5843" s="502" t="s">
        <v>13</v>
      </c>
      <c r="E5843" s="504">
        <v>118.37</v>
      </c>
      <c r="F5843" s="512">
        <v>0</v>
      </c>
    </row>
    <row r="5844" spans="1:6">
      <c r="A5844" s="513" t="s">
        <v>14029</v>
      </c>
      <c r="B5844" s="502">
        <v>104171</v>
      </c>
      <c r="C5844" s="503" t="s">
        <v>4982</v>
      </c>
      <c r="D5844" s="502" t="s">
        <v>13</v>
      </c>
      <c r="E5844" s="504">
        <v>91.33</v>
      </c>
      <c r="F5844" s="512">
        <v>0</v>
      </c>
    </row>
    <row r="5845" spans="1:6">
      <c r="A5845" s="513" t="s">
        <v>14029</v>
      </c>
      <c r="B5845" s="502">
        <v>89600</v>
      </c>
      <c r="C5845" s="503" t="s">
        <v>4386</v>
      </c>
      <c r="D5845" s="502" t="s">
        <v>13</v>
      </c>
      <c r="E5845" s="504">
        <v>25.32</v>
      </c>
      <c r="F5845" s="512">
        <v>0</v>
      </c>
    </row>
    <row r="5846" spans="1:6">
      <c r="A5846" s="513" t="s">
        <v>14029</v>
      </c>
      <c r="B5846" s="502">
        <v>89548</v>
      </c>
      <c r="C5846" s="503" t="s">
        <v>4340</v>
      </c>
      <c r="D5846" s="502" t="s">
        <v>13</v>
      </c>
      <c r="E5846" s="504">
        <v>22.41</v>
      </c>
      <c r="F5846" s="512">
        <v>0</v>
      </c>
    </row>
    <row r="5847" spans="1:6">
      <c r="A5847" s="513" t="s">
        <v>14029</v>
      </c>
      <c r="B5847" s="502">
        <v>89669</v>
      </c>
      <c r="C5847" s="503" t="s">
        <v>4434</v>
      </c>
      <c r="D5847" s="502" t="s">
        <v>13</v>
      </c>
      <c r="E5847" s="504">
        <v>33.68</v>
      </c>
      <c r="F5847" s="512">
        <v>0</v>
      </c>
    </row>
    <row r="5848" spans="1:6">
      <c r="A5848" s="513" t="s">
        <v>14029</v>
      </c>
      <c r="B5848" s="502">
        <v>89554</v>
      </c>
      <c r="C5848" s="503" t="s">
        <v>4346</v>
      </c>
      <c r="D5848" s="502" t="s">
        <v>13</v>
      </c>
      <c r="E5848" s="504">
        <v>28.4</v>
      </c>
      <c r="F5848" s="512">
        <v>0</v>
      </c>
    </row>
    <row r="5849" spans="1:6">
      <c r="A5849" s="513" t="s">
        <v>14029</v>
      </c>
      <c r="B5849" s="502">
        <v>89677</v>
      </c>
      <c r="C5849" s="503" t="s">
        <v>4442</v>
      </c>
      <c r="D5849" s="502" t="s">
        <v>13</v>
      </c>
      <c r="E5849" s="504">
        <v>76.31</v>
      </c>
      <c r="F5849" s="512">
        <v>0</v>
      </c>
    </row>
    <row r="5850" spans="1:6">
      <c r="A5850" s="513" t="s">
        <v>14029</v>
      </c>
      <c r="B5850" s="502">
        <v>104170</v>
      </c>
      <c r="C5850" s="503" t="s">
        <v>4981</v>
      </c>
      <c r="D5850" s="502" t="s">
        <v>13</v>
      </c>
      <c r="E5850" s="504">
        <v>68.39</v>
      </c>
      <c r="F5850" s="512">
        <v>0</v>
      </c>
    </row>
    <row r="5851" spans="1:6">
      <c r="A5851" s="513" t="s">
        <v>14029</v>
      </c>
      <c r="B5851" s="502">
        <v>89544</v>
      </c>
      <c r="C5851" s="503" t="s">
        <v>4336</v>
      </c>
      <c r="D5851" s="502" t="s">
        <v>13</v>
      </c>
      <c r="E5851" s="504">
        <v>8.51</v>
      </c>
      <c r="F5851" s="512">
        <v>0</v>
      </c>
    </row>
    <row r="5852" spans="1:6">
      <c r="A5852" s="513" t="s">
        <v>14029</v>
      </c>
      <c r="B5852" s="502">
        <v>89545</v>
      </c>
      <c r="C5852" s="503" t="s">
        <v>4337</v>
      </c>
      <c r="D5852" s="502" t="s">
        <v>13</v>
      </c>
      <c r="E5852" s="504">
        <v>16.420000000000002</v>
      </c>
      <c r="F5852" s="512">
        <v>0</v>
      </c>
    </row>
    <row r="5853" spans="1:6">
      <c r="A5853" s="513" t="s">
        <v>14029</v>
      </c>
      <c r="B5853" s="502">
        <v>89599</v>
      </c>
      <c r="C5853" s="503" t="s">
        <v>4385</v>
      </c>
      <c r="D5853" s="502" t="s">
        <v>13</v>
      </c>
      <c r="E5853" s="504">
        <v>25.08</v>
      </c>
      <c r="F5853" s="512">
        <v>0</v>
      </c>
    </row>
    <row r="5854" spans="1:6">
      <c r="A5854" s="513" t="s">
        <v>14029</v>
      </c>
      <c r="B5854" s="502">
        <v>89547</v>
      </c>
      <c r="C5854" s="503" t="s">
        <v>4339</v>
      </c>
      <c r="D5854" s="502" t="s">
        <v>13</v>
      </c>
      <c r="E5854" s="504">
        <v>22.15</v>
      </c>
      <c r="F5854" s="512">
        <v>0</v>
      </c>
    </row>
    <row r="5855" spans="1:6">
      <c r="A5855" s="513" t="s">
        <v>14029</v>
      </c>
      <c r="B5855" s="502">
        <v>89495</v>
      </c>
      <c r="C5855" s="503" t="s">
        <v>5032</v>
      </c>
      <c r="D5855" s="502" t="s">
        <v>13</v>
      </c>
      <c r="E5855" s="504">
        <v>23.51</v>
      </c>
      <c r="F5855" s="512">
        <v>0</v>
      </c>
    </row>
    <row r="5856" spans="1:6">
      <c r="A5856" s="513" t="s">
        <v>14029</v>
      </c>
      <c r="B5856" s="502">
        <v>89673</v>
      </c>
      <c r="C5856" s="503" t="s">
        <v>4438</v>
      </c>
      <c r="D5856" s="502" t="s">
        <v>13</v>
      </c>
      <c r="E5856" s="504">
        <v>34.909999999999997</v>
      </c>
      <c r="F5856" s="512">
        <v>0</v>
      </c>
    </row>
    <row r="5857" spans="1:6">
      <c r="A5857" s="513" t="s">
        <v>14029</v>
      </c>
      <c r="B5857" s="502">
        <v>89557</v>
      </c>
      <c r="C5857" s="503" t="s">
        <v>4349</v>
      </c>
      <c r="D5857" s="502" t="s">
        <v>13</v>
      </c>
      <c r="E5857" s="504">
        <v>30.84</v>
      </c>
      <c r="F5857" s="512">
        <v>0</v>
      </c>
    </row>
    <row r="5858" spans="1:6">
      <c r="A5858" s="513" t="s">
        <v>14029</v>
      </c>
      <c r="B5858" s="502">
        <v>89681</v>
      </c>
      <c r="C5858" s="503" t="s">
        <v>4446</v>
      </c>
      <c r="D5858" s="502" t="s">
        <v>13</v>
      </c>
      <c r="E5858" s="504">
        <v>86.46</v>
      </c>
      <c r="F5858" s="512">
        <v>0</v>
      </c>
    </row>
    <row r="5859" spans="1:6">
      <c r="A5859" s="513" t="s">
        <v>14029</v>
      </c>
      <c r="B5859" s="502">
        <v>104173</v>
      </c>
      <c r="C5859" s="503" t="s">
        <v>4984</v>
      </c>
      <c r="D5859" s="502" t="s">
        <v>13</v>
      </c>
      <c r="E5859" s="504">
        <v>81.2</v>
      </c>
      <c r="F5859" s="512">
        <v>0</v>
      </c>
    </row>
    <row r="5860" spans="1:6">
      <c r="A5860" s="513" t="s">
        <v>14029</v>
      </c>
      <c r="B5860" s="502">
        <v>89549</v>
      </c>
      <c r="C5860" s="503" t="s">
        <v>4341</v>
      </c>
      <c r="D5860" s="502" t="s">
        <v>13</v>
      </c>
      <c r="E5860" s="504">
        <v>18.600000000000001</v>
      </c>
      <c r="F5860" s="512">
        <v>0</v>
      </c>
    </row>
    <row r="5861" spans="1:6">
      <c r="A5861" s="513" t="s">
        <v>14029</v>
      </c>
      <c r="B5861" s="502">
        <v>89578</v>
      </c>
      <c r="C5861" s="503" t="s">
        <v>4116</v>
      </c>
      <c r="D5861" s="502" t="s">
        <v>12</v>
      </c>
      <c r="E5861" s="504">
        <v>31.86</v>
      </c>
      <c r="F5861" s="512">
        <v>0</v>
      </c>
    </row>
    <row r="5862" spans="1:6">
      <c r="A5862" s="513" t="s">
        <v>14029</v>
      </c>
      <c r="B5862" s="502">
        <v>89512</v>
      </c>
      <c r="C5862" s="503" t="s">
        <v>4114</v>
      </c>
      <c r="D5862" s="502" t="s">
        <v>12</v>
      </c>
      <c r="E5862" s="504">
        <v>49.65</v>
      </c>
      <c r="F5862" s="512">
        <v>0</v>
      </c>
    </row>
    <row r="5863" spans="1:6">
      <c r="A5863" s="513" t="s">
        <v>14029</v>
      </c>
      <c r="B5863" s="502">
        <v>89580</v>
      </c>
      <c r="C5863" s="503" t="s">
        <v>4117</v>
      </c>
      <c r="D5863" s="502" t="s">
        <v>12</v>
      </c>
      <c r="E5863" s="504">
        <v>65.67</v>
      </c>
      <c r="F5863" s="512">
        <v>0</v>
      </c>
    </row>
    <row r="5864" spans="1:6">
      <c r="A5864" s="513" t="s">
        <v>14029</v>
      </c>
      <c r="B5864" s="502">
        <v>104166</v>
      </c>
      <c r="C5864" s="503" t="s">
        <v>4208</v>
      </c>
      <c r="D5864" s="502" t="s">
        <v>12</v>
      </c>
      <c r="E5864" s="504">
        <v>72.209999999999994</v>
      </c>
      <c r="F5864" s="512">
        <v>0</v>
      </c>
    </row>
    <row r="5865" spans="1:6">
      <c r="A5865" s="513" t="s">
        <v>14029</v>
      </c>
      <c r="B5865" s="502">
        <v>89508</v>
      </c>
      <c r="C5865" s="503" t="s">
        <v>4111</v>
      </c>
      <c r="D5865" s="502" t="s">
        <v>12</v>
      </c>
      <c r="E5865" s="504">
        <v>17.07</v>
      </c>
      <c r="F5865" s="512">
        <v>0</v>
      </c>
    </row>
    <row r="5866" spans="1:6">
      <c r="A5866" s="513" t="s">
        <v>14029</v>
      </c>
      <c r="B5866" s="502">
        <v>89509</v>
      </c>
      <c r="C5866" s="503" t="s">
        <v>4112</v>
      </c>
      <c r="D5866" s="502" t="s">
        <v>12</v>
      </c>
      <c r="E5866" s="504">
        <v>22.99</v>
      </c>
      <c r="F5866" s="512">
        <v>0</v>
      </c>
    </row>
    <row r="5867" spans="1:6">
      <c r="A5867" s="513" t="s">
        <v>14029</v>
      </c>
      <c r="B5867" s="502">
        <v>89576</v>
      </c>
      <c r="C5867" s="503" t="s">
        <v>4115</v>
      </c>
      <c r="D5867" s="502" t="s">
        <v>12</v>
      </c>
      <c r="E5867" s="504">
        <v>25.57</v>
      </c>
      <c r="F5867" s="512">
        <v>0</v>
      </c>
    </row>
    <row r="5868" spans="1:6">
      <c r="A5868" s="513" t="s">
        <v>14029</v>
      </c>
      <c r="B5868" s="502">
        <v>89511</v>
      </c>
      <c r="C5868" s="503" t="s">
        <v>4113</v>
      </c>
      <c r="D5868" s="502" t="s">
        <v>12</v>
      </c>
      <c r="E5868" s="504">
        <v>38.96</v>
      </c>
      <c r="F5868" s="512">
        <v>0</v>
      </c>
    </row>
    <row r="5869" spans="1:6">
      <c r="A5869" s="513" t="s">
        <v>14029</v>
      </c>
      <c r="B5869" s="502">
        <v>89675</v>
      </c>
      <c r="C5869" s="503" t="s">
        <v>4440</v>
      </c>
      <c r="D5869" s="502" t="s">
        <v>13</v>
      </c>
      <c r="E5869" s="504">
        <v>68.709999999999994</v>
      </c>
      <c r="F5869" s="512">
        <v>0</v>
      </c>
    </row>
    <row r="5870" spans="1:6">
      <c r="A5870" s="513" t="s">
        <v>14029</v>
      </c>
      <c r="B5870" s="502">
        <v>89559</v>
      </c>
      <c r="C5870" s="503" t="s">
        <v>4351</v>
      </c>
      <c r="D5870" s="502" t="s">
        <v>13</v>
      </c>
      <c r="E5870" s="504">
        <v>63.47</v>
      </c>
      <c r="F5870" s="512">
        <v>0</v>
      </c>
    </row>
    <row r="5871" spans="1:6">
      <c r="A5871" s="513" t="s">
        <v>14029</v>
      </c>
      <c r="B5871" s="502">
        <v>104172</v>
      </c>
      <c r="C5871" s="503" t="s">
        <v>4983</v>
      </c>
      <c r="D5871" s="502" t="s">
        <v>13</v>
      </c>
      <c r="E5871" s="504">
        <v>257.66000000000003</v>
      </c>
      <c r="F5871" s="512">
        <v>0</v>
      </c>
    </row>
    <row r="5872" spans="1:6">
      <c r="A5872" s="513" t="s">
        <v>14029</v>
      </c>
      <c r="B5872" s="502">
        <v>89683</v>
      </c>
      <c r="C5872" s="503" t="s">
        <v>4448</v>
      </c>
      <c r="D5872" s="502" t="s">
        <v>13</v>
      </c>
      <c r="E5872" s="504">
        <v>265.36</v>
      </c>
      <c r="F5872" s="512">
        <v>0</v>
      </c>
    </row>
    <row r="5873" spans="1:6">
      <c r="A5873" s="513" t="s">
        <v>14029</v>
      </c>
      <c r="B5873" s="502">
        <v>89667</v>
      </c>
      <c r="C5873" s="503" t="s">
        <v>4433</v>
      </c>
      <c r="D5873" s="502" t="s">
        <v>13</v>
      </c>
      <c r="E5873" s="504">
        <v>42.08</v>
      </c>
      <c r="F5873" s="512">
        <v>0</v>
      </c>
    </row>
    <row r="5874" spans="1:6">
      <c r="A5874" s="513" t="s">
        <v>14029</v>
      </c>
      <c r="B5874" s="502">
        <v>89550</v>
      </c>
      <c r="C5874" s="503" t="s">
        <v>4342</v>
      </c>
      <c r="D5874" s="502" t="s">
        <v>13</v>
      </c>
      <c r="E5874" s="504">
        <v>39.17</v>
      </c>
      <c r="F5874" s="512">
        <v>0</v>
      </c>
    </row>
    <row r="5875" spans="1:6">
      <c r="A5875" s="513" t="s">
        <v>14029</v>
      </c>
      <c r="B5875" s="502">
        <v>89693</v>
      </c>
      <c r="C5875" s="503" t="s">
        <v>4457</v>
      </c>
      <c r="D5875" s="502" t="s">
        <v>13</v>
      </c>
      <c r="E5875" s="504">
        <v>77.56</v>
      </c>
      <c r="F5875" s="512">
        <v>0</v>
      </c>
    </row>
    <row r="5876" spans="1:6">
      <c r="A5876" s="513" t="s">
        <v>14029</v>
      </c>
      <c r="B5876" s="502">
        <v>89571</v>
      </c>
      <c r="C5876" s="503" t="s">
        <v>4363</v>
      </c>
      <c r="D5876" s="502" t="s">
        <v>13</v>
      </c>
      <c r="E5876" s="504">
        <v>67.069999999999993</v>
      </c>
      <c r="F5876" s="512">
        <v>0</v>
      </c>
    </row>
    <row r="5877" spans="1:6">
      <c r="A5877" s="513" t="s">
        <v>14029</v>
      </c>
      <c r="B5877" s="502">
        <v>89696</v>
      </c>
      <c r="C5877" s="503" t="s">
        <v>4460</v>
      </c>
      <c r="D5877" s="502" t="s">
        <v>13</v>
      </c>
      <c r="E5877" s="504">
        <v>81.96</v>
      </c>
      <c r="F5877" s="512">
        <v>0</v>
      </c>
    </row>
    <row r="5878" spans="1:6">
      <c r="A5878" s="513" t="s">
        <v>14029</v>
      </c>
      <c r="B5878" s="502">
        <v>89573</v>
      </c>
      <c r="C5878" s="503" t="s">
        <v>4365</v>
      </c>
      <c r="D5878" s="502" t="s">
        <v>13</v>
      </c>
      <c r="E5878" s="504">
        <v>73.040000000000006</v>
      </c>
      <c r="F5878" s="512">
        <v>0</v>
      </c>
    </row>
    <row r="5879" spans="1:6">
      <c r="A5879" s="513" t="s">
        <v>14029</v>
      </c>
      <c r="B5879" s="502">
        <v>89704</v>
      </c>
      <c r="C5879" s="503" t="s">
        <v>4467</v>
      </c>
      <c r="D5879" s="502" t="s">
        <v>13</v>
      </c>
      <c r="E5879" s="504">
        <v>147.26</v>
      </c>
      <c r="F5879" s="512">
        <v>0</v>
      </c>
    </row>
    <row r="5880" spans="1:6">
      <c r="A5880" s="513" t="s">
        <v>14029</v>
      </c>
      <c r="B5880" s="502">
        <v>104175</v>
      </c>
      <c r="C5880" s="503" t="s">
        <v>4986</v>
      </c>
      <c r="D5880" s="502" t="s">
        <v>13</v>
      </c>
      <c r="E5880" s="504">
        <v>135.11000000000001</v>
      </c>
      <c r="F5880" s="512">
        <v>0</v>
      </c>
    </row>
    <row r="5881" spans="1:6">
      <c r="A5881" s="513" t="s">
        <v>14029</v>
      </c>
      <c r="B5881" s="502">
        <v>89701</v>
      </c>
      <c r="C5881" s="503" t="s">
        <v>4465</v>
      </c>
      <c r="D5881" s="502" t="s">
        <v>13</v>
      </c>
      <c r="E5881" s="504">
        <v>189.65</v>
      </c>
      <c r="F5881" s="512">
        <v>0</v>
      </c>
    </row>
    <row r="5882" spans="1:6">
      <c r="A5882" s="513" t="s">
        <v>14029</v>
      </c>
      <c r="B5882" s="502">
        <v>104177</v>
      </c>
      <c r="C5882" s="503" t="s">
        <v>4988</v>
      </c>
      <c r="D5882" s="502" t="s">
        <v>13</v>
      </c>
      <c r="E5882" s="504">
        <v>174.26</v>
      </c>
      <c r="F5882" s="512">
        <v>0</v>
      </c>
    </row>
    <row r="5883" spans="1:6">
      <c r="A5883" s="513" t="s">
        <v>14029</v>
      </c>
      <c r="B5883" s="502">
        <v>89566</v>
      </c>
      <c r="C5883" s="503" t="s">
        <v>4358</v>
      </c>
      <c r="D5883" s="502" t="s">
        <v>13</v>
      </c>
      <c r="E5883" s="504">
        <v>45.82</v>
      </c>
      <c r="F5883" s="512">
        <v>0</v>
      </c>
    </row>
    <row r="5884" spans="1:6">
      <c r="A5884" s="513" t="s">
        <v>14029</v>
      </c>
      <c r="B5884" s="502">
        <v>89687</v>
      </c>
      <c r="C5884" s="503" t="s">
        <v>4452</v>
      </c>
      <c r="D5884" s="502" t="s">
        <v>13</v>
      </c>
      <c r="E5884" s="504">
        <v>51.63</v>
      </c>
      <c r="F5884" s="512">
        <v>0</v>
      </c>
    </row>
    <row r="5885" spans="1:6">
      <c r="A5885" s="513" t="s">
        <v>14030</v>
      </c>
      <c r="B5885" s="502">
        <v>102237</v>
      </c>
      <c r="C5885" s="503" t="s">
        <v>14031</v>
      </c>
      <c r="D5885" s="502" t="s">
        <v>15</v>
      </c>
      <c r="E5885" s="504">
        <v>0</v>
      </c>
      <c r="F5885" s="512"/>
    </row>
    <row r="5886" spans="1:6">
      <c r="A5886" s="513" t="s">
        <v>14030</v>
      </c>
      <c r="B5886" s="502">
        <v>102450</v>
      </c>
      <c r="C5886" s="503" t="s">
        <v>14032</v>
      </c>
      <c r="D5886" s="502" t="s">
        <v>15</v>
      </c>
      <c r="E5886" s="504">
        <v>0</v>
      </c>
      <c r="F5886" s="512"/>
    </row>
    <row r="5887" spans="1:6">
      <c r="A5887" s="513" t="s">
        <v>14030</v>
      </c>
      <c r="B5887" s="502">
        <v>102250</v>
      </c>
      <c r="C5887" s="503" t="s">
        <v>14033</v>
      </c>
      <c r="D5887" s="502" t="s">
        <v>15</v>
      </c>
      <c r="E5887" s="504">
        <v>0</v>
      </c>
      <c r="F5887" s="512"/>
    </row>
    <row r="5888" spans="1:6">
      <c r="A5888" s="513" t="s">
        <v>14030</v>
      </c>
      <c r="B5888" s="502">
        <v>102240</v>
      </c>
      <c r="C5888" s="503" t="s">
        <v>14034</v>
      </c>
      <c r="D5888" s="502" t="s">
        <v>15</v>
      </c>
      <c r="E5888" s="504">
        <v>0</v>
      </c>
      <c r="F5888" s="512"/>
    </row>
    <row r="5889" spans="1:6">
      <c r="A5889" s="513" t="s">
        <v>14030</v>
      </c>
      <c r="B5889" s="502">
        <v>102449</v>
      </c>
      <c r="C5889" s="503" t="s">
        <v>14035</v>
      </c>
      <c r="D5889" s="502" t="s">
        <v>15</v>
      </c>
      <c r="E5889" s="504">
        <v>0</v>
      </c>
      <c r="F5889" s="512"/>
    </row>
    <row r="5890" spans="1:6">
      <c r="A5890" s="513" t="s">
        <v>14030</v>
      </c>
      <c r="B5890" s="502">
        <v>102249</v>
      </c>
      <c r="C5890" s="503" t="s">
        <v>14036</v>
      </c>
      <c r="D5890" s="502" t="s">
        <v>15</v>
      </c>
      <c r="E5890" s="504">
        <v>0</v>
      </c>
      <c r="F5890" s="512"/>
    </row>
    <row r="5891" spans="1:6">
      <c r="A5891" s="513" t="s">
        <v>14030</v>
      </c>
      <c r="B5891" s="502">
        <v>102238</v>
      </c>
      <c r="C5891" s="503" t="s">
        <v>14037</v>
      </c>
      <c r="D5891" s="502" t="s">
        <v>15</v>
      </c>
      <c r="E5891" s="504">
        <v>0</v>
      </c>
      <c r="F5891" s="512"/>
    </row>
    <row r="5892" spans="1:6">
      <c r="A5892" s="513" t="s">
        <v>14030</v>
      </c>
      <c r="B5892" s="502">
        <v>102448</v>
      </c>
      <c r="C5892" s="503" t="s">
        <v>14038</v>
      </c>
      <c r="D5892" s="502" t="s">
        <v>15</v>
      </c>
      <c r="E5892" s="504">
        <v>0</v>
      </c>
      <c r="F5892" s="512"/>
    </row>
    <row r="5893" spans="1:6">
      <c r="A5893" s="513" t="s">
        <v>14030</v>
      </c>
      <c r="B5893" s="502">
        <v>102248</v>
      </c>
      <c r="C5893" s="503" t="s">
        <v>14039</v>
      </c>
      <c r="D5893" s="502" t="s">
        <v>15</v>
      </c>
      <c r="E5893" s="504">
        <v>0</v>
      </c>
      <c r="F5893" s="512"/>
    </row>
    <row r="5894" spans="1:6">
      <c r="A5894" s="513" t="s">
        <v>14030</v>
      </c>
      <c r="B5894" s="502">
        <v>102253</v>
      </c>
      <c r="C5894" s="503" t="s">
        <v>3125</v>
      </c>
      <c r="D5894" s="502" t="s">
        <v>15</v>
      </c>
      <c r="E5894" s="504">
        <v>731.17</v>
      </c>
      <c r="F5894" s="512">
        <v>0</v>
      </c>
    </row>
    <row r="5895" spans="1:6">
      <c r="A5895" s="513" t="s">
        <v>14030</v>
      </c>
      <c r="B5895" s="502">
        <v>102254</v>
      </c>
      <c r="C5895" s="503" t="s">
        <v>3126</v>
      </c>
      <c r="D5895" s="502" t="s">
        <v>15</v>
      </c>
      <c r="E5895" s="504">
        <v>688.59</v>
      </c>
      <c r="F5895" s="512">
        <v>0</v>
      </c>
    </row>
    <row r="5896" spans="1:6">
      <c r="A5896" s="513" t="s">
        <v>14030</v>
      </c>
      <c r="B5896" s="502">
        <v>102257</v>
      </c>
      <c r="C5896" s="503" t="s">
        <v>3129</v>
      </c>
      <c r="D5896" s="502" t="s">
        <v>15</v>
      </c>
      <c r="E5896" s="504">
        <v>336.63</v>
      </c>
      <c r="F5896" s="512">
        <v>0.64739999999999998</v>
      </c>
    </row>
    <row r="5897" spans="1:6">
      <c r="A5897" s="513" t="s">
        <v>14030</v>
      </c>
      <c r="B5897" s="502">
        <v>102239</v>
      </c>
      <c r="C5897" s="503" t="s">
        <v>14040</v>
      </c>
      <c r="D5897" s="502" t="s">
        <v>15</v>
      </c>
      <c r="E5897" s="504">
        <v>0</v>
      </c>
      <c r="F5897" s="512"/>
    </row>
    <row r="5898" spans="1:6">
      <c r="A5898" s="513" t="s">
        <v>14030</v>
      </c>
      <c r="B5898" s="502">
        <v>102236</v>
      </c>
      <c r="C5898" s="503" t="s">
        <v>14041</v>
      </c>
      <c r="D5898" s="502" t="s">
        <v>15</v>
      </c>
      <c r="E5898" s="504">
        <v>0</v>
      </c>
      <c r="F5898" s="512"/>
    </row>
    <row r="5899" spans="1:6">
      <c r="A5899" s="513" t="s">
        <v>14030</v>
      </c>
      <c r="B5899" s="502">
        <v>102235</v>
      </c>
      <c r="C5899" s="503" t="s">
        <v>5994</v>
      </c>
      <c r="D5899" s="502" t="s">
        <v>15</v>
      </c>
      <c r="E5899" s="504">
        <v>398.65</v>
      </c>
      <c r="F5899" s="512">
        <v>3.2399999999999998E-2</v>
      </c>
    </row>
    <row r="5900" spans="1:6">
      <c r="A5900" s="513" t="s">
        <v>14030</v>
      </c>
      <c r="B5900" s="502">
        <v>102260</v>
      </c>
      <c r="C5900" s="503" t="s">
        <v>14042</v>
      </c>
      <c r="D5900" s="502" t="s">
        <v>15</v>
      </c>
      <c r="E5900" s="504">
        <v>0</v>
      </c>
      <c r="F5900" s="512"/>
    </row>
    <row r="5901" spans="1:6">
      <c r="A5901" s="513" t="s">
        <v>14030</v>
      </c>
      <c r="B5901" s="502">
        <v>102259</v>
      </c>
      <c r="C5901" s="503" t="s">
        <v>14043</v>
      </c>
      <c r="D5901" s="502" t="s">
        <v>15</v>
      </c>
      <c r="E5901" s="504">
        <v>0</v>
      </c>
      <c r="F5901" s="512"/>
    </row>
    <row r="5902" spans="1:6">
      <c r="A5902" s="513" t="s">
        <v>14030</v>
      </c>
      <c r="B5902" s="502">
        <v>102262</v>
      </c>
      <c r="C5902" s="503" t="s">
        <v>14044</v>
      </c>
      <c r="D5902" s="502" t="s">
        <v>13</v>
      </c>
      <c r="E5902" s="504">
        <v>0</v>
      </c>
      <c r="F5902" s="512"/>
    </row>
    <row r="5903" spans="1:6">
      <c r="A5903" s="513" t="s">
        <v>14030</v>
      </c>
      <c r="B5903" s="502">
        <v>102242</v>
      </c>
      <c r="C5903" s="503" t="s">
        <v>14045</v>
      </c>
      <c r="D5903" s="502" t="s">
        <v>15</v>
      </c>
      <c r="E5903" s="504">
        <v>0</v>
      </c>
      <c r="F5903" s="512"/>
    </row>
    <row r="5904" spans="1:6">
      <c r="A5904" s="513" t="s">
        <v>14030</v>
      </c>
      <c r="B5904" s="502">
        <v>102246</v>
      </c>
      <c r="C5904" s="503" t="s">
        <v>14046</v>
      </c>
      <c r="D5904" s="502" t="s">
        <v>15</v>
      </c>
      <c r="E5904" s="504">
        <v>0</v>
      </c>
      <c r="F5904" s="512"/>
    </row>
    <row r="5905" spans="1:6">
      <c r="A5905" s="513" t="s">
        <v>14030</v>
      </c>
      <c r="B5905" s="502">
        <v>102251</v>
      </c>
      <c r="C5905" s="503" t="s">
        <v>14047</v>
      </c>
      <c r="D5905" s="502" t="s">
        <v>15</v>
      </c>
      <c r="E5905" s="504">
        <v>0</v>
      </c>
      <c r="F5905" s="512"/>
    </row>
    <row r="5906" spans="1:6">
      <c r="A5906" s="513" t="s">
        <v>14030</v>
      </c>
      <c r="B5906" s="502">
        <v>102241</v>
      </c>
      <c r="C5906" s="503" t="s">
        <v>14048</v>
      </c>
      <c r="D5906" s="502" t="s">
        <v>15</v>
      </c>
      <c r="E5906" s="504">
        <v>0</v>
      </c>
      <c r="F5906" s="512"/>
    </row>
    <row r="5907" spans="1:6">
      <c r="A5907" s="513" t="s">
        <v>14030</v>
      </c>
      <c r="B5907" s="502">
        <v>102247</v>
      </c>
      <c r="C5907" s="503" t="s">
        <v>14049</v>
      </c>
      <c r="D5907" s="502" t="s">
        <v>15</v>
      </c>
      <c r="E5907" s="504">
        <v>0</v>
      </c>
      <c r="F5907" s="512"/>
    </row>
    <row r="5908" spans="1:6">
      <c r="A5908" s="513" t="s">
        <v>14030</v>
      </c>
      <c r="B5908" s="502">
        <v>102252</v>
      </c>
      <c r="C5908" s="503" t="s">
        <v>14050</v>
      </c>
      <c r="D5908" s="502" t="s">
        <v>15</v>
      </c>
      <c r="E5908" s="504">
        <v>0</v>
      </c>
      <c r="F5908" s="512"/>
    </row>
    <row r="5909" spans="1:6">
      <c r="A5909" s="513" t="s">
        <v>14030</v>
      </c>
      <c r="B5909" s="502">
        <v>102255</v>
      </c>
      <c r="C5909" s="503" t="s">
        <v>3127</v>
      </c>
      <c r="D5909" s="502" t="s">
        <v>15</v>
      </c>
      <c r="E5909" s="504">
        <v>764.55</v>
      </c>
      <c r="F5909" s="512">
        <v>0</v>
      </c>
    </row>
    <row r="5910" spans="1:6">
      <c r="A5910" s="513" t="s">
        <v>14030</v>
      </c>
      <c r="B5910" s="502">
        <v>102256</v>
      </c>
      <c r="C5910" s="503" t="s">
        <v>3128</v>
      </c>
      <c r="D5910" s="502" t="s">
        <v>15</v>
      </c>
      <c r="E5910" s="504">
        <v>724</v>
      </c>
      <c r="F5910" s="512">
        <v>0</v>
      </c>
    </row>
    <row r="5911" spans="1:6">
      <c r="A5911" s="513" t="s">
        <v>14030</v>
      </c>
      <c r="B5911" s="502">
        <v>102258</v>
      </c>
      <c r="C5911" s="503" t="s">
        <v>3130</v>
      </c>
      <c r="D5911" s="502" t="s">
        <v>15</v>
      </c>
      <c r="E5911" s="504">
        <v>380.78</v>
      </c>
      <c r="F5911" s="512">
        <v>0.54510000000000003</v>
      </c>
    </row>
    <row r="5912" spans="1:6">
      <c r="A5912" s="513" t="s">
        <v>14051</v>
      </c>
      <c r="B5912" s="502">
        <v>101912</v>
      </c>
      <c r="C5912" s="503" t="s">
        <v>2476</v>
      </c>
      <c r="D5912" s="502" t="s">
        <v>13</v>
      </c>
      <c r="E5912" s="504">
        <v>1825.01</v>
      </c>
      <c r="F5912" s="512">
        <v>0</v>
      </c>
    </row>
    <row r="5913" spans="1:6">
      <c r="A5913" s="513" t="s">
        <v>14051</v>
      </c>
      <c r="B5913" s="502">
        <v>96765</v>
      </c>
      <c r="C5913" s="503" t="s">
        <v>2475</v>
      </c>
      <c r="D5913" s="502" t="s">
        <v>13</v>
      </c>
      <c r="E5913" s="504">
        <v>1413.6</v>
      </c>
      <c r="F5913" s="512">
        <v>1.8E-3</v>
      </c>
    </row>
    <row r="5914" spans="1:6">
      <c r="A5914" s="513" t="s">
        <v>14051</v>
      </c>
      <c r="B5914" s="502">
        <v>97430</v>
      </c>
      <c r="C5914" s="503" t="s">
        <v>2684</v>
      </c>
      <c r="D5914" s="502" t="s">
        <v>13</v>
      </c>
      <c r="E5914" s="504">
        <v>40.92</v>
      </c>
      <c r="F5914" s="512">
        <v>0.5171</v>
      </c>
    </row>
    <row r="5915" spans="1:6">
      <c r="A5915" s="513" t="s">
        <v>14051</v>
      </c>
      <c r="B5915" s="502">
        <v>97431</v>
      </c>
      <c r="C5915" s="503" t="s">
        <v>2685</v>
      </c>
      <c r="D5915" s="502" t="s">
        <v>13</v>
      </c>
      <c r="E5915" s="504">
        <v>45.8</v>
      </c>
      <c r="F5915" s="512">
        <v>0.50129999999999997</v>
      </c>
    </row>
    <row r="5916" spans="1:6">
      <c r="A5916" s="513" t="s">
        <v>14051</v>
      </c>
      <c r="B5916" s="502">
        <v>97432</v>
      </c>
      <c r="C5916" s="503" t="s">
        <v>2686</v>
      </c>
      <c r="D5916" s="502" t="s">
        <v>13</v>
      </c>
      <c r="E5916" s="504">
        <v>51.69</v>
      </c>
      <c r="F5916" s="512">
        <v>0.4985</v>
      </c>
    </row>
    <row r="5917" spans="1:6">
      <c r="A5917" s="513" t="s">
        <v>14051</v>
      </c>
      <c r="B5917" s="502">
        <v>101913</v>
      </c>
      <c r="C5917" s="503" t="s">
        <v>2477</v>
      </c>
      <c r="D5917" s="502" t="s">
        <v>13</v>
      </c>
      <c r="E5917" s="504">
        <v>353.26</v>
      </c>
      <c r="F5917" s="512">
        <v>0</v>
      </c>
    </row>
    <row r="5918" spans="1:6">
      <c r="A5918" s="513" t="s">
        <v>14051</v>
      </c>
      <c r="B5918" s="502">
        <v>101914</v>
      </c>
      <c r="C5918" s="503" t="s">
        <v>2478</v>
      </c>
      <c r="D5918" s="502" t="s">
        <v>13</v>
      </c>
      <c r="E5918" s="504">
        <v>450.55</v>
      </c>
      <c r="F5918" s="512">
        <v>0</v>
      </c>
    </row>
    <row r="5919" spans="1:6">
      <c r="A5919" s="513" t="s">
        <v>14051</v>
      </c>
      <c r="B5919" s="502">
        <v>101915</v>
      </c>
      <c r="C5919" s="503" t="s">
        <v>2479</v>
      </c>
      <c r="D5919" s="502" t="s">
        <v>13</v>
      </c>
      <c r="E5919" s="504">
        <v>327.73</v>
      </c>
      <c r="F5919" s="512">
        <v>0</v>
      </c>
    </row>
    <row r="5920" spans="1:6">
      <c r="A5920" s="513" t="s">
        <v>14051</v>
      </c>
      <c r="B5920" s="502">
        <v>97433</v>
      </c>
      <c r="C5920" s="503" t="s">
        <v>2687</v>
      </c>
      <c r="D5920" s="502" t="s">
        <v>13</v>
      </c>
      <c r="E5920" s="504">
        <v>90.59</v>
      </c>
      <c r="F5920" s="512">
        <v>0.67159999999999997</v>
      </c>
    </row>
    <row r="5921" spans="1:6">
      <c r="A5921" s="513" t="s">
        <v>14051</v>
      </c>
      <c r="B5921" s="502">
        <v>97435</v>
      </c>
      <c r="C5921" s="503" t="s">
        <v>2689</v>
      </c>
      <c r="D5921" s="502" t="s">
        <v>13</v>
      </c>
      <c r="E5921" s="504">
        <v>105.91</v>
      </c>
      <c r="F5921" s="512">
        <v>0.6754</v>
      </c>
    </row>
    <row r="5922" spans="1:6">
      <c r="A5922" s="513" t="s">
        <v>14051</v>
      </c>
      <c r="B5922" s="502">
        <v>97437</v>
      </c>
      <c r="C5922" s="503" t="s">
        <v>7049</v>
      </c>
      <c r="D5922" s="502" t="s">
        <v>13</v>
      </c>
      <c r="E5922" s="504">
        <v>121.15</v>
      </c>
      <c r="F5922" s="512">
        <v>0.67749999999999999</v>
      </c>
    </row>
    <row r="5923" spans="1:6">
      <c r="A5923" s="513" t="s">
        <v>14051</v>
      </c>
      <c r="B5923" s="502">
        <v>97546</v>
      </c>
      <c r="C5923" s="503" t="s">
        <v>2775</v>
      </c>
      <c r="D5923" s="502" t="s">
        <v>13</v>
      </c>
      <c r="E5923" s="504">
        <v>35.270000000000003</v>
      </c>
      <c r="F5923" s="512">
        <v>0.56679999999999997</v>
      </c>
    </row>
    <row r="5924" spans="1:6">
      <c r="A5924" s="513" t="s">
        <v>14051</v>
      </c>
      <c r="B5924" s="502">
        <v>97548</v>
      </c>
      <c r="C5924" s="503" t="s">
        <v>2777</v>
      </c>
      <c r="D5924" s="502" t="s">
        <v>13</v>
      </c>
      <c r="E5924" s="504">
        <v>52.63</v>
      </c>
      <c r="F5924" s="512">
        <v>0.50639999999999996</v>
      </c>
    </row>
    <row r="5925" spans="1:6">
      <c r="A5925" s="513" t="s">
        <v>14051</v>
      </c>
      <c r="B5925" s="502">
        <v>97550</v>
      </c>
      <c r="C5925" s="503" t="s">
        <v>2779</v>
      </c>
      <c r="D5925" s="502" t="s">
        <v>13</v>
      </c>
      <c r="E5925" s="504">
        <v>88.17</v>
      </c>
      <c r="F5925" s="512">
        <v>0.42909999999999998</v>
      </c>
    </row>
    <row r="5926" spans="1:6">
      <c r="A5926" s="513" t="s">
        <v>14051</v>
      </c>
      <c r="B5926" s="502">
        <v>97479</v>
      </c>
      <c r="C5926" s="503" t="s">
        <v>2722</v>
      </c>
      <c r="D5926" s="502" t="s">
        <v>13</v>
      </c>
      <c r="E5926" s="504">
        <v>58.08</v>
      </c>
      <c r="F5926" s="512">
        <v>0.65129999999999999</v>
      </c>
    </row>
    <row r="5927" spans="1:6">
      <c r="A5927" s="513" t="s">
        <v>14051</v>
      </c>
      <c r="B5927" s="502">
        <v>97517</v>
      </c>
      <c r="C5927" s="503" t="s">
        <v>2752</v>
      </c>
      <c r="D5927" s="502" t="s">
        <v>13</v>
      </c>
      <c r="E5927" s="504">
        <v>53.66</v>
      </c>
      <c r="F5927" s="512">
        <v>0.70499999999999996</v>
      </c>
    </row>
    <row r="5928" spans="1:6">
      <c r="A5928" s="513" t="s">
        <v>14051</v>
      </c>
      <c r="B5928" s="502">
        <v>97481</v>
      </c>
      <c r="C5928" s="503" t="s">
        <v>2724</v>
      </c>
      <c r="D5928" s="502" t="s">
        <v>13</v>
      </c>
      <c r="E5928" s="504">
        <v>83.78</v>
      </c>
      <c r="F5928" s="512">
        <v>0.69010000000000005</v>
      </c>
    </row>
    <row r="5929" spans="1:6">
      <c r="A5929" s="513" t="s">
        <v>14051</v>
      </c>
      <c r="B5929" s="502">
        <v>97519</v>
      </c>
      <c r="C5929" s="503" t="s">
        <v>2754</v>
      </c>
      <c r="D5929" s="502" t="s">
        <v>13</v>
      </c>
      <c r="E5929" s="504">
        <v>75.98</v>
      </c>
      <c r="F5929" s="512">
        <v>0.76100000000000001</v>
      </c>
    </row>
    <row r="5930" spans="1:6">
      <c r="A5930" s="513" t="s">
        <v>14051</v>
      </c>
      <c r="B5930" s="502">
        <v>97483</v>
      </c>
      <c r="C5930" s="503" t="s">
        <v>2726</v>
      </c>
      <c r="D5930" s="502" t="s">
        <v>13</v>
      </c>
      <c r="E5930" s="504">
        <v>116.88</v>
      </c>
      <c r="F5930" s="512">
        <v>0.72260000000000002</v>
      </c>
    </row>
    <row r="5931" spans="1:6">
      <c r="A5931" s="513" t="s">
        <v>14051</v>
      </c>
      <c r="B5931" s="502">
        <v>97521</v>
      </c>
      <c r="C5931" s="503" t="s">
        <v>2756</v>
      </c>
      <c r="D5931" s="502" t="s">
        <v>13</v>
      </c>
      <c r="E5931" s="504">
        <v>105.26</v>
      </c>
      <c r="F5931" s="512">
        <v>0.8024</v>
      </c>
    </row>
    <row r="5932" spans="1:6">
      <c r="A5932" s="513" t="s">
        <v>14051</v>
      </c>
      <c r="B5932" s="502">
        <v>97452</v>
      </c>
      <c r="C5932" s="503" t="s">
        <v>2701</v>
      </c>
      <c r="D5932" s="502" t="s">
        <v>13</v>
      </c>
      <c r="E5932" s="504">
        <v>188.12</v>
      </c>
      <c r="F5932" s="512">
        <v>0.63829999999999998</v>
      </c>
    </row>
    <row r="5933" spans="1:6">
      <c r="A5933" s="513" t="s">
        <v>14051</v>
      </c>
      <c r="B5933" s="502">
        <v>97485</v>
      </c>
      <c r="C5933" s="503" t="s">
        <v>2728</v>
      </c>
      <c r="D5933" s="502" t="s">
        <v>13</v>
      </c>
      <c r="E5933" s="504">
        <v>160.72</v>
      </c>
      <c r="F5933" s="512">
        <v>0.74709999999999999</v>
      </c>
    </row>
    <row r="5934" spans="1:6">
      <c r="A5934" s="513" t="s">
        <v>14051</v>
      </c>
      <c r="B5934" s="502">
        <v>97523</v>
      </c>
      <c r="C5934" s="503" t="s">
        <v>2758</v>
      </c>
      <c r="D5934" s="502" t="s">
        <v>13</v>
      </c>
      <c r="E5934" s="504">
        <v>144.34</v>
      </c>
      <c r="F5934" s="512">
        <v>0.83189999999999997</v>
      </c>
    </row>
    <row r="5935" spans="1:6">
      <c r="A5935" s="513" t="s">
        <v>14051</v>
      </c>
      <c r="B5935" s="502">
        <v>97454</v>
      </c>
      <c r="C5935" s="503" t="s">
        <v>2703</v>
      </c>
      <c r="D5935" s="502" t="s">
        <v>13</v>
      </c>
      <c r="E5935" s="504">
        <v>316.24</v>
      </c>
      <c r="F5935" s="512">
        <v>0.75860000000000005</v>
      </c>
    </row>
    <row r="5936" spans="1:6">
      <c r="A5936" s="513" t="s">
        <v>14051</v>
      </c>
      <c r="B5936" s="502">
        <v>97487</v>
      </c>
      <c r="C5936" s="503" t="s">
        <v>2730</v>
      </c>
      <c r="D5936" s="502" t="s">
        <v>13</v>
      </c>
      <c r="E5936" s="504">
        <v>293.52999999999997</v>
      </c>
      <c r="F5936" s="512">
        <v>0.81730000000000003</v>
      </c>
    </row>
    <row r="5937" spans="1:6">
      <c r="A5937" s="513" t="s">
        <v>14051</v>
      </c>
      <c r="B5937" s="502">
        <v>97525</v>
      </c>
      <c r="C5937" s="503" t="s">
        <v>2760</v>
      </c>
      <c r="D5937" s="502" t="s">
        <v>13</v>
      </c>
      <c r="E5937" s="504">
        <v>269.85000000000002</v>
      </c>
      <c r="F5937" s="512">
        <v>0.88900000000000001</v>
      </c>
    </row>
    <row r="5938" spans="1:6">
      <c r="A5938" s="513" t="s">
        <v>14051</v>
      </c>
      <c r="B5938" s="502">
        <v>97456</v>
      </c>
      <c r="C5938" s="503" t="s">
        <v>2705</v>
      </c>
      <c r="D5938" s="502" t="s">
        <v>13</v>
      </c>
      <c r="E5938" s="504">
        <v>707.05</v>
      </c>
      <c r="F5938" s="512">
        <v>0.88070000000000004</v>
      </c>
    </row>
    <row r="5939" spans="1:6">
      <c r="A5939" s="513" t="s">
        <v>14051</v>
      </c>
      <c r="B5939" s="502">
        <v>97489</v>
      </c>
      <c r="C5939" s="503" t="s">
        <v>2732</v>
      </c>
      <c r="D5939" s="502" t="s">
        <v>13</v>
      </c>
      <c r="E5939" s="504">
        <v>688.93</v>
      </c>
      <c r="F5939" s="512">
        <v>0.90380000000000005</v>
      </c>
    </row>
    <row r="5940" spans="1:6">
      <c r="A5940" s="513" t="s">
        <v>14051</v>
      </c>
      <c r="B5940" s="502">
        <v>97527</v>
      </c>
      <c r="C5940" s="503" t="s">
        <v>2762</v>
      </c>
      <c r="D5940" s="502" t="s">
        <v>13</v>
      </c>
      <c r="E5940" s="504">
        <v>658.06</v>
      </c>
      <c r="F5940" s="512">
        <v>0.94620000000000004</v>
      </c>
    </row>
    <row r="5941" spans="1:6">
      <c r="A5941" s="513" t="s">
        <v>14051</v>
      </c>
      <c r="B5941" s="502">
        <v>97434</v>
      </c>
      <c r="C5941" s="503" t="s">
        <v>2688</v>
      </c>
      <c r="D5941" s="502" t="s">
        <v>13</v>
      </c>
      <c r="E5941" s="504">
        <v>92.19</v>
      </c>
      <c r="F5941" s="512">
        <v>0.67730000000000001</v>
      </c>
    </row>
    <row r="5942" spans="1:6">
      <c r="A5942" s="513" t="s">
        <v>14051</v>
      </c>
      <c r="B5942" s="502">
        <v>97436</v>
      </c>
      <c r="C5942" s="503" t="s">
        <v>2690</v>
      </c>
      <c r="D5942" s="502" t="s">
        <v>13</v>
      </c>
      <c r="E5942" s="504">
        <v>108.97</v>
      </c>
      <c r="F5942" s="512">
        <v>0.6845</v>
      </c>
    </row>
    <row r="5943" spans="1:6">
      <c r="A5943" s="513" t="s">
        <v>14051</v>
      </c>
      <c r="B5943" s="502">
        <v>97438</v>
      </c>
      <c r="C5943" s="503" t="s">
        <v>2691</v>
      </c>
      <c r="D5943" s="502" t="s">
        <v>13</v>
      </c>
      <c r="E5943" s="504">
        <v>124.44</v>
      </c>
      <c r="F5943" s="512">
        <v>0.68600000000000005</v>
      </c>
    </row>
    <row r="5944" spans="1:6">
      <c r="A5944" s="513" t="s">
        <v>14051</v>
      </c>
      <c r="B5944" s="502">
        <v>97547</v>
      </c>
      <c r="C5944" s="503" t="s">
        <v>2776</v>
      </c>
      <c r="D5944" s="502" t="s">
        <v>13</v>
      </c>
      <c r="E5944" s="504">
        <v>35.270000000000003</v>
      </c>
      <c r="F5944" s="512">
        <v>0.56679999999999997</v>
      </c>
    </row>
    <row r="5945" spans="1:6">
      <c r="A5945" s="513" t="s">
        <v>14051</v>
      </c>
      <c r="B5945" s="502">
        <v>97549</v>
      </c>
      <c r="C5945" s="503" t="s">
        <v>2778</v>
      </c>
      <c r="D5945" s="502" t="s">
        <v>13</v>
      </c>
      <c r="E5945" s="504">
        <v>52.63</v>
      </c>
      <c r="F5945" s="512">
        <v>0.50639999999999996</v>
      </c>
    </row>
    <row r="5946" spans="1:6">
      <c r="A5946" s="513" t="s">
        <v>14051</v>
      </c>
      <c r="B5946" s="502">
        <v>97551</v>
      </c>
      <c r="C5946" s="503" t="s">
        <v>2780</v>
      </c>
      <c r="D5946" s="502" t="s">
        <v>13</v>
      </c>
      <c r="E5946" s="504">
        <v>88.17</v>
      </c>
      <c r="F5946" s="512">
        <v>0.42909999999999998</v>
      </c>
    </row>
    <row r="5947" spans="1:6">
      <c r="A5947" s="513" t="s">
        <v>14051</v>
      </c>
      <c r="B5947" s="502">
        <v>97480</v>
      </c>
      <c r="C5947" s="503" t="s">
        <v>2723</v>
      </c>
      <c r="D5947" s="502" t="s">
        <v>13</v>
      </c>
      <c r="E5947" s="504">
        <v>58.08</v>
      </c>
      <c r="F5947" s="512">
        <v>0.65129999999999999</v>
      </c>
    </row>
    <row r="5948" spans="1:6">
      <c r="A5948" s="513" t="s">
        <v>14051</v>
      </c>
      <c r="B5948" s="502">
        <v>97518</v>
      </c>
      <c r="C5948" s="503" t="s">
        <v>2753</v>
      </c>
      <c r="D5948" s="502" t="s">
        <v>13</v>
      </c>
      <c r="E5948" s="504">
        <v>53.66</v>
      </c>
      <c r="F5948" s="512">
        <v>0.70499999999999996</v>
      </c>
    </row>
    <row r="5949" spans="1:6">
      <c r="A5949" s="513" t="s">
        <v>14051</v>
      </c>
      <c r="B5949" s="502">
        <v>97482</v>
      </c>
      <c r="C5949" s="503" t="s">
        <v>2725</v>
      </c>
      <c r="D5949" s="502" t="s">
        <v>13</v>
      </c>
      <c r="E5949" s="504">
        <v>83.78</v>
      </c>
      <c r="F5949" s="512">
        <v>0.69010000000000005</v>
      </c>
    </row>
    <row r="5950" spans="1:6">
      <c r="A5950" s="513" t="s">
        <v>14051</v>
      </c>
      <c r="B5950" s="502">
        <v>97520</v>
      </c>
      <c r="C5950" s="503" t="s">
        <v>2755</v>
      </c>
      <c r="D5950" s="502" t="s">
        <v>13</v>
      </c>
      <c r="E5950" s="504">
        <v>75.98</v>
      </c>
      <c r="F5950" s="512">
        <v>0.76100000000000001</v>
      </c>
    </row>
    <row r="5951" spans="1:6">
      <c r="A5951" s="513" t="s">
        <v>14051</v>
      </c>
      <c r="B5951" s="502">
        <v>97484</v>
      </c>
      <c r="C5951" s="503" t="s">
        <v>2727</v>
      </c>
      <c r="D5951" s="502" t="s">
        <v>13</v>
      </c>
      <c r="E5951" s="504">
        <v>116.88</v>
      </c>
      <c r="F5951" s="512">
        <v>0.72260000000000002</v>
      </c>
    </row>
    <row r="5952" spans="1:6">
      <c r="A5952" s="513" t="s">
        <v>14051</v>
      </c>
      <c r="B5952" s="502">
        <v>97522</v>
      </c>
      <c r="C5952" s="503" t="s">
        <v>2757</v>
      </c>
      <c r="D5952" s="502" t="s">
        <v>13</v>
      </c>
      <c r="E5952" s="504">
        <v>105.26</v>
      </c>
      <c r="F5952" s="512">
        <v>0.8024</v>
      </c>
    </row>
    <row r="5953" spans="1:6">
      <c r="A5953" s="513" t="s">
        <v>14051</v>
      </c>
      <c r="B5953" s="502">
        <v>97453</v>
      </c>
      <c r="C5953" s="503" t="s">
        <v>2702</v>
      </c>
      <c r="D5953" s="502" t="s">
        <v>13</v>
      </c>
      <c r="E5953" s="504">
        <v>199.26</v>
      </c>
      <c r="F5953" s="512">
        <v>0.65849999999999997</v>
      </c>
    </row>
    <row r="5954" spans="1:6">
      <c r="A5954" s="513" t="s">
        <v>14051</v>
      </c>
      <c r="B5954" s="502">
        <v>97486</v>
      </c>
      <c r="C5954" s="503" t="s">
        <v>2729</v>
      </c>
      <c r="D5954" s="502" t="s">
        <v>13</v>
      </c>
      <c r="E5954" s="504">
        <v>171.86</v>
      </c>
      <c r="F5954" s="512">
        <v>0.76349999999999996</v>
      </c>
    </row>
    <row r="5955" spans="1:6">
      <c r="A5955" s="513" t="s">
        <v>14051</v>
      </c>
      <c r="B5955" s="502">
        <v>97524</v>
      </c>
      <c r="C5955" s="503" t="s">
        <v>2759</v>
      </c>
      <c r="D5955" s="502" t="s">
        <v>13</v>
      </c>
      <c r="E5955" s="504">
        <v>155.47999999999999</v>
      </c>
      <c r="F5955" s="512">
        <v>0.84399999999999997</v>
      </c>
    </row>
    <row r="5956" spans="1:6">
      <c r="A5956" s="513" t="s">
        <v>14051</v>
      </c>
      <c r="B5956" s="502">
        <v>97455</v>
      </c>
      <c r="C5956" s="503" t="s">
        <v>2704</v>
      </c>
      <c r="D5956" s="502" t="s">
        <v>13</v>
      </c>
      <c r="E5956" s="504">
        <v>334.05</v>
      </c>
      <c r="F5956" s="512">
        <v>0.77149999999999996</v>
      </c>
    </row>
    <row r="5957" spans="1:6">
      <c r="A5957" s="513" t="s">
        <v>14051</v>
      </c>
      <c r="B5957" s="502">
        <v>97488</v>
      </c>
      <c r="C5957" s="503" t="s">
        <v>2731</v>
      </c>
      <c r="D5957" s="502" t="s">
        <v>13</v>
      </c>
      <c r="E5957" s="504">
        <v>311.33999999999997</v>
      </c>
      <c r="F5957" s="512">
        <v>0.82769999999999999</v>
      </c>
    </row>
    <row r="5958" spans="1:6">
      <c r="A5958" s="513" t="s">
        <v>14051</v>
      </c>
      <c r="B5958" s="502">
        <v>97526</v>
      </c>
      <c r="C5958" s="503" t="s">
        <v>2761</v>
      </c>
      <c r="D5958" s="502" t="s">
        <v>13</v>
      </c>
      <c r="E5958" s="504">
        <v>287.66000000000003</v>
      </c>
      <c r="F5958" s="512">
        <v>0.89590000000000003</v>
      </c>
    </row>
    <row r="5959" spans="1:6">
      <c r="A5959" s="513" t="s">
        <v>14051</v>
      </c>
      <c r="B5959" s="502">
        <v>97457</v>
      </c>
      <c r="C5959" s="503" t="s">
        <v>2706</v>
      </c>
      <c r="D5959" s="502" t="s">
        <v>13</v>
      </c>
      <c r="E5959" s="504">
        <v>627.15</v>
      </c>
      <c r="F5959" s="512">
        <v>0.86550000000000005</v>
      </c>
    </row>
    <row r="5960" spans="1:6">
      <c r="A5960" s="513" t="s">
        <v>14051</v>
      </c>
      <c r="B5960" s="502">
        <v>97490</v>
      </c>
      <c r="C5960" s="503" t="s">
        <v>2733</v>
      </c>
      <c r="D5960" s="502" t="s">
        <v>13</v>
      </c>
      <c r="E5960" s="504">
        <v>609.03</v>
      </c>
      <c r="F5960" s="512">
        <v>0.89119999999999999</v>
      </c>
    </row>
    <row r="5961" spans="1:6">
      <c r="A5961" s="513" t="s">
        <v>14051</v>
      </c>
      <c r="B5961" s="502">
        <v>97528</v>
      </c>
      <c r="C5961" s="503" t="s">
        <v>2763</v>
      </c>
      <c r="D5961" s="502" t="s">
        <v>13</v>
      </c>
      <c r="E5961" s="504">
        <v>578.16</v>
      </c>
      <c r="F5961" s="512">
        <v>0.93879999999999997</v>
      </c>
    </row>
    <row r="5962" spans="1:6">
      <c r="A5962" s="513" t="s">
        <v>14051</v>
      </c>
      <c r="B5962" s="502">
        <v>101906</v>
      </c>
      <c r="C5962" s="503" t="s">
        <v>4068</v>
      </c>
      <c r="D5962" s="502" t="s">
        <v>13</v>
      </c>
      <c r="E5962" s="504">
        <v>690.89</v>
      </c>
      <c r="F5962" s="512">
        <v>1.9E-3</v>
      </c>
    </row>
    <row r="5963" spans="1:6">
      <c r="A5963" s="513" t="s">
        <v>14051</v>
      </c>
      <c r="B5963" s="502">
        <v>101907</v>
      </c>
      <c r="C5963" s="503" t="s">
        <v>4069</v>
      </c>
      <c r="D5963" s="502" t="s">
        <v>13</v>
      </c>
      <c r="E5963" s="504">
        <v>746.28</v>
      </c>
      <c r="F5963" s="512">
        <v>1.6999999999999999E-3</v>
      </c>
    </row>
    <row r="5964" spans="1:6">
      <c r="A5964" s="513" t="s">
        <v>14051</v>
      </c>
      <c r="B5964" s="502">
        <v>101911</v>
      </c>
      <c r="C5964" s="503" t="s">
        <v>4073</v>
      </c>
      <c r="D5964" s="502" t="s">
        <v>13</v>
      </c>
      <c r="E5964" s="504">
        <v>358.58</v>
      </c>
      <c r="F5964" s="512">
        <v>3.5999999999999999E-3</v>
      </c>
    </row>
    <row r="5965" spans="1:6">
      <c r="A5965" s="513" t="s">
        <v>14051</v>
      </c>
      <c r="B5965" s="502">
        <v>101908</v>
      </c>
      <c r="C5965" s="503" t="s">
        <v>4070</v>
      </c>
      <c r="D5965" s="502" t="s">
        <v>13</v>
      </c>
      <c r="E5965" s="504">
        <v>229.35</v>
      </c>
      <c r="F5965" s="512">
        <v>5.7000000000000002E-3</v>
      </c>
    </row>
    <row r="5966" spans="1:6">
      <c r="A5966" s="513" t="s">
        <v>14051</v>
      </c>
      <c r="B5966" s="502">
        <v>101909</v>
      </c>
      <c r="C5966" s="503" t="s">
        <v>4071</v>
      </c>
      <c r="D5966" s="502" t="s">
        <v>13</v>
      </c>
      <c r="E5966" s="504">
        <v>266.27999999999997</v>
      </c>
      <c r="F5966" s="512">
        <v>4.8999999999999998E-3</v>
      </c>
    </row>
    <row r="5967" spans="1:6">
      <c r="A5967" s="513" t="s">
        <v>14051</v>
      </c>
      <c r="B5967" s="502">
        <v>101910</v>
      </c>
      <c r="C5967" s="503" t="s">
        <v>4072</v>
      </c>
      <c r="D5967" s="502" t="s">
        <v>13</v>
      </c>
      <c r="E5967" s="504">
        <v>312.43</v>
      </c>
      <c r="F5967" s="512">
        <v>4.1999999999999997E-3</v>
      </c>
    </row>
    <row r="5968" spans="1:6">
      <c r="A5968" s="513" t="s">
        <v>14051</v>
      </c>
      <c r="B5968" s="502">
        <v>101905</v>
      </c>
      <c r="C5968" s="503" t="s">
        <v>4067</v>
      </c>
      <c r="D5968" s="502" t="s">
        <v>13</v>
      </c>
      <c r="E5968" s="504">
        <v>236.28</v>
      </c>
      <c r="F5968" s="512">
        <v>5.4999999999999997E-3</v>
      </c>
    </row>
    <row r="5969" spans="1:6">
      <c r="A5969" s="513" t="s">
        <v>14051</v>
      </c>
      <c r="B5969" s="502">
        <v>101916</v>
      </c>
      <c r="C5969" s="503" t="s">
        <v>2480</v>
      </c>
      <c r="D5969" s="502" t="s">
        <v>13</v>
      </c>
      <c r="E5969" s="504">
        <v>3410.05</v>
      </c>
      <c r="F5969" s="512">
        <v>0.92759999999999998</v>
      </c>
    </row>
    <row r="5970" spans="1:6">
      <c r="A5970" s="513" t="s">
        <v>14051</v>
      </c>
      <c r="B5970" s="502">
        <v>101936</v>
      </c>
      <c r="C5970" s="503" t="s">
        <v>6807</v>
      </c>
      <c r="D5970" s="502" t="s">
        <v>13</v>
      </c>
      <c r="E5970" s="504">
        <v>8961.6200000000008</v>
      </c>
      <c r="F5970" s="512">
        <v>0.26379999999999998</v>
      </c>
    </row>
    <row r="5971" spans="1:6">
      <c r="A5971" s="513" t="s">
        <v>14051</v>
      </c>
      <c r="B5971" s="502">
        <v>101937</v>
      </c>
      <c r="C5971" s="503" t="s">
        <v>6808</v>
      </c>
      <c r="D5971" s="502" t="s">
        <v>13</v>
      </c>
      <c r="E5971" s="504">
        <v>16265.91</v>
      </c>
      <c r="F5971" s="512">
        <v>0.2208</v>
      </c>
    </row>
    <row r="5972" spans="1:6">
      <c r="A5972" s="513" t="s">
        <v>14051</v>
      </c>
      <c r="B5972" s="502">
        <v>92698</v>
      </c>
      <c r="C5972" s="503" t="s">
        <v>2617</v>
      </c>
      <c r="D5972" s="502" t="s">
        <v>13</v>
      </c>
      <c r="E5972" s="504">
        <v>23.58</v>
      </c>
      <c r="F5972" s="512">
        <v>0.39140000000000003</v>
      </c>
    </row>
    <row r="5973" spans="1:6">
      <c r="A5973" s="513" t="s">
        <v>14051</v>
      </c>
      <c r="B5973" s="502">
        <v>92700</v>
      </c>
      <c r="C5973" s="503" t="s">
        <v>2619</v>
      </c>
      <c r="D5973" s="502" t="s">
        <v>13</v>
      </c>
      <c r="E5973" s="504">
        <v>38.4</v>
      </c>
      <c r="F5973" s="512">
        <v>0.3594</v>
      </c>
    </row>
    <row r="5974" spans="1:6">
      <c r="A5974" s="513" t="s">
        <v>14051</v>
      </c>
      <c r="B5974" s="502">
        <v>92702</v>
      </c>
      <c r="C5974" s="503" t="s">
        <v>2621</v>
      </c>
      <c r="D5974" s="502" t="s">
        <v>13</v>
      </c>
      <c r="E5974" s="504">
        <v>60.01</v>
      </c>
      <c r="F5974" s="512">
        <v>0.33539999999999998</v>
      </c>
    </row>
    <row r="5975" spans="1:6">
      <c r="A5975" s="513" t="s">
        <v>14051</v>
      </c>
      <c r="B5975" s="502">
        <v>92669</v>
      </c>
      <c r="C5975" s="503" t="s">
        <v>2593</v>
      </c>
      <c r="D5975" s="502" t="s">
        <v>13</v>
      </c>
      <c r="E5975" s="504">
        <v>45.09</v>
      </c>
      <c r="F5975" s="512">
        <v>0.44640000000000002</v>
      </c>
    </row>
    <row r="5976" spans="1:6">
      <c r="A5976" s="513" t="s">
        <v>14051</v>
      </c>
      <c r="B5976" s="502">
        <v>92671</v>
      </c>
      <c r="C5976" s="503" t="s">
        <v>2595</v>
      </c>
      <c r="D5976" s="502" t="s">
        <v>13</v>
      </c>
      <c r="E5976" s="504">
        <v>59.19</v>
      </c>
      <c r="F5976" s="512">
        <v>0.55249999999999999</v>
      </c>
    </row>
    <row r="5977" spans="1:6">
      <c r="A5977" s="513" t="s">
        <v>14051</v>
      </c>
      <c r="B5977" s="502">
        <v>92673</v>
      </c>
      <c r="C5977" s="503" t="s">
        <v>2597</v>
      </c>
      <c r="D5977" s="502" t="s">
        <v>13</v>
      </c>
      <c r="E5977" s="504">
        <v>68.14</v>
      </c>
      <c r="F5977" s="512">
        <v>0.58789999999999998</v>
      </c>
    </row>
    <row r="5978" spans="1:6">
      <c r="A5978" s="513" t="s">
        <v>14051</v>
      </c>
      <c r="B5978" s="502">
        <v>92675</v>
      </c>
      <c r="C5978" s="503" t="s">
        <v>2599</v>
      </c>
      <c r="D5978" s="502" t="s">
        <v>13</v>
      </c>
      <c r="E5978" s="504">
        <v>88.54</v>
      </c>
      <c r="F5978" s="512">
        <v>0.65790000000000004</v>
      </c>
    </row>
    <row r="5979" spans="1:6">
      <c r="A5979" s="513" t="s">
        <v>14051</v>
      </c>
      <c r="B5979" s="502">
        <v>92677</v>
      </c>
      <c r="C5979" s="503" t="s">
        <v>2601</v>
      </c>
      <c r="D5979" s="502" t="s">
        <v>13</v>
      </c>
      <c r="E5979" s="504">
        <v>146.04</v>
      </c>
      <c r="F5979" s="512">
        <v>0.77100000000000002</v>
      </c>
    </row>
    <row r="5980" spans="1:6">
      <c r="A5980" s="513" t="s">
        <v>14051</v>
      </c>
      <c r="B5980" s="502">
        <v>92635</v>
      </c>
      <c r="C5980" s="503" t="s">
        <v>2573</v>
      </c>
      <c r="D5980" s="502" t="s">
        <v>13</v>
      </c>
      <c r="E5980" s="504">
        <v>233.37</v>
      </c>
      <c r="F5980" s="512">
        <v>0.70540000000000003</v>
      </c>
    </row>
    <row r="5981" spans="1:6">
      <c r="A5981" s="513" t="s">
        <v>14051</v>
      </c>
      <c r="B5981" s="502">
        <v>92679</v>
      </c>
      <c r="C5981" s="503" t="s">
        <v>2603</v>
      </c>
      <c r="D5981" s="502" t="s">
        <v>13</v>
      </c>
      <c r="E5981" s="504">
        <v>201.18</v>
      </c>
      <c r="F5981" s="512">
        <v>0.81830000000000003</v>
      </c>
    </row>
    <row r="5982" spans="1:6">
      <c r="A5982" s="513" t="s">
        <v>14051</v>
      </c>
      <c r="B5982" s="502">
        <v>92381</v>
      </c>
      <c r="C5982" s="503" t="s">
        <v>2563</v>
      </c>
      <c r="D5982" s="502" t="s">
        <v>13</v>
      </c>
      <c r="E5982" s="504">
        <v>60.61</v>
      </c>
      <c r="F5982" s="512">
        <v>0.33210000000000001</v>
      </c>
    </row>
    <row r="5983" spans="1:6">
      <c r="A5983" s="513" t="s">
        <v>14051</v>
      </c>
      <c r="B5983" s="502">
        <v>92383</v>
      </c>
      <c r="C5983" s="503" t="s">
        <v>2565</v>
      </c>
      <c r="D5983" s="502" t="s">
        <v>13</v>
      </c>
      <c r="E5983" s="504">
        <v>76.790000000000006</v>
      </c>
      <c r="F5983" s="512">
        <v>0.42580000000000001</v>
      </c>
    </row>
    <row r="5984" spans="1:6">
      <c r="A5984" s="513" t="s">
        <v>14051</v>
      </c>
      <c r="B5984" s="502">
        <v>92385</v>
      </c>
      <c r="C5984" s="503" t="s">
        <v>2567</v>
      </c>
      <c r="D5984" s="502" t="s">
        <v>13</v>
      </c>
      <c r="E5984" s="504">
        <v>88.19</v>
      </c>
      <c r="F5984" s="512">
        <v>0.45419999999999999</v>
      </c>
    </row>
    <row r="5985" spans="1:6">
      <c r="A5985" s="513" t="s">
        <v>14051</v>
      </c>
      <c r="B5985" s="502">
        <v>92350</v>
      </c>
      <c r="C5985" s="503" t="s">
        <v>2542</v>
      </c>
      <c r="D5985" s="502" t="s">
        <v>13</v>
      </c>
      <c r="E5985" s="504">
        <v>111.7</v>
      </c>
      <c r="F5985" s="512">
        <v>0.52149999999999996</v>
      </c>
    </row>
    <row r="5986" spans="1:6">
      <c r="A5986" s="513" t="s">
        <v>14051</v>
      </c>
      <c r="B5986" s="502">
        <v>92387</v>
      </c>
      <c r="C5986" s="503" t="s">
        <v>2569</v>
      </c>
      <c r="D5986" s="502" t="s">
        <v>13</v>
      </c>
      <c r="E5986" s="504">
        <v>111.59</v>
      </c>
      <c r="F5986" s="512">
        <v>0.52200000000000002</v>
      </c>
    </row>
    <row r="5987" spans="1:6">
      <c r="A5987" s="513" t="s">
        <v>14051</v>
      </c>
      <c r="B5987" s="502">
        <v>92352</v>
      </c>
      <c r="C5987" s="503" t="s">
        <v>2544</v>
      </c>
      <c r="D5987" s="502" t="s">
        <v>13</v>
      </c>
      <c r="E5987" s="504">
        <v>170.84</v>
      </c>
      <c r="F5987" s="512">
        <v>0.65910000000000002</v>
      </c>
    </row>
    <row r="5988" spans="1:6">
      <c r="A5988" s="513" t="s">
        <v>14051</v>
      </c>
      <c r="B5988" s="502">
        <v>92389</v>
      </c>
      <c r="C5988" s="503" t="s">
        <v>2571</v>
      </c>
      <c r="D5988" s="502" t="s">
        <v>13</v>
      </c>
      <c r="E5988" s="504">
        <v>173.68</v>
      </c>
      <c r="F5988" s="512">
        <v>0.64829999999999999</v>
      </c>
    </row>
    <row r="5989" spans="1:6">
      <c r="A5989" s="513" t="s">
        <v>14051</v>
      </c>
      <c r="B5989" s="502">
        <v>92354</v>
      </c>
      <c r="C5989" s="503" t="s">
        <v>2546</v>
      </c>
      <c r="D5989" s="502" t="s">
        <v>13</v>
      </c>
      <c r="E5989" s="504">
        <v>227.63</v>
      </c>
      <c r="F5989" s="512">
        <v>0.72319999999999995</v>
      </c>
    </row>
    <row r="5990" spans="1:6">
      <c r="A5990" s="513" t="s">
        <v>14051</v>
      </c>
      <c r="B5990" s="502">
        <v>92699</v>
      </c>
      <c r="C5990" s="503" t="s">
        <v>2618</v>
      </c>
      <c r="D5990" s="502" t="s">
        <v>13</v>
      </c>
      <c r="E5990" s="504">
        <v>22.09</v>
      </c>
      <c r="F5990" s="512">
        <v>0.35039999999999999</v>
      </c>
    </row>
    <row r="5991" spans="1:6">
      <c r="A5991" s="513" t="s">
        <v>14051</v>
      </c>
      <c r="B5991" s="502">
        <v>92701</v>
      </c>
      <c r="C5991" s="503" t="s">
        <v>2620</v>
      </c>
      <c r="D5991" s="502" t="s">
        <v>13</v>
      </c>
      <c r="E5991" s="504">
        <v>36.18</v>
      </c>
      <c r="F5991" s="512">
        <v>0.3201</v>
      </c>
    </row>
    <row r="5992" spans="1:6">
      <c r="A5992" s="513" t="s">
        <v>14051</v>
      </c>
      <c r="B5992" s="502">
        <v>92703</v>
      </c>
      <c r="C5992" s="503" t="s">
        <v>2622</v>
      </c>
      <c r="D5992" s="502" t="s">
        <v>13</v>
      </c>
      <c r="E5992" s="504">
        <v>57.27</v>
      </c>
      <c r="F5992" s="512">
        <v>0.30359999999999998</v>
      </c>
    </row>
    <row r="5993" spans="1:6">
      <c r="A5993" s="513" t="s">
        <v>14051</v>
      </c>
      <c r="B5993" s="502">
        <v>92670</v>
      </c>
      <c r="C5993" s="503" t="s">
        <v>2594</v>
      </c>
      <c r="D5993" s="502" t="s">
        <v>13</v>
      </c>
      <c r="E5993" s="504">
        <v>42.35</v>
      </c>
      <c r="F5993" s="512">
        <v>0.41060000000000002</v>
      </c>
    </row>
    <row r="5994" spans="1:6">
      <c r="A5994" s="513" t="s">
        <v>14051</v>
      </c>
      <c r="B5994" s="502">
        <v>92672</v>
      </c>
      <c r="C5994" s="503" t="s">
        <v>2596</v>
      </c>
      <c r="D5994" s="502" t="s">
        <v>13</v>
      </c>
      <c r="E5994" s="504">
        <v>53.74</v>
      </c>
      <c r="F5994" s="512">
        <v>0.5071</v>
      </c>
    </row>
    <row r="5995" spans="1:6">
      <c r="A5995" s="513" t="s">
        <v>14051</v>
      </c>
      <c r="B5995" s="502">
        <v>92674</v>
      </c>
      <c r="C5995" s="503" t="s">
        <v>2598</v>
      </c>
      <c r="D5995" s="502" t="s">
        <v>13</v>
      </c>
      <c r="E5995" s="504">
        <v>64.38</v>
      </c>
      <c r="F5995" s="512">
        <v>0.56379999999999997</v>
      </c>
    </row>
    <row r="5996" spans="1:6">
      <c r="A5996" s="513" t="s">
        <v>14051</v>
      </c>
      <c r="B5996" s="502">
        <v>92676</v>
      </c>
      <c r="C5996" s="503" t="s">
        <v>2600</v>
      </c>
      <c r="D5996" s="502" t="s">
        <v>13</v>
      </c>
      <c r="E5996" s="504">
        <v>85.99</v>
      </c>
      <c r="F5996" s="512">
        <v>0.64770000000000005</v>
      </c>
    </row>
    <row r="5997" spans="1:6">
      <c r="A5997" s="513" t="s">
        <v>14051</v>
      </c>
      <c r="B5997" s="502">
        <v>92678</v>
      </c>
      <c r="C5997" s="503" t="s">
        <v>2602</v>
      </c>
      <c r="D5997" s="502" t="s">
        <v>13</v>
      </c>
      <c r="E5997" s="504">
        <v>134.81</v>
      </c>
      <c r="F5997" s="512">
        <v>0.75190000000000001</v>
      </c>
    </row>
    <row r="5998" spans="1:6">
      <c r="A5998" s="513" t="s">
        <v>14051</v>
      </c>
      <c r="B5998" s="502">
        <v>92636</v>
      </c>
      <c r="C5998" s="503" t="s">
        <v>2574</v>
      </c>
      <c r="D5998" s="502" t="s">
        <v>13</v>
      </c>
      <c r="E5998" s="504">
        <v>211.73</v>
      </c>
      <c r="F5998" s="512">
        <v>0.67530000000000001</v>
      </c>
    </row>
    <row r="5999" spans="1:6">
      <c r="A5999" s="513" t="s">
        <v>14051</v>
      </c>
      <c r="B5999" s="502">
        <v>92680</v>
      </c>
      <c r="C5999" s="503" t="s">
        <v>2604</v>
      </c>
      <c r="D5999" s="502" t="s">
        <v>13</v>
      </c>
      <c r="E5999" s="504">
        <v>179.54</v>
      </c>
      <c r="F5999" s="512">
        <v>0.7964</v>
      </c>
    </row>
    <row r="6000" spans="1:6">
      <c r="A6000" s="513" t="s">
        <v>14051</v>
      </c>
      <c r="B6000" s="502">
        <v>92382</v>
      </c>
      <c r="C6000" s="503" t="s">
        <v>2564</v>
      </c>
      <c r="D6000" s="502" t="s">
        <v>13</v>
      </c>
      <c r="E6000" s="504">
        <v>57.87</v>
      </c>
      <c r="F6000" s="512">
        <v>0.30049999999999999</v>
      </c>
    </row>
    <row r="6001" spans="1:6">
      <c r="A6001" s="513" t="s">
        <v>14051</v>
      </c>
      <c r="B6001" s="502">
        <v>92384</v>
      </c>
      <c r="C6001" s="503" t="s">
        <v>2566</v>
      </c>
      <c r="D6001" s="502" t="s">
        <v>13</v>
      </c>
      <c r="E6001" s="504">
        <v>71.34</v>
      </c>
      <c r="F6001" s="512">
        <v>0.38200000000000001</v>
      </c>
    </row>
    <row r="6002" spans="1:6">
      <c r="A6002" s="513" t="s">
        <v>14051</v>
      </c>
      <c r="B6002" s="502">
        <v>92386</v>
      </c>
      <c r="C6002" s="503" t="s">
        <v>2568</v>
      </c>
      <c r="D6002" s="502" t="s">
        <v>13</v>
      </c>
      <c r="E6002" s="504">
        <v>84.43</v>
      </c>
      <c r="F6002" s="512">
        <v>0.4299</v>
      </c>
    </row>
    <row r="6003" spans="1:6">
      <c r="A6003" s="513" t="s">
        <v>14051</v>
      </c>
      <c r="B6003" s="502">
        <v>92351</v>
      </c>
      <c r="C6003" s="503" t="s">
        <v>2543</v>
      </c>
      <c r="D6003" s="502" t="s">
        <v>13</v>
      </c>
      <c r="E6003" s="504">
        <v>109.15</v>
      </c>
      <c r="F6003" s="512">
        <v>0.51029999999999998</v>
      </c>
    </row>
    <row r="6004" spans="1:6">
      <c r="A6004" s="513" t="s">
        <v>14051</v>
      </c>
      <c r="B6004" s="502">
        <v>92388</v>
      </c>
      <c r="C6004" s="503" t="s">
        <v>2570</v>
      </c>
      <c r="D6004" s="502" t="s">
        <v>13</v>
      </c>
      <c r="E6004" s="504">
        <v>109.04</v>
      </c>
      <c r="F6004" s="512">
        <v>0.51080000000000003</v>
      </c>
    </row>
    <row r="6005" spans="1:6">
      <c r="A6005" s="513" t="s">
        <v>14051</v>
      </c>
      <c r="B6005" s="502">
        <v>92353</v>
      </c>
      <c r="C6005" s="503" t="s">
        <v>2545</v>
      </c>
      <c r="D6005" s="502" t="s">
        <v>13</v>
      </c>
      <c r="E6005" s="504">
        <v>159.61000000000001</v>
      </c>
      <c r="F6005" s="512">
        <v>0.6351</v>
      </c>
    </row>
    <row r="6006" spans="1:6">
      <c r="A6006" s="513" t="s">
        <v>14051</v>
      </c>
      <c r="B6006" s="502">
        <v>92390</v>
      </c>
      <c r="C6006" s="503" t="s">
        <v>2572</v>
      </c>
      <c r="D6006" s="502" t="s">
        <v>13</v>
      </c>
      <c r="E6006" s="504">
        <v>162.44999999999999</v>
      </c>
      <c r="F6006" s="512">
        <v>0.624</v>
      </c>
    </row>
    <row r="6007" spans="1:6">
      <c r="A6007" s="513" t="s">
        <v>14051</v>
      </c>
      <c r="B6007" s="502">
        <v>92355</v>
      </c>
      <c r="C6007" s="503" t="s">
        <v>2547</v>
      </c>
      <c r="D6007" s="502" t="s">
        <v>13</v>
      </c>
      <c r="E6007" s="504">
        <v>205.99</v>
      </c>
      <c r="F6007" s="512">
        <v>0.69410000000000005</v>
      </c>
    </row>
    <row r="6008" spans="1:6">
      <c r="A6008" s="513" t="s">
        <v>14051</v>
      </c>
      <c r="B6008" s="502">
        <v>101925</v>
      </c>
      <c r="C6008" s="503" t="s">
        <v>2525</v>
      </c>
      <c r="D6008" s="502" t="s">
        <v>13</v>
      </c>
      <c r="E6008" s="504">
        <v>341.8</v>
      </c>
      <c r="F6008" s="512">
        <v>0.79559999999999997</v>
      </c>
    </row>
    <row r="6009" spans="1:6">
      <c r="A6009" s="513" t="s">
        <v>14051</v>
      </c>
      <c r="B6009" s="502">
        <v>101934</v>
      </c>
      <c r="C6009" s="503" t="s">
        <v>2534</v>
      </c>
      <c r="D6009" s="502" t="s">
        <v>13</v>
      </c>
      <c r="E6009" s="504">
        <v>351.31</v>
      </c>
      <c r="F6009" s="512">
        <v>0.77400000000000002</v>
      </c>
    </row>
    <row r="6010" spans="1:6">
      <c r="A6010" s="513" t="s">
        <v>14051</v>
      </c>
      <c r="B6010" s="502">
        <v>97541</v>
      </c>
      <c r="C6010" s="503" t="s">
        <v>2772</v>
      </c>
      <c r="D6010" s="502" t="s">
        <v>13</v>
      </c>
      <c r="E6010" s="504">
        <v>29.45</v>
      </c>
      <c r="F6010" s="512">
        <v>0.40649999999999997</v>
      </c>
    </row>
    <row r="6011" spans="1:6">
      <c r="A6011" s="513" t="s">
        <v>14051</v>
      </c>
      <c r="B6011" s="502">
        <v>97462</v>
      </c>
      <c r="C6011" s="503" t="s">
        <v>2711</v>
      </c>
      <c r="D6011" s="502" t="s">
        <v>13</v>
      </c>
      <c r="E6011" s="504">
        <v>30.48</v>
      </c>
      <c r="F6011" s="512">
        <v>0.54859999999999998</v>
      </c>
    </row>
    <row r="6012" spans="1:6">
      <c r="A6012" s="513" t="s">
        <v>14051</v>
      </c>
      <c r="B6012" s="502">
        <v>97544</v>
      </c>
      <c r="C6012" s="503" t="s">
        <v>2774</v>
      </c>
      <c r="D6012" s="502" t="s">
        <v>13</v>
      </c>
      <c r="E6012" s="504">
        <v>50.5</v>
      </c>
      <c r="F6012" s="512">
        <v>0.33110000000000001</v>
      </c>
    </row>
    <row r="6013" spans="1:6">
      <c r="A6013" s="513" t="s">
        <v>14051</v>
      </c>
      <c r="B6013" s="502">
        <v>97500</v>
      </c>
      <c r="C6013" s="503" t="s">
        <v>2741</v>
      </c>
      <c r="D6013" s="502" t="s">
        <v>13</v>
      </c>
      <c r="E6013" s="504">
        <v>27.53</v>
      </c>
      <c r="F6013" s="512">
        <v>0.60729999999999995</v>
      </c>
    </row>
    <row r="6014" spans="1:6">
      <c r="A6014" s="513" t="s">
        <v>14051</v>
      </c>
      <c r="B6014" s="502">
        <v>97465</v>
      </c>
      <c r="C6014" s="503" t="s">
        <v>2713</v>
      </c>
      <c r="D6014" s="502" t="s">
        <v>13</v>
      </c>
      <c r="E6014" s="504">
        <v>61.5</v>
      </c>
      <c r="F6014" s="512">
        <v>0.71319999999999995</v>
      </c>
    </row>
    <row r="6015" spans="1:6">
      <c r="A6015" s="513" t="s">
        <v>14051</v>
      </c>
      <c r="B6015" s="502">
        <v>97503</v>
      </c>
      <c r="C6015" s="503" t="s">
        <v>2743</v>
      </c>
      <c r="D6015" s="502" t="s">
        <v>13</v>
      </c>
      <c r="E6015" s="504">
        <v>56.31</v>
      </c>
      <c r="F6015" s="512">
        <v>0.77890000000000004</v>
      </c>
    </row>
    <row r="6016" spans="1:6">
      <c r="A6016" s="513" t="s">
        <v>14051</v>
      </c>
      <c r="B6016" s="502">
        <v>97468</v>
      </c>
      <c r="C6016" s="503" t="s">
        <v>2715</v>
      </c>
      <c r="D6016" s="502" t="s">
        <v>13</v>
      </c>
      <c r="E6016" s="504">
        <v>78.099999999999994</v>
      </c>
      <c r="F6016" s="512">
        <v>0.71819999999999995</v>
      </c>
    </row>
    <row r="6017" spans="1:6">
      <c r="A6017" s="513" t="s">
        <v>14051</v>
      </c>
      <c r="B6017" s="502">
        <v>97506</v>
      </c>
      <c r="C6017" s="503" t="s">
        <v>2745</v>
      </c>
      <c r="D6017" s="502" t="s">
        <v>13</v>
      </c>
      <c r="E6017" s="504">
        <v>70.39</v>
      </c>
      <c r="F6017" s="512">
        <v>0.79679999999999995</v>
      </c>
    </row>
    <row r="6018" spans="1:6">
      <c r="A6018" s="513" t="s">
        <v>14051</v>
      </c>
      <c r="B6018" s="502">
        <v>97444</v>
      </c>
      <c r="C6018" s="503" t="s">
        <v>2696</v>
      </c>
      <c r="D6018" s="502" t="s">
        <v>13</v>
      </c>
      <c r="E6018" s="504">
        <v>134.4</v>
      </c>
      <c r="F6018" s="512">
        <v>0.6583</v>
      </c>
    </row>
    <row r="6019" spans="1:6">
      <c r="A6019" s="513" t="s">
        <v>14051</v>
      </c>
      <c r="B6019" s="502">
        <v>97471</v>
      </c>
      <c r="C6019" s="503" t="s">
        <v>2717</v>
      </c>
      <c r="D6019" s="502" t="s">
        <v>13</v>
      </c>
      <c r="E6019" s="504">
        <v>116.11</v>
      </c>
      <c r="F6019" s="512">
        <v>0.76190000000000002</v>
      </c>
    </row>
    <row r="6020" spans="1:6">
      <c r="A6020" s="513" t="s">
        <v>14051</v>
      </c>
      <c r="B6020" s="502">
        <v>97509</v>
      </c>
      <c r="C6020" s="503" t="s">
        <v>2747</v>
      </c>
      <c r="D6020" s="502" t="s">
        <v>13</v>
      </c>
      <c r="E6020" s="504">
        <v>105.18</v>
      </c>
      <c r="F6020" s="512">
        <v>0.84109999999999996</v>
      </c>
    </row>
    <row r="6021" spans="1:6">
      <c r="A6021" s="513" t="s">
        <v>14051</v>
      </c>
      <c r="B6021" s="502">
        <v>97447</v>
      </c>
      <c r="C6021" s="503" t="s">
        <v>2698</v>
      </c>
      <c r="D6021" s="502" t="s">
        <v>13</v>
      </c>
      <c r="E6021" s="504">
        <v>229.8</v>
      </c>
      <c r="F6021" s="512">
        <v>0.77449999999999997</v>
      </c>
    </row>
    <row r="6022" spans="1:6">
      <c r="A6022" s="513" t="s">
        <v>14051</v>
      </c>
      <c r="B6022" s="502">
        <v>97475</v>
      </c>
      <c r="C6022" s="503" t="s">
        <v>2719</v>
      </c>
      <c r="D6022" s="502" t="s">
        <v>13</v>
      </c>
      <c r="E6022" s="504">
        <v>214.62</v>
      </c>
      <c r="F6022" s="512">
        <v>0.82930000000000004</v>
      </c>
    </row>
    <row r="6023" spans="1:6">
      <c r="A6023" s="513" t="s">
        <v>14051</v>
      </c>
      <c r="B6023" s="502">
        <v>97512</v>
      </c>
      <c r="C6023" s="503" t="s">
        <v>2749</v>
      </c>
      <c r="D6023" s="502" t="s">
        <v>13</v>
      </c>
      <c r="E6023" s="504">
        <v>198.93</v>
      </c>
      <c r="F6023" s="512">
        <v>0.89470000000000005</v>
      </c>
    </row>
    <row r="6024" spans="1:6">
      <c r="A6024" s="513" t="s">
        <v>14051</v>
      </c>
      <c r="B6024" s="502">
        <v>97450</v>
      </c>
      <c r="C6024" s="503" t="s">
        <v>2700</v>
      </c>
      <c r="D6024" s="502" t="s">
        <v>13</v>
      </c>
      <c r="E6024" s="504">
        <v>298.2</v>
      </c>
      <c r="F6024" s="512">
        <v>0.80710000000000004</v>
      </c>
    </row>
    <row r="6025" spans="1:6">
      <c r="A6025" s="513" t="s">
        <v>14051</v>
      </c>
      <c r="B6025" s="502">
        <v>97478</v>
      </c>
      <c r="C6025" s="503" t="s">
        <v>2721</v>
      </c>
      <c r="D6025" s="502" t="s">
        <v>13</v>
      </c>
      <c r="E6025" s="504">
        <v>286.14</v>
      </c>
      <c r="F6025" s="512">
        <v>0.84119999999999995</v>
      </c>
    </row>
    <row r="6026" spans="1:6">
      <c r="A6026" s="513" t="s">
        <v>14051</v>
      </c>
      <c r="B6026" s="502">
        <v>97515</v>
      </c>
      <c r="C6026" s="503" t="s">
        <v>2751</v>
      </c>
      <c r="D6026" s="502" t="s">
        <v>13</v>
      </c>
      <c r="E6026" s="504">
        <v>265.51</v>
      </c>
      <c r="F6026" s="512">
        <v>0.90649999999999997</v>
      </c>
    </row>
    <row r="6027" spans="1:6">
      <c r="A6027" s="513" t="s">
        <v>14051</v>
      </c>
      <c r="B6027" s="502">
        <v>92928</v>
      </c>
      <c r="C6027" s="503" t="s">
        <v>2657</v>
      </c>
      <c r="D6027" s="502" t="s">
        <v>13</v>
      </c>
      <c r="E6027" s="504">
        <v>59.5</v>
      </c>
      <c r="F6027" s="512">
        <v>0.45710000000000001</v>
      </c>
    </row>
    <row r="6028" spans="1:6">
      <c r="A6028" s="513" t="s">
        <v>14051</v>
      </c>
      <c r="B6028" s="502">
        <v>92943</v>
      </c>
      <c r="C6028" s="503" t="s">
        <v>2672</v>
      </c>
      <c r="D6028" s="502" t="s">
        <v>13</v>
      </c>
      <c r="E6028" s="504">
        <v>46.11</v>
      </c>
      <c r="F6028" s="512">
        <v>0.58989999999999998</v>
      </c>
    </row>
    <row r="6029" spans="1:6">
      <c r="A6029" s="513" t="s">
        <v>14051</v>
      </c>
      <c r="B6029" s="502">
        <v>92929</v>
      </c>
      <c r="C6029" s="503" t="s">
        <v>2658</v>
      </c>
      <c r="D6029" s="502" t="s">
        <v>13</v>
      </c>
      <c r="E6029" s="504">
        <v>59.5</v>
      </c>
      <c r="F6029" s="512">
        <v>0.45710000000000001</v>
      </c>
    </row>
    <row r="6030" spans="1:6">
      <c r="A6030" s="513" t="s">
        <v>14051</v>
      </c>
      <c r="B6030" s="502">
        <v>92944</v>
      </c>
      <c r="C6030" s="503" t="s">
        <v>2673</v>
      </c>
      <c r="D6030" s="502" t="s">
        <v>13</v>
      </c>
      <c r="E6030" s="504">
        <v>46.11</v>
      </c>
      <c r="F6030" s="512">
        <v>0.58989999999999998</v>
      </c>
    </row>
    <row r="6031" spans="1:6">
      <c r="A6031" s="513" t="s">
        <v>14051</v>
      </c>
      <c r="B6031" s="502">
        <v>92930</v>
      </c>
      <c r="C6031" s="503" t="s">
        <v>2659</v>
      </c>
      <c r="D6031" s="502" t="s">
        <v>13</v>
      </c>
      <c r="E6031" s="504">
        <v>59.5</v>
      </c>
      <c r="F6031" s="512">
        <v>0.45710000000000001</v>
      </c>
    </row>
    <row r="6032" spans="1:6">
      <c r="A6032" s="513" t="s">
        <v>14051</v>
      </c>
      <c r="B6032" s="502">
        <v>92945</v>
      </c>
      <c r="C6032" s="503" t="s">
        <v>2674</v>
      </c>
      <c r="D6032" s="502" t="s">
        <v>13</v>
      </c>
      <c r="E6032" s="504">
        <v>46.11</v>
      </c>
      <c r="F6032" s="512">
        <v>0.58989999999999998</v>
      </c>
    </row>
    <row r="6033" spans="1:6">
      <c r="A6033" s="513" t="s">
        <v>14051</v>
      </c>
      <c r="B6033" s="502">
        <v>92925</v>
      </c>
      <c r="C6033" s="503" t="s">
        <v>2654</v>
      </c>
      <c r="D6033" s="502" t="s">
        <v>13</v>
      </c>
      <c r="E6033" s="504">
        <v>52.01</v>
      </c>
      <c r="F6033" s="512">
        <v>0.43159999999999998</v>
      </c>
    </row>
    <row r="6034" spans="1:6">
      <c r="A6034" s="513" t="s">
        <v>14051</v>
      </c>
      <c r="B6034" s="502">
        <v>92940</v>
      </c>
      <c r="C6034" s="503" t="s">
        <v>2669</v>
      </c>
      <c r="D6034" s="502" t="s">
        <v>13</v>
      </c>
      <c r="E6034" s="504">
        <v>40.25</v>
      </c>
      <c r="F6034" s="512">
        <v>0.55779999999999996</v>
      </c>
    </row>
    <row r="6035" spans="1:6">
      <c r="A6035" s="513" t="s">
        <v>14051</v>
      </c>
      <c r="B6035" s="502">
        <v>92926</v>
      </c>
      <c r="C6035" s="503" t="s">
        <v>2655</v>
      </c>
      <c r="D6035" s="502" t="s">
        <v>13</v>
      </c>
      <c r="E6035" s="504">
        <v>52</v>
      </c>
      <c r="F6035" s="512">
        <v>0.43149999999999999</v>
      </c>
    </row>
    <row r="6036" spans="1:6">
      <c r="A6036" s="513" t="s">
        <v>14051</v>
      </c>
      <c r="B6036" s="502">
        <v>92941</v>
      </c>
      <c r="C6036" s="503" t="s">
        <v>2670</v>
      </c>
      <c r="D6036" s="502" t="s">
        <v>13</v>
      </c>
      <c r="E6036" s="504">
        <v>40.24</v>
      </c>
      <c r="F6036" s="512">
        <v>0.55769999999999997</v>
      </c>
    </row>
    <row r="6037" spans="1:6">
      <c r="A6037" s="513" t="s">
        <v>14051</v>
      </c>
      <c r="B6037" s="502">
        <v>92927</v>
      </c>
      <c r="C6037" s="503" t="s">
        <v>2656</v>
      </c>
      <c r="D6037" s="502" t="s">
        <v>13</v>
      </c>
      <c r="E6037" s="504">
        <v>52</v>
      </c>
      <c r="F6037" s="512">
        <v>0.43149999999999999</v>
      </c>
    </row>
    <row r="6038" spans="1:6">
      <c r="A6038" s="513" t="s">
        <v>14051</v>
      </c>
      <c r="B6038" s="502">
        <v>92942</v>
      </c>
      <c r="C6038" s="503" t="s">
        <v>2671</v>
      </c>
      <c r="D6038" s="502" t="s">
        <v>13</v>
      </c>
      <c r="E6038" s="504">
        <v>40.24</v>
      </c>
      <c r="F6038" s="512">
        <v>0.55769999999999997</v>
      </c>
    </row>
    <row r="6039" spans="1:6">
      <c r="A6039" s="513" t="s">
        <v>14051</v>
      </c>
      <c r="B6039" s="502">
        <v>92918</v>
      </c>
      <c r="C6039" s="503" t="s">
        <v>2652</v>
      </c>
      <c r="D6039" s="502" t="s">
        <v>13</v>
      </c>
      <c r="E6039" s="504">
        <v>41.88</v>
      </c>
      <c r="F6039" s="512">
        <v>0.35320000000000001</v>
      </c>
    </row>
    <row r="6040" spans="1:6">
      <c r="A6040" s="513" t="s">
        <v>14051</v>
      </c>
      <c r="B6040" s="502">
        <v>92938</v>
      </c>
      <c r="C6040" s="503" t="s">
        <v>2667</v>
      </c>
      <c r="D6040" s="502" t="s">
        <v>13</v>
      </c>
      <c r="E6040" s="504">
        <v>31.56</v>
      </c>
      <c r="F6040" s="512">
        <v>0.46860000000000002</v>
      </c>
    </row>
    <row r="6041" spans="1:6">
      <c r="A6041" s="513" t="s">
        <v>14051</v>
      </c>
      <c r="B6041" s="502">
        <v>92920</v>
      </c>
      <c r="C6041" s="503" t="s">
        <v>2653</v>
      </c>
      <c r="D6041" s="502" t="s">
        <v>13</v>
      </c>
      <c r="E6041" s="504">
        <v>42.17</v>
      </c>
      <c r="F6041" s="512">
        <v>0.35759999999999997</v>
      </c>
    </row>
    <row r="6042" spans="1:6">
      <c r="A6042" s="513" t="s">
        <v>14051</v>
      </c>
      <c r="B6042" s="502">
        <v>92939</v>
      </c>
      <c r="C6042" s="503" t="s">
        <v>2668</v>
      </c>
      <c r="D6042" s="502" t="s">
        <v>13</v>
      </c>
      <c r="E6042" s="504">
        <v>31.85</v>
      </c>
      <c r="F6042" s="512">
        <v>0.47349999999999998</v>
      </c>
    </row>
    <row r="6043" spans="1:6">
      <c r="A6043" s="513" t="s">
        <v>14051</v>
      </c>
      <c r="B6043" s="502">
        <v>92910</v>
      </c>
      <c r="C6043" s="503" t="s">
        <v>2647</v>
      </c>
      <c r="D6043" s="502" t="s">
        <v>13</v>
      </c>
      <c r="E6043" s="504">
        <v>115.5</v>
      </c>
      <c r="F6043" s="512">
        <v>0.6613</v>
      </c>
    </row>
    <row r="6044" spans="1:6">
      <c r="A6044" s="513" t="s">
        <v>14051</v>
      </c>
      <c r="B6044" s="502">
        <v>92934</v>
      </c>
      <c r="C6044" s="503" t="s">
        <v>2663</v>
      </c>
      <c r="D6044" s="502" t="s">
        <v>13</v>
      </c>
      <c r="E6044" s="504">
        <v>117.35</v>
      </c>
      <c r="F6044" s="512">
        <v>0.65090000000000003</v>
      </c>
    </row>
    <row r="6045" spans="1:6">
      <c r="A6045" s="513" t="s">
        <v>14051</v>
      </c>
      <c r="B6045" s="502">
        <v>92949</v>
      </c>
      <c r="C6045" s="503" t="s">
        <v>2678</v>
      </c>
      <c r="D6045" s="502" t="s">
        <v>13</v>
      </c>
      <c r="E6045" s="504">
        <v>98.88</v>
      </c>
      <c r="F6045" s="512">
        <v>0.77249999999999996</v>
      </c>
    </row>
    <row r="6046" spans="1:6">
      <c r="A6046" s="513" t="s">
        <v>14051</v>
      </c>
      <c r="B6046" s="502">
        <v>92911</v>
      </c>
      <c r="C6046" s="503" t="s">
        <v>2648</v>
      </c>
      <c r="D6046" s="502" t="s">
        <v>13</v>
      </c>
      <c r="E6046" s="504">
        <v>115.5</v>
      </c>
      <c r="F6046" s="512">
        <v>0.6613</v>
      </c>
    </row>
    <row r="6047" spans="1:6">
      <c r="A6047" s="513" t="s">
        <v>14051</v>
      </c>
      <c r="B6047" s="502">
        <v>92935</v>
      </c>
      <c r="C6047" s="503" t="s">
        <v>2664</v>
      </c>
      <c r="D6047" s="502" t="s">
        <v>13</v>
      </c>
      <c r="E6047" s="504">
        <v>117.35</v>
      </c>
      <c r="F6047" s="512">
        <v>0.65090000000000003</v>
      </c>
    </row>
    <row r="6048" spans="1:6">
      <c r="A6048" s="513" t="s">
        <v>14051</v>
      </c>
      <c r="B6048" s="502">
        <v>92950</v>
      </c>
      <c r="C6048" s="503" t="s">
        <v>2679</v>
      </c>
      <c r="D6048" s="502" t="s">
        <v>13</v>
      </c>
      <c r="E6048" s="504">
        <v>98.88</v>
      </c>
      <c r="F6048" s="512">
        <v>0.77249999999999996</v>
      </c>
    </row>
    <row r="6049" spans="1:6">
      <c r="A6049" s="513" t="s">
        <v>14051</v>
      </c>
      <c r="B6049" s="502">
        <v>92907</v>
      </c>
      <c r="C6049" s="503" t="s">
        <v>2644</v>
      </c>
      <c r="D6049" s="502" t="s">
        <v>13</v>
      </c>
      <c r="E6049" s="504">
        <v>79.400000000000006</v>
      </c>
      <c r="F6049" s="512">
        <v>0.5484</v>
      </c>
    </row>
    <row r="6050" spans="1:6">
      <c r="A6050" s="513" t="s">
        <v>14051</v>
      </c>
      <c r="B6050" s="502">
        <v>92931</v>
      </c>
      <c r="C6050" s="503" t="s">
        <v>2660</v>
      </c>
      <c r="D6050" s="502" t="s">
        <v>13</v>
      </c>
      <c r="E6050" s="504">
        <v>79.34</v>
      </c>
      <c r="F6050" s="512">
        <v>0.54879999999999995</v>
      </c>
    </row>
    <row r="6051" spans="1:6">
      <c r="A6051" s="513" t="s">
        <v>14051</v>
      </c>
      <c r="B6051" s="502">
        <v>92946</v>
      </c>
      <c r="C6051" s="503" t="s">
        <v>2675</v>
      </c>
      <c r="D6051" s="502" t="s">
        <v>13</v>
      </c>
      <c r="E6051" s="504">
        <v>63.94</v>
      </c>
      <c r="F6051" s="512">
        <v>0.68100000000000005</v>
      </c>
    </row>
    <row r="6052" spans="1:6">
      <c r="A6052" s="513" t="s">
        <v>14051</v>
      </c>
      <c r="B6052" s="502">
        <v>92908</v>
      </c>
      <c r="C6052" s="503" t="s">
        <v>2645</v>
      </c>
      <c r="D6052" s="502" t="s">
        <v>13</v>
      </c>
      <c r="E6052" s="504">
        <v>79.400000000000006</v>
      </c>
      <c r="F6052" s="512">
        <v>0.5484</v>
      </c>
    </row>
    <row r="6053" spans="1:6">
      <c r="A6053" s="513" t="s">
        <v>14051</v>
      </c>
      <c r="B6053" s="502">
        <v>92932</v>
      </c>
      <c r="C6053" s="503" t="s">
        <v>2661</v>
      </c>
      <c r="D6053" s="502" t="s">
        <v>13</v>
      </c>
      <c r="E6053" s="504">
        <v>79.34</v>
      </c>
      <c r="F6053" s="512">
        <v>0.54879999999999995</v>
      </c>
    </row>
    <row r="6054" spans="1:6">
      <c r="A6054" s="513" t="s">
        <v>14051</v>
      </c>
      <c r="B6054" s="502">
        <v>92947</v>
      </c>
      <c r="C6054" s="503" t="s">
        <v>2676</v>
      </c>
      <c r="D6054" s="502" t="s">
        <v>13</v>
      </c>
      <c r="E6054" s="504">
        <v>63.94</v>
      </c>
      <c r="F6054" s="512">
        <v>0.68100000000000005</v>
      </c>
    </row>
    <row r="6055" spans="1:6">
      <c r="A6055" s="513" t="s">
        <v>14051</v>
      </c>
      <c r="B6055" s="502">
        <v>92909</v>
      </c>
      <c r="C6055" s="503" t="s">
        <v>2646</v>
      </c>
      <c r="D6055" s="502" t="s">
        <v>13</v>
      </c>
      <c r="E6055" s="504">
        <v>79.400000000000006</v>
      </c>
      <c r="F6055" s="512">
        <v>0.5484</v>
      </c>
    </row>
    <row r="6056" spans="1:6">
      <c r="A6056" s="513" t="s">
        <v>14051</v>
      </c>
      <c r="B6056" s="502">
        <v>92933</v>
      </c>
      <c r="C6056" s="503" t="s">
        <v>2662</v>
      </c>
      <c r="D6056" s="502" t="s">
        <v>13</v>
      </c>
      <c r="E6056" s="504">
        <v>79.34</v>
      </c>
      <c r="F6056" s="512">
        <v>0.54879999999999995</v>
      </c>
    </row>
    <row r="6057" spans="1:6">
      <c r="A6057" s="513" t="s">
        <v>14051</v>
      </c>
      <c r="B6057" s="502">
        <v>92948</v>
      </c>
      <c r="C6057" s="503" t="s">
        <v>2677</v>
      </c>
      <c r="D6057" s="502" t="s">
        <v>13</v>
      </c>
      <c r="E6057" s="504">
        <v>63.94</v>
      </c>
      <c r="F6057" s="512">
        <v>0.68100000000000005</v>
      </c>
    </row>
    <row r="6058" spans="1:6">
      <c r="A6058" s="513" t="s">
        <v>14051</v>
      </c>
      <c r="B6058" s="502">
        <v>92912</v>
      </c>
      <c r="C6058" s="503" t="s">
        <v>2649</v>
      </c>
      <c r="D6058" s="502" t="s">
        <v>13</v>
      </c>
      <c r="E6058" s="504">
        <v>155.49</v>
      </c>
      <c r="F6058" s="512">
        <v>0.74839999999999995</v>
      </c>
    </row>
    <row r="6059" spans="1:6">
      <c r="A6059" s="513" t="s">
        <v>14051</v>
      </c>
      <c r="B6059" s="502">
        <v>92913</v>
      </c>
      <c r="C6059" s="503" t="s">
        <v>2650</v>
      </c>
      <c r="D6059" s="502" t="s">
        <v>13</v>
      </c>
      <c r="E6059" s="504">
        <v>158.66</v>
      </c>
      <c r="F6059" s="512">
        <v>0.73350000000000004</v>
      </c>
    </row>
    <row r="6060" spans="1:6">
      <c r="A6060" s="513" t="s">
        <v>14051</v>
      </c>
      <c r="B6060" s="502">
        <v>92936</v>
      </c>
      <c r="C6060" s="503" t="s">
        <v>2665</v>
      </c>
      <c r="D6060" s="502" t="s">
        <v>13</v>
      </c>
      <c r="E6060" s="504">
        <v>162.49</v>
      </c>
      <c r="F6060" s="512">
        <v>0.71619999999999995</v>
      </c>
    </row>
    <row r="6061" spans="1:6">
      <c r="A6061" s="513" t="s">
        <v>14051</v>
      </c>
      <c r="B6061" s="502">
        <v>92951</v>
      </c>
      <c r="C6061" s="503" t="s">
        <v>2680</v>
      </c>
      <c r="D6061" s="502" t="s">
        <v>13</v>
      </c>
      <c r="E6061" s="504">
        <v>141.01</v>
      </c>
      <c r="F6061" s="512">
        <v>0.82530000000000003</v>
      </c>
    </row>
    <row r="6062" spans="1:6">
      <c r="A6062" s="513" t="s">
        <v>14051</v>
      </c>
      <c r="B6062" s="502">
        <v>92914</v>
      </c>
      <c r="C6062" s="503" t="s">
        <v>2651</v>
      </c>
      <c r="D6062" s="502" t="s">
        <v>13</v>
      </c>
      <c r="E6062" s="504">
        <v>158.66</v>
      </c>
      <c r="F6062" s="512">
        <v>0.73350000000000004</v>
      </c>
    </row>
    <row r="6063" spans="1:6">
      <c r="A6063" s="513" t="s">
        <v>14051</v>
      </c>
      <c r="B6063" s="502">
        <v>92937</v>
      </c>
      <c r="C6063" s="503" t="s">
        <v>2666</v>
      </c>
      <c r="D6063" s="502" t="s">
        <v>13</v>
      </c>
      <c r="E6063" s="504">
        <v>162.49</v>
      </c>
      <c r="F6063" s="512">
        <v>0.71619999999999995</v>
      </c>
    </row>
    <row r="6064" spans="1:6">
      <c r="A6064" s="513" t="s">
        <v>14051</v>
      </c>
      <c r="B6064" s="502">
        <v>92952</v>
      </c>
      <c r="C6064" s="503" t="s">
        <v>2681</v>
      </c>
      <c r="D6064" s="502" t="s">
        <v>13</v>
      </c>
      <c r="E6064" s="504">
        <v>141.01</v>
      </c>
      <c r="F6064" s="512">
        <v>0.82530000000000003</v>
      </c>
    </row>
    <row r="6065" spans="1:6">
      <c r="A6065" s="513" t="s">
        <v>14051</v>
      </c>
      <c r="B6065" s="502">
        <v>92953</v>
      </c>
      <c r="C6065" s="503" t="s">
        <v>2682</v>
      </c>
      <c r="D6065" s="502" t="s">
        <v>13</v>
      </c>
      <c r="E6065" s="504">
        <v>27.21</v>
      </c>
      <c r="F6065" s="512">
        <v>0.39290000000000003</v>
      </c>
    </row>
    <row r="6066" spans="1:6">
      <c r="A6066" s="513" t="s">
        <v>14051</v>
      </c>
      <c r="B6066" s="502">
        <v>101921</v>
      </c>
      <c r="C6066" s="503" t="s">
        <v>2521</v>
      </c>
      <c r="D6066" s="502" t="s">
        <v>13</v>
      </c>
      <c r="E6066" s="504">
        <v>247.92</v>
      </c>
      <c r="F6066" s="512">
        <v>0.8105</v>
      </c>
    </row>
    <row r="6067" spans="1:6">
      <c r="A6067" s="513" t="s">
        <v>14051</v>
      </c>
      <c r="B6067" s="502">
        <v>101930</v>
      </c>
      <c r="C6067" s="503" t="s">
        <v>2530</v>
      </c>
      <c r="D6067" s="502" t="s">
        <v>13</v>
      </c>
      <c r="E6067" s="504">
        <v>254.24</v>
      </c>
      <c r="F6067" s="512">
        <v>0.79039999999999999</v>
      </c>
    </row>
    <row r="6068" spans="1:6">
      <c r="A6068" s="513" t="s">
        <v>14051</v>
      </c>
      <c r="B6068" s="502">
        <v>101922</v>
      </c>
      <c r="C6068" s="503" t="s">
        <v>2522</v>
      </c>
      <c r="D6068" s="502" t="s">
        <v>13</v>
      </c>
      <c r="E6068" s="504">
        <v>247.92</v>
      </c>
      <c r="F6068" s="512">
        <v>0.8105</v>
      </c>
    </row>
    <row r="6069" spans="1:6">
      <c r="A6069" s="513" t="s">
        <v>14051</v>
      </c>
      <c r="B6069" s="502">
        <v>101931</v>
      </c>
      <c r="C6069" s="503" t="s">
        <v>2531</v>
      </c>
      <c r="D6069" s="502" t="s">
        <v>13</v>
      </c>
      <c r="E6069" s="504">
        <v>254.24</v>
      </c>
      <c r="F6069" s="512">
        <v>0.79039999999999999</v>
      </c>
    </row>
    <row r="6070" spans="1:6">
      <c r="A6070" s="513" t="s">
        <v>14051</v>
      </c>
      <c r="B6070" s="502">
        <v>101923</v>
      </c>
      <c r="C6070" s="503" t="s">
        <v>2523</v>
      </c>
      <c r="D6070" s="502" t="s">
        <v>13</v>
      </c>
      <c r="E6070" s="504">
        <v>247.92</v>
      </c>
      <c r="F6070" s="512">
        <v>0.8105</v>
      </c>
    </row>
    <row r="6071" spans="1:6">
      <c r="A6071" s="513" t="s">
        <v>14051</v>
      </c>
      <c r="B6071" s="502">
        <v>101932</v>
      </c>
      <c r="C6071" s="503" t="s">
        <v>2532</v>
      </c>
      <c r="D6071" s="502" t="s">
        <v>13</v>
      </c>
      <c r="E6071" s="504">
        <v>254.24</v>
      </c>
      <c r="F6071" s="512">
        <v>0.79039999999999999</v>
      </c>
    </row>
    <row r="6072" spans="1:6">
      <c r="A6072" s="513" t="s">
        <v>14051</v>
      </c>
      <c r="B6072" s="502">
        <v>97537</v>
      </c>
      <c r="C6072" s="503" t="s">
        <v>2770</v>
      </c>
      <c r="D6072" s="502" t="s">
        <v>13</v>
      </c>
      <c r="E6072" s="504">
        <v>25.15</v>
      </c>
      <c r="F6072" s="512">
        <v>0.59240000000000004</v>
      </c>
    </row>
    <row r="6073" spans="1:6">
      <c r="A6073" s="513" t="s">
        <v>14051</v>
      </c>
      <c r="B6073" s="502">
        <v>97540</v>
      </c>
      <c r="C6073" s="503" t="s">
        <v>2771</v>
      </c>
      <c r="D6073" s="502" t="s">
        <v>13</v>
      </c>
      <c r="E6073" s="504">
        <v>34.200000000000003</v>
      </c>
      <c r="F6073" s="512">
        <v>0.4889</v>
      </c>
    </row>
    <row r="6074" spans="1:6">
      <c r="A6074" s="513" t="s">
        <v>14051</v>
      </c>
      <c r="B6074" s="502">
        <v>97543</v>
      </c>
      <c r="C6074" s="503" t="s">
        <v>2773</v>
      </c>
      <c r="D6074" s="502" t="s">
        <v>13</v>
      </c>
      <c r="E6074" s="504">
        <v>56.21</v>
      </c>
      <c r="F6074" s="512">
        <v>0.39900000000000002</v>
      </c>
    </row>
    <row r="6075" spans="1:6">
      <c r="A6075" s="513" t="s">
        <v>14051</v>
      </c>
      <c r="B6075" s="502">
        <v>97461</v>
      </c>
      <c r="C6075" s="503" t="s">
        <v>2710</v>
      </c>
      <c r="D6075" s="502" t="s">
        <v>13</v>
      </c>
      <c r="E6075" s="504">
        <v>36.19</v>
      </c>
      <c r="F6075" s="512">
        <v>0.61980000000000002</v>
      </c>
    </row>
    <row r="6076" spans="1:6">
      <c r="A6076" s="513" t="s">
        <v>14051</v>
      </c>
      <c r="B6076" s="502">
        <v>97499</v>
      </c>
      <c r="C6076" s="503" t="s">
        <v>2740</v>
      </c>
      <c r="D6076" s="502" t="s">
        <v>13</v>
      </c>
      <c r="E6076" s="504">
        <v>33.24</v>
      </c>
      <c r="F6076" s="512">
        <v>0.67479999999999996</v>
      </c>
    </row>
    <row r="6077" spans="1:6">
      <c r="A6077" s="513" t="s">
        <v>14051</v>
      </c>
      <c r="B6077" s="502">
        <v>97464</v>
      </c>
      <c r="C6077" s="503" t="s">
        <v>2712</v>
      </c>
      <c r="D6077" s="502" t="s">
        <v>13</v>
      </c>
      <c r="E6077" s="504">
        <v>51.86</v>
      </c>
      <c r="F6077" s="512">
        <v>0.65990000000000004</v>
      </c>
    </row>
    <row r="6078" spans="1:6">
      <c r="A6078" s="513" t="s">
        <v>14051</v>
      </c>
      <c r="B6078" s="502">
        <v>97502</v>
      </c>
      <c r="C6078" s="503" t="s">
        <v>2742</v>
      </c>
      <c r="D6078" s="502" t="s">
        <v>13</v>
      </c>
      <c r="E6078" s="504">
        <v>46.39</v>
      </c>
      <c r="F6078" s="512">
        <v>0.73770000000000002</v>
      </c>
    </row>
    <row r="6079" spans="1:6">
      <c r="A6079" s="513" t="s">
        <v>14051</v>
      </c>
      <c r="B6079" s="502">
        <v>97467</v>
      </c>
      <c r="C6079" s="503" t="s">
        <v>2714</v>
      </c>
      <c r="D6079" s="502" t="s">
        <v>13</v>
      </c>
      <c r="E6079" s="504">
        <v>65.77</v>
      </c>
      <c r="F6079" s="512">
        <v>0.6653</v>
      </c>
    </row>
    <row r="6080" spans="1:6">
      <c r="A6080" s="513" t="s">
        <v>14051</v>
      </c>
      <c r="B6080" s="502">
        <v>97505</v>
      </c>
      <c r="C6080" s="503" t="s">
        <v>2744</v>
      </c>
      <c r="D6080" s="502" t="s">
        <v>13</v>
      </c>
      <c r="E6080" s="504">
        <v>58.06</v>
      </c>
      <c r="F6080" s="512">
        <v>0.75370000000000004</v>
      </c>
    </row>
    <row r="6081" spans="1:6">
      <c r="A6081" s="513" t="s">
        <v>14051</v>
      </c>
      <c r="B6081" s="502">
        <v>97443</v>
      </c>
      <c r="C6081" s="503" t="s">
        <v>2695</v>
      </c>
      <c r="D6081" s="502" t="s">
        <v>13</v>
      </c>
      <c r="E6081" s="504">
        <v>114.89</v>
      </c>
      <c r="F6081" s="512">
        <v>0.60019999999999996</v>
      </c>
    </row>
    <row r="6082" spans="1:6">
      <c r="A6082" s="513" t="s">
        <v>14051</v>
      </c>
      <c r="B6082" s="502">
        <v>97470</v>
      </c>
      <c r="C6082" s="503" t="s">
        <v>2716</v>
      </c>
      <c r="D6082" s="502" t="s">
        <v>13</v>
      </c>
      <c r="E6082" s="504">
        <v>96.6</v>
      </c>
      <c r="F6082" s="512">
        <v>0.71389999999999998</v>
      </c>
    </row>
    <row r="6083" spans="1:6">
      <c r="A6083" s="513" t="s">
        <v>14051</v>
      </c>
      <c r="B6083" s="502">
        <v>97508</v>
      </c>
      <c r="C6083" s="503" t="s">
        <v>2746</v>
      </c>
      <c r="D6083" s="502" t="s">
        <v>13</v>
      </c>
      <c r="E6083" s="504">
        <v>85.67</v>
      </c>
      <c r="F6083" s="512">
        <v>0.80489999999999995</v>
      </c>
    </row>
    <row r="6084" spans="1:6">
      <c r="A6084" s="513" t="s">
        <v>14051</v>
      </c>
      <c r="B6084" s="502">
        <v>97446</v>
      </c>
      <c r="C6084" s="503" t="s">
        <v>2697</v>
      </c>
      <c r="D6084" s="502" t="s">
        <v>13</v>
      </c>
      <c r="E6084" s="504">
        <v>229.8</v>
      </c>
      <c r="F6084" s="512">
        <v>0.77449999999999997</v>
      </c>
    </row>
    <row r="6085" spans="1:6">
      <c r="A6085" s="513" t="s">
        <v>14051</v>
      </c>
      <c r="B6085" s="502">
        <v>97474</v>
      </c>
      <c r="C6085" s="503" t="s">
        <v>2718</v>
      </c>
      <c r="D6085" s="502" t="s">
        <v>13</v>
      </c>
      <c r="E6085" s="504">
        <v>175.19</v>
      </c>
      <c r="F6085" s="512">
        <v>0.79090000000000005</v>
      </c>
    </row>
    <row r="6086" spans="1:6">
      <c r="A6086" s="513" t="s">
        <v>14051</v>
      </c>
      <c r="B6086" s="502">
        <v>97511</v>
      </c>
      <c r="C6086" s="503" t="s">
        <v>2748</v>
      </c>
      <c r="D6086" s="502" t="s">
        <v>13</v>
      </c>
      <c r="E6086" s="504">
        <v>159.5</v>
      </c>
      <c r="F6086" s="512">
        <v>0.86870000000000003</v>
      </c>
    </row>
    <row r="6087" spans="1:6">
      <c r="A6087" s="513" t="s">
        <v>14051</v>
      </c>
      <c r="B6087" s="502">
        <v>97449</v>
      </c>
      <c r="C6087" s="503" t="s">
        <v>2699</v>
      </c>
      <c r="D6087" s="502" t="s">
        <v>13</v>
      </c>
      <c r="E6087" s="504">
        <v>245.08</v>
      </c>
      <c r="F6087" s="512">
        <v>0.76529999999999998</v>
      </c>
    </row>
    <row r="6088" spans="1:6">
      <c r="A6088" s="513" t="s">
        <v>14051</v>
      </c>
      <c r="B6088" s="502">
        <v>97477</v>
      </c>
      <c r="C6088" s="503" t="s">
        <v>2720</v>
      </c>
      <c r="D6088" s="502" t="s">
        <v>13</v>
      </c>
      <c r="E6088" s="504">
        <v>233.02</v>
      </c>
      <c r="F6088" s="512">
        <v>0.80500000000000005</v>
      </c>
    </row>
    <row r="6089" spans="1:6">
      <c r="A6089" s="513" t="s">
        <v>14051</v>
      </c>
      <c r="B6089" s="502">
        <v>97514</v>
      </c>
      <c r="C6089" s="503" t="s">
        <v>2750</v>
      </c>
      <c r="D6089" s="502" t="s">
        <v>13</v>
      </c>
      <c r="E6089" s="504">
        <v>212.39</v>
      </c>
      <c r="F6089" s="512">
        <v>0.8831</v>
      </c>
    </row>
    <row r="6090" spans="1:6">
      <c r="A6090" s="513" t="s">
        <v>14051</v>
      </c>
      <c r="B6090" s="502">
        <v>101920</v>
      </c>
      <c r="C6090" s="503" t="s">
        <v>2520</v>
      </c>
      <c r="D6090" s="502" t="s">
        <v>13</v>
      </c>
      <c r="E6090" s="504">
        <v>217.15</v>
      </c>
      <c r="F6090" s="512">
        <v>0.78369999999999995</v>
      </c>
    </row>
    <row r="6091" spans="1:6">
      <c r="A6091" s="513" t="s">
        <v>14051</v>
      </c>
      <c r="B6091" s="502">
        <v>101929</v>
      </c>
      <c r="C6091" s="503" t="s">
        <v>2529</v>
      </c>
      <c r="D6091" s="502" t="s">
        <v>13</v>
      </c>
      <c r="E6091" s="504">
        <v>223.47</v>
      </c>
      <c r="F6091" s="512">
        <v>0.76149999999999995</v>
      </c>
    </row>
    <row r="6092" spans="1:6">
      <c r="A6092" s="513" t="s">
        <v>14051</v>
      </c>
      <c r="B6092" s="502">
        <v>92693</v>
      </c>
      <c r="C6092" s="503" t="s">
        <v>2612</v>
      </c>
      <c r="D6092" s="502" t="s">
        <v>13</v>
      </c>
      <c r="E6092" s="504">
        <v>16.399999999999999</v>
      </c>
      <c r="F6092" s="512">
        <v>0.41220000000000001</v>
      </c>
    </row>
    <row r="6093" spans="1:6">
      <c r="A6093" s="513" t="s">
        <v>14051</v>
      </c>
      <c r="B6093" s="502">
        <v>92695</v>
      </c>
      <c r="C6093" s="503" t="s">
        <v>2614</v>
      </c>
      <c r="D6093" s="502" t="s">
        <v>13</v>
      </c>
      <c r="E6093" s="504">
        <v>25.72</v>
      </c>
      <c r="F6093" s="512">
        <v>0.35770000000000002</v>
      </c>
    </row>
    <row r="6094" spans="1:6">
      <c r="A6094" s="513" t="s">
        <v>14051</v>
      </c>
      <c r="B6094" s="502">
        <v>92697</v>
      </c>
      <c r="C6094" s="503" t="s">
        <v>2616</v>
      </c>
      <c r="D6094" s="502" t="s">
        <v>13</v>
      </c>
      <c r="E6094" s="504">
        <v>41.61</v>
      </c>
      <c r="F6094" s="512">
        <v>0.35949999999999999</v>
      </c>
    </row>
    <row r="6095" spans="1:6">
      <c r="A6095" s="513" t="s">
        <v>14051</v>
      </c>
      <c r="B6095" s="502">
        <v>92658</v>
      </c>
      <c r="C6095" s="503" t="s">
        <v>2582</v>
      </c>
      <c r="D6095" s="502" t="s">
        <v>13</v>
      </c>
      <c r="E6095" s="504">
        <v>31.73</v>
      </c>
      <c r="F6095" s="512">
        <v>0.47149999999999997</v>
      </c>
    </row>
    <row r="6096" spans="1:6">
      <c r="A6096" s="513" t="s">
        <v>14051</v>
      </c>
      <c r="B6096" s="502">
        <v>92660</v>
      </c>
      <c r="C6096" s="503" t="s">
        <v>2584</v>
      </c>
      <c r="D6096" s="502" t="s">
        <v>13</v>
      </c>
      <c r="E6096" s="504">
        <v>38.72</v>
      </c>
      <c r="F6096" s="512">
        <v>0.5403</v>
      </c>
    </row>
    <row r="6097" spans="1:6">
      <c r="A6097" s="513" t="s">
        <v>14051</v>
      </c>
      <c r="B6097" s="502">
        <v>92662</v>
      </c>
      <c r="C6097" s="503" t="s">
        <v>2586</v>
      </c>
      <c r="D6097" s="502" t="s">
        <v>13</v>
      </c>
      <c r="E6097" s="504">
        <v>44.51</v>
      </c>
      <c r="F6097" s="512">
        <v>0.57520000000000004</v>
      </c>
    </row>
    <row r="6098" spans="1:6">
      <c r="A6098" s="513" t="s">
        <v>14051</v>
      </c>
      <c r="B6098" s="502">
        <v>92664</v>
      </c>
      <c r="C6098" s="503" t="s">
        <v>2588</v>
      </c>
      <c r="D6098" s="502" t="s">
        <v>13</v>
      </c>
      <c r="E6098" s="504">
        <v>59.61</v>
      </c>
      <c r="F6098" s="512">
        <v>0.65780000000000005</v>
      </c>
    </row>
    <row r="6099" spans="1:6">
      <c r="A6099" s="513" t="s">
        <v>14051</v>
      </c>
      <c r="B6099" s="502">
        <v>92666</v>
      </c>
      <c r="C6099" s="503" t="s">
        <v>2590</v>
      </c>
      <c r="D6099" s="502" t="s">
        <v>13</v>
      </c>
      <c r="E6099" s="504">
        <v>94.03</v>
      </c>
      <c r="F6099" s="512">
        <v>0.76070000000000004</v>
      </c>
    </row>
    <row r="6100" spans="1:6">
      <c r="A6100" s="513" t="s">
        <v>14051</v>
      </c>
      <c r="B6100" s="502">
        <v>92668</v>
      </c>
      <c r="C6100" s="503" t="s">
        <v>2592</v>
      </c>
      <c r="D6100" s="502" t="s">
        <v>13</v>
      </c>
      <c r="E6100" s="504">
        <v>132.55000000000001</v>
      </c>
      <c r="F6100" s="512">
        <v>0.81410000000000005</v>
      </c>
    </row>
    <row r="6101" spans="1:6">
      <c r="A6101" s="513" t="s">
        <v>14051</v>
      </c>
      <c r="B6101" s="502">
        <v>92370</v>
      </c>
      <c r="C6101" s="503" t="s">
        <v>2552</v>
      </c>
      <c r="D6101" s="502" t="s">
        <v>13</v>
      </c>
      <c r="E6101" s="504">
        <v>42.05</v>
      </c>
      <c r="F6101" s="512">
        <v>0.35580000000000001</v>
      </c>
    </row>
    <row r="6102" spans="1:6">
      <c r="A6102" s="513" t="s">
        <v>14051</v>
      </c>
      <c r="B6102" s="502">
        <v>92372</v>
      </c>
      <c r="C6102" s="503" t="s">
        <v>2554</v>
      </c>
      <c r="D6102" s="502" t="s">
        <v>13</v>
      </c>
      <c r="E6102" s="504">
        <v>50.48</v>
      </c>
      <c r="F6102" s="512">
        <v>0.41439999999999999</v>
      </c>
    </row>
    <row r="6103" spans="1:6">
      <c r="A6103" s="513" t="s">
        <v>14051</v>
      </c>
      <c r="B6103" s="502">
        <v>92374</v>
      </c>
      <c r="C6103" s="503" t="s">
        <v>2556</v>
      </c>
      <c r="D6103" s="502" t="s">
        <v>13</v>
      </c>
      <c r="E6103" s="504">
        <v>57.9</v>
      </c>
      <c r="F6103" s="512">
        <v>0.44209999999999999</v>
      </c>
    </row>
    <row r="6104" spans="1:6">
      <c r="A6104" s="513" t="s">
        <v>14051</v>
      </c>
      <c r="B6104" s="502">
        <v>92345</v>
      </c>
      <c r="C6104" s="503" t="s">
        <v>2537</v>
      </c>
      <c r="D6104" s="502" t="s">
        <v>13</v>
      </c>
      <c r="E6104" s="504">
        <v>75.069999999999993</v>
      </c>
      <c r="F6104" s="512">
        <v>0.52229999999999999</v>
      </c>
    </row>
    <row r="6105" spans="1:6">
      <c r="A6105" s="513" t="s">
        <v>14051</v>
      </c>
      <c r="B6105" s="502">
        <v>92376</v>
      </c>
      <c r="C6105" s="503" t="s">
        <v>2558</v>
      </c>
      <c r="D6105" s="502" t="s">
        <v>13</v>
      </c>
      <c r="E6105" s="504">
        <v>75.010000000000005</v>
      </c>
      <c r="F6105" s="512">
        <v>0.52270000000000005</v>
      </c>
    </row>
    <row r="6106" spans="1:6">
      <c r="A6106" s="513" t="s">
        <v>14051</v>
      </c>
      <c r="B6106" s="502">
        <v>92347</v>
      </c>
      <c r="C6106" s="503" t="s">
        <v>2539</v>
      </c>
      <c r="D6106" s="502" t="s">
        <v>13</v>
      </c>
      <c r="E6106" s="504">
        <v>110.65</v>
      </c>
      <c r="F6106" s="512">
        <v>0.64649999999999996</v>
      </c>
    </row>
    <row r="6107" spans="1:6">
      <c r="A6107" s="513" t="s">
        <v>14051</v>
      </c>
      <c r="B6107" s="502">
        <v>92378</v>
      </c>
      <c r="C6107" s="503" t="s">
        <v>2560</v>
      </c>
      <c r="D6107" s="502" t="s">
        <v>13</v>
      </c>
      <c r="E6107" s="504">
        <v>112.5</v>
      </c>
      <c r="F6107" s="512">
        <v>0.63580000000000003</v>
      </c>
    </row>
    <row r="6108" spans="1:6">
      <c r="A6108" s="513" t="s">
        <v>14051</v>
      </c>
      <c r="B6108" s="502">
        <v>92349</v>
      </c>
      <c r="C6108" s="503" t="s">
        <v>2541</v>
      </c>
      <c r="D6108" s="502" t="s">
        <v>13</v>
      </c>
      <c r="E6108" s="504">
        <v>150.19999999999999</v>
      </c>
      <c r="F6108" s="512">
        <v>0.71840000000000004</v>
      </c>
    </row>
    <row r="6109" spans="1:6">
      <c r="A6109" s="513" t="s">
        <v>14051</v>
      </c>
      <c r="B6109" s="502">
        <v>92380</v>
      </c>
      <c r="C6109" s="503" t="s">
        <v>2562</v>
      </c>
      <c r="D6109" s="502" t="s">
        <v>13</v>
      </c>
      <c r="E6109" s="504">
        <v>154.03</v>
      </c>
      <c r="F6109" s="512">
        <v>0.7006</v>
      </c>
    </row>
    <row r="6110" spans="1:6">
      <c r="A6110" s="513" t="s">
        <v>14051</v>
      </c>
      <c r="B6110" s="502">
        <v>101917</v>
      </c>
      <c r="C6110" s="503" t="s">
        <v>2481</v>
      </c>
      <c r="D6110" s="502" t="s">
        <v>13</v>
      </c>
      <c r="E6110" s="504">
        <v>179.74</v>
      </c>
      <c r="F6110" s="512">
        <v>0.74360000000000004</v>
      </c>
    </row>
    <row r="6111" spans="1:6">
      <c r="A6111" s="513" t="s">
        <v>14051</v>
      </c>
      <c r="B6111" s="502">
        <v>101924</v>
      </c>
      <c r="C6111" s="503" t="s">
        <v>2524</v>
      </c>
      <c r="D6111" s="502" t="s">
        <v>13</v>
      </c>
      <c r="E6111" s="504">
        <v>204.27</v>
      </c>
      <c r="F6111" s="512">
        <v>0.77</v>
      </c>
    </row>
    <row r="6112" spans="1:6">
      <c r="A6112" s="513" t="s">
        <v>14051</v>
      </c>
      <c r="B6112" s="502">
        <v>101933</v>
      </c>
      <c r="C6112" s="503" t="s">
        <v>2533</v>
      </c>
      <c r="D6112" s="502" t="s">
        <v>13</v>
      </c>
      <c r="E6112" s="504">
        <v>210.59</v>
      </c>
      <c r="F6112" s="512">
        <v>0.74690000000000001</v>
      </c>
    </row>
    <row r="6113" spans="1:6">
      <c r="A6113" s="513" t="s">
        <v>14051</v>
      </c>
      <c r="B6113" s="502">
        <v>92692</v>
      </c>
      <c r="C6113" s="503" t="s">
        <v>2611</v>
      </c>
      <c r="D6113" s="502" t="s">
        <v>13</v>
      </c>
      <c r="E6113" s="504">
        <v>15.94</v>
      </c>
      <c r="F6113" s="512">
        <v>0.3952</v>
      </c>
    </row>
    <row r="6114" spans="1:6">
      <c r="A6114" s="513" t="s">
        <v>14051</v>
      </c>
      <c r="B6114" s="502">
        <v>92694</v>
      </c>
      <c r="C6114" s="503" t="s">
        <v>2613</v>
      </c>
      <c r="D6114" s="502" t="s">
        <v>13</v>
      </c>
      <c r="E6114" s="504">
        <v>25.26</v>
      </c>
      <c r="F6114" s="512">
        <v>0.34599999999999997</v>
      </c>
    </row>
    <row r="6115" spans="1:6">
      <c r="A6115" s="513" t="s">
        <v>14051</v>
      </c>
      <c r="B6115" s="502">
        <v>92696</v>
      </c>
      <c r="C6115" s="503" t="s">
        <v>2615</v>
      </c>
      <c r="D6115" s="502" t="s">
        <v>13</v>
      </c>
      <c r="E6115" s="504">
        <v>39.549999999999997</v>
      </c>
      <c r="F6115" s="512">
        <v>0.32619999999999999</v>
      </c>
    </row>
    <row r="6116" spans="1:6">
      <c r="A6116" s="513" t="s">
        <v>14051</v>
      </c>
      <c r="B6116" s="502">
        <v>92657</v>
      </c>
      <c r="C6116" s="503" t="s">
        <v>2581</v>
      </c>
      <c r="D6116" s="502" t="s">
        <v>13</v>
      </c>
      <c r="E6116" s="504">
        <v>29.67</v>
      </c>
      <c r="F6116" s="512">
        <v>0.43480000000000002</v>
      </c>
    </row>
    <row r="6117" spans="1:6">
      <c r="A6117" s="513" t="s">
        <v>14051</v>
      </c>
      <c r="B6117" s="502">
        <v>92659</v>
      </c>
      <c r="C6117" s="503" t="s">
        <v>2583</v>
      </c>
      <c r="D6117" s="502" t="s">
        <v>13</v>
      </c>
      <c r="E6117" s="504">
        <v>36.79</v>
      </c>
      <c r="F6117" s="512">
        <v>0.51619999999999999</v>
      </c>
    </row>
    <row r="6118" spans="1:6">
      <c r="A6118" s="513" t="s">
        <v>14051</v>
      </c>
      <c r="B6118" s="502">
        <v>92661</v>
      </c>
      <c r="C6118" s="503" t="s">
        <v>2585</v>
      </c>
      <c r="D6118" s="502" t="s">
        <v>13</v>
      </c>
      <c r="E6118" s="504">
        <v>44.14</v>
      </c>
      <c r="F6118" s="512">
        <v>0.5716</v>
      </c>
    </row>
    <row r="6119" spans="1:6">
      <c r="A6119" s="513" t="s">
        <v>14051</v>
      </c>
      <c r="B6119" s="502">
        <v>92663</v>
      </c>
      <c r="C6119" s="503" t="s">
        <v>2587</v>
      </c>
      <c r="D6119" s="502" t="s">
        <v>13</v>
      </c>
      <c r="E6119" s="504">
        <v>59.64</v>
      </c>
      <c r="F6119" s="512">
        <v>0.65790000000000004</v>
      </c>
    </row>
    <row r="6120" spans="1:6">
      <c r="A6120" s="513" t="s">
        <v>14051</v>
      </c>
      <c r="B6120" s="502">
        <v>92665</v>
      </c>
      <c r="C6120" s="503" t="s">
        <v>2589</v>
      </c>
      <c r="D6120" s="502" t="s">
        <v>13</v>
      </c>
      <c r="E6120" s="504">
        <v>82.56</v>
      </c>
      <c r="F6120" s="512">
        <v>0.72750000000000004</v>
      </c>
    </row>
    <row r="6121" spans="1:6">
      <c r="A6121" s="513" t="s">
        <v>14051</v>
      </c>
      <c r="B6121" s="502">
        <v>92667</v>
      </c>
      <c r="C6121" s="503" t="s">
        <v>2591</v>
      </c>
      <c r="D6121" s="502" t="s">
        <v>13</v>
      </c>
      <c r="E6121" s="504">
        <v>122.34</v>
      </c>
      <c r="F6121" s="512">
        <v>0.79859999999999998</v>
      </c>
    </row>
    <row r="6122" spans="1:6">
      <c r="A6122" s="513" t="s">
        <v>14051</v>
      </c>
      <c r="B6122" s="502">
        <v>92369</v>
      </c>
      <c r="C6122" s="503" t="s">
        <v>2551</v>
      </c>
      <c r="D6122" s="502" t="s">
        <v>13</v>
      </c>
      <c r="E6122" s="504">
        <v>39.99</v>
      </c>
      <c r="F6122" s="512">
        <v>0.3226</v>
      </c>
    </row>
    <row r="6123" spans="1:6">
      <c r="A6123" s="513" t="s">
        <v>14051</v>
      </c>
      <c r="B6123" s="502">
        <v>92371</v>
      </c>
      <c r="C6123" s="503" t="s">
        <v>2553</v>
      </c>
      <c r="D6123" s="502" t="s">
        <v>13</v>
      </c>
      <c r="E6123" s="504">
        <v>48.55</v>
      </c>
      <c r="F6123" s="512">
        <v>0.3911</v>
      </c>
    </row>
    <row r="6124" spans="1:6">
      <c r="A6124" s="513" t="s">
        <v>14051</v>
      </c>
      <c r="B6124" s="502">
        <v>92373</v>
      </c>
      <c r="C6124" s="503" t="s">
        <v>2555</v>
      </c>
      <c r="D6124" s="502" t="s">
        <v>13</v>
      </c>
      <c r="E6124" s="504">
        <v>57.53</v>
      </c>
      <c r="F6124" s="512">
        <v>0.43859999999999999</v>
      </c>
    </row>
    <row r="6125" spans="1:6">
      <c r="A6125" s="513" t="s">
        <v>14051</v>
      </c>
      <c r="B6125" s="502">
        <v>92344</v>
      </c>
      <c r="C6125" s="503" t="s">
        <v>2536</v>
      </c>
      <c r="D6125" s="502" t="s">
        <v>13</v>
      </c>
      <c r="E6125" s="504">
        <v>75.099999999999994</v>
      </c>
      <c r="F6125" s="512">
        <v>0.52249999999999996</v>
      </c>
    </row>
    <row r="6126" spans="1:6">
      <c r="A6126" s="513" t="s">
        <v>14051</v>
      </c>
      <c r="B6126" s="502">
        <v>92375</v>
      </c>
      <c r="C6126" s="503" t="s">
        <v>2557</v>
      </c>
      <c r="D6126" s="502" t="s">
        <v>13</v>
      </c>
      <c r="E6126" s="504">
        <v>75.040000000000006</v>
      </c>
      <c r="F6126" s="512">
        <v>0.52290000000000003</v>
      </c>
    </row>
    <row r="6127" spans="1:6">
      <c r="A6127" s="513" t="s">
        <v>14051</v>
      </c>
      <c r="B6127" s="502">
        <v>92346</v>
      </c>
      <c r="C6127" s="503" t="s">
        <v>2538</v>
      </c>
      <c r="D6127" s="502" t="s">
        <v>13</v>
      </c>
      <c r="E6127" s="504">
        <v>99.18</v>
      </c>
      <c r="F6127" s="512">
        <v>0.60560000000000003</v>
      </c>
    </row>
    <row r="6128" spans="1:6">
      <c r="A6128" s="513" t="s">
        <v>14051</v>
      </c>
      <c r="B6128" s="502">
        <v>92377</v>
      </c>
      <c r="C6128" s="503" t="s">
        <v>2559</v>
      </c>
      <c r="D6128" s="502" t="s">
        <v>13</v>
      </c>
      <c r="E6128" s="504">
        <v>101.03</v>
      </c>
      <c r="F6128" s="512">
        <v>0.59450000000000003</v>
      </c>
    </row>
    <row r="6129" spans="1:6">
      <c r="A6129" s="513" t="s">
        <v>14051</v>
      </c>
      <c r="B6129" s="502">
        <v>92348</v>
      </c>
      <c r="C6129" s="503" t="s">
        <v>2540</v>
      </c>
      <c r="D6129" s="502" t="s">
        <v>13</v>
      </c>
      <c r="E6129" s="504">
        <v>139.99</v>
      </c>
      <c r="F6129" s="512">
        <v>0.69789999999999996</v>
      </c>
    </row>
    <row r="6130" spans="1:6">
      <c r="A6130" s="513" t="s">
        <v>14051</v>
      </c>
      <c r="B6130" s="502">
        <v>92379</v>
      </c>
      <c r="C6130" s="503" t="s">
        <v>2561</v>
      </c>
      <c r="D6130" s="502" t="s">
        <v>13</v>
      </c>
      <c r="E6130" s="504">
        <v>143.82</v>
      </c>
      <c r="F6130" s="512">
        <v>0.67930000000000001</v>
      </c>
    </row>
    <row r="6131" spans="1:6">
      <c r="A6131" s="513" t="s">
        <v>14051</v>
      </c>
      <c r="B6131" s="502">
        <v>95696</v>
      </c>
      <c r="C6131" s="503" t="s">
        <v>2683</v>
      </c>
      <c r="D6131" s="502" t="s">
        <v>13</v>
      </c>
      <c r="E6131" s="504">
        <v>44.59</v>
      </c>
      <c r="F6131" s="512">
        <v>0</v>
      </c>
    </row>
    <row r="6132" spans="1:6">
      <c r="A6132" s="513" t="s">
        <v>14051</v>
      </c>
      <c r="B6132" s="502">
        <v>92335</v>
      </c>
      <c r="C6132" s="503" t="s">
        <v>2482</v>
      </c>
      <c r="D6132" s="502" t="s">
        <v>12</v>
      </c>
      <c r="E6132" s="504">
        <v>97.34</v>
      </c>
      <c r="F6132" s="512">
        <v>0.85109999999999997</v>
      </c>
    </row>
    <row r="6133" spans="1:6">
      <c r="A6133" s="513" t="s">
        <v>14051</v>
      </c>
      <c r="B6133" s="502">
        <v>92336</v>
      </c>
      <c r="C6133" s="503" t="s">
        <v>2483</v>
      </c>
      <c r="D6133" s="502" t="s">
        <v>12</v>
      </c>
      <c r="E6133" s="504">
        <v>119.52</v>
      </c>
      <c r="F6133" s="512">
        <v>0.86019999999999996</v>
      </c>
    </row>
    <row r="6134" spans="1:6">
      <c r="A6134" s="513" t="s">
        <v>14051</v>
      </c>
      <c r="B6134" s="502">
        <v>92337</v>
      </c>
      <c r="C6134" s="503" t="s">
        <v>2484</v>
      </c>
      <c r="D6134" s="502" t="s">
        <v>12</v>
      </c>
      <c r="E6134" s="504">
        <v>157.26</v>
      </c>
      <c r="F6134" s="512">
        <v>0.87980000000000003</v>
      </c>
    </row>
    <row r="6135" spans="1:6">
      <c r="A6135" s="513" t="s">
        <v>14051</v>
      </c>
      <c r="B6135" s="502">
        <v>92687</v>
      </c>
      <c r="C6135" s="503" t="s">
        <v>2509</v>
      </c>
      <c r="D6135" s="502" t="s">
        <v>12</v>
      </c>
      <c r="E6135" s="504">
        <v>30.33</v>
      </c>
      <c r="F6135" s="512">
        <v>0.68879999999999997</v>
      </c>
    </row>
    <row r="6136" spans="1:6">
      <c r="A6136" s="513" t="s">
        <v>14051</v>
      </c>
      <c r="B6136" s="502">
        <v>92688</v>
      </c>
      <c r="C6136" s="503" t="s">
        <v>2510</v>
      </c>
      <c r="D6136" s="502" t="s">
        <v>12</v>
      </c>
      <c r="E6136" s="504">
        <v>42.65</v>
      </c>
      <c r="F6136" s="512">
        <v>0.61970000000000003</v>
      </c>
    </row>
    <row r="6137" spans="1:6">
      <c r="A6137" s="513" t="s">
        <v>14051</v>
      </c>
      <c r="B6137" s="502">
        <v>97536</v>
      </c>
      <c r="C6137" s="503" t="s">
        <v>2517</v>
      </c>
      <c r="D6137" s="502" t="s">
        <v>12</v>
      </c>
      <c r="E6137" s="504">
        <v>65.599999999999994</v>
      </c>
      <c r="F6137" s="512">
        <v>0.59789999999999999</v>
      </c>
    </row>
    <row r="6138" spans="1:6">
      <c r="A6138" s="513" t="s">
        <v>14051</v>
      </c>
      <c r="B6138" s="502">
        <v>97535</v>
      </c>
      <c r="C6138" s="503" t="s">
        <v>2516</v>
      </c>
      <c r="D6138" s="502" t="s">
        <v>12</v>
      </c>
      <c r="E6138" s="504">
        <v>53.42</v>
      </c>
      <c r="F6138" s="512">
        <v>0.73419999999999996</v>
      </c>
    </row>
    <row r="6139" spans="1:6">
      <c r="A6139" s="513" t="s">
        <v>14051</v>
      </c>
      <c r="B6139" s="502">
        <v>92652</v>
      </c>
      <c r="C6139" s="503" t="s">
        <v>2504</v>
      </c>
      <c r="D6139" s="502" t="s">
        <v>12</v>
      </c>
      <c r="E6139" s="504">
        <v>64.47</v>
      </c>
      <c r="F6139" s="512">
        <v>0.76700000000000002</v>
      </c>
    </row>
    <row r="6140" spans="1:6">
      <c r="A6140" s="513" t="s">
        <v>14051</v>
      </c>
      <c r="B6140" s="502">
        <v>92653</v>
      </c>
      <c r="C6140" s="503" t="s">
        <v>2505</v>
      </c>
      <c r="D6140" s="502" t="s">
        <v>12</v>
      </c>
      <c r="E6140" s="504">
        <v>73.400000000000006</v>
      </c>
      <c r="F6140" s="512">
        <v>0.78269999999999995</v>
      </c>
    </row>
    <row r="6141" spans="1:6">
      <c r="A6141" s="513" t="s">
        <v>14051</v>
      </c>
      <c r="B6141" s="502">
        <v>92654</v>
      </c>
      <c r="C6141" s="503" t="s">
        <v>2506</v>
      </c>
      <c r="D6141" s="502" t="s">
        <v>12</v>
      </c>
      <c r="E6141" s="504">
        <v>99.93</v>
      </c>
      <c r="F6141" s="512">
        <v>0.82899999999999996</v>
      </c>
    </row>
    <row r="6142" spans="1:6">
      <c r="A6142" s="513" t="s">
        <v>14051</v>
      </c>
      <c r="B6142" s="502">
        <v>92655</v>
      </c>
      <c r="C6142" s="503" t="s">
        <v>2507</v>
      </c>
      <c r="D6142" s="502" t="s">
        <v>12</v>
      </c>
      <c r="E6142" s="504">
        <v>121.65</v>
      </c>
      <c r="F6142" s="512">
        <v>0.84509999999999996</v>
      </c>
    </row>
    <row r="6143" spans="1:6">
      <c r="A6143" s="513" t="s">
        <v>14051</v>
      </c>
      <c r="B6143" s="502">
        <v>92656</v>
      </c>
      <c r="C6143" s="503" t="s">
        <v>2508</v>
      </c>
      <c r="D6143" s="502" t="s">
        <v>12</v>
      </c>
      <c r="E6143" s="504">
        <v>158.9</v>
      </c>
      <c r="F6143" s="512">
        <v>0.87070000000000003</v>
      </c>
    </row>
    <row r="6144" spans="1:6">
      <c r="A6144" s="513" t="s">
        <v>14051</v>
      </c>
      <c r="B6144" s="502">
        <v>101918</v>
      </c>
      <c r="C6144" s="503" t="s">
        <v>2518</v>
      </c>
      <c r="D6144" s="502" t="s">
        <v>12</v>
      </c>
      <c r="E6144" s="504">
        <v>224.51</v>
      </c>
      <c r="F6144" s="512">
        <v>0.8488</v>
      </c>
    </row>
    <row r="6145" spans="1:6">
      <c r="A6145" s="513" t="s">
        <v>14051</v>
      </c>
      <c r="B6145" s="502">
        <v>101927</v>
      </c>
      <c r="C6145" s="503" t="s">
        <v>2527</v>
      </c>
      <c r="D6145" s="502" t="s">
        <v>12</v>
      </c>
      <c r="E6145" s="504">
        <v>207.98</v>
      </c>
      <c r="F6145" s="512">
        <v>0.9163</v>
      </c>
    </row>
    <row r="6146" spans="1:6">
      <c r="A6146" s="513" t="s">
        <v>14051</v>
      </c>
      <c r="B6146" s="502">
        <v>97498</v>
      </c>
      <c r="C6146" s="503" t="s">
        <v>2515</v>
      </c>
      <c r="D6146" s="502" t="s">
        <v>12</v>
      </c>
      <c r="E6146" s="504">
        <v>48.12</v>
      </c>
      <c r="F6146" s="512">
        <v>0.81499999999999995</v>
      </c>
    </row>
    <row r="6147" spans="1:6">
      <c r="A6147" s="513" t="s">
        <v>14051</v>
      </c>
      <c r="B6147" s="502">
        <v>92364</v>
      </c>
      <c r="C6147" s="503" t="s">
        <v>2494</v>
      </c>
      <c r="D6147" s="502" t="s">
        <v>12</v>
      </c>
      <c r="E6147" s="504">
        <v>59.17</v>
      </c>
      <c r="F6147" s="512">
        <v>0.8357</v>
      </c>
    </row>
    <row r="6148" spans="1:6">
      <c r="A6148" s="513" t="s">
        <v>14051</v>
      </c>
      <c r="B6148" s="502">
        <v>92365</v>
      </c>
      <c r="C6148" s="503" t="s">
        <v>2495</v>
      </c>
      <c r="D6148" s="502" t="s">
        <v>12</v>
      </c>
      <c r="E6148" s="504">
        <v>68.040000000000006</v>
      </c>
      <c r="F6148" s="512">
        <v>0.84440000000000004</v>
      </c>
    </row>
    <row r="6149" spans="1:6">
      <c r="A6149" s="513" t="s">
        <v>14051</v>
      </c>
      <c r="B6149" s="502">
        <v>92341</v>
      </c>
      <c r="C6149" s="503" t="s">
        <v>2487</v>
      </c>
      <c r="D6149" s="502" t="s">
        <v>12</v>
      </c>
      <c r="E6149" s="504">
        <v>108.95</v>
      </c>
      <c r="F6149" s="512">
        <v>0.76029999999999998</v>
      </c>
    </row>
    <row r="6150" spans="1:6">
      <c r="A6150" s="513" t="s">
        <v>14051</v>
      </c>
      <c r="B6150" s="502">
        <v>92366</v>
      </c>
      <c r="C6150" s="503" t="s">
        <v>2496</v>
      </c>
      <c r="D6150" s="502" t="s">
        <v>12</v>
      </c>
      <c r="E6150" s="504">
        <v>94.58</v>
      </c>
      <c r="F6150" s="512">
        <v>0.87590000000000001</v>
      </c>
    </row>
    <row r="6151" spans="1:6">
      <c r="A6151" s="513" t="s">
        <v>14051</v>
      </c>
      <c r="B6151" s="502">
        <v>92342</v>
      </c>
      <c r="C6151" s="503" t="s">
        <v>2488</v>
      </c>
      <c r="D6151" s="502" t="s">
        <v>12</v>
      </c>
      <c r="E6151" s="504">
        <v>131.22</v>
      </c>
      <c r="F6151" s="512">
        <v>0.78349999999999997</v>
      </c>
    </row>
    <row r="6152" spans="1:6">
      <c r="A6152" s="513" t="s">
        <v>14051</v>
      </c>
      <c r="B6152" s="502">
        <v>92367</v>
      </c>
      <c r="C6152" s="503" t="s">
        <v>2497</v>
      </c>
      <c r="D6152" s="502" t="s">
        <v>12</v>
      </c>
      <c r="E6152" s="504">
        <v>116.19</v>
      </c>
      <c r="F6152" s="512">
        <v>0.88480000000000003</v>
      </c>
    </row>
    <row r="6153" spans="1:6">
      <c r="A6153" s="513" t="s">
        <v>14051</v>
      </c>
      <c r="B6153" s="502">
        <v>92343</v>
      </c>
      <c r="C6153" s="503" t="s">
        <v>2489</v>
      </c>
      <c r="D6153" s="502" t="s">
        <v>12</v>
      </c>
      <c r="E6153" s="504">
        <v>169.05</v>
      </c>
      <c r="F6153" s="512">
        <v>0.81850000000000001</v>
      </c>
    </row>
    <row r="6154" spans="1:6">
      <c r="A6154" s="513" t="s">
        <v>14051</v>
      </c>
      <c r="B6154" s="502">
        <v>92368</v>
      </c>
      <c r="C6154" s="503" t="s">
        <v>2498</v>
      </c>
      <c r="D6154" s="502" t="s">
        <v>12</v>
      </c>
      <c r="E6154" s="504">
        <v>153.43</v>
      </c>
      <c r="F6154" s="512">
        <v>0.90180000000000005</v>
      </c>
    </row>
    <row r="6155" spans="1:6">
      <c r="A6155" s="513" t="s">
        <v>14051</v>
      </c>
      <c r="B6155" s="502">
        <v>92689</v>
      </c>
      <c r="C6155" s="503" t="s">
        <v>2511</v>
      </c>
      <c r="D6155" s="502" t="s">
        <v>12</v>
      </c>
      <c r="E6155" s="504">
        <v>51.76</v>
      </c>
      <c r="F6155" s="512">
        <v>0.80930000000000002</v>
      </c>
    </row>
    <row r="6156" spans="1:6">
      <c r="A6156" s="513" t="s">
        <v>14051</v>
      </c>
      <c r="B6156" s="502">
        <v>92690</v>
      </c>
      <c r="C6156" s="503" t="s">
        <v>2512</v>
      </c>
      <c r="D6156" s="502" t="s">
        <v>12</v>
      </c>
      <c r="E6156" s="504">
        <v>74.12</v>
      </c>
      <c r="F6156" s="512">
        <v>0.77090000000000003</v>
      </c>
    </row>
    <row r="6157" spans="1:6">
      <c r="A6157" s="513" t="s">
        <v>14051</v>
      </c>
      <c r="B6157" s="502">
        <v>92691</v>
      </c>
      <c r="C6157" s="503" t="s">
        <v>2513</v>
      </c>
      <c r="D6157" s="502" t="s">
        <v>12</v>
      </c>
      <c r="E6157" s="504">
        <v>97.42</v>
      </c>
      <c r="F6157" s="512">
        <v>0.66010000000000002</v>
      </c>
    </row>
    <row r="6158" spans="1:6">
      <c r="A6158" s="513" t="s">
        <v>14051</v>
      </c>
      <c r="B6158" s="502">
        <v>92359</v>
      </c>
      <c r="C6158" s="503" t="s">
        <v>2490</v>
      </c>
      <c r="D6158" s="502" t="s">
        <v>12</v>
      </c>
      <c r="E6158" s="504">
        <v>68.64</v>
      </c>
      <c r="F6158" s="512">
        <v>0.93689999999999996</v>
      </c>
    </row>
    <row r="6159" spans="1:6">
      <c r="A6159" s="513" t="s">
        <v>14051</v>
      </c>
      <c r="B6159" s="502">
        <v>92645</v>
      </c>
      <c r="C6159" s="503" t="s">
        <v>2499</v>
      </c>
      <c r="D6159" s="502" t="s">
        <v>12</v>
      </c>
      <c r="E6159" s="504">
        <v>72.97</v>
      </c>
      <c r="F6159" s="512">
        <v>0.88129999999999997</v>
      </c>
    </row>
    <row r="6160" spans="1:6">
      <c r="A6160" s="513" t="s">
        <v>14051</v>
      </c>
      <c r="B6160" s="502">
        <v>92360</v>
      </c>
      <c r="C6160" s="503" t="s">
        <v>2491</v>
      </c>
      <c r="D6160" s="502" t="s">
        <v>12</v>
      </c>
      <c r="E6160" s="504">
        <v>91.71</v>
      </c>
      <c r="F6160" s="512">
        <v>0.93969999999999998</v>
      </c>
    </row>
    <row r="6161" spans="1:6">
      <c r="A6161" s="513" t="s">
        <v>14051</v>
      </c>
      <c r="B6161" s="502">
        <v>92646</v>
      </c>
      <c r="C6161" s="503" t="s">
        <v>2500</v>
      </c>
      <c r="D6161" s="502" t="s">
        <v>12</v>
      </c>
      <c r="E6161" s="504">
        <v>96.05</v>
      </c>
      <c r="F6161" s="512">
        <v>0.8972</v>
      </c>
    </row>
    <row r="6162" spans="1:6">
      <c r="A6162" s="513" t="s">
        <v>14051</v>
      </c>
      <c r="B6162" s="502">
        <v>95697</v>
      </c>
      <c r="C6162" s="503" t="s">
        <v>2514</v>
      </c>
      <c r="D6162" s="502" t="s">
        <v>12</v>
      </c>
      <c r="E6162" s="504">
        <v>100.84</v>
      </c>
      <c r="F6162" s="512">
        <v>0.93140000000000001</v>
      </c>
    </row>
    <row r="6163" spans="1:6">
      <c r="A6163" s="513" t="s">
        <v>14051</v>
      </c>
      <c r="B6163" s="502">
        <v>92648</v>
      </c>
      <c r="C6163" s="503" t="s">
        <v>2501</v>
      </c>
      <c r="D6163" s="502" t="s">
        <v>12</v>
      </c>
      <c r="E6163" s="504">
        <v>105.18</v>
      </c>
      <c r="F6163" s="512">
        <v>0.89290000000000003</v>
      </c>
    </row>
    <row r="6164" spans="1:6">
      <c r="A6164" s="513" t="s">
        <v>14051</v>
      </c>
      <c r="B6164" s="502">
        <v>92338</v>
      </c>
      <c r="C6164" s="503" t="s">
        <v>2485</v>
      </c>
      <c r="D6164" s="502" t="s">
        <v>12</v>
      </c>
      <c r="E6164" s="504">
        <v>148.01</v>
      </c>
      <c r="F6164" s="512">
        <v>0.77869999999999995</v>
      </c>
    </row>
    <row r="6165" spans="1:6">
      <c r="A6165" s="513" t="s">
        <v>14051</v>
      </c>
      <c r="B6165" s="502">
        <v>92361</v>
      </c>
      <c r="C6165" s="503" t="s">
        <v>2492</v>
      </c>
      <c r="D6165" s="502" t="s">
        <v>12</v>
      </c>
      <c r="E6165" s="504">
        <v>123.91</v>
      </c>
      <c r="F6165" s="512">
        <v>0.93010000000000004</v>
      </c>
    </row>
    <row r="6166" spans="1:6">
      <c r="A6166" s="513" t="s">
        <v>14051</v>
      </c>
      <c r="B6166" s="502">
        <v>92649</v>
      </c>
      <c r="C6166" s="503" t="s">
        <v>2502</v>
      </c>
      <c r="D6166" s="502" t="s">
        <v>12</v>
      </c>
      <c r="E6166" s="504">
        <v>128.25</v>
      </c>
      <c r="F6166" s="512">
        <v>0.89859999999999995</v>
      </c>
    </row>
    <row r="6167" spans="1:6">
      <c r="A6167" s="513" t="s">
        <v>14051</v>
      </c>
      <c r="B6167" s="502">
        <v>92339</v>
      </c>
      <c r="C6167" s="503" t="s">
        <v>2486</v>
      </c>
      <c r="D6167" s="502" t="s">
        <v>12</v>
      </c>
      <c r="E6167" s="504">
        <v>223.04</v>
      </c>
      <c r="F6167" s="512">
        <v>0.83720000000000006</v>
      </c>
    </row>
    <row r="6168" spans="1:6">
      <c r="A6168" s="513" t="s">
        <v>14051</v>
      </c>
      <c r="B6168" s="502">
        <v>92362</v>
      </c>
      <c r="C6168" s="503" t="s">
        <v>2493</v>
      </c>
      <c r="D6168" s="502" t="s">
        <v>12</v>
      </c>
      <c r="E6168" s="504">
        <v>197.99</v>
      </c>
      <c r="F6168" s="512">
        <v>0.94310000000000005</v>
      </c>
    </row>
    <row r="6169" spans="1:6">
      <c r="A6169" s="513" t="s">
        <v>14051</v>
      </c>
      <c r="B6169" s="502">
        <v>92650</v>
      </c>
      <c r="C6169" s="503" t="s">
        <v>2503</v>
      </c>
      <c r="D6169" s="502" t="s">
        <v>12</v>
      </c>
      <c r="E6169" s="504">
        <v>202.33</v>
      </c>
      <c r="F6169" s="512">
        <v>0.92290000000000005</v>
      </c>
    </row>
    <row r="6170" spans="1:6">
      <c r="A6170" s="513" t="s">
        <v>14051</v>
      </c>
      <c r="B6170" s="502">
        <v>97439</v>
      </c>
      <c r="C6170" s="503" t="s">
        <v>2692</v>
      </c>
      <c r="D6170" s="502" t="s">
        <v>13</v>
      </c>
      <c r="E6170" s="504">
        <v>136.12</v>
      </c>
      <c r="F6170" s="512">
        <v>0.70850000000000002</v>
      </c>
    </row>
    <row r="6171" spans="1:6">
      <c r="A6171" s="513" t="s">
        <v>14051</v>
      </c>
      <c r="B6171" s="502">
        <v>97440</v>
      </c>
      <c r="C6171" s="503" t="s">
        <v>2693</v>
      </c>
      <c r="D6171" s="502" t="s">
        <v>13</v>
      </c>
      <c r="E6171" s="504">
        <v>162.88999999999999</v>
      </c>
      <c r="F6171" s="512">
        <v>0.71809999999999996</v>
      </c>
    </row>
    <row r="6172" spans="1:6">
      <c r="A6172" s="513" t="s">
        <v>14051</v>
      </c>
      <c r="B6172" s="502">
        <v>97442</v>
      </c>
      <c r="C6172" s="503" t="s">
        <v>2694</v>
      </c>
      <c r="D6172" s="502" t="s">
        <v>13</v>
      </c>
      <c r="E6172" s="504">
        <v>180.05</v>
      </c>
      <c r="F6172" s="512">
        <v>0.7137</v>
      </c>
    </row>
    <row r="6173" spans="1:6">
      <c r="A6173" s="513" t="s">
        <v>14051</v>
      </c>
      <c r="B6173" s="502">
        <v>97552</v>
      </c>
      <c r="C6173" s="503" t="s">
        <v>2781</v>
      </c>
      <c r="D6173" s="502" t="s">
        <v>13</v>
      </c>
      <c r="E6173" s="504">
        <v>51.18</v>
      </c>
      <c r="F6173" s="512">
        <v>0.60060000000000002</v>
      </c>
    </row>
    <row r="6174" spans="1:6">
      <c r="A6174" s="513" t="s">
        <v>14051</v>
      </c>
      <c r="B6174" s="502">
        <v>97553</v>
      </c>
      <c r="C6174" s="503" t="s">
        <v>2782</v>
      </c>
      <c r="D6174" s="502" t="s">
        <v>13</v>
      </c>
      <c r="E6174" s="504">
        <v>74.34</v>
      </c>
      <c r="F6174" s="512">
        <v>0.53269999999999995</v>
      </c>
    </row>
    <row r="6175" spans="1:6">
      <c r="A6175" s="513" t="s">
        <v>14051</v>
      </c>
      <c r="B6175" s="502">
        <v>97554</v>
      </c>
      <c r="C6175" s="503" t="s">
        <v>2783</v>
      </c>
      <c r="D6175" s="502" t="s">
        <v>13</v>
      </c>
      <c r="E6175" s="504">
        <v>129.49</v>
      </c>
      <c r="F6175" s="512">
        <v>0.48039999999999999</v>
      </c>
    </row>
    <row r="6176" spans="1:6">
      <c r="A6176" s="513" t="s">
        <v>14051</v>
      </c>
      <c r="B6176" s="502">
        <v>97491</v>
      </c>
      <c r="C6176" s="503" t="s">
        <v>2734</v>
      </c>
      <c r="D6176" s="502" t="s">
        <v>13</v>
      </c>
      <c r="E6176" s="504">
        <v>89.26</v>
      </c>
      <c r="F6176" s="512">
        <v>0.69699999999999995</v>
      </c>
    </row>
    <row r="6177" spans="1:6">
      <c r="A6177" s="513" t="s">
        <v>14051</v>
      </c>
      <c r="B6177" s="502">
        <v>97529</v>
      </c>
      <c r="C6177" s="503" t="s">
        <v>2764</v>
      </c>
      <c r="D6177" s="502" t="s">
        <v>13</v>
      </c>
      <c r="E6177" s="504">
        <v>83.46</v>
      </c>
      <c r="F6177" s="512">
        <v>0.74539999999999995</v>
      </c>
    </row>
    <row r="6178" spans="1:6">
      <c r="A6178" s="513" t="s">
        <v>14051</v>
      </c>
      <c r="B6178" s="502">
        <v>97492</v>
      </c>
      <c r="C6178" s="503" t="s">
        <v>2735</v>
      </c>
      <c r="D6178" s="502" t="s">
        <v>13</v>
      </c>
      <c r="E6178" s="504">
        <v>130.38999999999999</v>
      </c>
      <c r="F6178" s="512">
        <v>0.73280000000000001</v>
      </c>
    </row>
    <row r="6179" spans="1:6">
      <c r="A6179" s="513" t="s">
        <v>14051</v>
      </c>
      <c r="B6179" s="502">
        <v>97530</v>
      </c>
      <c r="C6179" s="503" t="s">
        <v>2765</v>
      </c>
      <c r="D6179" s="502" t="s">
        <v>13</v>
      </c>
      <c r="E6179" s="504">
        <v>119.99</v>
      </c>
      <c r="F6179" s="512">
        <v>0.79630000000000001</v>
      </c>
    </row>
    <row r="6180" spans="1:6">
      <c r="A6180" s="513" t="s">
        <v>14051</v>
      </c>
      <c r="B6180" s="502">
        <v>97493</v>
      </c>
      <c r="C6180" s="503" t="s">
        <v>2736</v>
      </c>
      <c r="D6180" s="502" t="s">
        <v>13</v>
      </c>
      <c r="E6180" s="504">
        <v>167.96</v>
      </c>
      <c r="F6180" s="512">
        <v>0.74129999999999996</v>
      </c>
    </row>
    <row r="6181" spans="1:6">
      <c r="A6181" s="513" t="s">
        <v>14051</v>
      </c>
      <c r="B6181" s="502">
        <v>97531</v>
      </c>
      <c r="C6181" s="503" t="s">
        <v>2766</v>
      </c>
      <c r="D6181" s="502" t="s">
        <v>13</v>
      </c>
      <c r="E6181" s="504">
        <v>152.44999999999999</v>
      </c>
      <c r="F6181" s="512">
        <v>0.81669999999999998</v>
      </c>
    </row>
    <row r="6182" spans="1:6">
      <c r="A6182" s="513" t="s">
        <v>14051</v>
      </c>
      <c r="B6182" s="502">
        <v>97458</v>
      </c>
      <c r="C6182" s="503" t="s">
        <v>2707</v>
      </c>
      <c r="D6182" s="502" t="s">
        <v>13</v>
      </c>
      <c r="E6182" s="504">
        <v>295.66000000000003</v>
      </c>
      <c r="F6182" s="512">
        <v>0.69189999999999996</v>
      </c>
    </row>
    <row r="6183" spans="1:6">
      <c r="A6183" s="513" t="s">
        <v>14051</v>
      </c>
      <c r="B6183" s="502">
        <v>97494</v>
      </c>
      <c r="C6183" s="503" t="s">
        <v>2737</v>
      </c>
      <c r="D6183" s="502" t="s">
        <v>13</v>
      </c>
      <c r="E6183" s="504">
        <v>259.08</v>
      </c>
      <c r="F6183" s="512">
        <v>0.78959999999999997</v>
      </c>
    </row>
    <row r="6184" spans="1:6">
      <c r="A6184" s="513" t="s">
        <v>14051</v>
      </c>
      <c r="B6184" s="502">
        <v>97532</v>
      </c>
      <c r="C6184" s="503" t="s">
        <v>2767</v>
      </c>
      <c r="D6184" s="502" t="s">
        <v>13</v>
      </c>
      <c r="E6184" s="504">
        <v>237.22</v>
      </c>
      <c r="F6184" s="512">
        <v>0.86240000000000006</v>
      </c>
    </row>
    <row r="6185" spans="1:6">
      <c r="A6185" s="513" t="s">
        <v>14051</v>
      </c>
      <c r="B6185" s="502">
        <v>97459</v>
      </c>
      <c r="C6185" s="503" t="s">
        <v>2708</v>
      </c>
      <c r="D6185" s="502" t="s">
        <v>13</v>
      </c>
      <c r="E6185" s="504">
        <v>501.78</v>
      </c>
      <c r="F6185" s="512">
        <v>0.79610000000000003</v>
      </c>
    </row>
    <row r="6186" spans="1:6">
      <c r="A6186" s="513" t="s">
        <v>14051</v>
      </c>
      <c r="B6186" s="502">
        <v>97495</v>
      </c>
      <c r="C6186" s="503" t="s">
        <v>2738</v>
      </c>
      <c r="D6186" s="502" t="s">
        <v>13</v>
      </c>
      <c r="E6186" s="504">
        <v>471.42</v>
      </c>
      <c r="F6186" s="512">
        <v>0.84740000000000004</v>
      </c>
    </row>
    <row r="6187" spans="1:6">
      <c r="A6187" s="513" t="s">
        <v>14051</v>
      </c>
      <c r="B6187" s="502">
        <v>97533</v>
      </c>
      <c r="C6187" s="503" t="s">
        <v>2768</v>
      </c>
      <c r="D6187" s="502" t="s">
        <v>13</v>
      </c>
      <c r="E6187" s="504">
        <v>444.55</v>
      </c>
      <c r="F6187" s="512">
        <v>0.89859999999999995</v>
      </c>
    </row>
    <row r="6188" spans="1:6">
      <c r="A6188" s="513" t="s">
        <v>14051</v>
      </c>
      <c r="B6188" s="502">
        <v>97460</v>
      </c>
      <c r="C6188" s="503" t="s">
        <v>2709</v>
      </c>
      <c r="D6188" s="502" t="s">
        <v>13</v>
      </c>
      <c r="E6188" s="504">
        <v>766.62</v>
      </c>
      <c r="F6188" s="512">
        <v>0.85250000000000004</v>
      </c>
    </row>
    <row r="6189" spans="1:6">
      <c r="A6189" s="513" t="s">
        <v>14051</v>
      </c>
      <c r="B6189" s="502">
        <v>97496</v>
      </c>
      <c r="C6189" s="503" t="s">
        <v>2739</v>
      </c>
      <c r="D6189" s="502" t="s">
        <v>13</v>
      </c>
      <c r="E6189" s="504">
        <v>742.52</v>
      </c>
      <c r="F6189" s="512">
        <v>0.88009999999999999</v>
      </c>
    </row>
    <row r="6190" spans="1:6">
      <c r="A6190" s="513" t="s">
        <v>14051</v>
      </c>
      <c r="B6190" s="502">
        <v>97534</v>
      </c>
      <c r="C6190" s="503" t="s">
        <v>2769</v>
      </c>
      <c r="D6190" s="502" t="s">
        <v>13</v>
      </c>
      <c r="E6190" s="504">
        <v>701.33</v>
      </c>
      <c r="F6190" s="512">
        <v>0.93179999999999996</v>
      </c>
    </row>
    <row r="6191" spans="1:6">
      <c r="A6191" s="513" t="s">
        <v>14051</v>
      </c>
      <c r="B6191" s="502">
        <v>101926</v>
      </c>
      <c r="C6191" s="503" t="s">
        <v>2526</v>
      </c>
      <c r="D6191" s="502" t="s">
        <v>13</v>
      </c>
      <c r="E6191" s="504">
        <v>440.61</v>
      </c>
      <c r="F6191" s="512">
        <v>0.78810000000000002</v>
      </c>
    </row>
    <row r="6192" spans="1:6">
      <c r="A6192" s="513" t="s">
        <v>14051</v>
      </c>
      <c r="B6192" s="502">
        <v>101935</v>
      </c>
      <c r="C6192" s="503" t="s">
        <v>2535</v>
      </c>
      <c r="D6192" s="502" t="s">
        <v>13</v>
      </c>
      <c r="E6192" s="504">
        <v>453.28</v>
      </c>
      <c r="F6192" s="512">
        <v>0.76600000000000001</v>
      </c>
    </row>
    <row r="6193" spans="1:6">
      <c r="A6193" s="513" t="s">
        <v>14051</v>
      </c>
      <c r="B6193" s="502">
        <v>92704</v>
      </c>
      <c r="C6193" s="503" t="s">
        <v>2623</v>
      </c>
      <c r="D6193" s="502" t="s">
        <v>13</v>
      </c>
      <c r="E6193" s="504">
        <v>29.75</v>
      </c>
      <c r="F6193" s="512">
        <v>0.35360000000000003</v>
      </c>
    </row>
    <row r="6194" spans="1:6">
      <c r="A6194" s="513" t="s">
        <v>14051</v>
      </c>
      <c r="B6194" s="502">
        <v>92705</v>
      </c>
      <c r="C6194" s="503" t="s">
        <v>2624</v>
      </c>
      <c r="D6194" s="502" t="s">
        <v>13</v>
      </c>
      <c r="E6194" s="504">
        <v>47.79</v>
      </c>
      <c r="F6194" s="512">
        <v>0.3135</v>
      </c>
    </row>
    <row r="6195" spans="1:6">
      <c r="A6195" s="513" t="s">
        <v>14051</v>
      </c>
      <c r="B6195" s="502">
        <v>92706</v>
      </c>
      <c r="C6195" s="503" t="s">
        <v>2625</v>
      </c>
      <c r="D6195" s="502" t="s">
        <v>13</v>
      </c>
      <c r="E6195" s="504">
        <v>77.34</v>
      </c>
      <c r="F6195" s="512">
        <v>0.31169999999999998</v>
      </c>
    </row>
    <row r="6196" spans="1:6">
      <c r="A6196" s="513" t="s">
        <v>14051</v>
      </c>
      <c r="B6196" s="502">
        <v>92637</v>
      </c>
      <c r="C6196" s="503" t="s">
        <v>2575</v>
      </c>
      <c r="D6196" s="502" t="s">
        <v>13</v>
      </c>
      <c r="E6196" s="504">
        <v>78.16</v>
      </c>
      <c r="F6196" s="512">
        <v>0.3085</v>
      </c>
    </row>
    <row r="6197" spans="1:6">
      <c r="A6197" s="513" t="s">
        <v>14051</v>
      </c>
      <c r="B6197" s="502">
        <v>92681</v>
      </c>
      <c r="C6197" s="503" t="s">
        <v>2605</v>
      </c>
      <c r="D6197" s="502" t="s">
        <v>13</v>
      </c>
      <c r="E6197" s="504">
        <v>57.46</v>
      </c>
      <c r="F6197" s="512">
        <v>0.41959999999999997</v>
      </c>
    </row>
    <row r="6198" spans="1:6">
      <c r="A6198" s="513" t="s">
        <v>14051</v>
      </c>
      <c r="B6198" s="502">
        <v>92638</v>
      </c>
      <c r="C6198" s="503" t="s">
        <v>2576</v>
      </c>
      <c r="D6198" s="502" t="s">
        <v>13</v>
      </c>
      <c r="E6198" s="504">
        <v>95.78</v>
      </c>
      <c r="F6198" s="512">
        <v>0.38529999999999998</v>
      </c>
    </row>
    <row r="6199" spans="1:6">
      <c r="A6199" s="513" t="s">
        <v>14051</v>
      </c>
      <c r="B6199" s="502">
        <v>92682</v>
      </c>
      <c r="C6199" s="503" t="s">
        <v>2606</v>
      </c>
      <c r="D6199" s="502" t="s">
        <v>13</v>
      </c>
      <c r="E6199" s="504">
        <v>72.23</v>
      </c>
      <c r="F6199" s="512">
        <v>0.51090000000000002</v>
      </c>
    </row>
    <row r="6200" spans="1:6">
      <c r="A6200" s="513" t="s">
        <v>14051</v>
      </c>
      <c r="B6200" s="502">
        <v>92639</v>
      </c>
      <c r="C6200" s="503" t="s">
        <v>2577</v>
      </c>
      <c r="D6200" s="502" t="s">
        <v>13</v>
      </c>
      <c r="E6200" s="504">
        <v>111.09</v>
      </c>
      <c r="F6200" s="512">
        <v>0.42080000000000001</v>
      </c>
    </row>
    <row r="6201" spans="1:6">
      <c r="A6201" s="513" t="s">
        <v>14051</v>
      </c>
      <c r="B6201" s="502">
        <v>92683</v>
      </c>
      <c r="C6201" s="503" t="s">
        <v>2607</v>
      </c>
      <c r="D6201" s="502" t="s">
        <v>13</v>
      </c>
      <c r="E6201" s="504">
        <v>84.37</v>
      </c>
      <c r="F6201" s="512">
        <v>0.55410000000000004</v>
      </c>
    </row>
    <row r="6202" spans="1:6">
      <c r="A6202" s="513" t="s">
        <v>14051</v>
      </c>
      <c r="B6202" s="502">
        <v>92640</v>
      </c>
      <c r="C6202" s="503" t="s">
        <v>2578</v>
      </c>
      <c r="D6202" s="502" t="s">
        <v>13</v>
      </c>
      <c r="E6202" s="504">
        <v>145.33000000000001</v>
      </c>
      <c r="F6202" s="512">
        <v>0.50960000000000005</v>
      </c>
    </row>
    <row r="6203" spans="1:6">
      <c r="A6203" s="513" t="s">
        <v>14051</v>
      </c>
      <c r="B6203" s="502">
        <v>92684</v>
      </c>
      <c r="C6203" s="503" t="s">
        <v>2608</v>
      </c>
      <c r="D6203" s="502" t="s">
        <v>13</v>
      </c>
      <c r="E6203" s="504">
        <v>114.57</v>
      </c>
      <c r="F6203" s="512">
        <v>0.64639999999999997</v>
      </c>
    </row>
    <row r="6204" spans="1:6">
      <c r="A6204" s="513" t="s">
        <v>14051</v>
      </c>
      <c r="B6204" s="502">
        <v>92642</v>
      </c>
      <c r="C6204" s="503" t="s">
        <v>2579</v>
      </c>
      <c r="D6204" s="502" t="s">
        <v>13</v>
      </c>
      <c r="E6204" s="504">
        <v>222.17</v>
      </c>
      <c r="F6204" s="512">
        <v>0.63290000000000002</v>
      </c>
    </row>
    <row r="6205" spans="1:6">
      <c r="A6205" s="513" t="s">
        <v>14051</v>
      </c>
      <c r="B6205" s="502">
        <v>92685</v>
      </c>
      <c r="C6205" s="503" t="s">
        <v>2609</v>
      </c>
      <c r="D6205" s="502" t="s">
        <v>13</v>
      </c>
      <c r="E6205" s="504">
        <v>185.34</v>
      </c>
      <c r="F6205" s="512">
        <v>0.75870000000000004</v>
      </c>
    </row>
    <row r="6206" spans="1:6">
      <c r="A6206" s="513" t="s">
        <v>14051</v>
      </c>
      <c r="B6206" s="502">
        <v>92644</v>
      </c>
      <c r="C6206" s="503" t="s">
        <v>2580</v>
      </c>
      <c r="D6206" s="502" t="s">
        <v>13</v>
      </c>
      <c r="E6206" s="504">
        <v>280.20999999999998</v>
      </c>
      <c r="F6206" s="512">
        <v>0.67210000000000003</v>
      </c>
    </row>
    <row r="6207" spans="1:6">
      <c r="A6207" s="513" t="s">
        <v>14051</v>
      </c>
      <c r="B6207" s="502">
        <v>92686</v>
      </c>
      <c r="C6207" s="503" t="s">
        <v>2610</v>
      </c>
      <c r="D6207" s="502" t="s">
        <v>13</v>
      </c>
      <c r="E6207" s="504">
        <v>237.26</v>
      </c>
      <c r="F6207" s="512">
        <v>0.79379999999999995</v>
      </c>
    </row>
    <row r="6208" spans="1:6">
      <c r="A6208" s="513" t="s">
        <v>14051</v>
      </c>
      <c r="B6208" s="502">
        <v>92356</v>
      </c>
      <c r="C6208" s="503" t="s">
        <v>2548</v>
      </c>
      <c r="D6208" s="502" t="s">
        <v>13</v>
      </c>
      <c r="E6208" s="504">
        <v>145.49</v>
      </c>
      <c r="F6208" s="512">
        <v>0.50900000000000001</v>
      </c>
    </row>
    <row r="6209" spans="1:6">
      <c r="A6209" s="513" t="s">
        <v>14051</v>
      </c>
      <c r="B6209" s="502">
        <v>92357</v>
      </c>
      <c r="C6209" s="503" t="s">
        <v>2549</v>
      </c>
      <c r="D6209" s="502" t="s">
        <v>13</v>
      </c>
      <c r="E6209" s="504">
        <v>218.45</v>
      </c>
      <c r="F6209" s="512">
        <v>0.64370000000000005</v>
      </c>
    </row>
    <row r="6210" spans="1:6">
      <c r="A6210" s="513" t="s">
        <v>14051</v>
      </c>
      <c r="B6210" s="502">
        <v>92358</v>
      </c>
      <c r="C6210" s="503" t="s">
        <v>2550</v>
      </c>
      <c r="D6210" s="502" t="s">
        <v>13</v>
      </c>
      <c r="E6210" s="504">
        <v>272.56</v>
      </c>
      <c r="F6210" s="512">
        <v>0.69099999999999995</v>
      </c>
    </row>
    <row r="6211" spans="1:6">
      <c r="A6211" s="513" t="s">
        <v>14051</v>
      </c>
      <c r="B6211" s="502">
        <v>101919</v>
      </c>
      <c r="C6211" s="503" t="s">
        <v>2519</v>
      </c>
      <c r="D6211" s="502" t="s">
        <v>13</v>
      </c>
      <c r="E6211" s="504">
        <v>456.12</v>
      </c>
      <c r="F6211" s="512">
        <v>0.89700000000000002</v>
      </c>
    </row>
    <row r="6212" spans="1:6">
      <c r="A6212" s="513" t="s">
        <v>14051</v>
      </c>
      <c r="B6212" s="502">
        <v>101928</v>
      </c>
      <c r="C6212" s="503" t="s">
        <v>2528</v>
      </c>
      <c r="D6212" s="502" t="s">
        <v>13</v>
      </c>
      <c r="E6212" s="504">
        <v>462.44</v>
      </c>
      <c r="F6212" s="512">
        <v>0.88470000000000004</v>
      </c>
    </row>
    <row r="6213" spans="1:6">
      <c r="A6213" s="513" t="s">
        <v>14051</v>
      </c>
      <c r="B6213" s="502">
        <v>92904</v>
      </c>
      <c r="C6213" s="503" t="s">
        <v>2641</v>
      </c>
      <c r="D6213" s="502" t="s">
        <v>13</v>
      </c>
      <c r="E6213" s="504">
        <v>36.75</v>
      </c>
      <c r="F6213" s="512">
        <v>0.73770000000000002</v>
      </c>
    </row>
    <row r="6214" spans="1:6">
      <c r="A6214" s="513" t="s">
        <v>14051</v>
      </c>
      <c r="B6214" s="502">
        <v>92905</v>
      </c>
      <c r="C6214" s="503" t="s">
        <v>2642</v>
      </c>
      <c r="D6214" s="502" t="s">
        <v>13</v>
      </c>
      <c r="E6214" s="504">
        <v>52.42</v>
      </c>
      <c r="F6214" s="512">
        <v>0.68489999999999995</v>
      </c>
    </row>
    <row r="6215" spans="1:6">
      <c r="A6215" s="513" t="s">
        <v>14051</v>
      </c>
      <c r="B6215" s="502">
        <v>92906</v>
      </c>
      <c r="C6215" s="503" t="s">
        <v>2643</v>
      </c>
      <c r="D6215" s="502" t="s">
        <v>13</v>
      </c>
      <c r="E6215" s="504">
        <v>63.78</v>
      </c>
      <c r="F6215" s="512">
        <v>0.58220000000000005</v>
      </c>
    </row>
    <row r="6216" spans="1:6">
      <c r="A6216" s="513" t="s">
        <v>14051</v>
      </c>
      <c r="B6216" s="502">
        <v>92898</v>
      </c>
      <c r="C6216" s="503" t="s">
        <v>2635</v>
      </c>
      <c r="D6216" s="502" t="s">
        <v>13</v>
      </c>
      <c r="E6216" s="504">
        <v>53.9</v>
      </c>
      <c r="F6216" s="512">
        <v>0.68889999999999996</v>
      </c>
    </row>
    <row r="6217" spans="1:6">
      <c r="A6217" s="513" t="s">
        <v>14051</v>
      </c>
      <c r="B6217" s="502">
        <v>92899</v>
      </c>
      <c r="C6217" s="503" t="s">
        <v>2636</v>
      </c>
      <c r="D6217" s="502" t="s">
        <v>13</v>
      </c>
      <c r="E6217" s="504">
        <v>79.930000000000007</v>
      </c>
      <c r="F6217" s="512">
        <v>0.77729999999999999</v>
      </c>
    </row>
    <row r="6218" spans="1:6">
      <c r="A6218" s="513" t="s">
        <v>14051</v>
      </c>
      <c r="B6218" s="502">
        <v>92900</v>
      </c>
      <c r="C6218" s="503" t="s">
        <v>2637</v>
      </c>
      <c r="D6218" s="502" t="s">
        <v>13</v>
      </c>
      <c r="E6218" s="504">
        <v>96.23</v>
      </c>
      <c r="F6218" s="512">
        <v>0.80349999999999999</v>
      </c>
    </row>
    <row r="6219" spans="1:6">
      <c r="A6219" s="513" t="s">
        <v>14051</v>
      </c>
      <c r="B6219" s="502">
        <v>92901</v>
      </c>
      <c r="C6219" s="503" t="s">
        <v>2638</v>
      </c>
      <c r="D6219" s="502" t="s">
        <v>13</v>
      </c>
      <c r="E6219" s="504">
        <v>134.1</v>
      </c>
      <c r="F6219" s="512">
        <v>0.84789999999999999</v>
      </c>
    </row>
    <row r="6220" spans="1:6">
      <c r="A6220" s="513" t="s">
        <v>14051</v>
      </c>
      <c r="B6220" s="502">
        <v>92902</v>
      </c>
      <c r="C6220" s="503" t="s">
        <v>2639</v>
      </c>
      <c r="D6220" s="502" t="s">
        <v>13</v>
      </c>
      <c r="E6220" s="504">
        <v>210.62</v>
      </c>
      <c r="F6220" s="512">
        <v>0.89319999999999999</v>
      </c>
    </row>
    <row r="6221" spans="1:6">
      <c r="A6221" s="513" t="s">
        <v>14051</v>
      </c>
      <c r="B6221" s="502">
        <v>92903</v>
      </c>
      <c r="C6221" s="503" t="s">
        <v>2640</v>
      </c>
      <c r="D6221" s="502" t="s">
        <v>13</v>
      </c>
      <c r="E6221" s="504">
        <v>316.08999999999997</v>
      </c>
      <c r="F6221" s="512">
        <v>0.92200000000000004</v>
      </c>
    </row>
    <row r="6222" spans="1:6">
      <c r="A6222" s="513" t="s">
        <v>14051</v>
      </c>
      <c r="B6222" s="502">
        <v>92892</v>
      </c>
      <c r="C6222" s="503" t="s">
        <v>2629</v>
      </c>
      <c r="D6222" s="502" t="s">
        <v>13</v>
      </c>
      <c r="E6222" s="504">
        <v>64.22</v>
      </c>
      <c r="F6222" s="512">
        <v>0.57820000000000005</v>
      </c>
    </row>
    <row r="6223" spans="1:6">
      <c r="A6223" s="513" t="s">
        <v>14051</v>
      </c>
      <c r="B6223" s="502">
        <v>92893</v>
      </c>
      <c r="C6223" s="503" t="s">
        <v>2630</v>
      </c>
      <c r="D6223" s="502" t="s">
        <v>13</v>
      </c>
      <c r="E6223" s="504">
        <v>91.69</v>
      </c>
      <c r="F6223" s="512">
        <v>0.67759999999999998</v>
      </c>
    </row>
    <row r="6224" spans="1:6">
      <c r="A6224" s="513" t="s">
        <v>14051</v>
      </c>
      <c r="B6224" s="502">
        <v>92894</v>
      </c>
      <c r="C6224" s="503" t="s">
        <v>2631</v>
      </c>
      <c r="D6224" s="502" t="s">
        <v>13</v>
      </c>
      <c r="E6224" s="504">
        <v>109.62</v>
      </c>
      <c r="F6224" s="512">
        <v>0.70530000000000004</v>
      </c>
    </row>
    <row r="6225" spans="1:6">
      <c r="A6225" s="513" t="s">
        <v>14051</v>
      </c>
      <c r="B6225" s="502">
        <v>92889</v>
      </c>
      <c r="C6225" s="503" t="s">
        <v>2626</v>
      </c>
      <c r="D6225" s="502" t="s">
        <v>13</v>
      </c>
      <c r="E6225" s="504">
        <v>149.56</v>
      </c>
      <c r="F6225" s="512">
        <v>0.76019999999999999</v>
      </c>
    </row>
    <row r="6226" spans="1:6">
      <c r="A6226" s="513" t="s">
        <v>14051</v>
      </c>
      <c r="B6226" s="502">
        <v>92895</v>
      </c>
      <c r="C6226" s="503" t="s">
        <v>2632</v>
      </c>
      <c r="D6226" s="502" t="s">
        <v>13</v>
      </c>
      <c r="E6226" s="504">
        <v>149.5</v>
      </c>
      <c r="F6226" s="512">
        <v>0.76049999999999995</v>
      </c>
    </row>
    <row r="6227" spans="1:6">
      <c r="A6227" s="513" t="s">
        <v>14051</v>
      </c>
      <c r="B6227" s="502">
        <v>92890</v>
      </c>
      <c r="C6227" s="503" t="s">
        <v>2627</v>
      </c>
      <c r="D6227" s="502" t="s">
        <v>13</v>
      </c>
      <c r="E6227" s="504">
        <v>227.24</v>
      </c>
      <c r="F6227" s="512">
        <v>0.82779999999999998</v>
      </c>
    </row>
    <row r="6228" spans="1:6">
      <c r="A6228" s="513" t="s">
        <v>14051</v>
      </c>
      <c r="B6228" s="502">
        <v>92896</v>
      </c>
      <c r="C6228" s="503" t="s">
        <v>2633</v>
      </c>
      <c r="D6228" s="502" t="s">
        <v>13</v>
      </c>
      <c r="E6228" s="504">
        <v>229.09</v>
      </c>
      <c r="F6228" s="512">
        <v>0.82120000000000004</v>
      </c>
    </row>
    <row r="6229" spans="1:6">
      <c r="A6229" s="513" t="s">
        <v>14051</v>
      </c>
      <c r="B6229" s="502">
        <v>92891</v>
      </c>
      <c r="C6229" s="503" t="s">
        <v>2628</v>
      </c>
      <c r="D6229" s="502" t="s">
        <v>13</v>
      </c>
      <c r="E6229" s="504">
        <v>333.74</v>
      </c>
      <c r="F6229" s="512">
        <v>0.87329999999999997</v>
      </c>
    </row>
    <row r="6230" spans="1:6">
      <c r="A6230" s="513" t="s">
        <v>14051</v>
      </c>
      <c r="B6230" s="502">
        <v>92897</v>
      </c>
      <c r="C6230" s="503" t="s">
        <v>2634</v>
      </c>
      <c r="D6230" s="502" t="s">
        <v>13</v>
      </c>
      <c r="E6230" s="504">
        <v>337.57</v>
      </c>
      <c r="F6230" s="512">
        <v>0.86339999999999995</v>
      </c>
    </row>
    <row r="6231" spans="1:6">
      <c r="A6231" s="513" t="s">
        <v>14052</v>
      </c>
      <c r="B6231" s="502">
        <v>100822</v>
      </c>
      <c r="C6231" s="503" t="s">
        <v>14053</v>
      </c>
      <c r="D6231" s="502" t="s">
        <v>13</v>
      </c>
      <c r="E6231" s="504">
        <v>0</v>
      </c>
      <c r="F6231" s="512"/>
    </row>
    <row r="6232" spans="1:6">
      <c r="A6232" s="513" t="s">
        <v>14052</v>
      </c>
      <c r="B6232" s="502">
        <v>100823</v>
      </c>
      <c r="C6232" s="503" t="s">
        <v>14054</v>
      </c>
      <c r="D6232" s="502" t="s">
        <v>13</v>
      </c>
      <c r="E6232" s="504">
        <v>0</v>
      </c>
      <c r="F6232" s="512"/>
    </row>
    <row r="6233" spans="1:6">
      <c r="A6233" s="513" t="s">
        <v>14052</v>
      </c>
      <c r="B6233" s="502">
        <v>100824</v>
      </c>
      <c r="C6233" s="503" t="s">
        <v>14055</v>
      </c>
      <c r="D6233" s="502" t="s">
        <v>13</v>
      </c>
      <c r="E6233" s="504">
        <v>0</v>
      </c>
      <c r="F6233" s="512"/>
    </row>
    <row r="6234" spans="1:6">
      <c r="A6234" s="513" t="s">
        <v>14052</v>
      </c>
      <c r="B6234" s="502">
        <v>100825</v>
      </c>
      <c r="C6234" s="503" t="s">
        <v>14056</v>
      </c>
      <c r="D6234" s="502" t="s">
        <v>13</v>
      </c>
      <c r="E6234" s="504">
        <v>0</v>
      </c>
      <c r="F6234" s="512"/>
    </row>
    <row r="6235" spans="1:6">
      <c r="A6235" s="513" t="s">
        <v>14052</v>
      </c>
      <c r="B6235" s="502">
        <v>100819</v>
      </c>
      <c r="C6235" s="503" t="s">
        <v>14057</v>
      </c>
      <c r="D6235" s="502" t="s">
        <v>13</v>
      </c>
      <c r="E6235" s="504">
        <v>0</v>
      </c>
      <c r="F6235" s="512"/>
    </row>
    <row r="6236" spans="1:6">
      <c r="A6236" s="513" t="s">
        <v>14052</v>
      </c>
      <c r="B6236" s="502">
        <v>100820</v>
      </c>
      <c r="C6236" s="503" t="s">
        <v>14058</v>
      </c>
      <c r="D6236" s="502" t="s">
        <v>13</v>
      </c>
      <c r="E6236" s="504">
        <v>0</v>
      </c>
      <c r="F6236" s="512"/>
    </row>
    <row r="6237" spans="1:6">
      <c r="A6237" s="513" t="s">
        <v>14052</v>
      </c>
      <c r="B6237" s="502">
        <v>100821</v>
      </c>
      <c r="C6237" s="503" t="s">
        <v>14059</v>
      </c>
      <c r="D6237" s="502" t="s">
        <v>13</v>
      </c>
      <c r="E6237" s="504">
        <v>0</v>
      </c>
      <c r="F6237" s="512"/>
    </row>
    <row r="6238" spans="1:6">
      <c r="A6238" s="513" t="s">
        <v>14052</v>
      </c>
      <c r="B6238" s="502">
        <v>100818</v>
      </c>
      <c r="C6238" s="503" t="s">
        <v>14060</v>
      </c>
      <c r="D6238" s="502" t="s">
        <v>13</v>
      </c>
      <c r="E6238" s="504">
        <v>0</v>
      </c>
      <c r="F6238" s="512"/>
    </row>
    <row r="6239" spans="1:6">
      <c r="A6239" s="513" t="s">
        <v>14052</v>
      </c>
      <c r="B6239" s="502">
        <v>100846</v>
      </c>
      <c r="C6239" s="503" t="s">
        <v>14061</v>
      </c>
      <c r="D6239" s="502" t="s">
        <v>13</v>
      </c>
      <c r="E6239" s="504">
        <v>0</v>
      </c>
      <c r="F6239" s="512"/>
    </row>
    <row r="6240" spans="1:6">
      <c r="A6240" s="513" t="s">
        <v>14052</v>
      </c>
      <c r="B6240" s="502">
        <v>100834</v>
      </c>
      <c r="C6240" s="503" t="s">
        <v>14062</v>
      </c>
      <c r="D6240" s="502" t="s">
        <v>13</v>
      </c>
      <c r="E6240" s="504">
        <v>0</v>
      </c>
      <c r="F6240" s="512"/>
    </row>
    <row r="6241" spans="1:6">
      <c r="A6241" s="513" t="s">
        <v>14052</v>
      </c>
      <c r="B6241" s="502">
        <v>100835</v>
      </c>
      <c r="C6241" s="503" t="s">
        <v>14063</v>
      </c>
      <c r="D6241" s="502" t="s">
        <v>13</v>
      </c>
      <c r="E6241" s="504">
        <v>0</v>
      </c>
      <c r="F6241" s="512"/>
    </row>
    <row r="6242" spans="1:6">
      <c r="A6242" s="513" t="s">
        <v>14052</v>
      </c>
      <c r="B6242" s="502">
        <v>100836</v>
      </c>
      <c r="C6242" s="503" t="s">
        <v>14064</v>
      </c>
      <c r="D6242" s="502" t="s">
        <v>13</v>
      </c>
      <c r="E6242" s="504">
        <v>0</v>
      </c>
      <c r="F6242" s="512"/>
    </row>
    <row r="6243" spans="1:6">
      <c r="A6243" s="513" t="s">
        <v>14052</v>
      </c>
      <c r="B6243" s="502">
        <v>100837</v>
      </c>
      <c r="C6243" s="503" t="s">
        <v>14065</v>
      </c>
      <c r="D6243" s="502" t="s">
        <v>13</v>
      </c>
      <c r="E6243" s="504">
        <v>0</v>
      </c>
      <c r="F6243" s="512"/>
    </row>
    <row r="6244" spans="1:6">
      <c r="A6244" s="513" t="s">
        <v>14052</v>
      </c>
      <c r="B6244" s="502">
        <v>100826</v>
      </c>
      <c r="C6244" s="503" t="s">
        <v>14066</v>
      </c>
      <c r="D6244" s="502" t="s">
        <v>13</v>
      </c>
      <c r="E6244" s="504">
        <v>0</v>
      </c>
      <c r="F6244" s="512"/>
    </row>
    <row r="6245" spans="1:6">
      <c r="A6245" s="513" t="s">
        <v>14052</v>
      </c>
      <c r="B6245" s="502">
        <v>100827</v>
      </c>
      <c r="C6245" s="503" t="s">
        <v>14067</v>
      </c>
      <c r="D6245" s="502" t="s">
        <v>13</v>
      </c>
      <c r="E6245" s="504">
        <v>0</v>
      </c>
      <c r="F6245" s="512"/>
    </row>
    <row r="6246" spans="1:6">
      <c r="A6246" s="513" t="s">
        <v>14052</v>
      </c>
      <c r="B6246" s="502">
        <v>100828</v>
      </c>
      <c r="C6246" s="503" t="s">
        <v>14068</v>
      </c>
      <c r="D6246" s="502" t="s">
        <v>13</v>
      </c>
      <c r="E6246" s="504">
        <v>0</v>
      </c>
      <c r="F6246" s="512"/>
    </row>
    <row r="6247" spans="1:6">
      <c r="A6247" s="513" t="s">
        <v>14052</v>
      </c>
      <c r="B6247" s="502">
        <v>100829</v>
      </c>
      <c r="C6247" s="503" t="s">
        <v>14069</v>
      </c>
      <c r="D6247" s="502" t="s">
        <v>13</v>
      </c>
      <c r="E6247" s="504">
        <v>0</v>
      </c>
      <c r="F6247" s="512"/>
    </row>
    <row r="6248" spans="1:6">
      <c r="A6248" s="513" t="s">
        <v>14052</v>
      </c>
      <c r="B6248" s="502">
        <v>100830</v>
      </c>
      <c r="C6248" s="503" t="s">
        <v>14070</v>
      </c>
      <c r="D6248" s="502" t="s">
        <v>13</v>
      </c>
      <c r="E6248" s="504">
        <v>0</v>
      </c>
      <c r="F6248" s="512"/>
    </row>
    <row r="6249" spans="1:6">
      <c r="A6249" s="513" t="s">
        <v>14052</v>
      </c>
      <c r="B6249" s="502">
        <v>100831</v>
      </c>
      <c r="C6249" s="503" t="s">
        <v>14071</v>
      </c>
      <c r="D6249" s="502" t="s">
        <v>13</v>
      </c>
      <c r="E6249" s="504">
        <v>0</v>
      </c>
      <c r="F6249" s="512"/>
    </row>
    <row r="6250" spans="1:6">
      <c r="A6250" s="513" t="s">
        <v>14052</v>
      </c>
      <c r="B6250" s="502">
        <v>100832</v>
      </c>
      <c r="C6250" s="503" t="s">
        <v>14072</v>
      </c>
      <c r="D6250" s="502" t="s">
        <v>13</v>
      </c>
      <c r="E6250" s="504">
        <v>0</v>
      </c>
      <c r="F6250" s="512"/>
    </row>
    <row r="6251" spans="1:6">
      <c r="A6251" s="513" t="s">
        <v>14052</v>
      </c>
      <c r="B6251" s="502">
        <v>100833</v>
      </c>
      <c r="C6251" s="503" t="s">
        <v>14073</v>
      </c>
      <c r="D6251" s="502" t="s">
        <v>13</v>
      </c>
      <c r="E6251" s="504">
        <v>0</v>
      </c>
      <c r="F6251" s="512"/>
    </row>
    <row r="6252" spans="1:6">
      <c r="A6252" s="513" t="s">
        <v>14052</v>
      </c>
      <c r="B6252" s="502">
        <v>100790</v>
      </c>
      <c r="C6252" s="503" t="s">
        <v>14074</v>
      </c>
      <c r="D6252" s="502" t="s">
        <v>13</v>
      </c>
      <c r="E6252" s="504">
        <v>0</v>
      </c>
      <c r="F6252" s="512"/>
    </row>
    <row r="6253" spans="1:6">
      <c r="A6253" s="513" t="s">
        <v>14052</v>
      </c>
      <c r="B6253" s="502">
        <v>100789</v>
      </c>
      <c r="C6253" s="503" t="s">
        <v>14075</v>
      </c>
      <c r="D6253" s="502" t="s">
        <v>13</v>
      </c>
      <c r="E6253" s="504">
        <v>0</v>
      </c>
      <c r="F6253" s="512"/>
    </row>
    <row r="6254" spans="1:6">
      <c r="A6254" s="513" t="s">
        <v>14052</v>
      </c>
      <c r="B6254" s="502">
        <v>100788</v>
      </c>
      <c r="C6254" s="503" t="s">
        <v>1591</v>
      </c>
      <c r="D6254" s="502" t="s">
        <v>13</v>
      </c>
      <c r="E6254" s="504">
        <v>780.64</v>
      </c>
      <c r="F6254" s="512">
        <v>0.27760000000000001</v>
      </c>
    </row>
    <row r="6255" spans="1:6">
      <c r="A6255" s="513" t="s">
        <v>14052</v>
      </c>
      <c r="B6255" s="502">
        <v>100811</v>
      </c>
      <c r="C6255" s="503" t="s">
        <v>14076</v>
      </c>
      <c r="D6255" s="502" t="s">
        <v>13</v>
      </c>
      <c r="E6255" s="504">
        <v>0</v>
      </c>
      <c r="F6255" s="512"/>
    </row>
    <row r="6256" spans="1:6">
      <c r="A6256" s="513" t="s">
        <v>14052</v>
      </c>
      <c r="B6256" s="502">
        <v>100812</v>
      </c>
      <c r="C6256" s="503" t="s">
        <v>14077</v>
      </c>
      <c r="D6256" s="502" t="s">
        <v>13</v>
      </c>
      <c r="E6256" s="504">
        <v>0</v>
      </c>
      <c r="F6256" s="512"/>
    </row>
    <row r="6257" spans="1:6">
      <c r="A6257" s="513" t="s">
        <v>14052</v>
      </c>
      <c r="B6257" s="502">
        <v>100813</v>
      </c>
      <c r="C6257" s="503" t="s">
        <v>14078</v>
      </c>
      <c r="D6257" s="502" t="s">
        <v>13</v>
      </c>
      <c r="E6257" s="504">
        <v>0</v>
      </c>
      <c r="F6257" s="512"/>
    </row>
    <row r="6258" spans="1:6">
      <c r="A6258" s="513" t="s">
        <v>14052</v>
      </c>
      <c r="B6258" s="502">
        <v>100814</v>
      </c>
      <c r="C6258" s="503" t="s">
        <v>14079</v>
      </c>
      <c r="D6258" s="502" t="s">
        <v>13</v>
      </c>
      <c r="E6258" s="504">
        <v>0</v>
      </c>
      <c r="F6258" s="512"/>
    </row>
    <row r="6259" spans="1:6">
      <c r="A6259" s="513" t="s">
        <v>14052</v>
      </c>
      <c r="B6259" s="502">
        <v>100815</v>
      </c>
      <c r="C6259" s="503" t="s">
        <v>14080</v>
      </c>
      <c r="D6259" s="502" t="s">
        <v>13</v>
      </c>
      <c r="E6259" s="504">
        <v>0</v>
      </c>
      <c r="F6259" s="512"/>
    </row>
    <row r="6260" spans="1:6">
      <c r="A6260" s="513" t="s">
        <v>14052</v>
      </c>
      <c r="B6260" s="502">
        <v>100816</v>
      </c>
      <c r="C6260" s="503" t="s">
        <v>14081</v>
      </c>
      <c r="D6260" s="502" t="s">
        <v>13</v>
      </c>
      <c r="E6260" s="504">
        <v>0</v>
      </c>
      <c r="F6260" s="512"/>
    </row>
    <row r="6261" spans="1:6">
      <c r="A6261" s="513" t="s">
        <v>14052</v>
      </c>
      <c r="B6261" s="502">
        <v>100817</v>
      </c>
      <c r="C6261" s="503" t="s">
        <v>14082</v>
      </c>
      <c r="D6261" s="502" t="s">
        <v>13</v>
      </c>
      <c r="E6261" s="504">
        <v>0</v>
      </c>
      <c r="F6261" s="512"/>
    </row>
    <row r="6262" spans="1:6">
      <c r="A6262" s="513" t="s">
        <v>14052</v>
      </c>
      <c r="B6262" s="502">
        <v>100795</v>
      </c>
      <c r="C6262" s="503" t="s">
        <v>14083</v>
      </c>
      <c r="D6262" s="502" t="s">
        <v>12</v>
      </c>
      <c r="E6262" s="504">
        <v>0</v>
      </c>
      <c r="F6262" s="512"/>
    </row>
    <row r="6263" spans="1:6">
      <c r="A6263" s="513" t="s">
        <v>14052</v>
      </c>
      <c r="B6263" s="502">
        <v>100842</v>
      </c>
      <c r="C6263" s="503" t="s">
        <v>14084</v>
      </c>
      <c r="D6263" s="502" t="s">
        <v>12</v>
      </c>
      <c r="E6263" s="504">
        <v>0</v>
      </c>
      <c r="F6263" s="512"/>
    </row>
    <row r="6264" spans="1:6">
      <c r="A6264" s="513" t="s">
        <v>14052</v>
      </c>
      <c r="B6264" s="502">
        <v>100796</v>
      </c>
      <c r="C6264" s="503" t="s">
        <v>14085</v>
      </c>
      <c r="D6264" s="502" t="s">
        <v>12</v>
      </c>
      <c r="E6264" s="504">
        <v>0</v>
      </c>
      <c r="F6264" s="512"/>
    </row>
    <row r="6265" spans="1:6">
      <c r="A6265" s="513" t="s">
        <v>14052</v>
      </c>
      <c r="B6265" s="502">
        <v>100843</v>
      </c>
      <c r="C6265" s="503" t="s">
        <v>14086</v>
      </c>
      <c r="D6265" s="502" t="s">
        <v>12</v>
      </c>
      <c r="E6265" s="504">
        <v>0</v>
      </c>
      <c r="F6265" s="512"/>
    </row>
    <row r="6266" spans="1:6">
      <c r="A6266" s="513" t="s">
        <v>14052</v>
      </c>
      <c r="B6266" s="502">
        <v>100844</v>
      </c>
      <c r="C6266" s="503" t="s">
        <v>14087</v>
      </c>
      <c r="D6266" s="502" t="s">
        <v>12</v>
      </c>
      <c r="E6266" s="504">
        <v>0</v>
      </c>
      <c r="F6266" s="512"/>
    </row>
    <row r="6267" spans="1:6">
      <c r="A6267" s="513" t="s">
        <v>14052</v>
      </c>
      <c r="B6267" s="502">
        <v>100797</v>
      </c>
      <c r="C6267" s="503" t="s">
        <v>14088</v>
      </c>
      <c r="D6267" s="502" t="s">
        <v>12</v>
      </c>
      <c r="E6267" s="504">
        <v>0</v>
      </c>
      <c r="F6267" s="512"/>
    </row>
    <row r="6268" spans="1:6">
      <c r="A6268" s="513" t="s">
        <v>14052</v>
      </c>
      <c r="B6268" s="502">
        <v>100798</v>
      </c>
      <c r="C6268" s="503" t="s">
        <v>14089</v>
      </c>
      <c r="D6268" s="502" t="s">
        <v>12</v>
      </c>
      <c r="E6268" s="504">
        <v>0</v>
      </c>
      <c r="F6268" s="512"/>
    </row>
    <row r="6269" spans="1:6">
      <c r="A6269" s="513" t="s">
        <v>14052</v>
      </c>
      <c r="B6269" s="502">
        <v>100845</v>
      </c>
      <c r="C6269" s="503" t="s">
        <v>14090</v>
      </c>
      <c r="D6269" s="502" t="s">
        <v>12</v>
      </c>
      <c r="E6269" s="504">
        <v>0</v>
      </c>
      <c r="F6269" s="512"/>
    </row>
    <row r="6270" spans="1:6">
      <c r="A6270" s="513" t="s">
        <v>14052</v>
      </c>
      <c r="B6270" s="502">
        <v>100799</v>
      </c>
      <c r="C6270" s="503" t="s">
        <v>3084</v>
      </c>
      <c r="D6270" s="502" t="s">
        <v>12</v>
      </c>
      <c r="E6270" s="504">
        <v>18.18</v>
      </c>
      <c r="F6270" s="512">
        <v>0.49559999999999998</v>
      </c>
    </row>
    <row r="6271" spans="1:6">
      <c r="A6271" s="513" t="s">
        <v>14052</v>
      </c>
      <c r="B6271" s="502">
        <v>100807</v>
      </c>
      <c r="C6271" s="503" t="s">
        <v>3088</v>
      </c>
      <c r="D6271" s="502" t="s">
        <v>12</v>
      </c>
      <c r="E6271" s="504">
        <v>24.55</v>
      </c>
      <c r="F6271" s="512">
        <v>0.36699999999999999</v>
      </c>
    </row>
    <row r="6272" spans="1:6">
      <c r="A6272" s="513" t="s">
        <v>14052</v>
      </c>
      <c r="B6272" s="502">
        <v>100800</v>
      </c>
      <c r="C6272" s="503" t="s">
        <v>3085</v>
      </c>
      <c r="D6272" s="502" t="s">
        <v>12</v>
      </c>
      <c r="E6272" s="504">
        <v>25.53</v>
      </c>
      <c r="F6272" s="512">
        <v>0.57809999999999995</v>
      </c>
    </row>
    <row r="6273" spans="1:6">
      <c r="A6273" s="513" t="s">
        <v>14052</v>
      </c>
      <c r="B6273" s="502">
        <v>100808</v>
      </c>
      <c r="C6273" s="503" t="s">
        <v>3089</v>
      </c>
      <c r="D6273" s="502" t="s">
        <v>12</v>
      </c>
      <c r="E6273" s="504">
        <v>33.1</v>
      </c>
      <c r="F6273" s="512">
        <v>0.44590000000000002</v>
      </c>
    </row>
    <row r="6274" spans="1:6">
      <c r="A6274" s="513" t="s">
        <v>14052</v>
      </c>
      <c r="B6274" s="502">
        <v>100801</v>
      </c>
      <c r="C6274" s="503" t="s">
        <v>3086</v>
      </c>
      <c r="D6274" s="502" t="s">
        <v>12</v>
      </c>
      <c r="E6274" s="504">
        <v>33.21</v>
      </c>
      <c r="F6274" s="512">
        <v>0.61519999999999997</v>
      </c>
    </row>
    <row r="6275" spans="1:6">
      <c r="A6275" s="513" t="s">
        <v>14052</v>
      </c>
      <c r="B6275" s="502">
        <v>100809</v>
      </c>
      <c r="C6275" s="503" t="s">
        <v>3090</v>
      </c>
      <c r="D6275" s="502" t="s">
        <v>12</v>
      </c>
      <c r="E6275" s="504">
        <v>42.26</v>
      </c>
      <c r="F6275" s="512">
        <v>0.4834</v>
      </c>
    </row>
    <row r="6276" spans="1:6">
      <c r="A6276" s="513" t="s">
        <v>14052</v>
      </c>
      <c r="B6276" s="502">
        <v>100802</v>
      </c>
      <c r="C6276" s="503" t="s">
        <v>3087</v>
      </c>
      <c r="D6276" s="502" t="s">
        <v>12</v>
      </c>
      <c r="E6276" s="504">
        <v>44.09</v>
      </c>
      <c r="F6276" s="512">
        <v>0.64639999999999997</v>
      </c>
    </row>
    <row r="6277" spans="1:6">
      <c r="A6277" s="513" t="s">
        <v>14052</v>
      </c>
      <c r="B6277" s="502">
        <v>100810</v>
      </c>
      <c r="C6277" s="503" t="s">
        <v>3091</v>
      </c>
      <c r="D6277" s="502" t="s">
        <v>12</v>
      </c>
      <c r="E6277" s="504">
        <v>55.22</v>
      </c>
      <c r="F6277" s="512">
        <v>0.5161</v>
      </c>
    </row>
    <row r="6278" spans="1:6">
      <c r="A6278" s="513" t="s">
        <v>14052</v>
      </c>
      <c r="B6278" s="502">
        <v>100791</v>
      </c>
      <c r="C6278" s="503" t="s">
        <v>1592</v>
      </c>
      <c r="D6278" s="502" t="s">
        <v>12</v>
      </c>
      <c r="E6278" s="504">
        <v>17.62</v>
      </c>
      <c r="F6278" s="512">
        <v>0.51139999999999997</v>
      </c>
    </row>
    <row r="6279" spans="1:6">
      <c r="A6279" s="513" t="s">
        <v>14052</v>
      </c>
      <c r="B6279" s="502">
        <v>100803</v>
      </c>
      <c r="C6279" s="503" t="s">
        <v>1596</v>
      </c>
      <c r="D6279" s="502" t="s">
        <v>12</v>
      </c>
      <c r="E6279" s="504">
        <v>16.510000000000002</v>
      </c>
      <c r="F6279" s="512">
        <v>0.54569999999999996</v>
      </c>
    </row>
    <row r="6280" spans="1:6">
      <c r="A6280" s="513" t="s">
        <v>14052</v>
      </c>
      <c r="B6280" s="502">
        <v>100792</v>
      </c>
      <c r="C6280" s="503" t="s">
        <v>1593</v>
      </c>
      <c r="D6280" s="502" t="s">
        <v>12</v>
      </c>
      <c r="E6280" s="504">
        <v>24.98</v>
      </c>
      <c r="F6280" s="512">
        <v>0.59089999999999998</v>
      </c>
    </row>
    <row r="6281" spans="1:6">
      <c r="A6281" s="513" t="s">
        <v>14052</v>
      </c>
      <c r="B6281" s="502">
        <v>100804</v>
      </c>
      <c r="C6281" s="503" t="s">
        <v>1597</v>
      </c>
      <c r="D6281" s="502" t="s">
        <v>12</v>
      </c>
      <c r="E6281" s="504">
        <v>23.66</v>
      </c>
      <c r="F6281" s="512">
        <v>0.62380000000000002</v>
      </c>
    </row>
    <row r="6282" spans="1:6">
      <c r="A6282" s="513" t="s">
        <v>14052</v>
      </c>
      <c r="B6282" s="502">
        <v>100793</v>
      </c>
      <c r="C6282" s="503" t="s">
        <v>1594</v>
      </c>
      <c r="D6282" s="502" t="s">
        <v>12</v>
      </c>
      <c r="E6282" s="504">
        <v>32.67</v>
      </c>
      <c r="F6282" s="512">
        <v>0.62529999999999997</v>
      </c>
    </row>
    <row r="6283" spans="1:6">
      <c r="A6283" s="513" t="s">
        <v>14052</v>
      </c>
      <c r="B6283" s="502">
        <v>100805</v>
      </c>
      <c r="C6283" s="503" t="s">
        <v>1598</v>
      </c>
      <c r="D6283" s="502" t="s">
        <v>12</v>
      </c>
      <c r="E6283" s="504">
        <v>31.07</v>
      </c>
      <c r="F6283" s="512">
        <v>0.65749999999999997</v>
      </c>
    </row>
    <row r="6284" spans="1:6">
      <c r="A6284" s="513" t="s">
        <v>14052</v>
      </c>
      <c r="B6284" s="502">
        <v>100794</v>
      </c>
      <c r="C6284" s="503" t="s">
        <v>1595</v>
      </c>
      <c r="D6284" s="502" t="s">
        <v>12</v>
      </c>
      <c r="E6284" s="504">
        <v>43.53</v>
      </c>
      <c r="F6284" s="512">
        <v>0.65469999999999995</v>
      </c>
    </row>
    <row r="6285" spans="1:6">
      <c r="A6285" s="513" t="s">
        <v>14052</v>
      </c>
      <c r="B6285" s="502">
        <v>100806</v>
      </c>
      <c r="C6285" s="503" t="s">
        <v>1599</v>
      </c>
      <c r="D6285" s="502" t="s">
        <v>12</v>
      </c>
      <c r="E6285" s="504">
        <v>41.58</v>
      </c>
      <c r="F6285" s="512">
        <v>0.68540000000000001</v>
      </c>
    </row>
    <row r="6286" spans="1:6">
      <c r="A6286" s="513" t="s">
        <v>14052</v>
      </c>
      <c r="B6286" s="502">
        <v>100838</v>
      </c>
      <c r="C6286" s="503" t="s">
        <v>14091</v>
      </c>
      <c r="D6286" s="502" t="s">
        <v>13</v>
      </c>
      <c r="E6286" s="504">
        <v>0</v>
      </c>
      <c r="F6286" s="512"/>
    </row>
    <row r="6287" spans="1:6">
      <c r="A6287" s="513" t="s">
        <v>14052</v>
      </c>
      <c r="B6287" s="502">
        <v>100839</v>
      </c>
      <c r="C6287" s="503" t="s">
        <v>14092</v>
      </c>
      <c r="D6287" s="502" t="s">
        <v>13</v>
      </c>
      <c r="E6287" s="504">
        <v>0</v>
      </c>
      <c r="F6287" s="512"/>
    </row>
    <row r="6288" spans="1:6">
      <c r="A6288" s="513" t="s">
        <v>14052</v>
      </c>
      <c r="B6288" s="502">
        <v>100840</v>
      </c>
      <c r="C6288" s="503" t="s">
        <v>14093</v>
      </c>
      <c r="D6288" s="502" t="s">
        <v>13</v>
      </c>
      <c r="E6288" s="504">
        <v>0</v>
      </c>
      <c r="F6288" s="512"/>
    </row>
    <row r="6289" spans="1:6">
      <c r="A6289" s="513" t="s">
        <v>14052</v>
      </c>
      <c r="B6289" s="502">
        <v>100841</v>
      </c>
      <c r="C6289" s="503" t="s">
        <v>14094</v>
      </c>
      <c r="D6289" s="502" t="s">
        <v>13</v>
      </c>
      <c r="E6289" s="504">
        <v>0</v>
      </c>
      <c r="F6289" s="512"/>
    </row>
    <row r="6290" spans="1:6">
      <c r="A6290" s="513" t="s">
        <v>14095</v>
      </c>
      <c r="B6290" s="502">
        <v>103283</v>
      </c>
      <c r="C6290" s="503" t="s">
        <v>14096</v>
      </c>
      <c r="D6290" s="502" t="s">
        <v>13</v>
      </c>
      <c r="E6290" s="504">
        <v>0</v>
      </c>
      <c r="F6290" s="512"/>
    </row>
    <row r="6291" spans="1:6">
      <c r="A6291" s="513" t="s">
        <v>14095</v>
      </c>
      <c r="B6291" s="502">
        <v>103284</v>
      </c>
      <c r="C6291" s="503" t="s">
        <v>14097</v>
      </c>
      <c r="D6291" s="502" t="s">
        <v>13</v>
      </c>
      <c r="E6291" s="504">
        <v>0</v>
      </c>
      <c r="F6291" s="512"/>
    </row>
    <row r="6292" spans="1:6">
      <c r="A6292" s="513" t="s">
        <v>14095</v>
      </c>
      <c r="B6292" s="502">
        <v>103282</v>
      </c>
      <c r="C6292" s="503" t="s">
        <v>14098</v>
      </c>
      <c r="D6292" s="502" t="s">
        <v>13</v>
      </c>
      <c r="E6292" s="504">
        <v>0</v>
      </c>
      <c r="F6292" s="512"/>
    </row>
    <row r="6293" spans="1:6">
      <c r="A6293" s="513" t="s">
        <v>14095</v>
      </c>
      <c r="B6293" s="502">
        <v>103279</v>
      </c>
      <c r="C6293" s="503" t="s">
        <v>14099</v>
      </c>
      <c r="D6293" s="502" t="s">
        <v>13</v>
      </c>
      <c r="E6293" s="504">
        <v>0</v>
      </c>
      <c r="F6293" s="512"/>
    </row>
    <row r="6294" spans="1:6">
      <c r="A6294" s="513" t="s">
        <v>14095</v>
      </c>
      <c r="B6294" s="502">
        <v>103280</v>
      </c>
      <c r="C6294" s="503" t="s">
        <v>14100</v>
      </c>
      <c r="D6294" s="502" t="s">
        <v>13</v>
      </c>
      <c r="E6294" s="504">
        <v>0</v>
      </c>
      <c r="F6294" s="512"/>
    </row>
    <row r="6295" spans="1:6">
      <c r="A6295" s="513" t="s">
        <v>14095</v>
      </c>
      <c r="B6295" s="502">
        <v>103281</v>
      </c>
      <c r="C6295" s="503" t="s">
        <v>14101</v>
      </c>
      <c r="D6295" s="502" t="s">
        <v>13</v>
      </c>
      <c r="E6295" s="504">
        <v>0</v>
      </c>
      <c r="F6295" s="512"/>
    </row>
    <row r="6296" spans="1:6">
      <c r="A6296" s="513" t="s">
        <v>14095</v>
      </c>
      <c r="B6296" s="502">
        <v>103247</v>
      </c>
      <c r="C6296" s="503" t="s">
        <v>4077</v>
      </c>
      <c r="D6296" s="502" t="s">
        <v>13</v>
      </c>
      <c r="E6296" s="504">
        <v>3103.68</v>
      </c>
      <c r="F6296" s="512">
        <v>1.6E-2</v>
      </c>
    </row>
    <row r="6297" spans="1:6">
      <c r="A6297" s="513" t="s">
        <v>14095</v>
      </c>
      <c r="B6297" s="502">
        <v>103250</v>
      </c>
      <c r="C6297" s="503" t="s">
        <v>4080</v>
      </c>
      <c r="D6297" s="502" t="s">
        <v>13</v>
      </c>
      <c r="E6297" s="504">
        <v>4519.47</v>
      </c>
      <c r="F6297" s="512">
        <v>1.0999999999999999E-2</v>
      </c>
    </row>
    <row r="6298" spans="1:6">
      <c r="A6298" s="513" t="s">
        <v>14095</v>
      </c>
      <c r="B6298" s="502">
        <v>103253</v>
      </c>
      <c r="C6298" s="503" t="s">
        <v>4083</v>
      </c>
      <c r="D6298" s="502" t="s">
        <v>13</v>
      </c>
      <c r="E6298" s="504">
        <v>6170.51</v>
      </c>
      <c r="F6298" s="512">
        <v>8.0000000000000002E-3</v>
      </c>
    </row>
    <row r="6299" spans="1:6">
      <c r="A6299" s="513" t="s">
        <v>14095</v>
      </c>
      <c r="B6299" s="502">
        <v>103244</v>
      </c>
      <c r="C6299" s="503" t="s">
        <v>4074</v>
      </c>
      <c r="D6299" s="502" t="s">
        <v>13</v>
      </c>
      <c r="E6299" s="504">
        <v>2793.68</v>
      </c>
      <c r="F6299" s="512">
        <v>1.78E-2</v>
      </c>
    </row>
    <row r="6300" spans="1:6">
      <c r="A6300" s="513" t="s">
        <v>14095</v>
      </c>
      <c r="B6300" s="502">
        <v>103256</v>
      </c>
      <c r="C6300" s="503" t="s">
        <v>6800</v>
      </c>
      <c r="D6300" s="502" t="s">
        <v>13</v>
      </c>
      <c r="E6300" s="504">
        <v>11470.31</v>
      </c>
      <c r="F6300" s="512">
        <v>6.1000000000000004E-3</v>
      </c>
    </row>
    <row r="6301" spans="1:6">
      <c r="A6301" s="513" t="s">
        <v>14095</v>
      </c>
      <c r="B6301" s="502">
        <v>103258</v>
      </c>
      <c r="C6301" s="503" t="s">
        <v>6802</v>
      </c>
      <c r="D6301" s="502" t="s">
        <v>13</v>
      </c>
      <c r="E6301" s="504">
        <v>12827.86</v>
      </c>
      <c r="F6301" s="512">
        <v>5.4999999999999997E-3</v>
      </c>
    </row>
    <row r="6302" spans="1:6">
      <c r="A6302" s="513" t="s">
        <v>14095</v>
      </c>
      <c r="B6302" s="502">
        <v>103260</v>
      </c>
      <c r="C6302" s="503" t="s">
        <v>6804</v>
      </c>
      <c r="D6302" s="502" t="s">
        <v>13</v>
      </c>
      <c r="E6302" s="504">
        <v>7081.83</v>
      </c>
      <c r="F6302" s="512">
        <v>9.9000000000000008E-3</v>
      </c>
    </row>
    <row r="6303" spans="1:6">
      <c r="A6303" s="513" t="s">
        <v>14095</v>
      </c>
      <c r="B6303" s="502">
        <v>103261</v>
      </c>
      <c r="C6303" s="503" t="s">
        <v>6805</v>
      </c>
      <c r="D6303" s="502" t="s">
        <v>13</v>
      </c>
      <c r="E6303" s="504">
        <v>14474.47</v>
      </c>
      <c r="F6303" s="512">
        <v>4.8999999999999998E-3</v>
      </c>
    </row>
    <row r="6304" spans="1:6">
      <c r="A6304" s="513" t="s">
        <v>14095</v>
      </c>
      <c r="B6304" s="502">
        <v>103263</v>
      </c>
      <c r="C6304" s="503" t="s">
        <v>4086</v>
      </c>
      <c r="D6304" s="502" t="s">
        <v>13</v>
      </c>
      <c r="E6304" s="504">
        <v>20067.52</v>
      </c>
      <c r="F6304" s="512">
        <v>1.55E-2</v>
      </c>
    </row>
    <row r="6305" spans="1:6">
      <c r="A6305" s="513" t="s">
        <v>14095</v>
      </c>
      <c r="B6305" s="502">
        <v>103265</v>
      </c>
      <c r="C6305" s="503" t="s">
        <v>4088</v>
      </c>
      <c r="D6305" s="502" t="s">
        <v>13</v>
      </c>
      <c r="E6305" s="504">
        <v>24211.73</v>
      </c>
      <c r="F6305" s="512">
        <v>1.2800000000000001E-2</v>
      </c>
    </row>
    <row r="6306" spans="1:6">
      <c r="A6306" s="513" t="s">
        <v>14095</v>
      </c>
      <c r="B6306" s="502">
        <v>103268</v>
      </c>
      <c r="C6306" s="503" t="s">
        <v>4091</v>
      </c>
      <c r="D6306" s="502" t="s">
        <v>13</v>
      </c>
      <c r="E6306" s="504">
        <v>8493.7199999999993</v>
      </c>
      <c r="F6306" s="512">
        <v>7.4999999999999997E-3</v>
      </c>
    </row>
    <row r="6307" spans="1:6">
      <c r="A6307" s="513" t="s">
        <v>14095</v>
      </c>
      <c r="B6307" s="502">
        <v>103270</v>
      </c>
      <c r="C6307" s="503" t="s">
        <v>4093</v>
      </c>
      <c r="D6307" s="502" t="s">
        <v>13</v>
      </c>
      <c r="E6307" s="504">
        <v>9131.44</v>
      </c>
      <c r="F6307" s="512">
        <v>7.0000000000000001E-3</v>
      </c>
    </row>
    <row r="6308" spans="1:6">
      <c r="A6308" s="513" t="s">
        <v>14095</v>
      </c>
      <c r="B6308" s="502">
        <v>103272</v>
      </c>
      <c r="C6308" s="503" t="s">
        <v>4095</v>
      </c>
      <c r="D6308" s="502" t="s">
        <v>13</v>
      </c>
      <c r="E6308" s="504">
        <v>13379.87</v>
      </c>
      <c r="F6308" s="512">
        <v>4.7000000000000002E-3</v>
      </c>
    </row>
    <row r="6309" spans="1:6">
      <c r="A6309" s="513" t="s">
        <v>14095</v>
      </c>
      <c r="B6309" s="502">
        <v>103274</v>
      </c>
      <c r="C6309" s="503" t="s">
        <v>4097</v>
      </c>
      <c r="D6309" s="502" t="s">
        <v>13</v>
      </c>
      <c r="E6309" s="504">
        <v>15725.75</v>
      </c>
      <c r="F6309" s="512">
        <v>1.9300000000000001E-2</v>
      </c>
    </row>
    <row r="6310" spans="1:6">
      <c r="A6310" s="513" t="s">
        <v>14095</v>
      </c>
      <c r="B6310" s="502">
        <v>103276</v>
      </c>
      <c r="C6310" s="503" t="s">
        <v>4099</v>
      </c>
      <c r="D6310" s="502" t="s">
        <v>13</v>
      </c>
      <c r="E6310" s="504">
        <v>16421.04</v>
      </c>
      <c r="F6310" s="512">
        <v>1.8499999999999999E-2</v>
      </c>
    </row>
    <row r="6311" spans="1:6">
      <c r="A6311" s="513" t="s">
        <v>14095</v>
      </c>
      <c r="B6311" s="502">
        <v>103267</v>
      </c>
      <c r="C6311" s="503" t="s">
        <v>4090</v>
      </c>
      <c r="D6311" s="502" t="s">
        <v>13</v>
      </c>
      <c r="E6311" s="504">
        <v>7148.52</v>
      </c>
      <c r="F6311" s="512">
        <v>8.8999999999999999E-3</v>
      </c>
    </row>
    <row r="6312" spans="1:6">
      <c r="A6312" s="513" t="s">
        <v>14095</v>
      </c>
      <c r="B6312" s="502">
        <v>103269</v>
      </c>
      <c r="C6312" s="503" t="s">
        <v>4092</v>
      </c>
      <c r="D6312" s="502" t="s">
        <v>13</v>
      </c>
      <c r="E6312" s="504">
        <v>8795.3799999999992</v>
      </c>
      <c r="F6312" s="512">
        <v>7.1999999999999998E-3</v>
      </c>
    </row>
    <row r="6313" spans="1:6">
      <c r="A6313" s="513" t="s">
        <v>14095</v>
      </c>
      <c r="B6313" s="502">
        <v>103271</v>
      </c>
      <c r="C6313" s="503" t="s">
        <v>4094</v>
      </c>
      <c r="D6313" s="502" t="s">
        <v>13</v>
      </c>
      <c r="E6313" s="504">
        <v>12952.52</v>
      </c>
      <c r="F6313" s="512">
        <v>4.8999999999999998E-3</v>
      </c>
    </row>
    <row r="6314" spans="1:6">
      <c r="A6314" s="513" t="s">
        <v>14095</v>
      </c>
      <c r="B6314" s="502">
        <v>103273</v>
      </c>
      <c r="C6314" s="503" t="s">
        <v>4096</v>
      </c>
      <c r="D6314" s="502" t="s">
        <v>13</v>
      </c>
      <c r="E6314" s="504">
        <v>13715.87</v>
      </c>
      <c r="F6314" s="512">
        <v>2.2100000000000002E-2</v>
      </c>
    </row>
    <row r="6315" spans="1:6">
      <c r="A6315" s="513" t="s">
        <v>14095</v>
      </c>
      <c r="B6315" s="502">
        <v>103275</v>
      </c>
      <c r="C6315" s="503" t="s">
        <v>4098</v>
      </c>
      <c r="D6315" s="502" t="s">
        <v>13</v>
      </c>
      <c r="E6315" s="504">
        <v>15643.69</v>
      </c>
      <c r="F6315" s="512">
        <v>1.9400000000000001E-2</v>
      </c>
    </row>
    <row r="6316" spans="1:6">
      <c r="A6316" s="513" t="s">
        <v>14095</v>
      </c>
      <c r="B6316" s="502">
        <v>103248</v>
      </c>
      <c r="C6316" s="503" t="s">
        <v>4078</v>
      </c>
      <c r="D6316" s="502" t="s">
        <v>13</v>
      </c>
      <c r="E6316" s="504">
        <v>2531.2199999999998</v>
      </c>
      <c r="F6316" s="512">
        <v>1.9599999999999999E-2</v>
      </c>
    </row>
    <row r="6317" spans="1:6">
      <c r="A6317" s="513" t="s">
        <v>14095</v>
      </c>
      <c r="B6317" s="502">
        <v>103249</v>
      </c>
      <c r="C6317" s="503" t="s">
        <v>4079</v>
      </c>
      <c r="D6317" s="502" t="s">
        <v>13</v>
      </c>
      <c r="E6317" s="504">
        <v>2721.43</v>
      </c>
      <c r="F6317" s="512">
        <v>1.8200000000000001E-2</v>
      </c>
    </row>
    <row r="6318" spans="1:6">
      <c r="A6318" s="513" t="s">
        <v>14095</v>
      </c>
      <c r="B6318" s="502">
        <v>103251</v>
      </c>
      <c r="C6318" s="503" t="s">
        <v>4081</v>
      </c>
      <c r="D6318" s="502" t="s">
        <v>13</v>
      </c>
      <c r="E6318" s="504">
        <v>3563.36</v>
      </c>
      <c r="F6318" s="512">
        <v>1.3899999999999999E-2</v>
      </c>
    </row>
    <row r="6319" spans="1:6">
      <c r="A6319" s="513" t="s">
        <v>14095</v>
      </c>
      <c r="B6319" s="502">
        <v>103252</v>
      </c>
      <c r="C6319" s="503" t="s">
        <v>4082</v>
      </c>
      <c r="D6319" s="502" t="s">
        <v>13</v>
      </c>
      <c r="E6319" s="504">
        <v>3948.94</v>
      </c>
      <c r="F6319" s="512">
        <v>1.26E-2</v>
      </c>
    </row>
    <row r="6320" spans="1:6">
      <c r="A6320" s="513" t="s">
        <v>14095</v>
      </c>
      <c r="B6320" s="502">
        <v>103254</v>
      </c>
      <c r="C6320" s="503" t="s">
        <v>4084</v>
      </c>
      <c r="D6320" s="502" t="s">
        <v>13</v>
      </c>
      <c r="E6320" s="504">
        <v>4607.3900000000003</v>
      </c>
      <c r="F6320" s="512">
        <v>1.0800000000000001E-2</v>
      </c>
    </row>
    <row r="6321" spans="1:6">
      <c r="A6321" s="513" t="s">
        <v>14095</v>
      </c>
      <c r="B6321" s="502">
        <v>103255</v>
      </c>
      <c r="C6321" s="503" t="s">
        <v>4085</v>
      </c>
      <c r="D6321" s="502" t="s">
        <v>13</v>
      </c>
      <c r="E6321" s="504">
        <v>5158.8999999999996</v>
      </c>
      <c r="F6321" s="512">
        <v>9.5999999999999992E-3</v>
      </c>
    </row>
    <row r="6322" spans="1:6">
      <c r="A6322" s="513" t="s">
        <v>14095</v>
      </c>
      <c r="B6322" s="502">
        <v>103245</v>
      </c>
      <c r="C6322" s="503" t="s">
        <v>4075</v>
      </c>
      <c r="D6322" s="502" t="s">
        <v>13</v>
      </c>
      <c r="E6322" s="504">
        <v>2197.6799999999998</v>
      </c>
      <c r="F6322" s="512">
        <v>2.2599999999999999E-2</v>
      </c>
    </row>
    <row r="6323" spans="1:6">
      <c r="A6323" s="513" t="s">
        <v>14095</v>
      </c>
      <c r="B6323" s="502">
        <v>103246</v>
      </c>
      <c r="C6323" s="503" t="s">
        <v>4076</v>
      </c>
      <c r="D6323" s="502" t="s">
        <v>13</v>
      </c>
      <c r="E6323" s="504">
        <v>2399.2399999999998</v>
      </c>
      <c r="F6323" s="512">
        <v>2.07E-2</v>
      </c>
    </row>
    <row r="6324" spans="1:6">
      <c r="A6324" s="513" t="s">
        <v>14095</v>
      </c>
      <c r="B6324" s="502">
        <v>103257</v>
      </c>
      <c r="C6324" s="503" t="s">
        <v>6801</v>
      </c>
      <c r="D6324" s="502" t="s">
        <v>13</v>
      </c>
      <c r="E6324" s="504">
        <v>6537.58</v>
      </c>
      <c r="F6324" s="512">
        <v>9.5999999999999992E-3</v>
      </c>
    </row>
    <row r="6325" spans="1:6">
      <c r="A6325" s="513" t="s">
        <v>14095</v>
      </c>
      <c r="B6325" s="502">
        <v>103259</v>
      </c>
      <c r="C6325" s="503" t="s">
        <v>6803</v>
      </c>
      <c r="D6325" s="502" t="s">
        <v>13</v>
      </c>
      <c r="E6325" s="504">
        <v>6892.97</v>
      </c>
      <c r="F6325" s="512">
        <v>1.0200000000000001E-2</v>
      </c>
    </row>
    <row r="6326" spans="1:6">
      <c r="A6326" s="513" t="s">
        <v>14095</v>
      </c>
      <c r="B6326" s="502">
        <v>103262</v>
      </c>
      <c r="C6326" s="503" t="s">
        <v>6806</v>
      </c>
      <c r="D6326" s="502" t="s">
        <v>13</v>
      </c>
      <c r="E6326" s="504">
        <v>9066.9699999999993</v>
      </c>
      <c r="F6326" s="512">
        <v>7.7999999999999996E-3</v>
      </c>
    </row>
    <row r="6327" spans="1:6">
      <c r="A6327" s="513" t="s">
        <v>14095</v>
      </c>
      <c r="B6327" s="502">
        <v>103264</v>
      </c>
      <c r="C6327" s="503" t="s">
        <v>4087</v>
      </c>
      <c r="D6327" s="502" t="s">
        <v>13</v>
      </c>
      <c r="E6327" s="504">
        <v>11213.91</v>
      </c>
      <c r="F6327" s="512">
        <v>2.7699999999999999E-2</v>
      </c>
    </row>
    <row r="6328" spans="1:6">
      <c r="A6328" s="513" t="s">
        <v>14095</v>
      </c>
      <c r="B6328" s="502">
        <v>103266</v>
      </c>
      <c r="C6328" s="503" t="s">
        <v>4089</v>
      </c>
      <c r="D6328" s="502" t="s">
        <v>13</v>
      </c>
      <c r="E6328" s="504">
        <v>12534.56</v>
      </c>
      <c r="F6328" s="512">
        <v>2.4799999999999999E-2</v>
      </c>
    </row>
    <row r="6329" spans="1:6">
      <c r="A6329" s="513" t="s">
        <v>14095</v>
      </c>
      <c r="B6329" s="502">
        <v>103277</v>
      </c>
      <c r="C6329" s="503" t="s">
        <v>4100</v>
      </c>
      <c r="D6329" s="502" t="s">
        <v>13</v>
      </c>
      <c r="E6329" s="504">
        <v>30343.35</v>
      </c>
      <c r="F6329" s="512">
        <v>1.9099999999999999E-2</v>
      </c>
    </row>
    <row r="6330" spans="1:6">
      <c r="A6330" s="513" t="s">
        <v>14095</v>
      </c>
      <c r="B6330" s="502">
        <v>103278</v>
      </c>
      <c r="C6330" s="503" t="s">
        <v>4101</v>
      </c>
      <c r="D6330" s="502" t="s">
        <v>13</v>
      </c>
      <c r="E6330" s="504">
        <v>38882.47</v>
      </c>
      <c r="F6330" s="512">
        <v>1.49E-2</v>
      </c>
    </row>
    <row r="6331" spans="1:6">
      <c r="A6331" s="513" t="s">
        <v>14095</v>
      </c>
      <c r="B6331" s="502">
        <v>103285</v>
      </c>
      <c r="C6331" s="503" t="s">
        <v>14102</v>
      </c>
      <c r="D6331" s="502" t="s">
        <v>13</v>
      </c>
      <c r="E6331" s="504">
        <v>0</v>
      </c>
      <c r="F6331" s="512"/>
    </row>
    <row r="6332" spans="1:6">
      <c r="A6332" s="513" t="s">
        <v>14095</v>
      </c>
      <c r="B6332" s="502">
        <v>103286</v>
      </c>
      <c r="C6332" s="503" t="s">
        <v>14103</v>
      </c>
      <c r="D6332" s="502" t="s">
        <v>13</v>
      </c>
      <c r="E6332" s="504">
        <v>0</v>
      </c>
      <c r="F6332" s="512"/>
    </row>
    <row r="6333" spans="1:6">
      <c r="A6333" s="513" t="s">
        <v>14095</v>
      </c>
      <c r="B6333" s="502">
        <v>103287</v>
      </c>
      <c r="C6333" s="503" t="s">
        <v>14104</v>
      </c>
      <c r="D6333" s="502" t="s">
        <v>13</v>
      </c>
      <c r="E6333" s="504">
        <v>0</v>
      </c>
      <c r="F6333" s="512"/>
    </row>
    <row r="6334" spans="1:6">
      <c r="A6334" s="513" t="s">
        <v>14095</v>
      </c>
      <c r="B6334" s="502">
        <v>103288</v>
      </c>
      <c r="C6334" s="503" t="s">
        <v>4102</v>
      </c>
      <c r="D6334" s="502" t="s">
        <v>13</v>
      </c>
      <c r="E6334" s="504">
        <v>16.63</v>
      </c>
      <c r="F6334" s="512">
        <v>0</v>
      </c>
    </row>
    <row r="6335" spans="1:6">
      <c r="A6335" s="513" t="s">
        <v>14095</v>
      </c>
      <c r="B6335" s="502">
        <v>103291</v>
      </c>
      <c r="C6335" s="503" t="s">
        <v>14105</v>
      </c>
      <c r="D6335" s="502" t="s">
        <v>12</v>
      </c>
      <c r="E6335" s="504">
        <v>90.98</v>
      </c>
      <c r="F6335" s="512">
        <v>0.1232</v>
      </c>
    </row>
    <row r="6336" spans="1:6">
      <c r="A6336" s="513" t="s">
        <v>14095</v>
      </c>
      <c r="B6336" s="502">
        <v>103289</v>
      </c>
      <c r="C6336" s="503" t="s">
        <v>14106</v>
      </c>
      <c r="D6336" s="502" t="s">
        <v>12</v>
      </c>
      <c r="E6336" s="504">
        <v>46.03</v>
      </c>
      <c r="F6336" s="512">
        <v>0.10059999999999999</v>
      </c>
    </row>
    <row r="6337" spans="1:6">
      <c r="A6337" s="513" t="s">
        <v>14095</v>
      </c>
      <c r="B6337" s="502">
        <v>103290</v>
      </c>
      <c r="C6337" s="503" t="s">
        <v>14107</v>
      </c>
      <c r="D6337" s="502" t="s">
        <v>12</v>
      </c>
      <c r="E6337" s="504">
        <v>70.709999999999994</v>
      </c>
      <c r="F6337" s="512">
        <v>0.1454</v>
      </c>
    </row>
    <row r="6338" spans="1:6">
      <c r="A6338" s="513" t="s">
        <v>14095</v>
      </c>
      <c r="B6338" s="502">
        <v>103292</v>
      </c>
      <c r="C6338" s="503" t="s">
        <v>14108</v>
      </c>
      <c r="D6338" s="502" t="s">
        <v>12</v>
      </c>
      <c r="E6338" s="504">
        <v>110.88</v>
      </c>
      <c r="F6338" s="512">
        <v>0.1192</v>
      </c>
    </row>
    <row r="6339" spans="1:6">
      <c r="A6339" s="513" t="s">
        <v>14109</v>
      </c>
      <c r="B6339" s="502">
        <v>97333</v>
      </c>
      <c r="C6339" s="503" t="s">
        <v>6870</v>
      </c>
      <c r="D6339" s="502" t="s">
        <v>12</v>
      </c>
      <c r="E6339" s="504">
        <v>86.58</v>
      </c>
      <c r="F6339" s="512">
        <v>0.11899999999999999</v>
      </c>
    </row>
    <row r="6340" spans="1:6">
      <c r="A6340" s="513" t="s">
        <v>14109</v>
      </c>
      <c r="B6340" s="502">
        <v>97329</v>
      </c>
      <c r="C6340" s="503" t="s">
        <v>6866</v>
      </c>
      <c r="D6340" s="502" t="s">
        <v>12</v>
      </c>
      <c r="E6340" s="504">
        <v>86.03</v>
      </c>
      <c r="F6340" s="512">
        <v>0.1197</v>
      </c>
    </row>
    <row r="6341" spans="1:6">
      <c r="A6341" s="513" t="s">
        <v>14109</v>
      </c>
      <c r="B6341" s="502">
        <v>97331</v>
      </c>
      <c r="C6341" s="503" t="s">
        <v>6868</v>
      </c>
      <c r="D6341" s="502" t="s">
        <v>12</v>
      </c>
      <c r="E6341" s="504">
        <v>41.63</v>
      </c>
      <c r="F6341" s="512">
        <v>8.9399999999999993E-2</v>
      </c>
    </row>
    <row r="6342" spans="1:6">
      <c r="A6342" s="513" t="s">
        <v>14109</v>
      </c>
      <c r="B6342" s="502">
        <v>97327</v>
      </c>
      <c r="C6342" s="503" t="s">
        <v>6864</v>
      </c>
      <c r="D6342" s="502" t="s">
        <v>12</v>
      </c>
      <c r="E6342" s="504">
        <v>41.25</v>
      </c>
      <c r="F6342" s="512">
        <v>9.0200000000000002E-2</v>
      </c>
    </row>
    <row r="6343" spans="1:6">
      <c r="A6343" s="513" t="s">
        <v>14109</v>
      </c>
      <c r="B6343" s="502">
        <v>97332</v>
      </c>
      <c r="C6343" s="503" t="s">
        <v>6869</v>
      </c>
      <c r="D6343" s="502" t="s">
        <v>12</v>
      </c>
      <c r="E6343" s="504">
        <v>66.31</v>
      </c>
      <c r="F6343" s="512">
        <v>0.14130000000000001</v>
      </c>
    </row>
    <row r="6344" spans="1:6">
      <c r="A6344" s="513" t="s">
        <v>14109</v>
      </c>
      <c r="B6344" s="502">
        <v>97328</v>
      </c>
      <c r="C6344" s="503" t="s">
        <v>6865</v>
      </c>
      <c r="D6344" s="502" t="s">
        <v>12</v>
      </c>
      <c r="E6344" s="504">
        <v>65.86</v>
      </c>
      <c r="F6344" s="512">
        <v>0.14230000000000001</v>
      </c>
    </row>
    <row r="6345" spans="1:6">
      <c r="A6345" s="513" t="s">
        <v>14109</v>
      </c>
      <c r="B6345" s="502">
        <v>97334</v>
      </c>
      <c r="C6345" s="503" t="s">
        <v>6871</v>
      </c>
      <c r="D6345" s="502" t="s">
        <v>12</v>
      </c>
      <c r="E6345" s="504">
        <v>106.48</v>
      </c>
      <c r="F6345" s="512">
        <v>0.11559999999999999</v>
      </c>
    </row>
    <row r="6346" spans="1:6">
      <c r="A6346" s="513" t="s">
        <v>14109</v>
      </c>
      <c r="B6346" s="502">
        <v>97330</v>
      </c>
      <c r="C6346" s="503" t="s">
        <v>6867</v>
      </c>
      <c r="D6346" s="502" t="s">
        <v>12</v>
      </c>
      <c r="E6346" s="504">
        <v>105.87</v>
      </c>
      <c r="F6346" s="512">
        <v>0.1163</v>
      </c>
    </row>
    <row r="6347" spans="1:6">
      <c r="A6347" s="513" t="s">
        <v>14110</v>
      </c>
      <c r="B6347" s="502">
        <v>93085</v>
      </c>
      <c r="C6347" s="503" t="s">
        <v>4672</v>
      </c>
      <c r="D6347" s="502" t="s">
        <v>13</v>
      </c>
      <c r="E6347" s="504">
        <v>21.32</v>
      </c>
      <c r="F6347" s="512">
        <v>0</v>
      </c>
    </row>
    <row r="6348" spans="1:6">
      <c r="A6348" s="513" t="s">
        <v>14110</v>
      </c>
      <c r="B6348" s="502">
        <v>103892</v>
      </c>
      <c r="C6348" s="503" t="s">
        <v>4909</v>
      </c>
      <c r="D6348" s="502" t="s">
        <v>13</v>
      </c>
      <c r="E6348" s="504">
        <v>22.56</v>
      </c>
      <c r="F6348" s="512">
        <v>0</v>
      </c>
    </row>
    <row r="6349" spans="1:6">
      <c r="A6349" s="513" t="s">
        <v>14110</v>
      </c>
      <c r="B6349" s="502">
        <v>103823</v>
      </c>
      <c r="C6349" s="503" t="s">
        <v>4856</v>
      </c>
      <c r="D6349" s="502" t="s">
        <v>13</v>
      </c>
      <c r="E6349" s="504">
        <v>24.68</v>
      </c>
      <c r="F6349" s="512">
        <v>0</v>
      </c>
    </row>
    <row r="6350" spans="1:6">
      <c r="A6350" s="513" t="s">
        <v>14110</v>
      </c>
      <c r="B6350" s="502">
        <v>103856</v>
      </c>
      <c r="C6350" s="503" t="s">
        <v>4879</v>
      </c>
      <c r="D6350" s="502" t="s">
        <v>13</v>
      </c>
      <c r="E6350" s="504">
        <v>22.45</v>
      </c>
      <c r="F6350" s="512">
        <v>0</v>
      </c>
    </row>
    <row r="6351" spans="1:6">
      <c r="A6351" s="513" t="s">
        <v>14110</v>
      </c>
      <c r="B6351" s="502">
        <v>93108</v>
      </c>
      <c r="C6351" s="503" t="s">
        <v>4693</v>
      </c>
      <c r="D6351" s="502" t="s">
        <v>13</v>
      </c>
      <c r="E6351" s="504">
        <v>19.64</v>
      </c>
      <c r="F6351" s="512">
        <v>0</v>
      </c>
    </row>
    <row r="6352" spans="1:6">
      <c r="A6352" s="513" t="s">
        <v>14110</v>
      </c>
      <c r="B6352" s="502">
        <v>93091</v>
      </c>
      <c r="C6352" s="503" t="s">
        <v>4678</v>
      </c>
      <c r="D6352" s="502" t="s">
        <v>13</v>
      </c>
      <c r="E6352" s="504">
        <v>25.36</v>
      </c>
      <c r="F6352" s="512">
        <v>0</v>
      </c>
    </row>
    <row r="6353" spans="1:6">
      <c r="A6353" s="513" t="s">
        <v>14110</v>
      </c>
      <c r="B6353" s="502">
        <v>103900</v>
      </c>
      <c r="C6353" s="503" t="s">
        <v>4917</v>
      </c>
      <c r="D6353" s="502" t="s">
        <v>13</v>
      </c>
      <c r="E6353" s="504">
        <v>29.99</v>
      </c>
      <c r="F6353" s="512">
        <v>0</v>
      </c>
    </row>
    <row r="6354" spans="1:6">
      <c r="A6354" s="513" t="s">
        <v>14110</v>
      </c>
      <c r="B6354" s="502">
        <v>103831</v>
      </c>
      <c r="C6354" s="503" t="s">
        <v>4861</v>
      </c>
      <c r="D6354" s="502" t="s">
        <v>13</v>
      </c>
      <c r="E6354" s="504">
        <v>36.86</v>
      </c>
      <c r="F6354" s="512">
        <v>0</v>
      </c>
    </row>
    <row r="6355" spans="1:6">
      <c r="A6355" s="513" t="s">
        <v>14110</v>
      </c>
      <c r="B6355" s="502">
        <v>103864</v>
      </c>
      <c r="C6355" s="503" t="s">
        <v>4887</v>
      </c>
      <c r="D6355" s="502" t="s">
        <v>13</v>
      </c>
      <c r="E6355" s="504">
        <v>31.28</v>
      </c>
      <c r="F6355" s="512">
        <v>0</v>
      </c>
    </row>
    <row r="6356" spans="1:6">
      <c r="A6356" s="513" t="s">
        <v>14110</v>
      </c>
      <c r="B6356" s="502">
        <v>93133</v>
      </c>
      <c r="C6356" s="503" t="s">
        <v>4712</v>
      </c>
      <c r="D6356" s="502" t="s">
        <v>13</v>
      </c>
      <c r="E6356" s="504">
        <v>28.55</v>
      </c>
      <c r="F6356" s="512">
        <v>0</v>
      </c>
    </row>
    <row r="6357" spans="1:6">
      <c r="A6357" s="513" t="s">
        <v>14110</v>
      </c>
      <c r="B6357" s="502">
        <v>93057</v>
      </c>
      <c r="C6357" s="503" t="s">
        <v>4645</v>
      </c>
      <c r="D6357" s="502" t="s">
        <v>13</v>
      </c>
      <c r="E6357" s="504">
        <v>22.39</v>
      </c>
      <c r="F6357" s="512">
        <v>0</v>
      </c>
    </row>
    <row r="6358" spans="1:6">
      <c r="A6358" s="513" t="s">
        <v>14110</v>
      </c>
      <c r="B6358" s="502">
        <v>93062</v>
      </c>
      <c r="C6358" s="503" t="s">
        <v>4650</v>
      </c>
      <c r="D6358" s="502" t="s">
        <v>13</v>
      </c>
      <c r="E6358" s="504">
        <v>44.48</v>
      </c>
      <c r="F6358" s="512">
        <v>0</v>
      </c>
    </row>
    <row r="6359" spans="1:6">
      <c r="A6359" s="513" t="s">
        <v>14110</v>
      </c>
      <c r="B6359" s="502">
        <v>93065</v>
      </c>
      <c r="C6359" s="503" t="s">
        <v>4653</v>
      </c>
      <c r="D6359" s="502" t="s">
        <v>13</v>
      </c>
      <c r="E6359" s="504">
        <v>73.81</v>
      </c>
      <c r="F6359" s="512">
        <v>0</v>
      </c>
    </row>
    <row r="6360" spans="1:6">
      <c r="A6360" s="513" t="s">
        <v>14110</v>
      </c>
      <c r="B6360" s="502">
        <v>93068</v>
      </c>
      <c r="C6360" s="503" t="s">
        <v>4656</v>
      </c>
      <c r="D6360" s="502" t="s">
        <v>13</v>
      </c>
      <c r="E6360" s="504">
        <v>104.46</v>
      </c>
      <c r="F6360" s="512">
        <v>0</v>
      </c>
    </row>
    <row r="6361" spans="1:6">
      <c r="A6361" s="513" t="s">
        <v>14110</v>
      </c>
      <c r="B6361" s="502">
        <v>93071</v>
      </c>
      <c r="C6361" s="503" t="s">
        <v>4659</v>
      </c>
      <c r="D6361" s="502" t="s">
        <v>13</v>
      </c>
      <c r="E6361" s="504">
        <v>291.45999999999998</v>
      </c>
      <c r="F6361" s="512">
        <v>0</v>
      </c>
    </row>
    <row r="6362" spans="1:6">
      <c r="A6362" s="513" t="s">
        <v>14110</v>
      </c>
      <c r="B6362" s="502">
        <v>93081</v>
      </c>
      <c r="C6362" s="503" t="s">
        <v>4668</v>
      </c>
      <c r="D6362" s="502" t="s">
        <v>13</v>
      </c>
      <c r="E6362" s="504">
        <v>29.85</v>
      </c>
      <c r="F6362" s="512">
        <v>0</v>
      </c>
    </row>
    <row r="6363" spans="1:6">
      <c r="A6363" s="513" t="s">
        <v>14110</v>
      </c>
      <c r="B6363" s="502">
        <v>103887</v>
      </c>
      <c r="C6363" s="503" t="s">
        <v>4904</v>
      </c>
      <c r="D6363" s="502" t="s">
        <v>13</v>
      </c>
      <c r="E6363" s="504">
        <v>31.6</v>
      </c>
      <c r="F6363" s="512">
        <v>0</v>
      </c>
    </row>
    <row r="6364" spans="1:6">
      <c r="A6364" s="513" t="s">
        <v>14110</v>
      </c>
      <c r="B6364" s="502">
        <v>103818</v>
      </c>
      <c r="C6364" s="503" t="s">
        <v>7053</v>
      </c>
      <c r="D6364" s="502" t="s">
        <v>13</v>
      </c>
      <c r="E6364" s="504">
        <v>31.58</v>
      </c>
      <c r="F6364" s="512">
        <v>0</v>
      </c>
    </row>
    <row r="6365" spans="1:6">
      <c r="A6365" s="513" t="s">
        <v>14110</v>
      </c>
      <c r="B6365" s="502">
        <v>103851</v>
      </c>
      <c r="C6365" s="503" t="s">
        <v>7060</v>
      </c>
      <c r="D6365" s="502" t="s">
        <v>13</v>
      </c>
      <c r="E6365" s="504">
        <v>31.32</v>
      </c>
      <c r="F6365" s="512">
        <v>0</v>
      </c>
    </row>
    <row r="6366" spans="1:6">
      <c r="A6366" s="513" t="s">
        <v>14110</v>
      </c>
      <c r="B6366" s="502">
        <v>93104</v>
      </c>
      <c r="C6366" s="503" t="s">
        <v>4689</v>
      </c>
      <c r="D6366" s="502" t="s">
        <v>13</v>
      </c>
      <c r="E6366" s="504">
        <v>29.94</v>
      </c>
      <c r="F6366" s="512">
        <v>0</v>
      </c>
    </row>
    <row r="6367" spans="1:6">
      <c r="A6367" s="513" t="s">
        <v>14110</v>
      </c>
      <c r="B6367" s="502">
        <v>98602</v>
      </c>
      <c r="C6367" s="503" t="s">
        <v>4841</v>
      </c>
      <c r="D6367" s="502" t="s">
        <v>13</v>
      </c>
      <c r="E6367" s="504">
        <v>29.6</v>
      </c>
      <c r="F6367" s="512">
        <v>0</v>
      </c>
    </row>
    <row r="6368" spans="1:6">
      <c r="A6368" s="513" t="s">
        <v>14110</v>
      </c>
      <c r="B6368" s="502">
        <v>93087</v>
      </c>
      <c r="C6368" s="503" t="s">
        <v>4674</v>
      </c>
      <c r="D6368" s="502" t="s">
        <v>13</v>
      </c>
      <c r="E6368" s="504">
        <v>31.14</v>
      </c>
      <c r="F6368" s="512">
        <v>0</v>
      </c>
    </row>
    <row r="6369" spans="1:6">
      <c r="A6369" s="513" t="s">
        <v>14110</v>
      </c>
      <c r="B6369" s="502">
        <v>103893</v>
      </c>
      <c r="C6369" s="503" t="s">
        <v>4910</v>
      </c>
      <c r="D6369" s="502" t="s">
        <v>13</v>
      </c>
      <c r="E6369" s="504">
        <v>33.29</v>
      </c>
      <c r="F6369" s="512">
        <v>0</v>
      </c>
    </row>
    <row r="6370" spans="1:6">
      <c r="A6370" s="513" t="s">
        <v>14110</v>
      </c>
      <c r="B6370" s="502">
        <v>103824</v>
      </c>
      <c r="C6370" s="503" t="s">
        <v>7054</v>
      </c>
      <c r="D6370" s="502" t="s">
        <v>13</v>
      </c>
      <c r="E6370" s="504">
        <v>35.69</v>
      </c>
      <c r="F6370" s="512">
        <v>0</v>
      </c>
    </row>
    <row r="6371" spans="1:6">
      <c r="A6371" s="513" t="s">
        <v>14110</v>
      </c>
      <c r="B6371" s="502">
        <v>103857</v>
      </c>
      <c r="C6371" s="503" t="s">
        <v>4880</v>
      </c>
      <c r="D6371" s="502" t="s">
        <v>13</v>
      </c>
      <c r="E6371" s="504">
        <v>33.619999999999997</v>
      </c>
      <c r="F6371" s="512">
        <v>0</v>
      </c>
    </row>
    <row r="6372" spans="1:6">
      <c r="A6372" s="513" t="s">
        <v>14110</v>
      </c>
      <c r="B6372" s="502">
        <v>93110</v>
      </c>
      <c r="C6372" s="503" t="s">
        <v>4695</v>
      </c>
      <c r="D6372" s="502" t="s">
        <v>13</v>
      </c>
      <c r="E6372" s="504">
        <v>32.29</v>
      </c>
      <c r="F6372" s="512">
        <v>0</v>
      </c>
    </row>
    <row r="6373" spans="1:6">
      <c r="A6373" s="513" t="s">
        <v>14110</v>
      </c>
      <c r="B6373" s="502">
        <v>93054</v>
      </c>
      <c r="C6373" s="503" t="s">
        <v>4642</v>
      </c>
      <c r="D6373" s="502" t="s">
        <v>13</v>
      </c>
      <c r="E6373" s="504">
        <v>36.6</v>
      </c>
      <c r="F6373" s="512">
        <v>0</v>
      </c>
    </row>
    <row r="6374" spans="1:6">
      <c r="A6374" s="513" t="s">
        <v>14110</v>
      </c>
      <c r="B6374" s="502">
        <v>93088</v>
      </c>
      <c r="C6374" s="503" t="s">
        <v>4675</v>
      </c>
      <c r="D6374" s="502" t="s">
        <v>13</v>
      </c>
      <c r="E6374" s="504">
        <v>38.68</v>
      </c>
      <c r="F6374" s="512">
        <v>0</v>
      </c>
    </row>
    <row r="6375" spans="1:6">
      <c r="A6375" s="513" t="s">
        <v>14110</v>
      </c>
      <c r="B6375" s="502">
        <v>103894</v>
      </c>
      <c r="C6375" s="503" t="s">
        <v>4911</v>
      </c>
      <c r="D6375" s="502" t="s">
        <v>13</v>
      </c>
      <c r="E6375" s="504">
        <v>40.29</v>
      </c>
      <c r="F6375" s="512">
        <v>0</v>
      </c>
    </row>
    <row r="6376" spans="1:6">
      <c r="A6376" s="513" t="s">
        <v>14110</v>
      </c>
      <c r="B6376" s="502">
        <v>103825</v>
      </c>
      <c r="C6376" s="503" t="s">
        <v>7055</v>
      </c>
      <c r="D6376" s="502" t="s">
        <v>13</v>
      </c>
      <c r="E6376" s="504">
        <v>42.69</v>
      </c>
      <c r="F6376" s="512">
        <v>0</v>
      </c>
    </row>
    <row r="6377" spans="1:6">
      <c r="A6377" s="513" t="s">
        <v>14110</v>
      </c>
      <c r="B6377" s="502">
        <v>103858</v>
      </c>
      <c r="C6377" s="503" t="s">
        <v>4881</v>
      </c>
      <c r="D6377" s="502" t="s">
        <v>13</v>
      </c>
      <c r="E6377" s="504">
        <v>40.61</v>
      </c>
      <c r="F6377" s="512">
        <v>0</v>
      </c>
    </row>
    <row r="6378" spans="1:6">
      <c r="A6378" s="513" t="s">
        <v>14110</v>
      </c>
      <c r="B6378" s="502">
        <v>93111</v>
      </c>
      <c r="C6378" s="503" t="s">
        <v>4696</v>
      </c>
      <c r="D6378" s="502" t="s">
        <v>13</v>
      </c>
      <c r="E6378" s="504">
        <v>39.29</v>
      </c>
      <c r="F6378" s="512">
        <v>0</v>
      </c>
    </row>
    <row r="6379" spans="1:6">
      <c r="A6379" s="513" t="s">
        <v>14110</v>
      </c>
      <c r="B6379" s="502">
        <v>93059</v>
      </c>
      <c r="C6379" s="503" t="s">
        <v>4647</v>
      </c>
      <c r="D6379" s="502" t="s">
        <v>13</v>
      </c>
      <c r="E6379" s="504">
        <v>48.97</v>
      </c>
      <c r="F6379" s="512">
        <v>0</v>
      </c>
    </row>
    <row r="6380" spans="1:6">
      <c r="A6380" s="513" t="s">
        <v>14110</v>
      </c>
      <c r="B6380" s="502">
        <v>93093</v>
      </c>
      <c r="C6380" s="503" t="s">
        <v>4680</v>
      </c>
      <c r="D6380" s="502" t="s">
        <v>13</v>
      </c>
      <c r="E6380" s="504">
        <v>50.4</v>
      </c>
      <c r="F6380" s="512">
        <v>0</v>
      </c>
    </row>
    <row r="6381" spans="1:6">
      <c r="A6381" s="513" t="s">
        <v>14110</v>
      </c>
      <c r="B6381" s="502">
        <v>103899</v>
      </c>
      <c r="C6381" s="503" t="s">
        <v>4916</v>
      </c>
      <c r="D6381" s="502" t="s">
        <v>13</v>
      </c>
      <c r="E6381" s="504">
        <v>52.87</v>
      </c>
      <c r="F6381" s="512">
        <v>0</v>
      </c>
    </row>
    <row r="6382" spans="1:6">
      <c r="A6382" s="513" t="s">
        <v>14110</v>
      </c>
      <c r="B6382" s="502">
        <v>103830</v>
      </c>
      <c r="C6382" s="503" t="s">
        <v>7056</v>
      </c>
      <c r="D6382" s="502" t="s">
        <v>13</v>
      </c>
      <c r="E6382" s="504">
        <v>56.92</v>
      </c>
      <c r="F6382" s="512">
        <v>0</v>
      </c>
    </row>
    <row r="6383" spans="1:6">
      <c r="A6383" s="513" t="s">
        <v>14110</v>
      </c>
      <c r="B6383" s="502">
        <v>103863</v>
      </c>
      <c r="C6383" s="503" t="s">
        <v>4886</v>
      </c>
      <c r="D6383" s="502" t="s">
        <v>13</v>
      </c>
      <c r="E6383" s="504">
        <v>53.71</v>
      </c>
      <c r="F6383" s="512">
        <v>0</v>
      </c>
    </row>
    <row r="6384" spans="1:6">
      <c r="A6384" s="513" t="s">
        <v>14110</v>
      </c>
      <c r="B6384" s="502">
        <v>93114</v>
      </c>
      <c r="C6384" s="503" t="s">
        <v>4699</v>
      </c>
      <c r="D6384" s="502" t="s">
        <v>13</v>
      </c>
      <c r="E6384" s="504">
        <v>52.45</v>
      </c>
      <c r="F6384" s="512">
        <v>0</v>
      </c>
    </row>
    <row r="6385" spans="1:6">
      <c r="A6385" s="513" t="s">
        <v>14110</v>
      </c>
      <c r="B6385" s="502">
        <v>93075</v>
      </c>
      <c r="C6385" s="503" t="s">
        <v>4662</v>
      </c>
      <c r="D6385" s="502" t="s">
        <v>13</v>
      </c>
      <c r="E6385" s="504">
        <v>31.03</v>
      </c>
      <c r="F6385" s="512">
        <v>0</v>
      </c>
    </row>
    <row r="6386" spans="1:6">
      <c r="A6386" s="513" t="s">
        <v>14110</v>
      </c>
      <c r="B6386" s="502">
        <v>103876</v>
      </c>
      <c r="C6386" s="503" t="s">
        <v>4893</v>
      </c>
      <c r="D6386" s="502" t="s">
        <v>13</v>
      </c>
      <c r="E6386" s="504">
        <v>33.659999999999997</v>
      </c>
      <c r="F6386" s="512">
        <v>0</v>
      </c>
    </row>
    <row r="6387" spans="1:6">
      <c r="A6387" s="513" t="s">
        <v>14110</v>
      </c>
      <c r="B6387" s="502">
        <v>103807</v>
      </c>
      <c r="C6387" s="503" t="s">
        <v>7050</v>
      </c>
      <c r="D6387" s="502" t="s">
        <v>13</v>
      </c>
      <c r="E6387" s="504">
        <v>33.630000000000003</v>
      </c>
      <c r="F6387" s="512">
        <v>0</v>
      </c>
    </row>
    <row r="6388" spans="1:6">
      <c r="A6388" s="513" t="s">
        <v>14110</v>
      </c>
      <c r="B6388" s="502">
        <v>103840</v>
      </c>
      <c r="C6388" s="503" t="s">
        <v>7057</v>
      </c>
      <c r="D6388" s="502" t="s">
        <v>13</v>
      </c>
      <c r="E6388" s="504">
        <v>33.24</v>
      </c>
      <c r="F6388" s="512">
        <v>0</v>
      </c>
    </row>
    <row r="6389" spans="1:6">
      <c r="A6389" s="513" t="s">
        <v>14110</v>
      </c>
      <c r="B6389" s="502">
        <v>93098</v>
      </c>
      <c r="C6389" s="503" t="s">
        <v>4683</v>
      </c>
      <c r="D6389" s="502" t="s">
        <v>13</v>
      </c>
      <c r="E6389" s="504">
        <v>31.18</v>
      </c>
      <c r="F6389" s="512">
        <v>0</v>
      </c>
    </row>
    <row r="6390" spans="1:6">
      <c r="A6390" s="513" t="s">
        <v>14110</v>
      </c>
      <c r="B6390" s="502">
        <v>93120</v>
      </c>
      <c r="C6390" s="503" t="s">
        <v>4705</v>
      </c>
      <c r="D6390" s="502" t="s">
        <v>13</v>
      </c>
      <c r="E6390" s="504">
        <v>42.69</v>
      </c>
      <c r="F6390" s="512">
        <v>0</v>
      </c>
    </row>
    <row r="6391" spans="1:6">
      <c r="A6391" s="513" t="s">
        <v>14110</v>
      </c>
      <c r="B6391" s="502">
        <v>93077</v>
      </c>
      <c r="C6391" s="503" t="s">
        <v>4664</v>
      </c>
      <c r="D6391" s="502" t="s">
        <v>13</v>
      </c>
      <c r="E6391" s="504">
        <v>44.99</v>
      </c>
      <c r="F6391" s="512">
        <v>0</v>
      </c>
    </row>
    <row r="6392" spans="1:6">
      <c r="A6392" s="513" t="s">
        <v>14110</v>
      </c>
      <c r="B6392" s="502">
        <v>103879</v>
      </c>
      <c r="C6392" s="503" t="s">
        <v>4896</v>
      </c>
      <c r="D6392" s="502" t="s">
        <v>13</v>
      </c>
      <c r="E6392" s="504">
        <v>48.2</v>
      </c>
      <c r="F6392" s="512">
        <v>0</v>
      </c>
    </row>
    <row r="6393" spans="1:6">
      <c r="A6393" s="513" t="s">
        <v>14110</v>
      </c>
      <c r="B6393" s="502">
        <v>103810</v>
      </c>
      <c r="C6393" s="503" t="s">
        <v>7051</v>
      </c>
      <c r="D6393" s="502" t="s">
        <v>13</v>
      </c>
      <c r="E6393" s="504">
        <v>51.76</v>
      </c>
      <c r="F6393" s="512">
        <v>0</v>
      </c>
    </row>
    <row r="6394" spans="1:6">
      <c r="A6394" s="513" t="s">
        <v>14110</v>
      </c>
      <c r="B6394" s="502">
        <v>103843</v>
      </c>
      <c r="C6394" s="503" t="s">
        <v>7058</v>
      </c>
      <c r="D6394" s="502" t="s">
        <v>13</v>
      </c>
      <c r="E6394" s="504">
        <v>48.66</v>
      </c>
      <c r="F6394" s="512">
        <v>0</v>
      </c>
    </row>
    <row r="6395" spans="1:6">
      <c r="A6395" s="513" t="s">
        <v>14110</v>
      </c>
      <c r="B6395" s="502">
        <v>93100</v>
      </c>
      <c r="C6395" s="503" t="s">
        <v>4685</v>
      </c>
      <c r="D6395" s="502" t="s">
        <v>13</v>
      </c>
      <c r="E6395" s="504">
        <v>46.7</v>
      </c>
      <c r="F6395" s="512">
        <v>0</v>
      </c>
    </row>
    <row r="6396" spans="1:6">
      <c r="A6396" s="513" t="s">
        <v>14110</v>
      </c>
      <c r="B6396" s="502">
        <v>93121</v>
      </c>
      <c r="C6396" s="503" t="s">
        <v>4706</v>
      </c>
      <c r="D6396" s="502" t="s">
        <v>13</v>
      </c>
      <c r="E6396" s="504">
        <v>48.21</v>
      </c>
      <c r="F6396" s="512">
        <v>0</v>
      </c>
    </row>
    <row r="6397" spans="1:6">
      <c r="A6397" s="513" t="s">
        <v>14110</v>
      </c>
      <c r="B6397" s="502">
        <v>93078</v>
      </c>
      <c r="C6397" s="503" t="s">
        <v>4665</v>
      </c>
      <c r="D6397" s="502" t="s">
        <v>13</v>
      </c>
      <c r="E6397" s="504">
        <v>50.51</v>
      </c>
      <c r="F6397" s="512">
        <v>0</v>
      </c>
    </row>
    <row r="6398" spans="1:6">
      <c r="A6398" s="513" t="s">
        <v>14110</v>
      </c>
      <c r="B6398" s="502">
        <v>103880</v>
      </c>
      <c r="C6398" s="503" t="s">
        <v>4897</v>
      </c>
      <c r="D6398" s="502" t="s">
        <v>13</v>
      </c>
      <c r="E6398" s="504">
        <v>53.73</v>
      </c>
      <c r="F6398" s="512">
        <v>0</v>
      </c>
    </row>
    <row r="6399" spans="1:6">
      <c r="A6399" s="513" t="s">
        <v>14110</v>
      </c>
      <c r="B6399" s="502">
        <v>103811</v>
      </c>
      <c r="C6399" s="503" t="s">
        <v>7052</v>
      </c>
      <c r="D6399" s="502" t="s">
        <v>13</v>
      </c>
      <c r="E6399" s="504">
        <v>57.29</v>
      </c>
      <c r="F6399" s="512">
        <v>0</v>
      </c>
    </row>
    <row r="6400" spans="1:6">
      <c r="A6400" s="513" t="s">
        <v>14110</v>
      </c>
      <c r="B6400" s="502">
        <v>103844</v>
      </c>
      <c r="C6400" s="503" t="s">
        <v>7059</v>
      </c>
      <c r="D6400" s="502" t="s">
        <v>13</v>
      </c>
      <c r="E6400" s="504">
        <v>54.19</v>
      </c>
      <c r="F6400" s="512">
        <v>0</v>
      </c>
    </row>
    <row r="6401" spans="1:6">
      <c r="A6401" s="513" t="s">
        <v>14110</v>
      </c>
      <c r="B6401" s="502">
        <v>93101</v>
      </c>
      <c r="C6401" s="503" t="s">
        <v>4686</v>
      </c>
      <c r="D6401" s="502" t="s">
        <v>13</v>
      </c>
      <c r="E6401" s="504">
        <v>52.22</v>
      </c>
      <c r="F6401" s="512">
        <v>0</v>
      </c>
    </row>
    <row r="6402" spans="1:6">
      <c r="A6402" s="513" t="s">
        <v>14110</v>
      </c>
      <c r="B6402" s="502">
        <v>92311</v>
      </c>
      <c r="C6402" s="503" t="s">
        <v>4622</v>
      </c>
      <c r="D6402" s="502" t="s">
        <v>13</v>
      </c>
      <c r="E6402" s="504">
        <v>18.399999999999999</v>
      </c>
      <c r="F6402" s="512">
        <v>0</v>
      </c>
    </row>
    <row r="6403" spans="1:6">
      <c r="A6403" s="513" t="s">
        <v>14110</v>
      </c>
      <c r="B6403" s="502">
        <v>103874</v>
      </c>
      <c r="C6403" s="503" t="s">
        <v>4891</v>
      </c>
      <c r="D6403" s="502" t="s">
        <v>13</v>
      </c>
      <c r="E6403" s="504">
        <v>24.04</v>
      </c>
      <c r="F6403" s="512">
        <v>0</v>
      </c>
    </row>
    <row r="6404" spans="1:6">
      <c r="A6404" s="513" t="s">
        <v>14110</v>
      </c>
      <c r="B6404" s="502">
        <v>103805</v>
      </c>
      <c r="C6404" s="503" t="s">
        <v>4842</v>
      </c>
      <c r="D6404" s="502" t="s">
        <v>13</v>
      </c>
      <c r="E6404" s="504">
        <v>23.99</v>
      </c>
      <c r="F6404" s="512">
        <v>0</v>
      </c>
    </row>
    <row r="6405" spans="1:6">
      <c r="A6405" s="513" t="s">
        <v>14110</v>
      </c>
      <c r="B6405" s="502">
        <v>103838</v>
      </c>
      <c r="C6405" s="503" t="s">
        <v>4865</v>
      </c>
      <c r="D6405" s="502" t="s">
        <v>13</v>
      </c>
      <c r="E6405" s="504">
        <v>23.19</v>
      </c>
      <c r="F6405" s="512">
        <v>0</v>
      </c>
    </row>
    <row r="6406" spans="1:6">
      <c r="A6406" s="513" t="s">
        <v>14110</v>
      </c>
      <c r="B6406" s="502">
        <v>92326</v>
      </c>
      <c r="C6406" s="503" t="s">
        <v>4631</v>
      </c>
      <c r="D6406" s="502" t="s">
        <v>13</v>
      </c>
      <c r="E6406" s="504">
        <v>19.05</v>
      </c>
      <c r="F6406" s="512">
        <v>0</v>
      </c>
    </row>
    <row r="6407" spans="1:6">
      <c r="A6407" s="513" t="s">
        <v>14110</v>
      </c>
      <c r="B6407" s="502">
        <v>92287</v>
      </c>
      <c r="C6407" s="503" t="s">
        <v>4604</v>
      </c>
      <c r="D6407" s="502" t="s">
        <v>13</v>
      </c>
      <c r="E6407" s="504">
        <v>27.91</v>
      </c>
      <c r="F6407" s="512">
        <v>0</v>
      </c>
    </row>
    <row r="6408" spans="1:6">
      <c r="A6408" s="513" t="s">
        <v>14110</v>
      </c>
      <c r="B6408" s="502">
        <v>92312</v>
      </c>
      <c r="C6408" s="503" t="s">
        <v>4623</v>
      </c>
      <c r="D6408" s="502" t="s">
        <v>13</v>
      </c>
      <c r="E6408" s="504">
        <v>32.51</v>
      </c>
      <c r="F6408" s="512">
        <v>0</v>
      </c>
    </row>
    <row r="6409" spans="1:6">
      <c r="A6409" s="513" t="s">
        <v>14110</v>
      </c>
      <c r="B6409" s="502">
        <v>103877</v>
      </c>
      <c r="C6409" s="503" t="s">
        <v>4894</v>
      </c>
      <c r="D6409" s="502" t="s">
        <v>13</v>
      </c>
      <c r="E6409" s="504">
        <v>38.93</v>
      </c>
      <c r="F6409" s="512">
        <v>0</v>
      </c>
    </row>
    <row r="6410" spans="1:6">
      <c r="A6410" s="513" t="s">
        <v>14110</v>
      </c>
      <c r="B6410" s="502">
        <v>103808</v>
      </c>
      <c r="C6410" s="503" t="s">
        <v>4844</v>
      </c>
      <c r="D6410" s="502" t="s">
        <v>13</v>
      </c>
      <c r="E6410" s="504">
        <v>46.05</v>
      </c>
      <c r="F6410" s="512">
        <v>0</v>
      </c>
    </row>
    <row r="6411" spans="1:6">
      <c r="A6411" s="513" t="s">
        <v>14110</v>
      </c>
      <c r="B6411" s="502">
        <v>103841</v>
      </c>
      <c r="C6411" s="503" t="s">
        <v>4867</v>
      </c>
      <c r="D6411" s="502" t="s">
        <v>13</v>
      </c>
      <c r="E6411" s="504">
        <v>39.85</v>
      </c>
      <c r="F6411" s="512">
        <v>0</v>
      </c>
    </row>
    <row r="6412" spans="1:6">
      <c r="A6412" s="513" t="s">
        <v>14110</v>
      </c>
      <c r="B6412" s="502">
        <v>92327</v>
      </c>
      <c r="C6412" s="503" t="s">
        <v>4632</v>
      </c>
      <c r="D6412" s="502" t="s">
        <v>13</v>
      </c>
      <c r="E6412" s="504">
        <v>35.93</v>
      </c>
      <c r="F6412" s="512">
        <v>0</v>
      </c>
    </row>
    <row r="6413" spans="1:6">
      <c r="A6413" s="513" t="s">
        <v>14110</v>
      </c>
      <c r="B6413" s="502">
        <v>92288</v>
      </c>
      <c r="C6413" s="503" t="s">
        <v>4605</v>
      </c>
      <c r="D6413" s="502" t="s">
        <v>13</v>
      </c>
      <c r="E6413" s="504">
        <v>44.84</v>
      </c>
      <c r="F6413" s="512">
        <v>0</v>
      </c>
    </row>
    <row r="6414" spans="1:6">
      <c r="A6414" s="513" t="s">
        <v>14110</v>
      </c>
      <c r="B6414" s="502">
        <v>92313</v>
      </c>
      <c r="C6414" s="503" t="s">
        <v>4624</v>
      </c>
      <c r="D6414" s="502" t="s">
        <v>13</v>
      </c>
      <c r="E6414" s="504">
        <v>49.1</v>
      </c>
      <c r="F6414" s="512">
        <v>0</v>
      </c>
    </row>
    <row r="6415" spans="1:6">
      <c r="A6415" s="513" t="s">
        <v>14110</v>
      </c>
      <c r="B6415" s="502">
        <v>103881</v>
      </c>
      <c r="C6415" s="503" t="s">
        <v>4898</v>
      </c>
      <c r="D6415" s="502" t="s">
        <v>13</v>
      </c>
      <c r="E6415" s="504">
        <v>56.53</v>
      </c>
      <c r="F6415" s="512">
        <v>0</v>
      </c>
    </row>
    <row r="6416" spans="1:6">
      <c r="A6416" s="513" t="s">
        <v>14110</v>
      </c>
      <c r="B6416" s="502">
        <v>103812</v>
      </c>
      <c r="C6416" s="503" t="s">
        <v>4846</v>
      </c>
      <c r="D6416" s="502" t="s">
        <v>13</v>
      </c>
      <c r="E6416" s="504">
        <v>69.78</v>
      </c>
      <c r="F6416" s="512">
        <v>0</v>
      </c>
    </row>
    <row r="6417" spans="1:6">
      <c r="A6417" s="513" t="s">
        <v>14110</v>
      </c>
      <c r="B6417" s="502">
        <v>103845</v>
      </c>
      <c r="C6417" s="503" t="s">
        <v>4869</v>
      </c>
      <c r="D6417" s="502" t="s">
        <v>13</v>
      </c>
      <c r="E6417" s="504">
        <v>58.97</v>
      </c>
      <c r="F6417" s="512">
        <v>0</v>
      </c>
    </row>
    <row r="6418" spans="1:6">
      <c r="A6418" s="513" t="s">
        <v>14110</v>
      </c>
      <c r="B6418" s="502">
        <v>92328</v>
      </c>
      <c r="C6418" s="503" t="s">
        <v>4633</v>
      </c>
      <c r="D6418" s="502" t="s">
        <v>13</v>
      </c>
      <c r="E6418" s="504">
        <v>55.19</v>
      </c>
      <c r="F6418" s="512">
        <v>0</v>
      </c>
    </row>
    <row r="6419" spans="1:6">
      <c r="A6419" s="513" t="s">
        <v>14110</v>
      </c>
      <c r="B6419" s="502">
        <v>92289</v>
      </c>
      <c r="C6419" s="503" t="s">
        <v>4606</v>
      </c>
      <c r="D6419" s="502" t="s">
        <v>13</v>
      </c>
      <c r="E6419" s="504">
        <v>81.42</v>
      </c>
      <c r="F6419" s="512">
        <v>0</v>
      </c>
    </row>
    <row r="6420" spans="1:6">
      <c r="A6420" s="513" t="s">
        <v>14110</v>
      </c>
      <c r="B6420" s="502">
        <v>92290</v>
      </c>
      <c r="C6420" s="503" t="s">
        <v>4607</v>
      </c>
      <c r="D6420" s="502" t="s">
        <v>13</v>
      </c>
      <c r="E6420" s="504">
        <v>124.85</v>
      </c>
      <c r="F6420" s="512">
        <v>0</v>
      </c>
    </row>
    <row r="6421" spans="1:6">
      <c r="A6421" s="513" t="s">
        <v>14110</v>
      </c>
      <c r="B6421" s="502">
        <v>92291</v>
      </c>
      <c r="C6421" s="503" t="s">
        <v>4608</v>
      </c>
      <c r="D6421" s="502" t="s">
        <v>13</v>
      </c>
      <c r="E6421" s="504">
        <v>194.93</v>
      </c>
      <c r="F6421" s="512">
        <v>0</v>
      </c>
    </row>
    <row r="6422" spans="1:6">
      <c r="A6422" s="513" t="s">
        <v>14110</v>
      </c>
      <c r="B6422" s="502">
        <v>92292</v>
      </c>
      <c r="C6422" s="503" t="s">
        <v>4609</v>
      </c>
      <c r="D6422" s="502" t="s">
        <v>13</v>
      </c>
      <c r="E6422" s="504">
        <v>618.04999999999995</v>
      </c>
      <c r="F6422" s="512">
        <v>0</v>
      </c>
    </row>
    <row r="6423" spans="1:6">
      <c r="A6423" s="513" t="s">
        <v>14110</v>
      </c>
      <c r="B6423" s="502">
        <v>93082</v>
      </c>
      <c r="C6423" s="503" t="s">
        <v>4669</v>
      </c>
      <c r="D6423" s="502" t="s">
        <v>13</v>
      </c>
      <c r="E6423" s="504">
        <v>39</v>
      </c>
      <c r="F6423" s="512">
        <v>0</v>
      </c>
    </row>
    <row r="6424" spans="1:6">
      <c r="A6424" s="513" t="s">
        <v>14110</v>
      </c>
      <c r="B6424" s="502">
        <v>103885</v>
      </c>
      <c r="C6424" s="503" t="s">
        <v>4902</v>
      </c>
      <c r="D6424" s="502" t="s">
        <v>13</v>
      </c>
      <c r="E6424" s="504">
        <v>42.51</v>
      </c>
      <c r="F6424" s="512">
        <v>0</v>
      </c>
    </row>
    <row r="6425" spans="1:6">
      <c r="A6425" s="513" t="s">
        <v>14110</v>
      </c>
      <c r="B6425" s="502">
        <v>103816</v>
      </c>
      <c r="C6425" s="503" t="s">
        <v>4850</v>
      </c>
      <c r="D6425" s="502" t="s">
        <v>13</v>
      </c>
      <c r="E6425" s="504">
        <v>42.49</v>
      </c>
      <c r="F6425" s="512">
        <v>0</v>
      </c>
    </row>
    <row r="6426" spans="1:6">
      <c r="A6426" s="513" t="s">
        <v>14110</v>
      </c>
      <c r="B6426" s="502">
        <v>103849</v>
      </c>
      <c r="C6426" s="503" t="s">
        <v>4873</v>
      </c>
      <c r="D6426" s="502" t="s">
        <v>13</v>
      </c>
      <c r="E6426" s="504">
        <v>41.96</v>
      </c>
      <c r="F6426" s="512">
        <v>0</v>
      </c>
    </row>
    <row r="6427" spans="1:6">
      <c r="A6427" s="513" t="s">
        <v>14110</v>
      </c>
      <c r="B6427" s="502">
        <v>93105</v>
      </c>
      <c r="C6427" s="503" t="s">
        <v>4690</v>
      </c>
      <c r="D6427" s="502" t="s">
        <v>13</v>
      </c>
      <c r="E6427" s="504">
        <v>39.200000000000003</v>
      </c>
      <c r="F6427" s="512">
        <v>0</v>
      </c>
    </row>
    <row r="6428" spans="1:6">
      <c r="A6428" s="513" t="s">
        <v>14110</v>
      </c>
      <c r="B6428" s="502">
        <v>93055</v>
      </c>
      <c r="C6428" s="503" t="s">
        <v>4643</v>
      </c>
      <c r="D6428" s="502" t="s">
        <v>13</v>
      </c>
      <c r="E6428" s="504">
        <v>76.959999999999994</v>
      </c>
      <c r="F6428" s="512">
        <v>0</v>
      </c>
    </row>
    <row r="6429" spans="1:6">
      <c r="A6429" s="513" t="s">
        <v>14110</v>
      </c>
      <c r="B6429" s="502">
        <v>93089</v>
      </c>
      <c r="C6429" s="503" t="s">
        <v>4676</v>
      </c>
      <c r="D6429" s="502" t="s">
        <v>13</v>
      </c>
      <c r="E6429" s="504">
        <v>80.03</v>
      </c>
      <c r="F6429" s="512">
        <v>0</v>
      </c>
    </row>
    <row r="6430" spans="1:6">
      <c r="A6430" s="513" t="s">
        <v>14110</v>
      </c>
      <c r="B6430" s="502">
        <v>103891</v>
      </c>
      <c r="C6430" s="503" t="s">
        <v>4908</v>
      </c>
      <c r="D6430" s="502" t="s">
        <v>13</v>
      </c>
      <c r="E6430" s="504">
        <v>84.33</v>
      </c>
      <c r="F6430" s="512">
        <v>0</v>
      </c>
    </row>
    <row r="6431" spans="1:6">
      <c r="A6431" s="513" t="s">
        <v>14110</v>
      </c>
      <c r="B6431" s="502">
        <v>103822</v>
      </c>
      <c r="C6431" s="503" t="s">
        <v>4855</v>
      </c>
      <c r="D6431" s="502" t="s">
        <v>13</v>
      </c>
      <c r="E6431" s="504">
        <v>89.14</v>
      </c>
      <c r="F6431" s="512">
        <v>0</v>
      </c>
    </row>
    <row r="6432" spans="1:6">
      <c r="A6432" s="513" t="s">
        <v>14110</v>
      </c>
      <c r="B6432" s="502">
        <v>103855</v>
      </c>
      <c r="C6432" s="503" t="s">
        <v>4878</v>
      </c>
      <c r="D6432" s="502" t="s">
        <v>13</v>
      </c>
      <c r="E6432" s="504">
        <v>84.97</v>
      </c>
      <c r="F6432" s="512">
        <v>0</v>
      </c>
    </row>
    <row r="6433" spans="1:6">
      <c r="A6433" s="513" t="s">
        <v>14110</v>
      </c>
      <c r="B6433" s="502">
        <v>93112</v>
      </c>
      <c r="C6433" s="503" t="s">
        <v>4697</v>
      </c>
      <c r="D6433" s="502" t="s">
        <v>13</v>
      </c>
      <c r="E6433" s="504">
        <v>82.34</v>
      </c>
      <c r="F6433" s="512">
        <v>0</v>
      </c>
    </row>
    <row r="6434" spans="1:6">
      <c r="A6434" s="513" t="s">
        <v>14110</v>
      </c>
      <c r="B6434" s="502">
        <v>93060</v>
      </c>
      <c r="C6434" s="503" t="s">
        <v>4648</v>
      </c>
      <c r="D6434" s="502" t="s">
        <v>13</v>
      </c>
      <c r="E6434" s="504">
        <v>135.74</v>
      </c>
      <c r="F6434" s="512">
        <v>0</v>
      </c>
    </row>
    <row r="6435" spans="1:6">
      <c r="A6435" s="513" t="s">
        <v>14110</v>
      </c>
      <c r="B6435" s="502">
        <v>93094</v>
      </c>
      <c r="C6435" s="503" t="s">
        <v>4681</v>
      </c>
      <c r="D6435" s="502" t="s">
        <v>13</v>
      </c>
      <c r="E6435" s="504">
        <v>138.59</v>
      </c>
      <c r="F6435" s="512">
        <v>0</v>
      </c>
    </row>
    <row r="6436" spans="1:6">
      <c r="A6436" s="513" t="s">
        <v>14110</v>
      </c>
      <c r="B6436" s="502">
        <v>103897</v>
      </c>
      <c r="C6436" s="503" t="s">
        <v>4914</v>
      </c>
      <c r="D6436" s="502" t="s">
        <v>13</v>
      </c>
      <c r="E6436" s="504">
        <v>143.54</v>
      </c>
      <c r="F6436" s="512">
        <v>0</v>
      </c>
    </row>
    <row r="6437" spans="1:6">
      <c r="A6437" s="513" t="s">
        <v>14110</v>
      </c>
      <c r="B6437" s="502">
        <v>103828</v>
      </c>
      <c r="C6437" s="503" t="s">
        <v>4859</v>
      </c>
      <c r="D6437" s="502" t="s">
        <v>13</v>
      </c>
      <c r="E6437" s="504">
        <v>151.65</v>
      </c>
      <c r="F6437" s="512">
        <v>0</v>
      </c>
    </row>
    <row r="6438" spans="1:6">
      <c r="A6438" s="513" t="s">
        <v>14110</v>
      </c>
      <c r="B6438" s="502">
        <v>103861</v>
      </c>
      <c r="C6438" s="503" t="s">
        <v>4884</v>
      </c>
      <c r="D6438" s="502" t="s">
        <v>13</v>
      </c>
      <c r="E6438" s="504">
        <v>145.22</v>
      </c>
      <c r="F6438" s="512">
        <v>0</v>
      </c>
    </row>
    <row r="6439" spans="1:6">
      <c r="A6439" s="513" t="s">
        <v>14110</v>
      </c>
      <c r="B6439" s="502">
        <v>93115</v>
      </c>
      <c r="C6439" s="503" t="s">
        <v>4700</v>
      </c>
      <c r="D6439" s="502" t="s">
        <v>13</v>
      </c>
      <c r="E6439" s="504">
        <v>142.69</v>
      </c>
      <c r="F6439" s="512">
        <v>0</v>
      </c>
    </row>
    <row r="6440" spans="1:6">
      <c r="A6440" s="513" t="s">
        <v>14110</v>
      </c>
      <c r="B6440" s="502">
        <v>93074</v>
      </c>
      <c r="C6440" s="503" t="s">
        <v>4661</v>
      </c>
      <c r="D6440" s="502" t="s">
        <v>13</v>
      </c>
      <c r="E6440" s="504">
        <v>18.75</v>
      </c>
      <c r="F6440" s="512">
        <v>0</v>
      </c>
    </row>
    <row r="6441" spans="1:6">
      <c r="A6441" s="513" t="s">
        <v>14110</v>
      </c>
      <c r="B6441" s="502">
        <v>103875</v>
      </c>
      <c r="C6441" s="503" t="s">
        <v>4892</v>
      </c>
      <c r="D6441" s="502" t="s">
        <v>13</v>
      </c>
      <c r="E6441" s="504">
        <v>23.99</v>
      </c>
      <c r="F6441" s="512">
        <v>0</v>
      </c>
    </row>
    <row r="6442" spans="1:6">
      <c r="A6442" s="513" t="s">
        <v>14110</v>
      </c>
      <c r="B6442" s="502">
        <v>103806</v>
      </c>
      <c r="C6442" s="503" t="s">
        <v>4843</v>
      </c>
      <c r="D6442" s="502" t="s">
        <v>13</v>
      </c>
      <c r="E6442" s="504">
        <v>23.94</v>
      </c>
      <c r="F6442" s="512">
        <v>0</v>
      </c>
    </row>
    <row r="6443" spans="1:6">
      <c r="A6443" s="513" t="s">
        <v>14110</v>
      </c>
      <c r="B6443" s="502">
        <v>103839</v>
      </c>
      <c r="C6443" s="503" t="s">
        <v>4866</v>
      </c>
      <c r="D6443" s="502" t="s">
        <v>13</v>
      </c>
      <c r="E6443" s="504">
        <v>23.14</v>
      </c>
      <c r="F6443" s="512">
        <v>0</v>
      </c>
    </row>
    <row r="6444" spans="1:6">
      <c r="A6444" s="513" t="s">
        <v>14110</v>
      </c>
      <c r="B6444" s="502">
        <v>93097</v>
      </c>
      <c r="C6444" s="503" t="s">
        <v>4682</v>
      </c>
      <c r="D6444" s="502" t="s">
        <v>13</v>
      </c>
      <c r="E6444" s="504">
        <v>19.04</v>
      </c>
      <c r="F6444" s="512">
        <v>0</v>
      </c>
    </row>
    <row r="6445" spans="1:6">
      <c r="A6445" s="513" t="s">
        <v>14110</v>
      </c>
      <c r="B6445" s="502">
        <v>93119</v>
      </c>
      <c r="C6445" s="503" t="s">
        <v>4704</v>
      </c>
      <c r="D6445" s="502" t="s">
        <v>13</v>
      </c>
      <c r="E6445" s="504">
        <v>27.4</v>
      </c>
      <c r="F6445" s="512">
        <v>0</v>
      </c>
    </row>
    <row r="6446" spans="1:6">
      <c r="A6446" s="513" t="s">
        <v>14110</v>
      </c>
      <c r="B6446" s="502">
        <v>93076</v>
      </c>
      <c r="C6446" s="503" t="s">
        <v>4663</v>
      </c>
      <c r="D6446" s="502" t="s">
        <v>13</v>
      </c>
      <c r="E6446" s="504">
        <v>32</v>
      </c>
      <c r="F6446" s="512">
        <v>0</v>
      </c>
    </row>
    <row r="6447" spans="1:6">
      <c r="A6447" s="513" t="s">
        <v>14110</v>
      </c>
      <c r="B6447" s="502">
        <v>103878</v>
      </c>
      <c r="C6447" s="503" t="s">
        <v>4895</v>
      </c>
      <c r="D6447" s="502" t="s">
        <v>13</v>
      </c>
      <c r="E6447" s="504">
        <v>38.42</v>
      </c>
      <c r="F6447" s="512">
        <v>0</v>
      </c>
    </row>
    <row r="6448" spans="1:6">
      <c r="A6448" s="513" t="s">
        <v>14110</v>
      </c>
      <c r="B6448" s="502">
        <v>103809</v>
      </c>
      <c r="C6448" s="503" t="s">
        <v>4845</v>
      </c>
      <c r="D6448" s="502" t="s">
        <v>13</v>
      </c>
      <c r="E6448" s="504">
        <v>45.54</v>
      </c>
      <c r="F6448" s="512">
        <v>0</v>
      </c>
    </row>
    <row r="6449" spans="1:6">
      <c r="A6449" s="513" t="s">
        <v>14110</v>
      </c>
      <c r="B6449" s="502">
        <v>103842</v>
      </c>
      <c r="C6449" s="503" t="s">
        <v>4868</v>
      </c>
      <c r="D6449" s="502" t="s">
        <v>13</v>
      </c>
      <c r="E6449" s="504">
        <v>39.340000000000003</v>
      </c>
      <c r="F6449" s="512">
        <v>0</v>
      </c>
    </row>
    <row r="6450" spans="1:6">
      <c r="A6450" s="513" t="s">
        <v>14110</v>
      </c>
      <c r="B6450" s="502">
        <v>93099</v>
      </c>
      <c r="C6450" s="503" t="s">
        <v>4684</v>
      </c>
      <c r="D6450" s="502" t="s">
        <v>13</v>
      </c>
      <c r="E6450" s="504">
        <v>35.42</v>
      </c>
      <c r="F6450" s="512">
        <v>0</v>
      </c>
    </row>
    <row r="6451" spans="1:6">
      <c r="A6451" s="513" t="s">
        <v>14110</v>
      </c>
      <c r="B6451" s="502">
        <v>93122</v>
      </c>
      <c r="C6451" s="503" t="s">
        <v>4707</v>
      </c>
      <c r="D6451" s="502" t="s">
        <v>13</v>
      </c>
      <c r="E6451" s="504">
        <v>41.73</v>
      </c>
      <c r="F6451" s="512">
        <v>0</v>
      </c>
    </row>
    <row r="6452" spans="1:6">
      <c r="A6452" s="513" t="s">
        <v>14110</v>
      </c>
      <c r="B6452" s="502">
        <v>93079</v>
      </c>
      <c r="C6452" s="503" t="s">
        <v>4666</v>
      </c>
      <c r="D6452" s="502" t="s">
        <v>13</v>
      </c>
      <c r="E6452" s="504">
        <v>45.99</v>
      </c>
      <c r="F6452" s="512">
        <v>0</v>
      </c>
    </row>
    <row r="6453" spans="1:6">
      <c r="A6453" s="513" t="s">
        <v>14110</v>
      </c>
      <c r="B6453" s="502">
        <v>103882</v>
      </c>
      <c r="C6453" s="503" t="s">
        <v>4899</v>
      </c>
      <c r="D6453" s="502" t="s">
        <v>13</v>
      </c>
      <c r="E6453" s="504">
        <v>53.42</v>
      </c>
      <c r="F6453" s="512">
        <v>0</v>
      </c>
    </row>
    <row r="6454" spans="1:6">
      <c r="A6454" s="513" t="s">
        <v>14110</v>
      </c>
      <c r="B6454" s="502">
        <v>103813</v>
      </c>
      <c r="C6454" s="503" t="s">
        <v>4847</v>
      </c>
      <c r="D6454" s="502" t="s">
        <v>13</v>
      </c>
      <c r="E6454" s="504">
        <v>66.67</v>
      </c>
      <c r="F6454" s="512">
        <v>0</v>
      </c>
    </row>
    <row r="6455" spans="1:6">
      <c r="A6455" s="513" t="s">
        <v>14110</v>
      </c>
      <c r="B6455" s="502">
        <v>103846</v>
      </c>
      <c r="C6455" s="503" t="s">
        <v>4870</v>
      </c>
      <c r="D6455" s="502" t="s">
        <v>13</v>
      </c>
      <c r="E6455" s="504">
        <v>55.86</v>
      </c>
      <c r="F6455" s="512">
        <v>0</v>
      </c>
    </row>
    <row r="6456" spans="1:6">
      <c r="A6456" s="513" t="s">
        <v>14110</v>
      </c>
      <c r="B6456" s="502">
        <v>93102</v>
      </c>
      <c r="C6456" s="503" t="s">
        <v>4687</v>
      </c>
      <c r="D6456" s="502" t="s">
        <v>13</v>
      </c>
      <c r="E6456" s="504">
        <v>52.08</v>
      </c>
      <c r="F6456" s="512">
        <v>0</v>
      </c>
    </row>
    <row r="6457" spans="1:6">
      <c r="A6457" s="513" t="s">
        <v>14110</v>
      </c>
      <c r="B6457" s="502">
        <v>93123</v>
      </c>
      <c r="C6457" s="503" t="s">
        <v>4708</v>
      </c>
      <c r="D6457" s="502" t="s">
        <v>13</v>
      </c>
      <c r="E6457" s="504">
        <v>96.66</v>
      </c>
      <c r="F6457" s="512">
        <v>0</v>
      </c>
    </row>
    <row r="6458" spans="1:6">
      <c r="A6458" s="513" t="s">
        <v>14110</v>
      </c>
      <c r="B6458" s="502">
        <v>93124</v>
      </c>
      <c r="C6458" s="503" t="s">
        <v>4709</v>
      </c>
      <c r="D6458" s="502" t="s">
        <v>13</v>
      </c>
      <c r="E6458" s="504">
        <v>153.47</v>
      </c>
      <c r="F6458" s="512">
        <v>0</v>
      </c>
    </row>
    <row r="6459" spans="1:6">
      <c r="A6459" s="513" t="s">
        <v>14110</v>
      </c>
      <c r="B6459" s="502">
        <v>93125</v>
      </c>
      <c r="C6459" s="503" t="s">
        <v>4710</v>
      </c>
      <c r="D6459" s="502" t="s">
        <v>13</v>
      </c>
      <c r="E6459" s="504">
        <v>226.63</v>
      </c>
      <c r="F6459" s="512">
        <v>0</v>
      </c>
    </row>
    <row r="6460" spans="1:6">
      <c r="A6460" s="513" t="s">
        <v>14110</v>
      </c>
      <c r="B6460" s="502">
        <v>93126</v>
      </c>
      <c r="C6460" s="503" t="s">
        <v>4711</v>
      </c>
      <c r="D6460" s="502" t="s">
        <v>13</v>
      </c>
      <c r="E6460" s="504">
        <v>507.83</v>
      </c>
      <c r="F6460" s="512">
        <v>0</v>
      </c>
    </row>
    <row r="6461" spans="1:6">
      <c r="A6461" s="513" t="s">
        <v>14110</v>
      </c>
      <c r="B6461" s="502">
        <v>93063</v>
      </c>
      <c r="C6461" s="503" t="s">
        <v>4651</v>
      </c>
      <c r="D6461" s="502" t="s">
        <v>13</v>
      </c>
      <c r="E6461" s="504">
        <v>1146.74</v>
      </c>
      <c r="F6461" s="512">
        <v>0</v>
      </c>
    </row>
    <row r="6462" spans="1:6">
      <c r="A6462" s="513" t="s">
        <v>14110</v>
      </c>
      <c r="B6462" s="502">
        <v>93066</v>
      </c>
      <c r="C6462" s="503" t="s">
        <v>4654</v>
      </c>
      <c r="D6462" s="502" t="s">
        <v>13</v>
      </c>
      <c r="E6462" s="504">
        <v>1439.26</v>
      </c>
      <c r="F6462" s="512">
        <v>0</v>
      </c>
    </row>
    <row r="6463" spans="1:6">
      <c r="A6463" s="513" t="s">
        <v>14110</v>
      </c>
      <c r="B6463" s="502">
        <v>93069</v>
      </c>
      <c r="C6463" s="503" t="s">
        <v>4657</v>
      </c>
      <c r="D6463" s="502" t="s">
        <v>13</v>
      </c>
      <c r="E6463" s="504">
        <v>1995.36</v>
      </c>
      <c r="F6463" s="512">
        <v>0</v>
      </c>
    </row>
    <row r="6464" spans="1:6">
      <c r="A6464" s="513" t="s">
        <v>14110</v>
      </c>
      <c r="B6464" s="502">
        <v>93072</v>
      </c>
      <c r="C6464" s="503" t="s">
        <v>4660</v>
      </c>
      <c r="D6464" s="502" t="s">
        <v>13</v>
      </c>
      <c r="E6464" s="504">
        <v>2633.79</v>
      </c>
      <c r="F6464" s="512">
        <v>0</v>
      </c>
    </row>
    <row r="6465" spans="1:6">
      <c r="A6465" s="513" t="s">
        <v>14110</v>
      </c>
      <c r="B6465" s="502">
        <v>93083</v>
      </c>
      <c r="C6465" s="503" t="s">
        <v>4670</v>
      </c>
      <c r="D6465" s="502" t="s">
        <v>13</v>
      </c>
      <c r="E6465" s="504">
        <v>786.65</v>
      </c>
      <c r="F6465" s="512">
        <v>0</v>
      </c>
    </row>
    <row r="6466" spans="1:6">
      <c r="A6466" s="513" t="s">
        <v>14110</v>
      </c>
      <c r="B6466" s="502">
        <v>103886</v>
      </c>
      <c r="C6466" s="503" t="s">
        <v>4903</v>
      </c>
      <c r="D6466" s="502" t="s">
        <v>13</v>
      </c>
      <c r="E6466" s="504">
        <v>790.16</v>
      </c>
      <c r="F6466" s="512">
        <v>0</v>
      </c>
    </row>
    <row r="6467" spans="1:6">
      <c r="A6467" s="513" t="s">
        <v>14110</v>
      </c>
      <c r="B6467" s="502">
        <v>103817</v>
      </c>
      <c r="C6467" s="503" t="s">
        <v>4851</v>
      </c>
      <c r="D6467" s="502" t="s">
        <v>13</v>
      </c>
      <c r="E6467" s="504">
        <v>790.14</v>
      </c>
      <c r="F6467" s="512">
        <v>0</v>
      </c>
    </row>
    <row r="6468" spans="1:6">
      <c r="A6468" s="513" t="s">
        <v>14110</v>
      </c>
      <c r="B6468" s="502">
        <v>103850</v>
      </c>
      <c r="C6468" s="503" t="s">
        <v>4874</v>
      </c>
      <c r="D6468" s="502" t="s">
        <v>13</v>
      </c>
      <c r="E6468" s="504">
        <v>789.61</v>
      </c>
      <c r="F6468" s="512">
        <v>0</v>
      </c>
    </row>
    <row r="6469" spans="1:6">
      <c r="A6469" s="513" t="s">
        <v>14110</v>
      </c>
      <c r="B6469" s="502">
        <v>93106</v>
      </c>
      <c r="C6469" s="503" t="s">
        <v>4691</v>
      </c>
      <c r="D6469" s="502" t="s">
        <v>13</v>
      </c>
      <c r="E6469" s="504">
        <v>786.85</v>
      </c>
      <c r="F6469" s="512">
        <v>0</v>
      </c>
    </row>
    <row r="6470" spans="1:6">
      <c r="A6470" s="513" t="s">
        <v>14110</v>
      </c>
      <c r="B6470" s="502">
        <v>93052</v>
      </c>
      <c r="C6470" s="503" t="s">
        <v>4641</v>
      </c>
      <c r="D6470" s="502" t="s">
        <v>13</v>
      </c>
      <c r="E6470" s="504">
        <v>910.2</v>
      </c>
      <c r="F6470" s="512">
        <v>0</v>
      </c>
    </row>
    <row r="6471" spans="1:6">
      <c r="A6471" s="513" t="s">
        <v>14110</v>
      </c>
      <c r="B6471" s="502">
        <v>93086</v>
      </c>
      <c r="C6471" s="503" t="s">
        <v>4673</v>
      </c>
      <c r="D6471" s="502" t="s">
        <v>13</v>
      </c>
      <c r="E6471" s="504">
        <v>913.27</v>
      </c>
      <c r="F6471" s="512">
        <v>0</v>
      </c>
    </row>
    <row r="6472" spans="1:6">
      <c r="A6472" s="513" t="s">
        <v>14110</v>
      </c>
      <c r="B6472" s="502">
        <v>103890</v>
      </c>
      <c r="C6472" s="503" t="s">
        <v>4907</v>
      </c>
      <c r="D6472" s="502" t="s">
        <v>13</v>
      </c>
      <c r="E6472" s="504">
        <v>917.57</v>
      </c>
      <c r="F6472" s="512">
        <v>0</v>
      </c>
    </row>
    <row r="6473" spans="1:6">
      <c r="A6473" s="513" t="s">
        <v>14110</v>
      </c>
      <c r="B6473" s="502">
        <v>103821</v>
      </c>
      <c r="C6473" s="503" t="s">
        <v>4854</v>
      </c>
      <c r="D6473" s="502" t="s">
        <v>13</v>
      </c>
      <c r="E6473" s="504">
        <v>922.38</v>
      </c>
      <c r="F6473" s="512">
        <v>0</v>
      </c>
    </row>
    <row r="6474" spans="1:6">
      <c r="A6474" s="513" t="s">
        <v>14110</v>
      </c>
      <c r="B6474" s="502">
        <v>103854</v>
      </c>
      <c r="C6474" s="503" t="s">
        <v>4877</v>
      </c>
      <c r="D6474" s="502" t="s">
        <v>13</v>
      </c>
      <c r="E6474" s="504">
        <v>918.21</v>
      </c>
      <c r="F6474" s="512">
        <v>0</v>
      </c>
    </row>
    <row r="6475" spans="1:6">
      <c r="A6475" s="513" t="s">
        <v>14110</v>
      </c>
      <c r="B6475" s="502">
        <v>93109</v>
      </c>
      <c r="C6475" s="503" t="s">
        <v>4694</v>
      </c>
      <c r="D6475" s="502" t="s">
        <v>13</v>
      </c>
      <c r="E6475" s="504">
        <v>915.58</v>
      </c>
      <c r="F6475" s="512">
        <v>0</v>
      </c>
    </row>
    <row r="6476" spans="1:6">
      <c r="A6476" s="513" t="s">
        <v>14110</v>
      </c>
      <c r="B6476" s="502">
        <v>93058</v>
      </c>
      <c r="C6476" s="503" t="s">
        <v>4646</v>
      </c>
      <c r="D6476" s="502" t="s">
        <v>13</v>
      </c>
      <c r="E6476" s="504">
        <v>1000.96</v>
      </c>
      <c r="F6476" s="512">
        <v>0</v>
      </c>
    </row>
    <row r="6477" spans="1:6">
      <c r="A6477" s="513" t="s">
        <v>14110</v>
      </c>
      <c r="B6477" s="502">
        <v>93092</v>
      </c>
      <c r="C6477" s="503" t="s">
        <v>4679</v>
      </c>
      <c r="D6477" s="502" t="s">
        <v>13</v>
      </c>
      <c r="E6477" s="504">
        <v>1003.81</v>
      </c>
      <c r="F6477" s="512">
        <v>0</v>
      </c>
    </row>
    <row r="6478" spans="1:6">
      <c r="A6478" s="513" t="s">
        <v>14110</v>
      </c>
      <c r="B6478" s="502">
        <v>103898</v>
      </c>
      <c r="C6478" s="503" t="s">
        <v>4915</v>
      </c>
      <c r="D6478" s="502" t="s">
        <v>13</v>
      </c>
      <c r="E6478" s="504">
        <v>1008.76</v>
      </c>
      <c r="F6478" s="512">
        <v>0</v>
      </c>
    </row>
    <row r="6479" spans="1:6">
      <c r="A6479" s="513" t="s">
        <v>14110</v>
      </c>
      <c r="B6479" s="502">
        <v>103829</v>
      </c>
      <c r="C6479" s="503" t="s">
        <v>4860</v>
      </c>
      <c r="D6479" s="502" t="s">
        <v>13</v>
      </c>
      <c r="E6479" s="504">
        <v>1016.87</v>
      </c>
      <c r="F6479" s="512">
        <v>0</v>
      </c>
    </row>
    <row r="6480" spans="1:6">
      <c r="A6480" s="513" t="s">
        <v>14110</v>
      </c>
      <c r="B6480" s="502">
        <v>103862</v>
      </c>
      <c r="C6480" s="503" t="s">
        <v>4885</v>
      </c>
      <c r="D6480" s="502" t="s">
        <v>13</v>
      </c>
      <c r="E6480" s="504">
        <v>1010.44</v>
      </c>
      <c r="F6480" s="512">
        <v>0</v>
      </c>
    </row>
    <row r="6481" spans="1:6">
      <c r="A6481" s="513" t="s">
        <v>14110</v>
      </c>
      <c r="B6481" s="502">
        <v>93116</v>
      </c>
      <c r="C6481" s="503" t="s">
        <v>4701</v>
      </c>
      <c r="D6481" s="502" t="s">
        <v>13</v>
      </c>
      <c r="E6481" s="504">
        <v>1007.91</v>
      </c>
      <c r="F6481" s="512">
        <v>0</v>
      </c>
    </row>
    <row r="6482" spans="1:6">
      <c r="A6482" s="513" t="s">
        <v>14110</v>
      </c>
      <c r="B6482" s="502">
        <v>92314</v>
      </c>
      <c r="C6482" s="503" t="s">
        <v>4625</v>
      </c>
      <c r="D6482" s="502" t="s">
        <v>13</v>
      </c>
      <c r="E6482" s="504">
        <v>12.06</v>
      </c>
      <c r="F6482" s="512">
        <v>0</v>
      </c>
    </row>
    <row r="6483" spans="1:6">
      <c r="A6483" s="513" t="s">
        <v>14110</v>
      </c>
      <c r="B6483" s="502">
        <v>103883</v>
      </c>
      <c r="C6483" s="503" t="s">
        <v>4900</v>
      </c>
      <c r="D6483" s="502" t="s">
        <v>13</v>
      </c>
      <c r="E6483" s="504">
        <v>15.57</v>
      </c>
      <c r="F6483" s="512">
        <v>0</v>
      </c>
    </row>
    <row r="6484" spans="1:6">
      <c r="A6484" s="513" t="s">
        <v>14110</v>
      </c>
      <c r="B6484" s="502">
        <v>103814</v>
      </c>
      <c r="C6484" s="503" t="s">
        <v>4848</v>
      </c>
      <c r="D6484" s="502" t="s">
        <v>13</v>
      </c>
      <c r="E6484" s="504">
        <v>15.55</v>
      </c>
      <c r="F6484" s="512">
        <v>0</v>
      </c>
    </row>
    <row r="6485" spans="1:6">
      <c r="A6485" s="513" t="s">
        <v>14110</v>
      </c>
      <c r="B6485" s="502">
        <v>103847</v>
      </c>
      <c r="C6485" s="503" t="s">
        <v>4871</v>
      </c>
      <c r="D6485" s="502" t="s">
        <v>13</v>
      </c>
      <c r="E6485" s="504">
        <v>15.02</v>
      </c>
      <c r="F6485" s="512">
        <v>0</v>
      </c>
    </row>
    <row r="6486" spans="1:6">
      <c r="A6486" s="513" t="s">
        <v>14110</v>
      </c>
      <c r="B6486" s="502">
        <v>92329</v>
      </c>
      <c r="C6486" s="503" t="s">
        <v>4634</v>
      </c>
      <c r="D6486" s="502" t="s">
        <v>13</v>
      </c>
      <c r="E6486" s="504">
        <v>12.26</v>
      </c>
      <c r="F6486" s="512">
        <v>0</v>
      </c>
    </row>
    <row r="6487" spans="1:6">
      <c r="A6487" s="513" t="s">
        <v>14110</v>
      </c>
      <c r="B6487" s="502">
        <v>92293</v>
      </c>
      <c r="C6487" s="503" t="s">
        <v>4610</v>
      </c>
      <c r="D6487" s="502" t="s">
        <v>13</v>
      </c>
      <c r="E6487" s="504">
        <v>15.55</v>
      </c>
      <c r="F6487" s="512">
        <v>0</v>
      </c>
    </row>
    <row r="6488" spans="1:6">
      <c r="A6488" s="513" t="s">
        <v>14110</v>
      </c>
      <c r="B6488" s="502">
        <v>92315</v>
      </c>
      <c r="C6488" s="503" t="s">
        <v>4626</v>
      </c>
      <c r="D6488" s="502" t="s">
        <v>13</v>
      </c>
      <c r="E6488" s="504">
        <v>18.62</v>
      </c>
      <c r="F6488" s="512">
        <v>0</v>
      </c>
    </row>
    <row r="6489" spans="1:6">
      <c r="A6489" s="513" t="s">
        <v>14110</v>
      </c>
      <c r="B6489" s="502">
        <v>103888</v>
      </c>
      <c r="C6489" s="503" t="s">
        <v>4905</v>
      </c>
      <c r="D6489" s="502" t="s">
        <v>13</v>
      </c>
      <c r="E6489" s="504">
        <v>22.92</v>
      </c>
      <c r="F6489" s="512">
        <v>0</v>
      </c>
    </row>
    <row r="6490" spans="1:6">
      <c r="A6490" s="513" t="s">
        <v>14110</v>
      </c>
      <c r="B6490" s="502">
        <v>103819</v>
      </c>
      <c r="C6490" s="503" t="s">
        <v>4852</v>
      </c>
      <c r="D6490" s="502" t="s">
        <v>13</v>
      </c>
      <c r="E6490" s="504">
        <v>27.73</v>
      </c>
      <c r="F6490" s="512">
        <v>0</v>
      </c>
    </row>
    <row r="6491" spans="1:6">
      <c r="A6491" s="513" t="s">
        <v>14110</v>
      </c>
      <c r="B6491" s="502">
        <v>103852</v>
      </c>
      <c r="C6491" s="503" t="s">
        <v>4875</v>
      </c>
      <c r="D6491" s="502" t="s">
        <v>13</v>
      </c>
      <c r="E6491" s="504">
        <v>23.56</v>
      </c>
      <c r="F6491" s="512">
        <v>0</v>
      </c>
    </row>
    <row r="6492" spans="1:6">
      <c r="A6492" s="513" t="s">
        <v>14110</v>
      </c>
      <c r="B6492" s="502">
        <v>92330</v>
      </c>
      <c r="C6492" s="503" t="s">
        <v>4635</v>
      </c>
      <c r="D6492" s="502" t="s">
        <v>13</v>
      </c>
      <c r="E6492" s="504">
        <v>20.93</v>
      </c>
      <c r="F6492" s="512">
        <v>0</v>
      </c>
    </row>
    <row r="6493" spans="1:6">
      <c r="A6493" s="513" t="s">
        <v>14110</v>
      </c>
      <c r="B6493" s="502">
        <v>92294</v>
      </c>
      <c r="C6493" s="503" t="s">
        <v>4611</v>
      </c>
      <c r="D6493" s="502" t="s">
        <v>13</v>
      </c>
      <c r="E6493" s="504">
        <v>27.08</v>
      </c>
      <c r="F6493" s="512">
        <v>0</v>
      </c>
    </row>
    <row r="6494" spans="1:6">
      <c r="A6494" s="513" t="s">
        <v>14110</v>
      </c>
      <c r="B6494" s="502">
        <v>92316</v>
      </c>
      <c r="C6494" s="503" t="s">
        <v>4627</v>
      </c>
      <c r="D6494" s="502" t="s">
        <v>13</v>
      </c>
      <c r="E6494" s="504">
        <v>29.93</v>
      </c>
      <c r="F6494" s="512">
        <v>0</v>
      </c>
    </row>
    <row r="6495" spans="1:6">
      <c r="A6495" s="513" t="s">
        <v>14110</v>
      </c>
      <c r="B6495" s="502">
        <v>103895</v>
      </c>
      <c r="C6495" s="503" t="s">
        <v>4912</v>
      </c>
      <c r="D6495" s="502" t="s">
        <v>13</v>
      </c>
      <c r="E6495" s="504">
        <v>34.880000000000003</v>
      </c>
      <c r="F6495" s="512">
        <v>0</v>
      </c>
    </row>
    <row r="6496" spans="1:6">
      <c r="A6496" s="513" t="s">
        <v>14110</v>
      </c>
      <c r="B6496" s="502">
        <v>103826</v>
      </c>
      <c r="C6496" s="503" t="s">
        <v>4857</v>
      </c>
      <c r="D6496" s="502" t="s">
        <v>13</v>
      </c>
      <c r="E6496" s="504">
        <v>42.99</v>
      </c>
      <c r="F6496" s="512">
        <v>0</v>
      </c>
    </row>
    <row r="6497" spans="1:6">
      <c r="A6497" s="513" t="s">
        <v>14110</v>
      </c>
      <c r="B6497" s="502">
        <v>103859</v>
      </c>
      <c r="C6497" s="503" t="s">
        <v>4882</v>
      </c>
      <c r="D6497" s="502" t="s">
        <v>13</v>
      </c>
      <c r="E6497" s="504">
        <v>36.56</v>
      </c>
      <c r="F6497" s="512">
        <v>0</v>
      </c>
    </row>
    <row r="6498" spans="1:6">
      <c r="A6498" s="513" t="s">
        <v>14110</v>
      </c>
      <c r="B6498" s="502">
        <v>92331</v>
      </c>
      <c r="C6498" s="503" t="s">
        <v>4636</v>
      </c>
      <c r="D6498" s="502" t="s">
        <v>13</v>
      </c>
      <c r="E6498" s="504">
        <v>34.03</v>
      </c>
      <c r="F6498" s="512">
        <v>0</v>
      </c>
    </row>
    <row r="6499" spans="1:6">
      <c r="A6499" s="513" t="s">
        <v>14110</v>
      </c>
      <c r="B6499" s="502">
        <v>92295</v>
      </c>
      <c r="C6499" s="503" t="s">
        <v>4612</v>
      </c>
      <c r="D6499" s="502" t="s">
        <v>13</v>
      </c>
      <c r="E6499" s="504">
        <v>52.69</v>
      </c>
      <c r="F6499" s="512">
        <v>0</v>
      </c>
    </row>
    <row r="6500" spans="1:6">
      <c r="A6500" s="513" t="s">
        <v>14110</v>
      </c>
      <c r="B6500" s="502">
        <v>92296</v>
      </c>
      <c r="C6500" s="503" t="s">
        <v>4613</v>
      </c>
      <c r="D6500" s="502" t="s">
        <v>13</v>
      </c>
      <c r="E6500" s="504">
        <v>70.209999999999994</v>
      </c>
      <c r="F6500" s="512">
        <v>0</v>
      </c>
    </row>
    <row r="6501" spans="1:6">
      <c r="A6501" s="513" t="s">
        <v>14110</v>
      </c>
      <c r="B6501" s="502">
        <v>92297</v>
      </c>
      <c r="C6501" s="503" t="s">
        <v>4614</v>
      </c>
      <c r="D6501" s="502" t="s">
        <v>13</v>
      </c>
      <c r="E6501" s="504">
        <v>109.93</v>
      </c>
      <c r="F6501" s="512">
        <v>0</v>
      </c>
    </row>
    <row r="6502" spans="1:6">
      <c r="A6502" s="513" t="s">
        <v>14110</v>
      </c>
      <c r="B6502" s="502">
        <v>92298</v>
      </c>
      <c r="C6502" s="503" t="s">
        <v>4615</v>
      </c>
      <c r="D6502" s="502" t="s">
        <v>13</v>
      </c>
      <c r="E6502" s="504">
        <v>316.94</v>
      </c>
      <c r="F6502" s="512">
        <v>0</v>
      </c>
    </row>
    <row r="6503" spans="1:6">
      <c r="A6503" s="513" t="s">
        <v>14110</v>
      </c>
      <c r="B6503" s="502">
        <v>93080</v>
      </c>
      <c r="C6503" s="503" t="s">
        <v>4667</v>
      </c>
      <c r="D6503" s="502" t="s">
        <v>13</v>
      </c>
      <c r="E6503" s="504">
        <v>12.11</v>
      </c>
      <c r="F6503" s="512">
        <v>0</v>
      </c>
    </row>
    <row r="6504" spans="1:6">
      <c r="A6504" s="513" t="s">
        <v>14110</v>
      </c>
      <c r="B6504" s="502">
        <v>103884</v>
      </c>
      <c r="C6504" s="503" t="s">
        <v>4901</v>
      </c>
      <c r="D6504" s="502" t="s">
        <v>13</v>
      </c>
      <c r="E6504" s="504">
        <v>15.62</v>
      </c>
      <c r="F6504" s="512">
        <v>0</v>
      </c>
    </row>
    <row r="6505" spans="1:6">
      <c r="A6505" s="513" t="s">
        <v>14110</v>
      </c>
      <c r="B6505" s="502">
        <v>103815</v>
      </c>
      <c r="C6505" s="503" t="s">
        <v>4849</v>
      </c>
      <c r="D6505" s="502" t="s">
        <v>13</v>
      </c>
      <c r="E6505" s="504">
        <v>15.6</v>
      </c>
      <c r="F6505" s="512">
        <v>0</v>
      </c>
    </row>
    <row r="6506" spans="1:6">
      <c r="A6506" s="513" t="s">
        <v>14110</v>
      </c>
      <c r="B6506" s="502">
        <v>103848</v>
      </c>
      <c r="C6506" s="503" t="s">
        <v>4872</v>
      </c>
      <c r="D6506" s="502" t="s">
        <v>13</v>
      </c>
      <c r="E6506" s="504">
        <v>15.07</v>
      </c>
      <c r="F6506" s="512">
        <v>0</v>
      </c>
    </row>
    <row r="6507" spans="1:6">
      <c r="A6507" s="513" t="s">
        <v>14110</v>
      </c>
      <c r="B6507" s="502">
        <v>93103</v>
      </c>
      <c r="C6507" s="503" t="s">
        <v>4688</v>
      </c>
      <c r="D6507" s="502" t="s">
        <v>13</v>
      </c>
      <c r="E6507" s="504">
        <v>12.31</v>
      </c>
      <c r="F6507" s="512">
        <v>0</v>
      </c>
    </row>
    <row r="6508" spans="1:6">
      <c r="A6508" s="513" t="s">
        <v>14110</v>
      </c>
      <c r="B6508" s="502">
        <v>93050</v>
      </c>
      <c r="C6508" s="503" t="s">
        <v>4640</v>
      </c>
      <c r="D6508" s="502" t="s">
        <v>13</v>
      </c>
      <c r="E6508" s="504">
        <v>17.86</v>
      </c>
      <c r="F6508" s="512">
        <v>0</v>
      </c>
    </row>
    <row r="6509" spans="1:6">
      <c r="A6509" s="513" t="s">
        <v>14110</v>
      </c>
      <c r="B6509" s="502">
        <v>93084</v>
      </c>
      <c r="C6509" s="503" t="s">
        <v>4671</v>
      </c>
      <c r="D6509" s="502" t="s">
        <v>13</v>
      </c>
      <c r="E6509" s="504">
        <v>20.93</v>
      </c>
      <c r="F6509" s="512">
        <v>0</v>
      </c>
    </row>
    <row r="6510" spans="1:6">
      <c r="A6510" s="513" t="s">
        <v>14110</v>
      </c>
      <c r="B6510" s="502">
        <v>103889</v>
      </c>
      <c r="C6510" s="503" t="s">
        <v>4906</v>
      </c>
      <c r="D6510" s="502" t="s">
        <v>13</v>
      </c>
      <c r="E6510" s="504">
        <v>25.23</v>
      </c>
      <c r="F6510" s="512">
        <v>0</v>
      </c>
    </row>
    <row r="6511" spans="1:6">
      <c r="A6511" s="513" t="s">
        <v>14110</v>
      </c>
      <c r="B6511" s="502">
        <v>103820</v>
      </c>
      <c r="C6511" s="503" t="s">
        <v>4853</v>
      </c>
      <c r="D6511" s="502" t="s">
        <v>13</v>
      </c>
      <c r="E6511" s="504">
        <v>30.04</v>
      </c>
      <c r="F6511" s="512">
        <v>0</v>
      </c>
    </row>
    <row r="6512" spans="1:6">
      <c r="A6512" s="513" t="s">
        <v>14110</v>
      </c>
      <c r="B6512" s="502">
        <v>103853</v>
      </c>
      <c r="C6512" s="503" t="s">
        <v>4876</v>
      </c>
      <c r="D6512" s="502" t="s">
        <v>13</v>
      </c>
      <c r="E6512" s="504">
        <v>25.87</v>
      </c>
      <c r="F6512" s="512">
        <v>0</v>
      </c>
    </row>
    <row r="6513" spans="1:6">
      <c r="A6513" s="513" t="s">
        <v>14110</v>
      </c>
      <c r="B6513" s="502">
        <v>93107</v>
      </c>
      <c r="C6513" s="503" t="s">
        <v>4692</v>
      </c>
      <c r="D6513" s="502" t="s">
        <v>13</v>
      </c>
      <c r="E6513" s="504">
        <v>23.24</v>
      </c>
      <c r="F6513" s="512">
        <v>0</v>
      </c>
    </row>
    <row r="6514" spans="1:6">
      <c r="A6514" s="513" t="s">
        <v>14110</v>
      </c>
      <c r="B6514" s="502">
        <v>93056</v>
      </c>
      <c r="C6514" s="503" t="s">
        <v>4644</v>
      </c>
      <c r="D6514" s="502" t="s">
        <v>13</v>
      </c>
      <c r="E6514" s="504">
        <v>27.08</v>
      </c>
      <c r="F6514" s="512">
        <v>0</v>
      </c>
    </row>
    <row r="6515" spans="1:6">
      <c r="A6515" s="513" t="s">
        <v>14110</v>
      </c>
      <c r="B6515" s="502">
        <v>93090</v>
      </c>
      <c r="C6515" s="503" t="s">
        <v>4677</v>
      </c>
      <c r="D6515" s="502" t="s">
        <v>13</v>
      </c>
      <c r="E6515" s="504">
        <v>29.93</v>
      </c>
      <c r="F6515" s="512">
        <v>0</v>
      </c>
    </row>
    <row r="6516" spans="1:6">
      <c r="A6516" s="513" t="s">
        <v>14110</v>
      </c>
      <c r="B6516" s="502">
        <v>93113</v>
      </c>
      <c r="C6516" s="503" t="s">
        <v>4698</v>
      </c>
      <c r="D6516" s="502" t="s">
        <v>13</v>
      </c>
      <c r="E6516" s="504">
        <v>34.03</v>
      </c>
      <c r="F6516" s="512">
        <v>0</v>
      </c>
    </row>
    <row r="6517" spans="1:6">
      <c r="A6517" s="513" t="s">
        <v>14110</v>
      </c>
      <c r="B6517" s="502">
        <v>103896</v>
      </c>
      <c r="C6517" s="503" t="s">
        <v>4913</v>
      </c>
      <c r="D6517" s="502" t="s">
        <v>13</v>
      </c>
      <c r="E6517" s="504">
        <v>34.880000000000003</v>
      </c>
      <c r="F6517" s="512">
        <v>0</v>
      </c>
    </row>
    <row r="6518" spans="1:6">
      <c r="A6518" s="513" t="s">
        <v>14110</v>
      </c>
      <c r="B6518" s="502">
        <v>103827</v>
      </c>
      <c r="C6518" s="503" t="s">
        <v>4858</v>
      </c>
      <c r="D6518" s="502" t="s">
        <v>13</v>
      </c>
      <c r="E6518" s="504">
        <v>42.99</v>
      </c>
      <c r="F6518" s="512">
        <v>0</v>
      </c>
    </row>
    <row r="6519" spans="1:6">
      <c r="A6519" s="513" t="s">
        <v>14110</v>
      </c>
      <c r="B6519" s="502">
        <v>103860</v>
      </c>
      <c r="C6519" s="503" t="s">
        <v>4883</v>
      </c>
      <c r="D6519" s="502" t="s">
        <v>13</v>
      </c>
      <c r="E6519" s="504">
        <v>36.56</v>
      </c>
      <c r="F6519" s="512">
        <v>0</v>
      </c>
    </row>
    <row r="6520" spans="1:6">
      <c r="A6520" s="513" t="s">
        <v>14110</v>
      </c>
      <c r="B6520" s="502">
        <v>93061</v>
      </c>
      <c r="C6520" s="503" t="s">
        <v>4649</v>
      </c>
      <c r="D6520" s="502" t="s">
        <v>13</v>
      </c>
      <c r="E6520" s="504">
        <v>52.92</v>
      </c>
      <c r="F6520" s="512">
        <v>0</v>
      </c>
    </row>
    <row r="6521" spans="1:6">
      <c r="A6521" s="513" t="s">
        <v>14110</v>
      </c>
      <c r="B6521" s="502">
        <v>93064</v>
      </c>
      <c r="C6521" s="503" t="s">
        <v>4652</v>
      </c>
      <c r="D6521" s="502" t="s">
        <v>13</v>
      </c>
      <c r="E6521" s="504">
        <v>82.26</v>
      </c>
      <c r="F6521" s="512">
        <v>0</v>
      </c>
    </row>
    <row r="6522" spans="1:6">
      <c r="A6522" s="513" t="s">
        <v>14110</v>
      </c>
      <c r="B6522" s="502">
        <v>93067</v>
      </c>
      <c r="C6522" s="503" t="s">
        <v>4655</v>
      </c>
      <c r="D6522" s="502" t="s">
        <v>13</v>
      </c>
      <c r="E6522" s="504">
        <v>123.05</v>
      </c>
      <c r="F6522" s="512">
        <v>0</v>
      </c>
    </row>
    <row r="6523" spans="1:6">
      <c r="A6523" s="513" t="s">
        <v>14110</v>
      </c>
      <c r="B6523" s="502">
        <v>93070</v>
      </c>
      <c r="C6523" s="503" t="s">
        <v>4658</v>
      </c>
      <c r="D6523" s="502" t="s">
        <v>13</v>
      </c>
      <c r="E6523" s="504">
        <v>316.94</v>
      </c>
      <c r="F6523" s="512">
        <v>0</v>
      </c>
    </row>
    <row r="6524" spans="1:6">
      <c r="A6524" s="513" t="s">
        <v>14110</v>
      </c>
      <c r="B6524" s="502">
        <v>93117</v>
      </c>
      <c r="C6524" s="503" t="s">
        <v>4702</v>
      </c>
      <c r="D6524" s="502" t="s">
        <v>13</v>
      </c>
      <c r="E6524" s="504">
        <v>97.37</v>
      </c>
      <c r="F6524" s="512">
        <v>0</v>
      </c>
    </row>
    <row r="6525" spans="1:6">
      <c r="A6525" s="513" t="s">
        <v>14110</v>
      </c>
      <c r="B6525" s="502">
        <v>93118</v>
      </c>
      <c r="C6525" s="503" t="s">
        <v>4703</v>
      </c>
      <c r="D6525" s="502" t="s">
        <v>13</v>
      </c>
      <c r="E6525" s="504">
        <v>143.33000000000001</v>
      </c>
      <c r="F6525" s="512">
        <v>0</v>
      </c>
    </row>
    <row r="6526" spans="1:6">
      <c r="A6526" s="513" t="s">
        <v>14110</v>
      </c>
      <c r="B6526" s="502">
        <v>92317</v>
      </c>
      <c r="C6526" s="503" t="s">
        <v>4628</v>
      </c>
      <c r="D6526" s="502" t="s">
        <v>13</v>
      </c>
      <c r="E6526" s="504">
        <v>25.59</v>
      </c>
      <c r="F6526" s="512">
        <v>0</v>
      </c>
    </row>
    <row r="6527" spans="1:6">
      <c r="A6527" s="513" t="s">
        <v>14110</v>
      </c>
      <c r="B6527" s="502">
        <v>92332</v>
      </c>
      <c r="C6527" s="503" t="s">
        <v>4637</v>
      </c>
      <c r="D6527" s="502" t="s">
        <v>13</v>
      </c>
      <c r="E6527" s="504">
        <v>25.98</v>
      </c>
      <c r="F6527" s="512">
        <v>0</v>
      </c>
    </row>
    <row r="6528" spans="1:6">
      <c r="A6528" s="513" t="s">
        <v>14110</v>
      </c>
      <c r="B6528" s="502">
        <v>92299</v>
      </c>
      <c r="C6528" s="503" t="s">
        <v>4616</v>
      </c>
      <c r="D6528" s="502" t="s">
        <v>13</v>
      </c>
      <c r="E6528" s="504">
        <v>36.65</v>
      </c>
      <c r="F6528" s="512">
        <v>0</v>
      </c>
    </row>
    <row r="6529" spans="1:6">
      <c r="A6529" s="513" t="s">
        <v>14110</v>
      </c>
      <c r="B6529" s="502">
        <v>92318</v>
      </c>
      <c r="C6529" s="503" t="s">
        <v>4629</v>
      </c>
      <c r="D6529" s="502" t="s">
        <v>13</v>
      </c>
      <c r="E6529" s="504">
        <v>42.8</v>
      </c>
      <c r="F6529" s="512">
        <v>0</v>
      </c>
    </row>
    <row r="6530" spans="1:6">
      <c r="A6530" s="513" t="s">
        <v>14110</v>
      </c>
      <c r="B6530" s="502">
        <v>103833</v>
      </c>
      <c r="C6530" s="503" t="s">
        <v>4863</v>
      </c>
      <c r="D6530" s="502" t="s">
        <v>13</v>
      </c>
      <c r="E6530" s="504">
        <v>60.89</v>
      </c>
      <c r="F6530" s="512">
        <v>0</v>
      </c>
    </row>
    <row r="6531" spans="1:6">
      <c r="A6531" s="513" t="s">
        <v>14110</v>
      </c>
      <c r="B6531" s="502">
        <v>92333</v>
      </c>
      <c r="C6531" s="503" t="s">
        <v>4638</v>
      </c>
      <c r="D6531" s="502" t="s">
        <v>13</v>
      </c>
      <c r="E6531" s="504">
        <v>47.35</v>
      </c>
      <c r="F6531" s="512">
        <v>0</v>
      </c>
    </row>
    <row r="6532" spans="1:6">
      <c r="A6532" s="513" t="s">
        <v>14110</v>
      </c>
      <c r="B6532" s="502">
        <v>92300</v>
      </c>
      <c r="C6532" s="503" t="s">
        <v>4617</v>
      </c>
      <c r="D6532" s="502" t="s">
        <v>13</v>
      </c>
      <c r="E6532" s="504">
        <v>56.75</v>
      </c>
      <c r="F6532" s="512">
        <v>0</v>
      </c>
    </row>
    <row r="6533" spans="1:6">
      <c r="A6533" s="513" t="s">
        <v>14110</v>
      </c>
      <c r="B6533" s="502">
        <v>92319</v>
      </c>
      <c r="C6533" s="503" t="s">
        <v>4630</v>
      </c>
      <c r="D6533" s="502" t="s">
        <v>13</v>
      </c>
      <c r="E6533" s="504">
        <v>62.44</v>
      </c>
      <c r="F6533" s="512">
        <v>0</v>
      </c>
    </row>
    <row r="6534" spans="1:6">
      <c r="A6534" s="513" t="s">
        <v>14110</v>
      </c>
      <c r="B6534" s="502">
        <v>92334</v>
      </c>
      <c r="C6534" s="503" t="s">
        <v>4639</v>
      </c>
      <c r="D6534" s="502" t="s">
        <v>13</v>
      </c>
      <c r="E6534" s="504">
        <v>70.569999999999993</v>
      </c>
      <c r="F6534" s="512">
        <v>0</v>
      </c>
    </row>
    <row r="6535" spans="1:6">
      <c r="A6535" s="513" t="s">
        <v>14110</v>
      </c>
      <c r="B6535" s="502">
        <v>92301</v>
      </c>
      <c r="C6535" s="503" t="s">
        <v>4618</v>
      </c>
      <c r="D6535" s="502" t="s">
        <v>13</v>
      </c>
      <c r="E6535" s="504">
        <v>116.04</v>
      </c>
      <c r="F6535" s="512">
        <v>0</v>
      </c>
    </row>
    <row r="6536" spans="1:6">
      <c r="A6536" s="513" t="s">
        <v>14110</v>
      </c>
      <c r="B6536" s="502">
        <v>92302</v>
      </c>
      <c r="C6536" s="503" t="s">
        <v>4619</v>
      </c>
      <c r="D6536" s="502" t="s">
        <v>13</v>
      </c>
      <c r="E6536" s="504">
        <v>154.06</v>
      </c>
      <c r="F6536" s="512">
        <v>0</v>
      </c>
    </row>
    <row r="6537" spans="1:6">
      <c r="A6537" s="513" t="s">
        <v>14110</v>
      </c>
      <c r="B6537" s="502">
        <v>92303</v>
      </c>
      <c r="C6537" s="503" t="s">
        <v>4620</v>
      </c>
      <c r="D6537" s="502" t="s">
        <v>13</v>
      </c>
      <c r="E6537" s="504">
        <v>286.99</v>
      </c>
      <c r="F6537" s="512">
        <v>0</v>
      </c>
    </row>
    <row r="6538" spans="1:6">
      <c r="A6538" s="513" t="s">
        <v>14110</v>
      </c>
      <c r="B6538" s="502">
        <v>92304</v>
      </c>
      <c r="C6538" s="503" t="s">
        <v>4621</v>
      </c>
      <c r="D6538" s="502" t="s">
        <v>13</v>
      </c>
      <c r="E6538" s="504">
        <v>758.97</v>
      </c>
      <c r="F6538" s="512">
        <v>0</v>
      </c>
    </row>
    <row r="6539" spans="1:6">
      <c r="A6539" s="513" t="s">
        <v>14110</v>
      </c>
      <c r="B6539" s="502">
        <v>103835</v>
      </c>
      <c r="C6539" s="503" t="s">
        <v>4198</v>
      </c>
      <c r="D6539" s="502" t="s">
        <v>12</v>
      </c>
      <c r="E6539" s="504">
        <v>101.09</v>
      </c>
      <c r="F6539" s="512">
        <v>0</v>
      </c>
    </row>
    <row r="6540" spans="1:6">
      <c r="A6540" s="513" t="s">
        <v>14110</v>
      </c>
      <c r="B6540" s="502">
        <v>92308</v>
      </c>
      <c r="C6540" s="503" t="s">
        <v>4152</v>
      </c>
      <c r="D6540" s="502" t="s">
        <v>12</v>
      </c>
      <c r="E6540" s="504">
        <v>76.97</v>
      </c>
      <c r="F6540" s="512">
        <v>0.13389999999999999</v>
      </c>
    </row>
    <row r="6541" spans="1:6">
      <c r="A6541" s="513" t="s">
        <v>14110</v>
      </c>
      <c r="B6541" s="502">
        <v>103871</v>
      </c>
      <c r="C6541" s="503" t="s">
        <v>4204</v>
      </c>
      <c r="D6541" s="502" t="s">
        <v>12</v>
      </c>
      <c r="E6541" s="504">
        <v>87.15</v>
      </c>
      <c r="F6541" s="512">
        <v>0.1183</v>
      </c>
    </row>
    <row r="6542" spans="1:6">
      <c r="A6542" s="513" t="s">
        <v>14110</v>
      </c>
      <c r="B6542" s="502">
        <v>92323</v>
      </c>
      <c r="C6542" s="503" t="s">
        <v>4158</v>
      </c>
      <c r="D6542" s="502" t="s">
        <v>12</v>
      </c>
      <c r="E6542" s="504">
        <v>86.59</v>
      </c>
      <c r="F6542" s="512">
        <v>0.1191</v>
      </c>
    </row>
    <row r="6543" spans="1:6">
      <c r="A6543" s="513" t="s">
        <v>14110</v>
      </c>
      <c r="B6543" s="502">
        <v>92305</v>
      </c>
      <c r="C6543" s="503" t="s">
        <v>4149</v>
      </c>
      <c r="D6543" s="502" t="s">
        <v>12</v>
      </c>
      <c r="E6543" s="504">
        <v>62.46</v>
      </c>
      <c r="F6543" s="512">
        <v>0</v>
      </c>
    </row>
    <row r="6544" spans="1:6">
      <c r="A6544" s="513" t="s">
        <v>14110</v>
      </c>
      <c r="B6544" s="502">
        <v>103868</v>
      </c>
      <c r="C6544" s="503" t="s">
        <v>4201</v>
      </c>
      <c r="D6544" s="502" t="s">
        <v>12</v>
      </c>
      <c r="E6544" s="504">
        <v>75.81</v>
      </c>
      <c r="F6544" s="512">
        <v>0</v>
      </c>
    </row>
    <row r="6545" spans="1:6">
      <c r="A6545" s="513" t="s">
        <v>14110</v>
      </c>
      <c r="B6545" s="502">
        <v>103802</v>
      </c>
      <c r="C6545" s="503" t="s">
        <v>4195</v>
      </c>
      <c r="D6545" s="502" t="s">
        <v>12</v>
      </c>
      <c r="E6545" s="504">
        <v>64.89</v>
      </c>
      <c r="F6545" s="512">
        <v>0</v>
      </c>
    </row>
    <row r="6546" spans="1:6">
      <c r="A6546" s="513" t="s">
        <v>14110</v>
      </c>
      <c r="B6546" s="502">
        <v>92320</v>
      </c>
      <c r="C6546" s="503" t="s">
        <v>4155</v>
      </c>
      <c r="D6546" s="502" t="s">
        <v>12</v>
      </c>
      <c r="E6546" s="504">
        <v>75.11</v>
      </c>
      <c r="F6546" s="512">
        <v>0</v>
      </c>
    </row>
    <row r="6547" spans="1:6">
      <c r="A6547" s="513" t="s">
        <v>14110</v>
      </c>
      <c r="B6547" s="502">
        <v>97335</v>
      </c>
      <c r="C6547" s="503" t="s">
        <v>4189</v>
      </c>
      <c r="D6547" s="502" t="s">
        <v>12</v>
      </c>
      <c r="E6547" s="504">
        <v>140.28</v>
      </c>
      <c r="F6547" s="512">
        <v>0</v>
      </c>
    </row>
    <row r="6548" spans="1:6">
      <c r="A6548" s="513" t="s">
        <v>14110</v>
      </c>
      <c r="B6548" s="502">
        <v>103836</v>
      </c>
      <c r="C6548" s="503" t="s">
        <v>4199</v>
      </c>
      <c r="D6548" s="502" t="s">
        <v>12</v>
      </c>
      <c r="E6548" s="504">
        <v>159.06</v>
      </c>
      <c r="F6548" s="512">
        <v>0</v>
      </c>
    </row>
    <row r="6549" spans="1:6">
      <c r="A6549" s="513" t="s">
        <v>14110</v>
      </c>
      <c r="B6549" s="502">
        <v>92281</v>
      </c>
      <c r="C6549" s="503" t="s">
        <v>4143</v>
      </c>
      <c r="D6549" s="502" t="s">
        <v>12</v>
      </c>
      <c r="E6549" s="504">
        <v>149.16999999999999</v>
      </c>
      <c r="F6549" s="512">
        <v>0.34160000000000001</v>
      </c>
    </row>
    <row r="6550" spans="1:6">
      <c r="A6550" s="513" t="s">
        <v>14110</v>
      </c>
      <c r="B6550" s="502">
        <v>92309</v>
      </c>
      <c r="C6550" s="503" t="s">
        <v>4153</v>
      </c>
      <c r="D6550" s="502" t="s">
        <v>12</v>
      </c>
      <c r="E6550" s="504">
        <v>158.4</v>
      </c>
      <c r="F6550" s="512">
        <v>0.32169999999999999</v>
      </c>
    </row>
    <row r="6551" spans="1:6">
      <c r="A6551" s="513" t="s">
        <v>14110</v>
      </c>
      <c r="B6551" s="502">
        <v>103872</v>
      </c>
      <c r="C6551" s="503" t="s">
        <v>4205</v>
      </c>
      <c r="D6551" s="502" t="s">
        <v>12</v>
      </c>
      <c r="E6551" s="504">
        <v>171.21</v>
      </c>
      <c r="F6551" s="512">
        <v>0.29759999999999998</v>
      </c>
    </row>
    <row r="6552" spans="1:6">
      <c r="A6552" s="513" t="s">
        <v>14110</v>
      </c>
      <c r="B6552" s="502">
        <v>92324</v>
      </c>
      <c r="C6552" s="503" t="s">
        <v>4159</v>
      </c>
      <c r="D6552" s="502" t="s">
        <v>12</v>
      </c>
      <c r="E6552" s="504">
        <v>177.17</v>
      </c>
      <c r="F6552" s="512">
        <v>0.28760000000000002</v>
      </c>
    </row>
    <row r="6553" spans="1:6">
      <c r="A6553" s="513" t="s">
        <v>14110</v>
      </c>
      <c r="B6553" s="502">
        <v>92275</v>
      </c>
      <c r="C6553" s="503" t="s">
        <v>4137</v>
      </c>
      <c r="D6553" s="502" t="s">
        <v>12</v>
      </c>
      <c r="E6553" s="504">
        <v>97.07</v>
      </c>
      <c r="F6553" s="512">
        <v>0</v>
      </c>
    </row>
    <row r="6554" spans="1:6">
      <c r="A6554" s="513" t="s">
        <v>14110</v>
      </c>
      <c r="B6554" s="502">
        <v>92306</v>
      </c>
      <c r="C6554" s="503" t="s">
        <v>4150</v>
      </c>
      <c r="D6554" s="502" t="s">
        <v>12</v>
      </c>
      <c r="E6554" s="504">
        <v>103.23</v>
      </c>
      <c r="F6554" s="512">
        <v>0</v>
      </c>
    </row>
    <row r="6555" spans="1:6">
      <c r="A6555" s="513" t="s">
        <v>14110</v>
      </c>
      <c r="B6555" s="502">
        <v>103869</v>
      </c>
      <c r="C6555" s="503" t="s">
        <v>4202</v>
      </c>
      <c r="D6555" s="502" t="s">
        <v>12</v>
      </c>
      <c r="E6555" s="504">
        <v>119.2</v>
      </c>
      <c r="F6555" s="512">
        <v>0</v>
      </c>
    </row>
    <row r="6556" spans="1:6">
      <c r="A6556" s="513" t="s">
        <v>14110</v>
      </c>
      <c r="B6556" s="502">
        <v>103803</v>
      </c>
      <c r="C6556" s="503" t="s">
        <v>4196</v>
      </c>
      <c r="D6556" s="502" t="s">
        <v>12</v>
      </c>
      <c r="E6556" s="504">
        <v>111.56</v>
      </c>
      <c r="F6556" s="512">
        <v>0</v>
      </c>
    </row>
    <row r="6557" spans="1:6">
      <c r="A6557" s="513" t="s">
        <v>14110</v>
      </c>
      <c r="B6557" s="502">
        <v>92321</v>
      </c>
      <c r="C6557" s="503" t="s">
        <v>4156</v>
      </c>
      <c r="D6557" s="502" t="s">
        <v>12</v>
      </c>
      <c r="E6557" s="504">
        <v>125.05</v>
      </c>
      <c r="F6557" s="512">
        <v>0</v>
      </c>
    </row>
    <row r="6558" spans="1:6">
      <c r="A6558" s="513" t="s">
        <v>14110</v>
      </c>
      <c r="B6558" s="502">
        <v>97336</v>
      </c>
      <c r="C6558" s="503" t="s">
        <v>4190</v>
      </c>
      <c r="D6558" s="502" t="s">
        <v>12</v>
      </c>
      <c r="E6558" s="504">
        <v>178.49</v>
      </c>
      <c r="F6558" s="512">
        <v>0</v>
      </c>
    </row>
    <row r="6559" spans="1:6">
      <c r="A6559" s="513" t="s">
        <v>14110</v>
      </c>
      <c r="B6559" s="502">
        <v>103837</v>
      </c>
      <c r="C6559" s="503" t="s">
        <v>4200</v>
      </c>
      <c r="D6559" s="502" t="s">
        <v>12</v>
      </c>
      <c r="E6559" s="504">
        <v>201.1</v>
      </c>
      <c r="F6559" s="512">
        <v>0</v>
      </c>
    </row>
    <row r="6560" spans="1:6">
      <c r="A6560" s="513" t="s">
        <v>14110</v>
      </c>
      <c r="B6560" s="502">
        <v>92282</v>
      </c>
      <c r="C6560" s="503" t="s">
        <v>4144</v>
      </c>
      <c r="D6560" s="502" t="s">
        <v>12</v>
      </c>
      <c r="E6560" s="504">
        <v>177.43</v>
      </c>
      <c r="F6560" s="512">
        <v>0.29899999999999999</v>
      </c>
    </row>
    <row r="6561" spans="1:6">
      <c r="A6561" s="513" t="s">
        <v>14110</v>
      </c>
      <c r="B6561" s="502">
        <v>92310</v>
      </c>
      <c r="C6561" s="503" t="s">
        <v>4154</v>
      </c>
      <c r="D6561" s="502" t="s">
        <v>12</v>
      </c>
      <c r="E6561" s="504">
        <v>186.96</v>
      </c>
      <c r="F6561" s="512">
        <v>0.2838</v>
      </c>
    </row>
    <row r="6562" spans="1:6">
      <c r="A6562" s="513" t="s">
        <v>14110</v>
      </c>
      <c r="B6562" s="502">
        <v>103873</v>
      </c>
      <c r="C6562" s="503" t="s">
        <v>4206</v>
      </c>
      <c r="D6562" s="502" t="s">
        <v>12</v>
      </c>
      <c r="E6562" s="504">
        <v>202</v>
      </c>
      <c r="F6562" s="512">
        <v>0.26269999999999999</v>
      </c>
    </row>
    <row r="6563" spans="1:6">
      <c r="A6563" s="513" t="s">
        <v>14110</v>
      </c>
      <c r="B6563" s="502">
        <v>92325</v>
      </c>
      <c r="C6563" s="503" t="s">
        <v>4160</v>
      </c>
      <c r="D6563" s="502" t="s">
        <v>12</v>
      </c>
      <c r="E6563" s="504">
        <v>213.57</v>
      </c>
      <c r="F6563" s="512">
        <v>0.24840000000000001</v>
      </c>
    </row>
    <row r="6564" spans="1:6">
      <c r="A6564" s="513" t="s">
        <v>14110</v>
      </c>
      <c r="B6564" s="502">
        <v>92276</v>
      </c>
      <c r="C6564" s="503" t="s">
        <v>4138</v>
      </c>
      <c r="D6564" s="502" t="s">
        <v>12</v>
      </c>
      <c r="E6564" s="504">
        <v>123.25</v>
      </c>
      <c r="F6564" s="512">
        <v>0</v>
      </c>
    </row>
    <row r="6565" spans="1:6">
      <c r="A6565" s="513" t="s">
        <v>14110</v>
      </c>
      <c r="B6565" s="502">
        <v>92307</v>
      </c>
      <c r="C6565" s="503" t="s">
        <v>4151</v>
      </c>
      <c r="D6565" s="502" t="s">
        <v>12</v>
      </c>
      <c r="E6565" s="504">
        <v>129.69</v>
      </c>
      <c r="F6565" s="512">
        <v>0</v>
      </c>
    </row>
    <row r="6566" spans="1:6">
      <c r="A6566" s="513" t="s">
        <v>14110</v>
      </c>
      <c r="B6566" s="502">
        <v>103870</v>
      </c>
      <c r="C6566" s="503" t="s">
        <v>4203</v>
      </c>
      <c r="D6566" s="502" t="s">
        <v>12</v>
      </c>
      <c r="E6566" s="504">
        <v>147.91</v>
      </c>
      <c r="F6566" s="512">
        <v>0</v>
      </c>
    </row>
    <row r="6567" spans="1:6">
      <c r="A6567" s="513" t="s">
        <v>14110</v>
      </c>
      <c r="B6567" s="502">
        <v>103804</v>
      </c>
      <c r="C6567" s="503" t="s">
        <v>4197</v>
      </c>
      <c r="D6567" s="502" t="s">
        <v>12</v>
      </c>
      <c r="E6567" s="504">
        <v>137.04</v>
      </c>
      <c r="F6567" s="512">
        <v>0</v>
      </c>
    </row>
    <row r="6568" spans="1:6">
      <c r="A6568" s="513" t="s">
        <v>14110</v>
      </c>
      <c r="B6568" s="502">
        <v>92322</v>
      </c>
      <c r="C6568" s="503" t="s">
        <v>4157</v>
      </c>
      <c r="D6568" s="502" t="s">
        <v>12</v>
      </c>
      <c r="E6568" s="504">
        <v>159.34</v>
      </c>
      <c r="F6568" s="512">
        <v>0</v>
      </c>
    </row>
    <row r="6569" spans="1:6">
      <c r="A6569" s="513" t="s">
        <v>14110</v>
      </c>
      <c r="B6569" s="502">
        <v>97337</v>
      </c>
      <c r="C6569" s="503" t="s">
        <v>4191</v>
      </c>
      <c r="D6569" s="502" t="s">
        <v>12</v>
      </c>
      <c r="E6569" s="504">
        <v>268.81</v>
      </c>
      <c r="F6569" s="512">
        <v>0</v>
      </c>
    </row>
    <row r="6570" spans="1:6">
      <c r="A6570" s="513" t="s">
        <v>14110</v>
      </c>
      <c r="B6570" s="502">
        <v>92283</v>
      </c>
      <c r="C6570" s="503" t="s">
        <v>4145</v>
      </c>
      <c r="D6570" s="502" t="s">
        <v>12</v>
      </c>
      <c r="E6570" s="504">
        <v>246.77</v>
      </c>
      <c r="F6570" s="512">
        <v>0.27239999999999998</v>
      </c>
    </row>
    <row r="6571" spans="1:6">
      <c r="A6571" s="513" t="s">
        <v>14110</v>
      </c>
      <c r="B6571" s="502">
        <v>92277</v>
      </c>
      <c r="C6571" s="503" t="s">
        <v>4139</v>
      </c>
      <c r="D6571" s="502" t="s">
        <v>12</v>
      </c>
      <c r="E6571" s="504">
        <v>178.4</v>
      </c>
      <c r="F6571" s="512">
        <v>0</v>
      </c>
    </row>
    <row r="6572" spans="1:6">
      <c r="A6572" s="513" t="s">
        <v>14110</v>
      </c>
      <c r="B6572" s="502">
        <v>97338</v>
      </c>
      <c r="C6572" s="503" t="s">
        <v>4192</v>
      </c>
      <c r="D6572" s="502" t="s">
        <v>12</v>
      </c>
      <c r="E6572" s="504">
        <v>323.45</v>
      </c>
      <c r="F6572" s="512">
        <v>0</v>
      </c>
    </row>
    <row r="6573" spans="1:6">
      <c r="A6573" s="513" t="s">
        <v>14110</v>
      </c>
      <c r="B6573" s="502">
        <v>92284</v>
      </c>
      <c r="C6573" s="503" t="s">
        <v>4146</v>
      </c>
      <c r="D6573" s="502" t="s">
        <v>12</v>
      </c>
      <c r="E6573" s="504">
        <v>318.20999999999998</v>
      </c>
      <c r="F6573" s="512">
        <v>0.24110000000000001</v>
      </c>
    </row>
    <row r="6574" spans="1:6">
      <c r="A6574" s="513" t="s">
        <v>14110</v>
      </c>
      <c r="B6574" s="502">
        <v>92278</v>
      </c>
      <c r="C6574" s="503" t="s">
        <v>4140</v>
      </c>
      <c r="D6574" s="502" t="s">
        <v>12</v>
      </c>
      <c r="E6574" s="504">
        <v>240.35</v>
      </c>
      <c r="F6574" s="512">
        <v>0</v>
      </c>
    </row>
    <row r="6575" spans="1:6">
      <c r="A6575" s="513" t="s">
        <v>14110</v>
      </c>
      <c r="B6575" s="502">
        <v>97339</v>
      </c>
      <c r="C6575" s="503" t="s">
        <v>4193</v>
      </c>
      <c r="D6575" s="502" t="s">
        <v>12</v>
      </c>
      <c r="E6575" s="504">
        <v>347.83</v>
      </c>
      <c r="F6575" s="512">
        <v>0</v>
      </c>
    </row>
    <row r="6576" spans="1:6">
      <c r="A6576" s="513" t="s">
        <v>14110</v>
      </c>
      <c r="B6576" s="502">
        <v>92285</v>
      </c>
      <c r="C6576" s="503" t="s">
        <v>4147</v>
      </c>
      <c r="D6576" s="502" t="s">
        <v>12</v>
      </c>
      <c r="E6576" s="504">
        <v>440.81</v>
      </c>
      <c r="F6576" s="512">
        <v>0.20830000000000001</v>
      </c>
    </row>
    <row r="6577" spans="1:6">
      <c r="A6577" s="513" t="s">
        <v>14110</v>
      </c>
      <c r="B6577" s="502">
        <v>92279</v>
      </c>
      <c r="C6577" s="503" t="s">
        <v>4141</v>
      </c>
      <c r="D6577" s="502" t="s">
        <v>12</v>
      </c>
      <c r="E6577" s="504">
        <v>347.83</v>
      </c>
      <c r="F6577" s="512">
        <v>0</v>
      </c>
    </row>
    <row r="6578" spans="1:6">
      <c r="A6578" s="513" t="s">
        <v>14110</v>
      </c>
      <c r="B6578" s="502">
        <v>97340</v>
      </c>
      <c r="C6578" s="503" t="s">
        <v>4194</v>
      </c>
      <c r="D6578" s="502" t="s">
        <v>12</v>
      </c>
      <c r="E6578" s="504">
        <v>349.22</v>
      </c>
      <c r="F6578" s="512">
        <v>0</v>
      </c>
    </row>
    <row r="6579" spans="1:6">
      <c r="A6579" s="513" t="s">
        <v>14110</v>
      </c>
      <c r="B6579" s="502">
        <v>92286</v>
      </c>
      <c r="C6579" s="503" t="s">
        <v>4148</v>
      </c>
      <c r="D6579" s="502" t="s">
        <v>12</v>
      </c>
      <c r="E6579" s="504">
        <v>583.20000000000005</v>
      </c>
      <c r="F6579" s="512">
        <v>0.15970000000000001</v>
      </c>
    </row>
    <row r="6580" spans="1:6">
      <c r="A6580" s="513" t="s">
        <v>14110</v>
      </c>
      <c r="B6580" s="502">
        <v>92280</v>
      </c>
      <c r="C6580" s="503" t="s">
        <v>4142</v>
      </c>
      <c r="D6580" s="502" t="s">
        <v>12</v>
      </c>
      <c r="E6580" s="504">
        <v>488.94</v>
      </c>
      <c r="F6580" s="512">
        <v>0</v>
      </c>
    </row>
    <row r="6581" spans="1:6">
      <c r="A6581" s="513" t="s">
        <v>14110</v>
      </c>
      <c r="B6581" s="502">
        <v>103901</v>
      </c>
      <c r="C6581" s="503" t="s">
        <v>4918</v>
      </c>
      <c r="D6581" s="502" t="s">
        <v>13</v>
      </c>
      <c r="E6581" s="504">
        <v>32.58</v>
      </c>
      <c r="F6581" s="512">
        <v>0</v>
      </c>
    </row>
    <row r="6582" spans="1:6">
      <c r="A6582" s="513" t="s">
        <v>14110</v>
      </c>
      <c r="B6582" s="502">
        <v>103832</v>
      </c>
      <c r="C6582" s="503" t="s">
        <v>4862</v>
      </c>
      <c r="D6582" s="502" t="s">
        <v>13</v>
      </c>
      <c r="E6582" s="504">
        <v>32.51</v>
      </c>
      <c r="F6582" s="512">
        <v>0</v>
      </c>
    </row>
    <row r="6583" spans="1:6">
      <c r="A6583" s="513" t="s">
        <v>14110</v>
      </c>
      <c r="B6583" s="502">
        <v>103865</v>
      </c>
      <c r="C6583" s="503" t="s">
        <v>4888</v>
      </c>
      <c r="D6583" s="502" t="s">
        <v>13</v>
      </c>
      <c r="E6583" s="504">
        <v>31.44</v>
      </c>
      <c r="F6583" s="512">
        <v>0</v>
      </c>
    </row>
    <row r="6584" spans="1:6">
      <c r="A6584" s="513" t="s">
        <v>14110</v>
      </c>
      <c r="B6584" s="502">
        <v>103902</v>
      </c>
      <c r="C6584" s="503" t="s">
        <v>4919</v>
      </c>
      <c r="D6584" s="502" t="s">
        <v>13</v>
      </c>
      <c r="E6584" s="504">
        <v>51.37</v>
      </c>
      <c r="F6584" s="512">
        <v>0</v>
      </c>
    </row>
    <row r="6585" spans="1:6">
      <c r="A6585" s="513" t="s">
        <v>14110</v>
      </c>
      <c r="B6585" s="502">
        <v>103866</v>
      </c>
      <c r="C6585" s="503" t="s">
        <v>4889</v>
      </c>
      <c r="D6585" s="502" t="s">
        <v>13</v>
      </c>
      <c r="E6585" s="504">
        <v>52.6</v>
      </c>
      <c r="F6585" s="512">
        <v>0</v>
      </c>
    </row>
    <row r="6586" spans="1:6">
      <c r="A6586" s="513" t="s">
        <v>14110</v>
      </c>
      <c r="B6586" s="502">
        <v>103903</v>
      </c>
      <c r="C6586" s="503" t="s">
        <v>4920</v>
      </c>
      <c r="D6586" s="502" t="s">
        <v>13</v>
      </c>
      <c r="E6586" s="504">
        <v>72.349999999999994</v>
      </c>
      <c r="F6586" s="512">
        <v>0</v>
      </c>
    </row>
    <row r="6587" spans="1:6">
      <c r="A6587" s="513" t="s">
        <v>14110</v>
      </c>
      <c r="B6587" s="502">
        <v>103834</v>
      </c>
      <c r="C6587" s="503" t="s">
        <v>4864</v>
      </c>
      <c r="D6587" s="502" t="s">
        <v>13</v>
      </c>
      <c r="E6587" s="504">
        <v>90.09</v>
      </c>
      <c r="F6587" s="512">
        <v>0</v>
      </c>
    </row>
    <row r="6588" spans="1:6">
      <c r="A6588" s="513" t="s">
        <v>14110</v>
      </c>
      <c r="B6588" s="502">
        <v>103867</v>
      </c>
      <c r="C6588" s="503" t="s">
        <v>4890</v>
      </c>
      <c r="D6588" s="502" t="s">
        <v>13</v>
      </c>
      <c r="E6588" s="504">
        <v>75.62</v>
      </c>
      <c r="F6588" s="512">
        <v>0</v>
      </c>
    </row>
    <row r="6589" spans="1:6">
      <c r="A6589" s="513" t="s">
        <v>14111</v>
      </c>
      <c r="B6589" s="502">
        <v>105113</v>
      </c>
      <c r="C6589" s="503" t="s">
        <v>6432</v>
      </c>
      <c r="D6589" s="502" t="s">
        <v>13</v>
      </c>
      <c r="E6589" s="504">
        <v>7754.96</v>
      </c>
      <c r="F6589" s="512">
        <v>0</v>
      </c>
    </row>
    <row r="6590" spans="1:6">
      <c r="A6590" s="513" t="s">
        <v>14111</v>
      </c>
      <c r="B6590" s="502">
        <v>98461</v>
      </c>
      <c r="C6590" s="503" t="s">
        <v>6430</v>
      </c>
      <c r="D6590" s="502" t="s">
        <v>13</v>
      </c>
      <c r="E6590" s="504">
        <v>5877.16</v>
      </c>
      <c r="F6590" s="512">
        <v>0</v>
      </c>
    </row>
    <row r="6591" spans="1:6">
      <c r="A6591" s="513" t="s">
        <v>14111</v>
      </c>
      <c r="B6591" s="502">
        <v>98462</v>
      </c>
      <c r="C6591" s="503" t="s">
        <v>6431</v>
      </c>
      <c r="D6591" s="502" t="s">
        <v>13</v>
      </c>
      <c r="E6591" s="504">
        <v>10014.01</v>
      </c>
      <c r="F6591" s="512">
        <v>0</v>
      </c>
    </row>
    <row r="6592" spans="1:6">
      <c r="A6592" s="513" t="s">
        <v>14111</v>
      </c>
      <c r="B6592" s="502">
        <v>105130</v>
      </c>
      <c r="C6592" s="503" t="s">
        <v>6439</v>
      </c>
      <c r="D6592" s="502" t="s">
        <v>12</v>
      </c>
      <c r="E6592" s="504">
        <v>29.31</v>
      </c>
      <c r="F6592" s="512">
        <v>0</v>
      </c>
    </row>
    <row r="6593" spans="1:6">
      <c r="A6593" s="513" t="s">
        <v>14111</v>
      </c>
      <c r="B6593" s="502">
        <v>105114</v>
      </c>
      <c r="C6593" s="503" t="s">
        <v>6433</v>
      </c>
      <c r="D6593" s="502" t="s">
        <v>16</v>
      </c>
      <c r="E6593" s="504">
        <v>1921.72</v>
      </c>
      <c r="F6593" s="512">
        <v>5.0000000000000001E-4</v>
      </c>
    </row>
    <row r="6594" spans="1:6">
      <c r="A6594" s="513" t="s">
        <v>14111</v>
      </c>
      <c r="B6594" s="502">
        <v>105129</v>
      </c>
      <c r="C6594" s="503" t="s">
        <v>14112</v>
      </c>
      <c r="D6594" s="502" t="s">
        <v>13</v>
      </c>
      <c r="E6594" s="504">
        <v>0</v>
      </c>
      <c r="F6594" s="512"/>
    </row>
    <row r="6595" spans="1:6">
      <c r="A6595" s="513" t="s">
        <v>14111</v>
      </c>
      <c r="B6595" s="502">
        <v>105127</v>
      </c>
      <c r="C6595" s="503" t="s">
        <v>6437</v>
      </c>
      <c r="D6595" s="502" t="s">
        <v>12</v>
      </c>
      <c r="E6595" s="504">
        <v>26.11</v>
      </c>
      <c r="F6595" s="512">
        <v>0</v>
      </c>
    </row>
    <row r="6596" spans="1:6">
      <c r="A6596" s="513" t="s">
        <v>14111</v>
      </c>
      <c r="B6596" s="502">
        <v>105128</v>
      </c>
      <c r="C6596" s="503" t="s">
        <v>6438</v>
      </c>
      <c r="D6596" s="502" t="s">
        <v>12</v>
      </c>
      <c r="E6596" s="504">
        <v>85.15</v>
      </c>
      <c r="F6596" s="512">
        <v>0</v>
      </c>
    </row>
    <row r="6597" spans="1:6">
      <c r="A6597" s="513" t="s">
        <v>14111</v>
      </c>
      <c r="B6597" s="502">
        <v>105126</v>
      </c>
      <c r="C6597" s="503" t="s">
        <v>6436</v>
      </c>
      <c r="D6597" s="502" t="s">
        <v>12</v>
      </c>
      <c r="E6597" s="504">
        <v>28.08</v>
      </c>
      <c r="F6597" s="512">
        <v>0</v>
      </c>
    </row>
    <row r="6598" spans="1:6">
      <c r="A6598" s="513" t="s">
        <v>14111</v>
      </c>
      <c r="B6598" s="502">
        <v>105116</v>
      </c>
      <c r="C6598" s="503" t="s">
        <v>6435</v>
      </c>
      <c r="D6598" s="502" t="s">
        <v>13</v>
      </c>
      <c r="E6598" s="504">
        <v>12.7</v>
      </c>
      <c r="F6598" s="512">
        <v>0</v>
      </c>
    </row>
    <row r="6599" spans="1:6">
      <c r="A6599" s="513" t="s">
        <v>14111</v>
      </c>
      <c r="B6599" s="502">
        <v>105115</v>
      </c>
      <c r="C6599" s="503" t="s">
        <v>6434</v>
      </c>
      <c r="D6599" s="502" t="s">
        <v>13</v>
      </c>
      <c r="E6599" s="504">
        <v>133.79</v>
      </c>
      <c r="F6599" s="512">
        <v>0.2485</v>
      </c>
    </row>
    <row r="6600" spans="1:6">
      <c r="A6600" s="513" t="s">
        <v>14111</v>
      </c>
      <c r="B6600" s="502">
        <v>98453</v>
      </c>
      <c r="C6600" s="503" t="s">
        <v>6423</v>
      </c>
      <c r="D6600" s="502" t="s">
        <v>15</v>
      </c>
      <c r="E6600" s="504">
        <v>139.87</v>
      </c>
      <c r="F6600" s="512">
        <v>0</v>
      </c>
    </row>
    <row r="6601" spans="1:6">
      <c r="A6601" s="513" t="s">
        <v>14111</v>
      </c>
      <c r="B6601" s="502">
        <v>98454</v>
      </c>
      <c r="C6601" s="503" t="s">
        <v>6424</v>
      </c>
      <c r="D6601" s="502" t="s">
        <v>15</v>
      </c>
      <c r="E6601" s="504">
        <v>179.4</v>
      </c>
      <c r="F6601" s="512">
        <v>0</v>
      </c>
    </row>
    <row r="6602" spans="1:6">
      <c r="A6602" s="513" t="s">
        <v>14111</v>
      </c>
      <c r="B6602" s="502">
        <v>98449</v>
      </c>
      <c r="C6602" s="503" t="s">
        <v>6421</v>
      </c>
      <c r="D6602" s="502" t="s">
        <v>15</v>
      </c>
      <c r="E6602" s="504">
        <v>118.89</v>
      </c>
      <c r="F6602" s="512">
        <v>0</v>
      </c>
    </row>
    <row r="6603" spans="1:6">
      <c r="A6603" s="513" t="s">
        <v>14111</v>
      </c>
      <c r="B6603" s="502">
        <v>98455</v>
      </c>
      <c r="C6603" s="503" t="s">
        <v>6425</v>
      </c>
      <c r="D6603" s="502" t="s">
        <v>15</v>
      </c>
      <c r="E6603" s="504">
        <v>110.21</v>
      </c>
      <c r="F6603" s="512">
        <v>0</v>
      </c>
    </row>
    <row r="6604" spans="1:6">
      <c r="A6604" s="513" t="s">
        <v>14111</v>
      </c>
      <c r="B6604" s="502">
        <v>98456</v>
      </c>
      <c r="C6604" s="503" t="s">
        <v>6426</v>
      </c>
      <c r="D6604" s="502" t="s">
        <v>15</v>
      </c>
      <c r="E6604" s="504">
        <v>143.41</v>
      </c>
      <c r="F6604" s="512">
        <v>0</v>
      </c>
    </row>
    <row r="6605" spans="1:6">
      <c r="A6605" s="513" t="s">
        <v>14111</v>
      </c>
      <c r="B6605" s="502">
        <v>98451</v>
      </c>
      <c r="C6605" s="503" t="s">
        <v>6422</v>
      </c>
      <c r="D6605" s="502" t="s">
        <v>15</v>
      </c>
      <c r="E6605" s="504">
        <v>93.85</v>
      </c>
      <c r="F6605" s="512">
        <v>0</v>
      </c>
    </row>
    <row r="6606" spans="1:6">
      <c r="A6606" s="513" t="s">
        <v>14111</v>
      </c>
      <c r="B6606" s="502">
        <v>98445</v>
      </c>
      <c r="C6606" s="503" t="s">
        <v>6417</v>
      </c>
      <c r="D6606" s="502" t="s">
        <v>15</v>
      </c>
      <c r="E6606" s="504">
        <v>104.36</v>
      </c>
      <c r="F6606" s="512">
        <v>0</v>
      </c>
    </row>
    <row r="6607" spans="1:6">
      <c r="A6607" s="513" t="s">
        <v>14111</v>
      </c>
      <c r="B6607" s="502">
        <v>98446</v>
      </c>
      <c r="C6607" s="503" t="s">
        <v>6418</v>
      </c>
      <c r="D6607" s="502" t="s">
        <v>15</v>
      </c>
      <c r="E6607" s="504">
        <v>135.6</v>
      </c>
      <c r="F6607" s="512">
        <v>0</v>
      </c>
    </row>
    <row r="6608" spans="1:6">
      <c r="A6608" s="513" t="s">
        <v>14111</v>
      </c>
      <c r="B6608" s="502">
        <v>98441</v>
      </c>
      <c r="C6608" s="503" t="s">
        <v>6415</v>
      </c>
      <c r="D6608" s="502" t="s">
        <v>15</v>
      </c>
      <c r="E6608" s="504">
        <v>87.73</v>
      </c>
      <c r="F6608" s="512">
        <v>0</v>
      </c>
    </row>
    <row r="6609" spans="1:6">
      <c r="A6609" s="513" t="s">
        <v>14111</v>
      </c>
      <c r="B6609" s="502">
        <v>98447</v>
      </c>
      <c r="C6609" s="503" t="s">
        <v>6419</v>
      </c>
      <c r="D6609" s="502" t="s">
        <v>15</v>
      </c>
      <c r="E6609" s="504">
        <v>78.569999999999993</v>
      </c>
      <c r="F6609" s="512">
        <v>0</v>
      </c>
    </row>
    <row r="6610" spans="1:6">
      <c r="A6610" s="513" t="s">
        <v>14111</v>
      </c>
      <c r="B6610" s="502">
        <v>98448</v>
      </c>
      <c r="C6610" s="503" t="s">
        <v>6420</v>
      </c>
      <c r="D6610" s="502" t="s">
        <v>15</v>
      </c>
      <c r="E6610" s="504">
        <v>103.03</v>
      </c>
      <c r="F6610" s="512">
        <v>0</v>
      </c>
    </row>
    <row r="6611" spans="1:6">
      <c r="A6611" s="513" t="s">
        <v>14111</v>
      </c>
      <c r="B6611" s="502">
        <v>98443</v>
      </c>
      <c r="C6611" s="503" t="s">
        <v>6416</v>
      </c>
      <c r="D6611" s="502" t="s">
        <v>15</v>
      </c>
      <c r="E6611" s="504">
        <v>65.69</v>
      </c>
      <c r="F6611" s="512">
        <v>0</v>
      </c>
    </row>
    <row r="6612" spans="1:6">
      <c r="A6612" s="513" t="s">
        <v>14111</v>
      </c>
      <c r="B6612" s="502">
        <v>105122</v>
      </c>
      <c r="C6612" s="503" t="s">
        <v>14113</v>
      </c>
      <c r="D6612" s="502" t="s">
        <v>15</v>
      </c>
      <c r="E6612" s="504">
        <v>0</v>
      </c>
      <c r="F6612" s="512"/>
    </row>
    <row r="6613" spans="1:6">
      <c r="A6613" s="513" t="s">
        <v>14111</v>
      </c>
      <c r="B6613" s="502">
        <v>105125</v>
      </c>
      <c r="C6613" s="503" t="s">
        <v>14114</v>
      </c>
      <c r="D6613" s="502" t="s">
        <v>15</v>
      </c>
      <c r="E6613" s="504">
        <v>0</v>
      </c>
      <c r="F6613" s="512"/>
    </row>
    <row r="6614" spans="1:6">
      <c r="A6614" s="513" t="s">
        <v>14111</v>
      </c>
      <c r="B6614" s="502">
        <v>105133</v>
      </c>
      <c r="C6614" s="503" t="s">
        <v>14115</v>
      </c>
      <c r="D6614" s="502" t="s">
        <v>15</v>
      </c>
      <c r="E6614" s="504">
        <v>0</v>
      </c>
      <c r="F6614" s="512"/>
    </row>
    <row r="6615" spans="1:6">
      <c r="A6615" s="513" t="s">
        <v>14111</v>
      </c>
      <c r="B6615" s="502">
        <v>105123</v>
      </c>
      <c r="C6615" s="503" t="s">
        <v>14116</v>
      </c>
      <c r="D6615" s="502" t="s">
        <v>15</v>
      </c>
      <c r="E6615" s="504">
        <v>0</v>
      </c>
      <c r="F6615" s="512"/>
    </row>
    <row r="6616" spans="1:6">
      <c r="A6616" s="513" t="s">
        <v>14111</v>
      </c>
      <c r="B6616" s="502">
        <v>105124</v>
      </c>
      <c r="C6616" s="503" t="s">
        <v>14117</v>
      </c>
      <c r="D6616" s="502" t="s">
        <v>15</v>
      </c>
      <c r="E6616" s="504">
        <v>0</v>
      </c>
      <c r="F6616" s="512"/>
    </row>
    <row r="6617" spans="1:6">
      <c r="A6617" s="513" t="s">
        <v>14111</v>
      </c>
      <c r="B6617" s="502">
        <v>105134</v>
      </c>
      <c r="C6617" s="503" t="s">
        <v>14118</v>
      </c>
      <c r="D6617" s="502" t="s">
        <v>15</v>
      </c>
      <c r="E6617" s="504">
        <v>0</v>
      </c>
      <c r="F6617" s="512"/>
    </row>
    <row r="6618" spans="1:6">
      <c r="A6618" s="513" t="s">
        <v>14111</v>
      </c>
      <c r="B6618" s="502">
        <v>105117</v>
      </c>
      <c r="C6618" s="503" t="s">
        <v>14119</v>
      </c>
      <c r="D6618" s="502" t="s">
        <v>15</v>
      </c>
      <c r="E6618" s="504">
        <v>0</v>
      </c>
      <c r="F6618" s="512"/>
    </row>
    <row r="6619" spans="1:6">
      <c r="A6619" s="513" t="s">
        <v>14111</v>
      </c>
      <c r="B6619" s="502">
        <v>105119</v>
      </c>
      <c r="C6619" s="503" t="s">
        <v>14120</v>
      </c>
      <c r="D6619" s="502" t="s">
        <v>15</v>
      </c>
      <c r="E6619" s="504">
        <v>0</v>
      </c>
      <c r="F6619" s="512"/>
    </row>
    <row r="6620" spans="1:6">
      <c r="A6620" s="513" t="s">
        <v>14111</v>
      </c>
      <c r="B6620" s="502">
        <v>105131</v>
      </c>
      <c r="C6620" s="503" t="s">
        <v>14121</v>
      </c>
      <c r="D6620" s="502" t="s">
        <v>15</v>
      </c>
      <c r="E6620" s="504">
        <v>0</v>
      </c>
      <c r="F6620" s="512"/>
    </row>
    <row r="6621" spans="1:6">
      <c r="A6621" s="513" t="s">
        <v>14111</v>
      </c>
      <c r="B6621" s="502">
        <v>105120</v>
      </c>
      <c r="C6621" s="503" t="s">
        <v>14122</v>
      </c>
      <c r="D6621" s="502" t="s">
        <v>15</v>
      </c>
      <c r="E6621" s="504">
        <v>0</v>
      </c>
      <c r="F6621" s="512"/>
    </row>
    <row r="6622" spans="1:6">
      <c r="A6622" s="513" t="s">
        <v>14111</v>
      </c>
      <c r="B6622" s="502">
        <v>105121</v>
      </c>
      <c r="C6622" s="503" t="s">
        <v>14123</v>
      </c>
      <c r="D6622" s="502" t="s">
        <v>15</v>
      </c>
      <c r="E6622" s="504">
        <v>0</v>
      </c>
      <c r="F6622" s="512"/>
    </row>
    <row r="6623" spans="1:6">
      <c r="A6623" s="513" t="s">
        <v>14111</v>
      </c>
      <c r="B6623" s="502">
        <v>105132</v>
      </c>
      <c r="C6623" s="503" t="s">
        <v>14124</v>
      </c>
      <c r="D6623" s="502" t="s">
        <v>15</v>
      </c>
      <c r="E6623" s="504">
        <v>0</v>
      </c>
      <c r="F6623" s="512"/>
    </row>
    <row r="6624" spans="1:6">
      <c r="A6624" s="513" t="s">
        <v>14111</v>
      </c>
      <c r="B6624" s="502">
        <v>98460</v>
      </c>
      <c r="C6624" s="503" t="s">
        <v>6429</v>
      </c>
      <c r="D6624" s="502" t="s">
        <v>15</v>
      </c>
      <c r="E6624" s="504">
        <v>63.7</v>
      </c>
      <c r="F6624" s="512">
        <v>0</v>
      </c>
    </row>
    <row r="6625" spans="1:6">
      <c r="A6625" s="513" t="s">
        <v>14111</v>
      </c>
      <c r="B6625" s="502">
        <v>98457</v>
      </c>
      <c r="C6625" s="503" t="s">
        <v>14125</v>
      </c>
      <c r="D6625" s="502" t="s">
        <v>15</v>
      </c>
      <c r="E6625" s="504">
        <v>0</v>
      </c>
      <c r="F6625" s="512"/>
    </row>
    <row r="6626" spans="1:6">
      <c r="A6626" s="513" t="s">
        <v>14111</v>
      </c>
      <c r="B6626" s="502">
        <v>98458</v>
      </c>
      <c r="C6626" s="503" t="s">
        <v>6427</v>
      </c>
      <c r="D6626" s="502" t="s">
        <v>15</v>
      </c>
      <c r="E6626" s="504">
        <v>88.48</v>
      </c>
      <c r="F6626" s="512">
        <v>0</v>
      </c>
    </row>
    <row r="6627" spans="1:6">
      <c r="A6627" s="513" t="s">
        <v>14111</v>
      </c>
      <c r="B6627" s="502">
        <v>98459</v>
      </c>
      <c r="C6627" s="503" t="s">
        <v>6428</v>
      </c>
      <c r="D6627" s="502" t="s">
        <v>15</v>
      </c>
      <c r="E6627" s="504">
        <v>91.45</v>
      </c>
      <c r="F6627" s="512">
        <v>0.33600000000000002</v>
      </c>
    </row>
    <row r="6628" spans="1:6">
      <c r="A6628" s="513" t="s">
        <v>14111</v>
      </c>
      <c r="B6628" s="502">
        <v>105118</v>
      </c>
      <c r="C6628" s="503" t="s">
        <v>14126</v>
      </c>
      <c r="D6628" s="502" t="s">
        <v>15</v>
      </c>
      <c r="E6628" s="504">
        <v>0</v>
      </c>
      <c r="F6628" s="512"/>
    </row>
    <row r="6629" spans="1:6">
      <c r="A6629" s="513" t="s">
        <v>14127</v>
      </c>
      <c r="B6629" s="502">
        <v>101956</v>
      </c>
      <c r="C6629" s="503" t="s">
        <v>14128</v>
      </c>
      <c r="D6629" s="502" t="s">
        <v>15</v>
      </c>
      <c r="E6629" s="504">
        <v>0</v>
      </c>
      <c r="F6629" s="512"/>
    </row>
    <row r="6630" spans="1:6">
      <c r="A6630" s="513" t="s">
        <v>14127</v>
      </c>
      <c r="B6630" s="502">
        <v>104690</v>
      </c>
      <c r="C6630" s="503" t="s">
        <v>14129</v>
      </c>
      <c r="D6630" s="502" t="s">
        <v>15</v>
      </c>
      <c r="E6630" s="504">
        <v>0</v>
      </c>
      <c r="F6630" s="512"/>
    </row>
    <row r="6631" spans="1:6">
      <c r="A6631" s="513" t="s">
        <v>14127</v>
      </c>
      <c r="B6631" s="502">
        <v>101958</v>
      </c>
      <c r="C6631" s="503" t="s">
        <v>14130</v>
      </c>
      <c r="D6631" s="502" t="s">
        <v>15</v>
      </c>
      <c r="E6631" s="504">
        <v>0</v>
      </c>
      <c r="F6631" s="512"/>
    </row>
    <row r="6632" spans="1:6">
      <c r="A6632" s="513" t="s">
        <v>14127</v>
      </c>
      <c r="B6632" s="502">
        <v>101955</v>
      </c>
      <c r="C6632" s="503" t="s">
        <v>14131</v>
      </c>
      <c r="D6632" s="502" t="s">
        <v>15</v>
      </c>
      <c r="E6632" s="504">
        <v>0</v>
      </c>
      <c r="F6632" s="512"/>
    </row>
    <row r="6633" spans="1:6">
      <c r="A6633" s="513" t="s">
        <v>14127</v>
      </c>
      <c r="B6633" s="502">
        <v>101948</v>
      </c>
      <c r="C6633" s="503" t="s">
        <v>14132</v>
      </c>
      <c r="D6633" s="502" t="s">
        <v>15</v>
      </c>
      <c r="E6633" s="504">
        <v>0</v>
      </c>
      <c r="F6633" s="512"/>
    </row>
    <row r="6634" spans="1:6">
      <c r="A6634" s="513" t="s">
        <v>14127</v>
      </c>
      <c r="B6634" s="502">
        <v>101949</v>
      </c>
      <c r="C6634" s="503" t="s">
        <v>14133</v>
      </c>
      <c r="D6634" s="502" t="s">
        <v>15</v>
      </c>
      <c r="E6634" s="504">
        <v>0</v>
      </c>
      <c r="F6634" s="512"/>
    </row>
    <row r="6635" spans="1:6">
      <c r="A6635" s="513" t="s">
        <v>14127</v>
      </c>
      <c r="B6635" s="502">
        <v>101950</v>
      </c>
      <c r="C6635" s="503" t="s">
        <v>14134</v>
      </c>
      <c r="D6635" s="502" t="s">
        <v>15</v>
      </c>
      <c r="E6635" s="504">
        <v>0</v>
      </c>
      <c r="F6635" s="512"/>
    </row>
    <row r="6636" spans="1:6">
      <c r="A6636" s="513" t="s">
        <v>14127</v>
      </c>
      <c r="B6636" s="502">
        <v>101947</v>
      </c>
      <c r="C6636" s="503" t="s">
        <v>14135</v>
      </c>
      <c r="D6636" s="502" t="s">
        <v>15</v>
      </c>
      <c r="E6636" s="504">
        <v>0</v>
      </c>
      <c r="F6636" s="512"/>
    </row>
    <row r="6637" spans="1:6">
      <c r="A6637" s="513" t="s">
        <v>14127</v>
      </c>
      <c r="B6637" s="502">
        <v>101960</v>
      </c>
      <c r="C6637" s="503" t="s">
        <v>14136</v>
      </c>
      <c r="D6637" s="502" t="s">
        <v>15</v>
      </c>
      <c r="E6637" s="504">
        <v>0</v>
      </c>
      <c r="F6637" s="512"/>
    </row>
    <row r="6638" spans="1:6">
      <c r="A6638" s="513" t="s">
        <v>14127</v>
      </c>
      <c r="B6638" s="502">
        <v>101961</v>
      </c>
      <c r="C6638" s="503" t="s">
        <v>14137</v>
      </c>
      <c r="D6638" s="502" t="s">
        <v>15</v>
      </c>
      <c r="E6638" s="504">
        <v>0</v>
      </c>
      <c r="F6638" s="512"/>
    </row>
    <row r="6639" spans="1:6">
      <c r="A6639" s="513" t="s">
        <v>14127</v>
      </c>
      <c r="B6639" s="502">
        <v>101962</v>
      </c>
      <c r="C6639" s="503" t="s">
        <v>14138</v>
      </c>
      <c r="D6639" s="502" t="s">
        <v>15</v>
      </c>
      <c r="E6639" s="504">
        <v>0</v>
      </c>
      <c r="F6639" s="512"/>
    </row>
    <row r="6640" spans="1:6">
      <c r="A6640" s="513" t="s">
        <v>14127</v>
      </c>
      <c r="B6640" s="502">
        <v>101959</v>
      </c>
      <c r="C6640" s="503" t="s">
        <v>14139</v>
      </c>
      <c r="D6640" s="502" t="s">
        <v>15</v>
      </c>
      <c r="E6640" s="504">
        <v>0</v>
      </c>
      <c r="F6640" s="512"/>
    </row>
    <row r="6641" spans="1:6">
      <c r="A6641" s="513" t="s">
        <v>14127</v>
      </c>
      <c r="B6641" s="502">
        <v>101952</v>
      </c>
      <c r="C6641" s="503" t="s">
        <v>14140</v>
      </c>
      <c r="D6641" s="502" t="s">
        <v>15</v>
      </c>
      <c r="E6641" s="504">
        <v>0</v>
      </c>
      <c r="F6641" s="512"/>
    </row>
    <row r="6642" spans="1:6">
      <c r="A6642" s="513" t="s">
        <v>14127</v>
      </c>
      <c r="B6642" s="502">
        <v>101953</v>
      </c>
      <c r="C6642" s="503" t="s">
        <v>14141</v>
      </c>
      <c r="D6642" s="502" t="s">
        <v>15</v>
      </c>
      <c r="E6642" s="504">
        <v>0</v>
      </c>
      <c r="F6642" s="512"/>
    </row>
    <row r="6643" spans="1:6">
      <c r="A6643" s="513" t="s">
        <v>14127</v>
      </c>
      <c r="B6643" s="502">
        <v>101954</v>
      </c>
      <c r="C6643" s="503" t="s">
        <v>14142</v>
      </c>
      <c r="D6643" s="502" t="s">
        <v>15</v>
      </c>
      <c r="E6643" s="504">
        <v>0</v>
      </c>
      <c r="F6643" s="512"/>
    </row>
    <row r="6644" spans="1:6">
      <c r="A6644" s="513" t="s">
        <v>14127</v>
      </c>
      <c r="B6644" s="502">
        <v>101951</v>
      </c>
      <c r="C6644" s="503" t="s">
        <v>14143</v>
      </c>
      <c r="D6644" s="502" t="s">
        <v>15</v>
      </c>
      <c r="E6644" s="504">
        <v>0</v>
      </c>
      <c r="F6644" s="512"/>
    </row>
    <row r="6645" spans="1:6">
      <c r="A6645" s="513" t="s">
        <v>14127</v>
      </c>
      <c r="B6645" s="502">
        <v>101964</v>
      </c>
      <c r="C6645" s="503" t="s">
        <v>14144</v>
      </c>
      <c r="D6645" s="502" t="s">
        <v>15</v>
      </c>
      <c r="E6645" s="504">
        <v>169.82</v>
      </c>
      <c r="F6645" s="512">
        <v>3.5999999999999999E-3</v>
      </c>
    </row>
    <row r="6646" spans="1:6">
      <c r="A6646" s="513" t="s">
        <v>14127</v>
      </c>
      <c r="B6646" s="502">
        <v>101963</v>
      </c>
      <c r="C6646" s="503" t="s">
        <v>14145</v>
      </c>
      <c r="D6646" s="502" t="s">
        <v>15</v>
      </c>
      <c r="E6646" s="504">
        <v>181.82</v>
      </c>
      <c r="F6646" s="512">
        <v>4.1000000000000003E-3</v>
      </c>
    </row>
    <row r="6647" spans="1:6">
      <c r="A6647" s="513" t="s">
        <v>14146</v>
      </c>
      <c r="B6647" s="502">
        <v>100323</v>
      </c>
      <c r="C6647" s="503" t="s">
        <v>6638</v>
      </c>
      <c r="D6647" s="502" t="s">
        <v>16</v>
      </c>
      <c r="E6647" s="504">
        <v>293.97000000000003</v>
      </c>
      <c r="F6647" s="512">
        <v>2.0000000000000001E-4</v>
      </c>
    </row>
    <row r="6648" spans="1:6">
      <c r="A6648" s="513" t="s">
        <v>14146</v>
      </c>
      <c r="B6648" s="502">
        <v>100324</v>
      </c>
      <c r="C6648" s="503" t="s">
        <v>6639</v>
      </c>
      <c r="D6648" s="502" t="s">
        <v>16</v>
      </c>
      <c r="E6648" s="504">
        <v>287.18</v>
      </c>
      <c r="F6648" s="512">
        <v>2.0000000000000001E-4</v>
      </c>
    </row>
    <row r="6649" spans="1:6">
      <c r="A6649" s="513" t="s">
        <v>14146</v>
      </c>
      <c r="B6649" s="502">
        <v>96624</v>
      </c>
      <c r="C6649" s="503" t="s">
        <v>6636</v>
      </c>
      <c r="D6649" s="502" t="s">
        <v>16</v>
      </c>
      <c r="E6649" s="504">
        <v>287.77</v>
      </c>
      <c r="F6649" s="512">
        <v>2.0000000000000001E-4</v>
      </c>
    </row>
    <row r="6650" spans="1:6">
      <c r="A6650" s="513" t="s">
        <v>14146</v>
      </c>
      <c r="B6650" s="502">
        <v>100322</v>
      </c>
      <c r="C6650" s="503" t="s">
        <v>6637</v>
      </c>
      <c r="D6650" s="502" t="s">
        <v>16</v>
      </c>
      <c r="E6650" s="504">
        <v>274.32</v>
      </c>
      <c r="F6650" s="512">
        <v>2.0000000000000001E-4</v>
      </c>
    </row>
    <row r="6651" spans="1:6">
      <c r="A6651" s="513" t="s">
        <v>14146</v>
      </c>
      <c r="B6651" s="502">
        <v>96623</v>
      </c>
      <c r="C6651" s="503" t="s">
        <v>6635</v>
      </c>
      <c r="D6651" s="502" t="s">
        <v>16</v>
      </c>
      <c r="E6651" s="504">
        <v>303.99</v>
      </c>
      <c r="F6651" s="512">
        <v>5.0000000000000001E-4</v>
      </c>
    </row>
    <row r="6652" spans="1:6">
      <c r="A6652" s="513" t="s">
        <v>14146</v>
      </c>
      <c r="B6652" s="502">
        <v>96622</v>
      </c>
      <c r="C6652" s="503" t="s">
        <v>6634</v>
      </c>
      <c r="D6652" s="502" t="s">
        <v>16</v>
      </c>
      <c r="E6652" s="504">
        <v>337.85</v>
      </c>
      <c r="F6652" s="512">
        <v>2.0000000000000001E-4</v>
      </c>
    </row>
    <row r="6653" spans="1:6">
      <c r="A6653" s="513" t="s">
        <v>14146</v>
      </c>
      <c r="B6653" s="502">
        <v>96621</v>
      </c>
      <c r="C6653" s="503" t="s">
        <v>6633</v>
      </c>
      <c r="D6653" s="502" t="s">
        <v>16</v>
      </c>
      <c r="E6653" s="504">
        <v>354.07</v>
      </c>
      <c r="F6653" s="512">
        <v>4.0000000000000002E-4</v>
      </c>
    </row>
    <row r="6654" spans="1:6">
      <c r="A6654" s="513" t="s">
        <v>14146</v>
      </c>
      <c r="B6654" s="502">
        <v>96617</v>
      </c>
      <c r="C6654" s="503" t="s">
        <v>6630</v>
      </c>
      <c r="D6654" s="502" t="s">
        <v>15</v>
      </c>
      <c r="E6654" s="504">
        <v>23.86</v>
      </c>
      <c r="F6654" s="512">
        <v>0</v>
      </c>
    </row>
    <row r="6655" spans="1:6">
      <c r="A6655" s="513" t="s">
        <v>14146</v>
      </c>
      <c r="B6655" s="502">
        <v>96619</v>
      </c>
      <c r="C6655" s="503" t="s">
        <v>6631</v>
      </c>
      <c r="D6655" s="502" t="s">
        <v>15</v>
      </c>
      <c r="E6655" s="504">
        <v>47.8</v>
      </c>
      <c r="F6655" s="512">
        <v>0</v>
      </c>
    </row>
    <row r="6656" spans="1:6">
      <c r="A6656" s="513" t="s">
        <v>14146</v>
      </c>
      <c r="B6656" s="502">
        <v>96616</v>
      </c>
      <c r="C6656" s="503" t="s">
        <v>6629</v>
      </c>
      <c r="D6656" s="502" t="s">
        <v>16</v>
      </c>
      <c r="E6656" s="504">
        <v>956.19</v>
      </c>
      <c r="F6656" s="512">
        <v>0</v>
      </c>
    </row>
    <row r="6657" spans="1:6">
      <c r="A6657" s="513" t="s">
        <v>14146</v>
      </c>
      <c r="B6657" s="502">
        <v>95240</v>
      </c>
      <c r="C6657" s="503" t="s">
        <v>6627</v>
      </c>
      <c r="D6657" s="502" t="s">
        <v>15</v>
      </c>
      <c r="E6657" s="504">
        <v>22.99</v>
      </c>
      <c r="F6657" s="512">
        <v>0</v>
      </c>
    </row>
    <row r="6658" spans="1:6">
      <c r="A6658" s="513" t="s">
        <v>14146</v>
      </c>
      <c r="B6658" s="502">
        <v>95241</v>
      </c>
      <c r="C6658" s="503" t="s">
        <v>6628</v>
      </c>
      <c r="D6658" s="502" t="s">
        <v>15</v>
      </c>
      <c r="E6658" s="504">
        <v>44.41</v>
      </c>
      <c r="F6658" s="512">
        <v>0</v>
      </c>
    </row>
    <row r="6659" spans="1:6">
      <c r="A6659" s="513" t="s">
        <v>14146</v>
      </c>
      <c r="B6659" s="502">
        <v>96620</v>
      </c>
      <c r="C6659" s="503" t="s">
        <v>6632</v>
      </c>
      <c r="D6659" s="502" t="s">
        <v>16</v>
      </c>
      <c r="E6659" s="504">
        <v>888.38</v>
      </c>
      <c r="F6659" s="512">
        <v>0</v>
      </c>
    </row>
    <row r="6660" spans="1:6">
      <c r="A6660" s="513" t="s">
        <v>14147</v>
      </c>
      <c r="B6660" s="502">
        <v>104043</v>
      </c>
      <c r="C6660" s="503" t="s">
        <v>5173</v>
      </c>
      <c r="D6660" s="502" t="s">
        <v>13</v>
      </c>
      <c r="E6660" s="504">
        <v>8.59</v>
      </c>
      <c r="F6660" s="512">
        <v>0.4854</v>
      </c>
    </row>
    <row r="6661" spans="1:6">
      <c r="A6661" s="513" t="s">
        <v>14147</v>
      </c>
      <c r="B6661" s="502">
        <v>104044</v>
      </c>
      <c r="C6661" s="503" t="s">
        <v>5174</v>
      </c>
      <c r="D6661" s="502" t="s">
        <v>13</v>
      </c>
      <c r="E6661" s="504">
        <v>9.17</v>
      </c>
      <c r="F6661" s="512">
        <v>0.42970000000000003</v>
      </c>
    </row>
    <row r="6662" spans="1:6">
      <c r="A6662" s="513" t="s">
        <v>14147</v>
      </c>
      <c r="B6662" s="502">
        <v>104045</v>
      </c>
      <c r="C6662" s="503" t="s">
        <v>5175</v>
      </c>
      <c r="D6662" s="502" t="s">
        <v>13</v>
      </c>
      <c r="E6662" s="504">
        <v>14.22</v>
      </c>
      <c r="F6662" s="512">
        <v>0.57450000000000001</v>
      </c>
    </row>
    <row r="6663" spans="1:6">
      <c r="A6663" s="513" t="s">
        <v>14147</v>
      </c>
      <c r="B6663" s="502">
        <v>104049</v>
      </c>
      <c r="C6663" s="503" t="s">
        <v>5179</v>
      </c>
      <c r="D6663" s="502" t="s">
        <v>13</v>
      </c>
      <c r="E6663" s="504">
        <v>6.2</v>
      </c>
      <c r="F6663" s="512">
        <v>0</v>
      </c>
    </row>
    <row r="6664" spans="1:6">
      <c r="A6664" s="513" t="s">
        <v>14147</v>
      </c>
      <c r="B6664" s="502">
        <v>104050</v>
      </c>
      <c r="C6664" s="503" t="s">
        <v>5180</v>
      </c>
      <c r="D6664" s="502" t="s">
        <v>13</v>
      </c>
      <c r="E6664" s="504">
        <v>9.33</v>
      </c>
      <c r="F6664" s="512">
        <v>0</v>
      </c>
    </row>
    <row r="6665" spans="1:6">
      <c r="A6665" s="513" t="s">
        <v>14147</v>
      </c>
      <c r="B6665" s="502">
        <v>104084</v>
      </c>
      <c r="C6665" s="503" t="s">
        <v>5199</v>
      </c>
      <c r="D6665" s="502" t="s">
        <v>13</v>
      </c>
      <c r="E6665" s="504">
        <v>78.290000000000006</v>
      </c>
      <c r="F6665" s="512">
        <v>0</v>
      </c>
    </row>
    <row r="6666" spans="1:6">
      <c r="A6666" s="513" t="s">
        <v>14147</v>
      </c>
      <c r="B6666" s="502">
        <v>104037</v>
      </c>
      <c r="C6666" s="503" t="s">
        <v>14148</v>
      </c>
      <c r="D6666" s="502" t="s">
        <v>13</v>
      </c>
      <c r="E6666" s="504">
        <v>0</v>
      </c>
      <c r="F6666" s="512"/>
    </row>
    <row r="6667" spans="1:6">
      <c r="A6667" s="513" t="s">
        <v>14147</v>
      </c>
      <c r="B6667" s="502">
        <v>104035</v>
      </c>
      <c r="C6667" s="503" t="s">
        <v>5170</v>
      </c>
      <c r="D6667" s="502" t="s">
        <v>13</v>
      </c>
      <c r="E6667" s="504">
        <v>38.880000000000003</v>
      </c>
      <c r="F6667" s="512">
        <v>0.42670000000000002</v>
      </c>
    </row>
    <row r="6668" spans="1:6">
      <c r="A6668" s="513" t="s">
        <v>14147</v>
      </c>
      <c r="B6668" s="502">
        <v>104036</v>
      </c>
      <c r="C6668" s="503" t="s">
        <v>5171</v>
      </c>
      <c r="D6668" s="502" t="s">
        <v>13</v>
      </c>
      <c r="E6668" s="504">
        <v>40.14</v>
      </c>
      <c r="F6668" s="512">
        <v>0.42449999999999999</v>
      </c>
    </row>
    <row r="6669" spans="1:6">
      <c r="A6669" s="513" t="s">
        <v>14147</v>
      </c>
      <c r="B6669" s="502">
        <v>104034</v>
      </c>
      <c r="C6669" s="503" t="s">
        <v>5169</v>
      </c>
      <c r="D6669" s="502" t="s">
        <v>13</v>
      </c>
      <c r="E6669" s="504">
        <v>31.72</v>
      </c>
      <c r="F6669" s="512">
        <v>0.66459999999999997</v>
      </c>
    </row>
    <row r="6670" spans="1:6">
      <c r="A6670" s="513" t="s">
        <v>14147</v>
      </c>
      <c r="B6670" s="502">
        <v>104031</v>
      </c>
      <c r="C6670" s="503" t="s">
        <v>5166</v>
      </c>
      <c r="D6670" s="502" t="s">
        <v>13</v>
      </c>
      <c r="E6670" s="504">
        <v>21.11</v>
      </c>
      <c r="F6670" s="512">
        <v>0.52490000000000003</v>
      </c>
    </row>
    <row r="6671" spans="1:6">
      <c r="A6671" s="513" t="s">
        <v>14147</v>
      </c>
      <c r="B6671" s="502">
        <v>104032</v>
      </c>
      <c r="C6671" s="503" t="s">
        <v>5167</v>
      </c>
      <c r="D6671" s="502" t="s">
        <v>13</v>
      </c>
      <c r="E6671" s="504">
        <v>26.64</v>
      </c>
      <c r="F6671" s="512">
        <v>0.61450000000000005</v>
      </c>
    </row>
    <row r="6672" spans="1:6">
      <c r="A6672" s="513" t="s">
        <v>14147</v>
      </c>
      <c r="B6672" s="502">
        <v>104033</v>
      </c>
      <c r="C6672" s="503" t="s">
        <v>5168</v>
      </c>
      <c r="D6672" s="502" t="s">
        <v>13</v>
      </c>
      <c r="E6672" s="504">
        <v>24.25</v>
      </c>
      <c r="F6672" s="512">
        <v>0.57199999999999995</v>
      </c>
    </row>
    <row r="6673" spans="1:6">
      <c r="A6673" s="513" t="s">
        <v>14147</v>
      </c>
      <c r="B6673" s="502">
        <v>104038</v>
      </c>
      <c r="C6673" s="503" t="s">
        <v>14149</v>
      </c>
      <c r="D6673" s="502" t="s">
        <v>13</v>
      </c>
      <c r="E6673" s="504">
        <v>0</v>
      </c>
      <c r="F6673" s="512"/>
    </row>
    <row r="6674" spans="1:6">
      <c r="A6674" s="513" t="s">
        <v>14147</v>
      </c>
      <c r="B6674" s="502">
        <v>104051</v>
      </c>
      <c r="C6674" s="503" t="s">
        <v>5181</v>
      </c>
      <c r="D6674" s="502" t="s">
        <v>13</v>
      </c>
      <c r="E6674" s="504">
        <v>7.68</v>
      </c>
      <c r="F6674" s="512">
        <v>0.4622</v>
      </c>
    </row>
    <row r="6675" spans="1:6">
      <c r="A6675" s="513" t="s">
        <v>14147</v>
      </c>
      <c r="B6675" s="502">
        <v>104052</v>
      </c>
      <c r="C6675" s="503" t="s">
        <v>5182</v>
      </c>
      <c r="D6675" s="502" t="s">
        <v>13</v>
      </c>
      <c r="E6675" s="504">
        <v>10.74</v>
      </c>
      <c r="F6675" s="512">
        <v>0.4758</v>
      </c>
    </row>
    <row r="6676" spans="1:6">
      <c r="A6676" s="513" t="s">
        <v>14147</v>
      </c>
      <c r="B6676" s="502">
        <v>104046</v>
      </c>
      <c r="C6676" s="503" t="s">
        <v>5176</v>
      </c>
      <c r="D6676" s="502" t="s">
        <v>13</v>
      </c>
      <c r="E6676" s="504">
        <v>8.2200000000000006</v>
      </c>
      <c r="F6676" s="512">
        <v>0.46229999999999999</v>
      </c>
    </row>
    <row r="6677" spans="1:6">
      <c r="A6677" s="513" t="s">
        <v>14147</v>
      </c>
      <c r="B6677" s="502">
        <v>104047</v>
      </c>
      <c r="C6677" s="503" t="s">
        <v>5177</v>
      </c>
      <c r="D6677" s="502" t="s">
        <v>13</v>
      </c>
      <c r="E6677" s="504">
        <v>9.5399999999999991</v>
      </c>
      <c r="F6677" s="512">
        <v>0.45179999999999998</v>
      </c>
    </row>
    <row r="6678" spans="1:6">
      <c r="A6678" s="513" t="s">
        <v>14147</v>
      </c>
      <c r="B6678" s="502">
        <v>104048</v>
      </c>
      <c r="C6678" s="503" t="s">
        <v>5178</v>
      </c>
      <c r="D6678" s="502" t="s">
        <v>13</v>
      </c>
      <c r="E6678" s="504">
        <v>13.89</v>
      </c>
      <c r="F6678" s="512">
        <v>0.56440000000000001</v>
      </c>
    </row>
    <row r="6679" spans="1:6">
      <c r="A6679" s="513" t="s">
        <v>14147</v>
      </c>
      <c r="B6679" s="502">
        <v>104063</v>
      </c>
      <c r="C6679" s="503" t="s">
        <v>5192</v>
      </c>
      <c r="D6679" s="502" t="s">
        <v>13</v>
      </c>
      <c r="E6679" s="504">
        <v>65.89</v>
      </c>
      <c r="F6679" s="512">
        <v>0</v>
      </c>
    </row>
    <row r="6680" spans="1:6">
      <c r="A6680" s="513" t="s">
        <v>14147</v>
      </c>
      <c r="B6680" s="502">
        <v>104065</v>
      </c>
      <c r="C6680" s="503" t="s">
        <v>5194</v>
      </c>
      <c r="D6680" s="502" t="s">
        <v>13</v>
      </c>
      <c r="E6680" s="504">
        <v>141.62</v>
      </c>
      <c r="F6680" s="512">
        <v>0</v>
      </c>
    </row>
    <row r="6681" spans="1:6">
      <c r="A6681" s="513" t="s">
        <v>14147</v>
      </c>
      <c r="B6681" s="502">
        <v>104062</v>
      </c>
      <c r="C6681" s="503" t="s">
        <v>5191</v>
      </c>
      <c r="D6681" s="502" t="s">
        <v>13</v>
      </c>
      <c r="E6681" s="504">
        <v>69.25</v>
      </c>
      <c r="F6681" s="512">
        <v>0</v>
      </c>
    </row>
    <row r="6682" spans="1:6">
      <c r="A6682" s="513" t="s">
        <v>14147</v>
      </c>
      <c r="B6682" s="502">
        <v>104064</v>
      </c>
      <c r="C6682" s="503" t="s">
        <v>5193</v>
      </c>
      <c r="D6682" s="502" t="s">
        <v>13</v>
      </c>
      <c r="E6682" s="504">
        <v>166.83</v>
      </c>
      <c r="F6682" s="512">
        <v>0</v>
      </c>
    </row>
    <row r="6683" spans="1:6">
      <c r="A6683" s="513" t="s">
        <v>14147</v>
      </c>
      <c r="B6683" s="502">
        <v>104059</v>
      </c>
      <c r="C6683" s="503" t="s">
        <v>5188</v>
      </c>
      <c r="D6683" s="502" t="s">
        <v>13</v>
      </c>
      <c r="E6683" s="504">
        <v>11.59</v>
      </c>
      <c r="F6683" s="512">
        <v>0</v>
      </c>
    </row>
    <row r="6684" spans="1:6">
      <c r="A6684" s="513" t="s">
        <v>14147</v>
      </c>
      <c r="B6684" s="502">
        <v>104058</v>
      </c>
      <c r="C6684" s="503" t="s">
        <v>5187</v>
      </c>
      <c r="D6684" s="502" t="s">
        <v>13</v>
      </c>
      <c r="E6684" s="504">
        <v>7.18</v>
      </c>
      <c r="F6684" s="512">
        <v>0</v>
      </c>
    </row>
    <row r="6685" spans="1:6">
      <c r="A6685" s="513" t="s">
        <v>14147</v>
      </c>
      <c r="B6685" s="502">
        <v>104082</v>
      </c>
      <c r="C6685" s="503" t="s">
        <v>5197</v>
      </c>
      <c r="D6685" s="502" t="s">
        <v>13</v>
      </c>
      <c r="E6685" s="504">
        <v>28.75</v>
      </c>
      <c r="F6685" s="512">
        <v>0</v>
      </c>
    </row>
    <row r="6686" spans="1:6">
      <c r="A6686" s="513" t="s">
        <v>14147</v>
      </c>
      <c r="B6686" s="502">
        <v>104083</v>
      </c>
      <c r="C6686" s="503" t="s">
        <v>5198</v>
      </c>
      <c r="D6686" s="502" t="s">
        <v>13</v>
      </c>
      <c r="E6686" s="504">
        <v>68.790000000000006</v>
      </c>
      <c r="F6686" s="512">
        <v>0</v>
      </c>
    </row>
    <row r="6687" spans="1:6">
      <c r="A6687" s="513" t="s">
        <v>14147</v>
      </c>
      <c r="B6687" s="502">
        <v>104057</v>
      </c>
      <c r="C6687" s="503" t="s">
        <v>14150</v>
      </c>
      <c r="D6687" s="502" t="s">
        <v>13</v>
      </c>
      <c r="E6687" s="504">
        <v>0</v>
      </c>
      <c r="F6687" s="512"/>
    </row>
    <row r="6688" spans="1:6">
      <c r="A6688" s="513" t="s">
        <v>14147</v>
      </c>
      <c r="B6688" s="502">
        <v>104056</v>
      </c>
      <c r="C6688" s="503" t="s">
        <v>5186</v>
      </c>
      <c r="D6688" s="502" t="s">
        <v>13</v>
      </c>
      <c r="E6688" s="504">
        <v>24.94</v>
      </c>
      <c r="F6688" s="512">
        <v>0</v>
      </c>
    </row>
    <row r="6689" spans="1:6">
      <c r="A6689" s="513" t="s">
        <v>14147</v>
      </c>
      <c r="B6689" s="502">
        <v>104055</v>
      </c>
      <c r="C6689" s="503" t="s">
        <v>5185</v>
      </c>
      <c r="D6689" s="502" t="s">
        <v>13</v>
      </c>
      <c r="E6689" s="504">
        <v>16.63</v>
      </c>
      <c r="F6689" s="512">
        <v>0</v>
      </c>
    </row>
    <row r="6690" spans="1:6">
      <c r="A6690" s="513" t="s">
        <v>14147</v>
      </c>
      <c r="B6690" s="502">
        <v>104076</v>
      </c>
      <c r="C6690" s="503" t="s">
        <v>5196</v>
      </c>
      <c r="D6690" s="502" t="s">
        <v>13</v>
      </c>
      <c r="E6690" s="504">
        <v>44.71</v>
      </c>
      <c r="F6690" s="512">
        <v>0</v>
      </c>
    </row>
    <row r="6691" spans="1:6">
      <c r="A6691" s="513" t="s">
        <v>14147</v>
      </c>
      <c r="B6691" s="502">
        <v>104060</v>
      </c>
      <c r="C6691" s="503" t="s">
        <v>5189</v>
      </c>
      <c r="D6691" s="502" t="s">
        <v>12</v>
      </c>
      <c r="E6691" s="504">
        <v>9.36</v>
      </c>
      <c r="F6691" s="512">
        <v>0.60040000000000004</v>
      </c>
    </row>
    <row r="6692" spans="1:6">
      <c r="A6692" s="513" t="s">
        <v>14147</v>
      </c>
      <c r="B6692" s="502">
        <v>104061</v>
      </c>
      <c r="C6692" s="503" t="s">
        <v>5190</v>
      </c>
      <c r="D6692" s="502" t="s">
        <v>12</v>
      </c>
      <c r="E6692" s="504">
        <v>16.760000000000002</v>
      </c>
      <c r="F6692" s="512">
        <v>0.6623</v>
      </c>
    </row>
    <row r="6693" spans="1:6">
      <c r="A6693" s="513" t="s">
        <v>14147</v>
      </c>
      <c r="B6693" s="502">
        <v>104085</v>
      </c>
      <c r="C6693" s="503" t="s">
        <v>5200</v>
      </c>
      <c r="D6693" s="502" t="s">
        <v>12</v>
      </c>
      <c r="E6693" s="504">
        <v>52.27</v>
      </c>
      <c r="F6693" s="512">
        <v>0</v>
      </c>
    </row>
    <row r="6694" spans="1:6">
      <c r="A6694" s="513" t="s">
        <v>14147</v>
      </c>
      <c r="B6694" s="502">
        <v>104086</v>
      </c>
      <c r="C6694" s="503" t="s">
        <v>5201</v>
      </c>
      <c r="D6694" s="502" t="s">
        <v>12</v>
      </c>
      <c r="E6694" s="504">
        <v>92.49</v>
      </c>
      <c r="F6694" s="512">
        <v>0</v>
      </c>
    </row>
    <row r="6695" spans="1:6">
      <c r="A6695" s="513" t="s">
        <v>14147</v>
      </c>
      <c r="B6695" s="502">
        <v>104073</v>
      </c>
      <c r="C6695" s="503" t="s">
        <v>14151</v>
      </c>
      <c r="D6695" s="502" t="s">
        <v>13</v>
      </c>
      <c r="E6695" s="504">
        <v>0</v>
      </c>
      <c r="F6695" s="512"/>
    </row>
    <row r="6696" spans="1:6">
      <c r="A6696" s="513" t="s">
        <v>14147</v>
      </c>
      <c r="B6696" s="502">
        <v>104074</v>
      </c>
      <c r="C6696" s="503" t="s">
        <v>14152</v>
      </c>
      <c r="D6696" s="502" t="s">
        <v>13</v>
      </c>
      <c r="E6696" s="504">
        <v>0</v>
      </c>
      <c r="F6696" s="512"/>
    </row>
    <row r="6697" spans="1:6">
      <c r="A6697" s="513" t="s">
        <v>14147</v>
      </c>
      <c r="B6697" s="502">
        <v>104075</v>
      </c>
      <c r="C6697" s="503" t="s">
        <v>14153</v>
      </c>
      <c r="D6697" s="502" t="s">
        <v>13</v>
      </c>
      <c r="E6697" s="504">
        <v>0</v>
      </c>
      <c r="F6697" s="512"/>
    </row>
    <row r="6698" spans="1:6">
      <c r="A6698" s="513" t="s">
        <v>14147</v>
      </c>
      <c r="B6698" s="502">
        <v>104039</v>
      </c>
      <c r="C6698" s="503" t="s">
        <v>5172</v>
      </c>
      <c r="D6698" s="502" t="s">
        <v>13</v>
      </c>
      <c r="E6698" s="504">
        <v>73.290000000000006</v>
      </c>
      <c r="F6698" s="512">
        <v>0.69899999999999995</v>
      </c>
    </row>
    <row r="6699" spans="1:6">
      <c r="A6699" s="513" t="s">
        <v>14147</v>
      </c>
      <c r="B6699" s="502">
        <v>104040</v>
      </c>
      <c r="C6699" s="503" t="s">
        <v>14154</v>
      </c>
      <c r="D6699" s="502" t="s">
        <v>13</v>
      </c>
      <c r="E6699" s="504">
        <v>0</v>
      </c>
      <c r="F6699" s="512"/>
    </row>
    <row r="6700" spans="1:6">
      <c r="A6700" s="513" t="s">
        <v>14147</v>
      </c>
      <c r="B6700" s="502">
        <v>104041</v>
      </c>
      <c r="C6700" s="503" t="s">
        <v>14155</v>
      </c>
      <c r="D6700" s="502" t="s">
        <v>13</v>
      </c>
      <c r="E6700" s="504">
        <v>0</v>
      </c>
      <c r="F6700" s="512"/>
    </row>
    <row r="6701" spans="1:6">
      <c r="A6701" s="513" t="s">
        <v>14147</v>
      </c>
      <c r="B6701" s="502">
        <v>104042</v>
      </c>
      <c r="C6701" s="503" t="s">
        <v>14156</v>
      </c>
      <c r="D6701" s="502" t="s">
        <v>13</v>
      </c>
      <c r="E6701" s="504">
        <v>0</v>
      </c>
      <c r="F6701" s="512"/>
    </row>
    <row r="6702" spans="1:6">
      <c r="A6702" s="513" t="s">
        <v>14147</v>
      </c>
      <c r="B6702" s="502">
        <v>104072</v>
      </c>
      <c r="C6702" s="503" t="s">
        <v>5195</v>
      </c>
      <c r="D6702" s="502" t="s">
        <v>13</v>
      </c>
      <c r="E6702" s="504">
        <v>261.7</v>
      </c>
      <c r="F6702" s="512">
        <v>0</v>
      </c>
    </row>
    <row r="6703" spans="1:6">
      <c r="A6703" s="513" t="s">
        <v>14147</v>
      </c>
      <c r="B6703" s="502">
        <v>104053</v>
      </c>
      <c r="C6703" s="503" t="s">
        <v>5183</v>
      </c>
      <c r="D6703" s="502" t="s">
        <v>13</v>
      </c>
      <c r="E6703" s="504">
        <v>8.89</v>
      </c>
      <c r="F6703" s="512">
        <v>0.53539999999999999</v>
      </c>
    </row>
    <row r="6704" spans="1:6">
      <c r="A6704" s="513" t="s">
        <v>14147</v>
      </c>
      <c r="B6704" s="502">
        <v>104054</v>
      </c>
      <c r="C6704" s="503" t="s">
        <v>5184</v>
      </c>
      <c r="D6704" s="502" t="s">
        <v>13</v>
      </c>
      <c r="E6704" s="504">
        <v>17.39</v>
      </c>
      <c r="F6704" s="512">
        <v>0.67630000000000001</v>
      </c>
    </row>
    <row r="6705" spans="1:6">
      <c r="A6705" s="513" t="s">
        <v>14157</v>
      </c>
      <c r="B6705" s="502">
        <v>99818</v>
      </c>
      <c r="C6705" s="503" t="s">
        <v>5505</v>
      </c>
      <c r="D6705" s="502" t="s">
        <v>13</v>
      </c>
      <c r="E6705" s="504">
        <v>5.58</v>
      </c>
      <c r="F6705" s="512">
        <v>0</v>
      </c>
    </row>
    <row r="6706" spans="1:6">
      <c r="A6706" s="513" t="s">
        <v>14157</v>
      </c>
      <c r="B6706" s="502">
        <v>99819</v>
      </c>
      <c r="C6706" s="503" t="s">
        <v>5506</v>
      </c>
      <c r="D6706" s="502" t="s">
        <v>15</v>
      </c>
      <c r="E6706" s="504">
        <v>18.62</v>
      </c>
      <c r="F6706" s="512">
        <v>0</v>
      </c>
    </row>
    <row r="6707" spans="1:6">
      <c r="A6707" s="513" t="s">
        <v>14157</v>
      </c>
      <c r="B6707" s="502">
        <v>99811</v>
      </c>
      <c r="C6707" s="503" t="s">
        <v>1082</v>
      </c>
      <c r="D6707" s="502" t="s">
        <v>15</v>
      </c>
      <c r="E6707" s="504">
        <v>3.91</v>
      </c>
      <c r="F6707" s="512">
        <v>0</v>
      </c>
    </row>
    <row r="6708" spans="1:6">
      <c r="A6708" s="513" t="s">
        <v>14157</v>
      </c>
      <c r="B6708" s="502">
        <v>99826</v>
      </c>
      <c r="C6708" s="503" t="s">
        <v>1086</v>
      </c>
      <c r="D6708" s="502" t="s">
        <v>15</v>
      </c>
      <c r="E6708" s="504">
        <v>1.71</v>
      </c>
      <c r="F6708" s="512">
        <v>0</v>
      </c>
    </row>
    <row r="6709" spans="1:6">
      <c r="A6709" s="513" t="s">
        <v>14157</v>
      </c>
      <c r="B6709" s="502">
        <v>99821</v>
      </c>
      <c r="C6709" s="503" t="s">
        <v>5508</v>
      </c>
      <c r="D6709" s="502" t="s">
        <v>15</v>
      </c>
      <c r="E6709" s="504">
        <v>3.18</v>
      </c>
      <c r="F6709" s="512">
        <v>0</v>
      </c>
    </row>
    <row r="6710" spans="1:6">
      <c r="A6710" s="513" t="s">
        <v>14157</v>
      </c>
      <c r="B6710" s="502">
        <v>99820</v>
      </c>
      <c r="C6710" s="503" t="s">
        <v>5507</v>
      </c>
      <c r="D6710" s="502" t="s">
        <v>15</v>
      </c>
      <c r="E6710" s="504">
        <v>2.06</v>
      </c>
      <c r="F6710" s="512">
        <v>0</v>
      </c>
    </row>
    <row r="6711" spans="1:6">
      <c r="A6711" s="513" t="s">
        <v>14157</v>
      </c>
      <c r="B6711" s="502">
        <v>99812</v>
      </c>
      <c r="C6711" s="503" t="s">
        <v>1083</v>
      </c>
      <c r="D6711" s="502" t="s">
        <v>15</v>
      </c>
      <c r="E6711" s="504">
        <v>1.25</v>
      </c>
      <c r="F6711" s="512">
        <v>0</v>
      </c>
    </row>
    <row r="6712" spans="1:6">
      <c r="A6712" s="513" t="s">
        <v>14157</v>
      </c>
      <c r="B6712" s="502">
        <v>99817</v>
      </c>
      <c r="C6712" s="503" t="s">
        <v>5504</v>
      </c>
      <c r="D6712" s="502" t="s">
        <v>13</v>
      </c>
      <c r="E6712" s="504">
        <v>5.58</v>
      </c>
      <c r="F6712" s="512">
        <v>0</v>
      </c>
    </row>
    <row r="6713" spans="1:6">
      <c r="A6713" s="513" t="s">
        <v>14157</v>
      </c>
      <c r="B6713" s="502">
        <v>99813</v>
      </c>
      <c r="C6713" s="503" t="s">
        <v>5501</v>
      </c>
      <c r="D6713" s="502" t="s">
        <v>15</v>
      </c>
      <c r="E6713" s="504">
        <v>1.05</v>
      </c>
      <c r="F6713" s="512">
        <v>0</v>
      </c>
    </row>
    <row r="6714" spans="1:6">
      <c r="A6714" s="513" t="s">
        <v>14157</v>
      </c>
      <c r="B6714" s="502">
        <v>99815</v>
      </c>
      <c r="C6714" s="503" t="s">
        <v>5502</v>
      </c>
      <c r="D6714" s="502" t="s">
        <v>13</v>
      </c>
      <c r="E6714" s="504">
        <v>9.1199999999999992</v>
      </c>
      <c r="F6714" s="512">
        <v>0</v>
      </c>
    </row>
    <row r="6715" spans="1:6">
      <c r="A6715" s="513" t="s">
        <v>14157</v>
      </c>
      <c r="B6715" s="502">
        <v>99805</v>
      </c>
      <c r="C6715" s="503" t="s">
        <v>1078</v>
      </c>
      <c r="D6715" s="502" t="s">
        <v>15</v>
      </c>
      <c r="E6715" s="504">
        <v>12.32</v>
      </c>
      <c r="F6715" s="512">
        <v>0</v>
      </c>
    </row>
    <row r="6716" spans="1:6">
      <c r="A6716" s="513" t="s">
        <v>14157</v>
      </c>
      <c r="B6716" s="502">
        <v>99803</v>
      </c>
      <c r="C6716" s="503" t="s">
        <v>1077</v>
      </c>
      <c r="D6716" s="502" t="s">
        <v>15</v>
      </c>
      <c r="E6716" s="504">
        <v>2.2999999999999998</v>
      </c>
      <c r="F6716" s="512">
        <v>0</v>
      </c>
    </row>
    <row r="6717" spans="1:6">
      <c r="A6717" s="513" t="s">
        <v>14157</v>
      </c>
      <c r="B6717" s="502">
        <v>99802</v>
      </c>
      <c r="C6717" s="503" t="s">
        <v>1076</v>
      </c>
      <c r="D6717" s="502" t="s">
        <v>15</v>
      </c>
      <c r="E6717" s="504">
        <v>0.59</v>
      </c>
      <c r="F6717" s="512">
        <v>0</v>
      </c>
    </row>
    <row r="6718" spans="1:6">
      <c r="A6718" s="513" t="s">
        <v>14157</v>
      </c>
      <c r="B6718" s="502">
        <v>99804</v>
      </c>
      <c r="C6718" s="503" t="s">
        <v>5498</v>
      </c>
      <c r="D6718" s="502" t="s">
        <v>15</v>
      </c>
      <c r="E6718" s="504">
        <v>5.95</v>
      </c>
      <c r="F6718" s="512">
        <v>0</v>
      </c>
    </row>
    <row r="6719" spans="1:6">
      <c r="A6719" s="513" t="s">
        <v>14157</v>
      </c>
      <c r="B6719" s="502">
        <v>99809</v>
      </c>
      <c r="C6719" s="503" t="s">
        <v>1081</v>
      </c>
      <c r="D6719" s="502" t="s">
        <v>15</v>
      </c>
      <c r="E6719" s="504">
        <v>6.55</v>
      </c>
      <c r="F6719" s="512">
        <v>0</v>
      </c>
    </row>
    <row r="6720" spans="1:6">
      <c r="A6720" s="513" t="s">
        <v>14157</v>
      </c>
      <c r="B6720" s="502">
        <v>99810</v>
      </c>
      <c r="C6720" s="503" t="s">
        <v>5500</v>
      </c>
      <c r="D6720" s="502" t="s">
        <v>15</v>
      </c>
      <c r="E6720" s="504">
        <v>8.1300000000000008</v>
      </c>
      <c r="F6720" s="512">
        <v>0</v>
      </c>
    </row>
    <row r="6721" spans="1:6">
      <c r="A6721" s="513" t="s">
        <v>14157</v>
      </c>
      <c r="B6721" s="502">
        <v>99801</v>
      </c>
      <c r="C6721" s="503" t="s">
        <v>14158</v>
      </c>
      <c r="D6721" s="502" t="s">
        <v>15</v>
      </c>
      <c r="E6721" s="504">
        <v>0</v>
      </c>
      <c r="F6721" s="512"/>
    </row>
    <row r="6722" spans="1:6">
      <c r="A6722" s="513" t="s">
        <v>14157</v>
      </c>
      <c r="B6722" s="502">
        <v>99822</v>
      </c>
      <c r="C6722" s="503" t="s">
        <v>1085</v>
      </c>
      <c r="D6722" s="502" t="s">
        <v>15</v>
      </c>
      <c r="E6722" s="504">
        <v>1.1100000000000001</v>
      </c>
      <c r="F6722" s="512">
        <v>0</v>
      </c>
    </row>
    <row r="6723" spans="1:6">
      <c r="A6723" s="513" t="s">
        <v>14157</v>
      </c>
      <c r="B6723" s="502">
        <v>99825</v>
      </c>
      <c r="C6723" s="503" t="s">
        <v>5511</v>
      </c>
      <c r="D6723" s="502" t="s">
        <v>15</v>
      </c>
      <c r="E6723" s="504">
        <v>3.75</v>
      </c>
      <c r="F6723" s="512">
        <v>0</v>
      </c>
    </row>
    <row r="6724" spans="1:6">
      <c r="A6724" s="513" t="s">
        <v>14157</v>
      </c>
      <c r="B6724" s="502">
        <v>99824</v>
      </c>
      <c r="C6724" s="503" t="s">
        <v>5510</v>
      </c>
      <c r="D6724" s="502" t="s">
        <v>15</v>
      </c>
      <c r="E6724" s="504">
        <v>2.69</v>
      </c>
      <c r="F6724" s="512">
        <v>0</v>
      </c>
    </row>
    <row r="6725" spans="1:6">
      <c r="A6725" s="513" t="s">
        <v>14157</v>
      </c>
      <c r="B6725" s="502">
        <v>99823</v>
      </c>
      <c r="C6725" s="503" t="s">
        <v>5509</v>
      </c>
      <c r="D6725" s="502" t="s">
        <v>15</v>
      </c>
      <c r="E6725" s="504">
        <v>2.44</v>
      </c>
      <c r="F6725" s="512">
        <v>0</v>
      </c>
    </row>
    <row r="6726" spans="1:6">
      <c r="A6726" s="513" t="s">
        <v>14157</v>
      </c>
      <c r="B6726" s="502">
        <v>99806</v>
      </c>
      <c r="C6726" s="503" t="s">
        <v>1079</v>
      </c>
      <c r="D6726" s="502" t="s">
        <v>15</v>
      </c>
      <c r="E6726" s="504">
        <v>0.95</v>
      </c>
      <c r="F6726" s="512">
        <v>0</v>
      </c>
    </row>
    <row r="6727" spans="1:6">
      <c r="A6727" s="513" t="s">
        <v>14157</v>
      </c>
      <c r="B6727" s="502">
        <v>99807</v>
      </c>
      <c r="C6727" s="503" t="s">
        <v>5499</v>
      </c>
      <c r="D6727" s="502" t="s">
        <v>15</v>
      </c>
      <c r="E6727" s="504">
        <v>1.79</v>
      </c>
      <c r="F6727" s="512">
        <v>0</v>
      </c>
    </row>
    <row r="6728" spans="1:6">
      <c r="A6728" s="513" t="s">
        <v>14157</v>
      </c>
      <c r="B6728" s="502">
        <v>99808</v>
      </c>
      <c r="C6728" s="503" t="s">
        <v>1080</v>
      </c>
      <c r="D6728" s="502" t="s">
        <v>15</v>
      </c>
      <c r="E6728" s="504">
        <v>4.25</v>
      </c>
      <c r="F6728" s="512">
        <v>0</v>
      </c>
    </row>
    <row r="6729" spans="1:6">
      <c r="A6729" s="513" t="s">
        <v>14157</v>
      </c>
      <c r="B6729" s="502">
        <v>99814</v>
      </c>
      <c r="C6729" s="503" t="s">
        <v>1084</v>
      </c>
      <c r="D6729" s="502" t="s">
        <v>15</v>
      </c>
      <c r="E6729" s="504">
        <v>2.16</v>
      </c>
      <c r="F6729" s="512">
        <v>0</v>
      </c>
    </row>
    <row r="6730" spans="1:6">
      <c r="A6730" s="513" t="s">
        <v>14157</v>
      </c>
      <c r="B6730" s="502">
        <v>99816</v>
      </c>
      <c r="C6730" s="503" t="s">
        <v>5503</v>
      </c>
      <c r="D6730" s="502" t="s">
        <v>13</v>
      </c>
      <c r="E6730" s="504">
        <v>9.7100000000000009</v>
      </c>
      <c r="F6730" s="512">
        <v>0</v>
      </c>
    </row>
    <row r="6731" spans="1:6">
      <c r="A6731" s="513" t="s">
        <v>14159</v>
      </c>
      <c r="B6731" s="502">
        <v>88238</v>
      </c>
      <c r="C6731" s="503" t="s">
        <v>1089</v>
      </c>
      <c r="D6731" s="502" t="s">
        <v>250</v>
      </c>
      <c r="E6731" s="504">
        <v>24.57</v>
      </c>
      <c r="F6731" s="512">
        <v>0</v>
      </c>
    </row>
    <row r="6732" spans="1:6">
      <c r="A6732" s="513" t="s">
        <v>14159</v>
      </c>
      <c r="B6732" s="502">
        <v>101374</v>
      </c>
      <c r="C6732" s="503" t="s">
        <v>1089</v>
      </c>
      <c r="D6732" s="502" t="s">
        <v>1176</v>
      </c>
      <c r="E6732" s="504">
        <v>4469.2</v>
      </c>
      <c r="F6732" s="512">
        <v>0</v>
      </c>
    </row>
    <row r="6733" spans="1:6">
      <c r="A6733" s="513" t="s">
        <v>14159</v>
      </c>
      <c r="B6733" s="502">
        <v>88239</v>
      </c>
      <c r="C6733" s="503" t="s">
        <v>1090</v>
      </c>
      <c r="D6733" s="502" t="s">
        <v>250</v>
      </c>
      <c r="E6733" s="504">
        <v>24.4</v>
      </c>
      <c r="F6733" s="512">
        <v>0</v>
      </c>
    </row>
    <row r="6734" spans="1:6">
      <c r="A6734" s="513" t="s">
        <v>14159</v>
      </c>
      <c r="B6734" s="502">
        <v>101375</v>
      </c>
      <c r="C6734" s="503" t="s">
        <v>1905</v>
      </c>
      <c r="D6734" s="502" t="s">
        <v>1176</v>
      </c>
      <c r="E6734" s="504">
        <v>4527.13</v>
      </c>
      <c r="F6734" s="512">
        <v>0</v>
      </c>
    </row>
    <row r="6735" spans="1:6">
      <c r="A6735" s="513" t="s">
        <v>14159</v>
      </c>
      <c r="B6735" s="502">
        <v>88240</v>
      </c>
      <c r="C6735" s="503" t="s">
        <v>1091</v>
      </c>
      <c r="D6735" s="502" t="s">
        <v>250</v>
      </c>
      <c r="E6735" s="504">
        <v>23.38</v>
      </c>
      <c r="F6735" s="512">
        <v>0</v>
      </c>
    </row>
    <row r="6736" spans="1:6">
      <c r="A6736" s="513" t="s">
        <v>14159</v>
      </c>
      <c r="B6736" s="502">
        <v>101376</v>
      </c>
      <c r="C6736" s="503" t="s">
        <v>1906</v>
      </c>
      <c r="D6736" s="502" t="s">
        <v>1176</v>
      </c>
      <c r="E6736" s="504">
        <v>4242.18</v>
      </c>
      <c r="F6736" s="512">
        <v>0</v>
      </c>
    </row>
    <row r="6737" spans="1:6">
      <c r="A6737" s="513" t="s">
        <v>14159</v>
      </c>
      <c r="B6737" s="502">
        <v>88241</v>
      </c>
      <c r="C6737" s="503" t="s">
        <v>1092</v>
      </c>
      <c r="D6737" s="502" t="s">
        <v>250</v>
      </c>
      <c r="E6737" s="504">
        <v>24.49</v>
      </c>
      <c r="F6737" s="512">
        <v>0</v>
      </c>
    </row>
    <row r="6738" spans="1:6">
      <c r="A6738" s="513" t="s">
        <v>14159</v>
      </c>
      <c r="B6738" s="502">
        <v>101377</v>
      </c>
      <c r="C6738" s="503" t="s">
        <v>1092</v>
      </c>
      <c r="D6738" s="502" t="s">
        <v>1176</v>
      </c>
      <c r="E6738" s="504">
        <v>4457.0600000000004</v>
      </c>
      <c r="F6738" s="512">
        <v>0</v>
      </c>
    </row>
    <row r="6739" spans="1:6">
      <c r="A6739" s="513" t="s">
        <v>14159</v>
      </c>
      <c r="B6739" s="502">
        <v>88242</v>
      </c>
      <c r="C6739" s="503" t="s">
        <v>1093</v>
      </c>
      <c r="D6739" s="502" t="s">
        <v>250</v>
      </c>
      <c r="E6739" s="504">
        <v>24.62</v>
      </c>
      <c r="F6739" s="512">
        <v>0</v>
      </c>
    </row>
    <row r="6740" spans="1:6">
      <c r="A6740" s="513" t="s">
        <v>14159</v>
      </c>
      <c r="B6740" s="502">
        <v>100301</v>
      </c>
      <c r="C6740" s="503" t="s">
        <v>1289</v>
      </c>
      <c r="D6740" s="502" t="s">
        <v>250</v>
      </c>
      <c r="E6740" s="504">
        <v>26.43</v>
      </c>
      <c r="F6740" s="512">
        <v>0</v>
      </c>
    </row>
    <row r="6741" spans="1:6">
      <c r="A6741" s="513" t="s">
        <v>14159</v>
      </c>
      <c r="B6741" s="502">
        <v>101378</v>
      </c>
      <c r="C6741" s="503" t="s">
        <v>1289</v>
      </c>
      <c r="D6741" s="502" t="s">
        <v>1176</v>
      </c>
      <c r="E6741" s="504">
        <v>4816.62</v>
      </c>
      <c r="F6741" s="512">
        <v>0</v>
      </c>
    </row>
    <row r="6742" spans="1:6">
      <c r="A6742" s="513" t="s">
        <v>14159</v>
      </c>
      <c r="B6742" s="502">
        <v>101379</v>
      </c>
      <c r="C6742" s="503" t="s">
        <v>1907</v>
      </c>
      <c r="D6742" s="502" t="s">
        <v>1176</v>
      </c>
      <c r="E6742" s="504">
        <v>4469.2</v>
      </c>
      <c r="F6742" s="512">
        <v>0</v>
      </c>
    </row>
    <row r="6743" spans="1:6">
      <c r="A6743" s="513" t="s">
        <v>14159</v>
      </c>
      <c r="B6743" s="502">
        <v>88243</v>
      </c>
      <c r="C6743" s="503" t="s">
        <v>1094</v>
      </c>
      <c r="D6743" s="502" t="s">
        <v>250</v>
      </c>
      <c r="E6743" s="504">
        <v>24.4</v>
      </c>
      <c r="F6743" s="512">
        <v>0</v>
      </c>
    </row>
    <row r="6744" spans="1:6">
      <c r="A6744" s="513" t="s">
        <v>14159</v>
      </c>
      <c r="B6744" s="502">
        <v>101380</v>
      </c>
      <c r="C6744" s="503" t="s">
        <v>1094</v>
      </c>
      <c r="D6744" s="502" t="s">
        <v>1176</v>
      </c>
      <c r="E6744" s="504">
        <v>4438.78</v>
      </c>
      <c r="F6744" s="512">
        <v>0</v>
      </c>
    </row>
    <row r="6745" spans="1:6">
      <c r="A6745" s="513" t="s">
        <v>14159</v>
      </c>
      <c r="B6745" s="502">
        <v>90766</v>
      </c>
      <c r="C6745" s="503" t="s">
        <v>1162</v>
      </c>
      <c r="D6745" s="502" t="s">
        <v>250</v>
      </c>
      <c r="E6745" s="504">
        <v>37.26</v>
      </c>
      <c r="F6745" s="512">
        <v>0</v>
      </c>
    </row>
    <row r="6746" spans="1:6">
      <c r="A6746" s="513" t="s">
        <v>14159</v>
      </c>
      <c r="B6746" s="502">
        <v>93563</v>
      </c>
      <c r="C6746" s="503" t="s">
        <v>1162</v>
      </c>
      <c r="D6746" s="502" t="s">
        <v>1176</v>
      </c>
      <c r="E6746" s="504">
        <v>6659.72</v>
      </c>
      <c r="F6746" s="512">
        <v>0</v>
      </c>
    </row>
    <row r="6747" spans="1:6">
      <c r="A6747" s="513" t="s">
        <v>14159</v>
      </c>
      <c r="B6747" s="502">
        <v>90767</v>
      </c>
      <c r="C6747" s="503" t="s">
        <v>1163</v>
      </c>
      <c r="D6747" s="502" t="s">
        <v>250</v>
      </c>
      <c r="E6747" s="504">
        <v>36.1</v>
      </c>
      <c r="F6747" s="512">
        <v>0</v>
      </c>
    </row>
    <row r="6748" spans="1:6">
      <c r="A6748" s="513" t="s">
        <v>14159</v>
      </c>
      <c r="B6748" s="502">
        <v>93564</v>
      </c>
      <c r="C6748" s="503" t="s">
        <v>1163</v>
      </c>
      <c r="D6748" s="502" t="s">
        <v>1176</v>
      </c>
      <c r="E6748" s="504">
        <v>6433.21</v>
      </c>
      <c r="F6748" s="512">
        <v>0</v>
      </c>
    </row>
    <row r="6749" spans="1:6">
      <c r="A6749" s="513" t="s">
        <v>14159</v>
      </c>
      <c r="B6749" s="502">
        <v>88245</v>
      </c>
      <c r="C6749" s="503" t="s">
        <v>1095</v>
      </c>
      <c r="D6749" s="502" t="s">
        <v>250</v>
      </c>
      <c r="E6749" s="504">
        <v>31.13</v>
      </c>
      <c r="F6749" s="512">
        <v>0</v>
      </c>
    </row>
    <row r="6750" spans="1:6">
      <c r="A6750" s="513" t="s">
        <v>14159</v>
      </c>
      <c r="B6750" s="502">
        <v>101381</v>
      </c>
      <c r="C6750" s="503" t="s">
        <v>1095</v>
      </c>
      <c r="D6750" s="502" t="s">
        <v>1176</v>
      </c>
      <c r="E6750" s="504">
        <v>5632.23</v>
      </c>
      <c r="F6750" s="512">
        <v>0</v>
      </c>
    </row>
    <row r="6751" spans="1:6">
      <c r="A6751" s="513" t="s">
        <v>14159</v>
      </c>
      <c r="B6751" s="502">
        <v>90768</v>
      </c>
      <c r="C6751" s="503" t="s">
        <v>1164</v>
      </c>
      <c r="D6751" s="502" t="s">
        <v>250</v>
      </c>
      <c r="E6751" s="504">
        <v>125.96</v>
      </c>
      <c r="F6751" s="512">
        <v>0</v>
      </c>
    </row>
    <row r="6752" spans="1:6">
      <c r="A6752" s="513" t="s">
        <v>14159</v>
      </c>
      <c r="B6752" s="502">
        <v>90769</v>
      </c>
      <c r="C6752" s="503" t="s">
        <v>1165</v>
      </c>
      <c r="D6752" s="502" t="s">
        <v>250</v>
      </c>
      <c r="E6752" s="504">
        <v>131.47</v>
      </c>
      <c r="F6752" s="512">
        <v>0</v>
      </c>
    </row>
    <row r="6753" spans="1:6">
      <c r="A6753" s="513" t="s">
        <v>14159</v>
      </c>
      <c r="B6753" s="502">
        <v>90770</v>
      </c>
      <c r="C6753" s="503" t="s">
        <v>1166</v>
      </c>
      <c r="D6753" s="502" t="s">
        <v>250</v>
      </c>
      <c r="E6753" s="504">
        <v>137.68</v>
      </c>
      <c r="F6753" s="512">
        <v>0</v>
      </c>
    </row>
    <row r="6754" spans="1:6">
      <c r="A6754" s="513" t="s">
        <v>14159</v>
      </c>
      <c r="B6754" s="502">
        <v>93569</v>
      </c>
      <c r="C6754" s="503" t="s">
        <v>1177</v>
      </c>
      <c r="D6754" s="502" t="s">
        <v>1176</v>
      </c>
      <c r="E6754" s="504">
        <v>22433.13</v>
      </c>
      <c r="F6754" s="512">
        <v>0</v>
      </c>
    </row>
    <row r="6755" spans="1:6">
      <c r="A6755" s="513" t="s">
        <v>14159</v>
      </c>
      <c r="B6755" s="502">
        <v>93570</v>
      </c>
      <c r="C6755" s="503" t="s">
        <v>1178</v>
      </c>
      <c r="D6755" s="502" t="s">
        <v>1176</v>
      </c>
      <c r="E6755" s="504">
        <v>23411.37</v>
      </c>
      <c r="F6755" s="512">
        <v>0</v>
      </c>
    </row>
    <row r="6756" spans="1:6">
      <c r="A6756" s="513" t="s">
        <v>14159</v>
      </c>
      <c r="B6756" s="502">
        <v>93571</v>
      </c>
      <c r="C6756" s="503" t="s">
        <v>1179</v>
      </c>
      <c r="D6756" s="502" t="s">
        <v>1176</v>
      </c>
      <c r="E6756" s="504">
        <v>24515.01</v>
      </c>
      <c r="F6756" s="512">
        <v>0</v>
      </c>
    </row>
    <row r="6757" spans="1:6">
      <c r="A6757" s="513" t="s">
        <v>14159</v>
      </c>
      <c r="B6757" s="502">
        <v>101382</v>
      </c>
      <c r="C6757" s="503" t="s">
        <v>1908</v>
      </c>
      <c r="D6757" s="502" t="s">
        <v>1176</v>
      </c>
      <c r="E6757" s="504">
        <v>4611.3100000000004</v>
      </c>
      <c r="F6757" s="512">
        <v>0</v>
      </c>
    </row>
    <row r="6758" spans="1:6">
      <c r="A6758" s="513" t="s">
        <v>14159</v>
      </c>
      <c r="B6758" s="502">
        <v>88246</v>
      </c>
      <c r="C6758" s="503" t="s">
        <v>1096</v>
      </c>
      <c r="D6758" s="502" t="s">
        <v>250</v>
      </c>
      <c r="E6758" s="504">
        <v>25.46</v>
      </c>
      <c r="F6758" s="512">
        <v>0</v>
      </c>
    </row>
    <row r="6759" spans="1:6">
      <c r="A6759" s="513" t="s">
        <v>14159</v>
      </c>
      <c r="B6759" s="502">
        <v>100303</v>
      </c>
      <c r="C6759" s="503" t="s">
        <v>1290</v>
      </c>
      <c r="D6759" s="502" t="s">
        <v>250</v>
      </c>
      <c r="E6759" s="504">
        <v>23.45</v>
      </c>
      <c r="F6759" s="512">
        <v>0</v>
      </c>
    </row>
    <row r="6760" spans="1:6">
      <c r="A6760" s="513" t="s">
        <v>14159</v>
      </c>
      <c r="B6760" s="502">
        <v>101383</v>
      </c>
      <c r="C6760" s="503" t="s">
        <v>1290</v>
      </c>
      <c r="D6760" s="502" t="s">
        <v>1176</v>
      </c>
      <c r="E6760" s="504">
        <v>4269.3100000000004</v>
      </c>
      <c r="F6760" s="512">
        <v>0</v>
      </c>
    </row>
    <row r="6761" spans="1:6">
      <c r="A6761" s="513" t="s">
        <v>14159</v>
      </c>
      <c r="B6761" s="502">
        <v>88247</v>
      </c>
      <c r="C6761" s="503" t="s">
        <v>1097</v>
      </c>
      <c r="D6761" s="502" t="s">
        <v>250</v>
      </c>
      <c r="E6761" s="504">
        <v>25</v>
      </c>
      <c r="F6761" s="512">
        <v>0</v>
      </c>
    </row>
    <row r="6762" spans="1:6">
      <c r="A6762" s="513" t="s">
        <v>14159</v>
      </c>
      <c r="B6762" s="502">
        <v>88248</v>
      </c>
      <c r="C6762" s="503" t="s">
        <v>1098</v>
      </c>
      <c r="D6762" s="502" t="s">
        <v>250</v>
      </c>
      <c r="E6762" s="504">
        <v>24.02</v>
      </c>
      <c r="F6762" s="512">
        <v>0</v>
      </c>
    </row>
    <row r="6763" spans="1:6">
      <c r="A6763" s="513" t="s">
        <v>14159</v>
      </c>
      <c r="B6763" s="502">
        <v>101384</v>
      </c>
      <c r="C6763" s="503" t="s">
        <v>1098</v>
      </c>
      <c r="D6763" s="502" t="s">
        <v>1176</v>
      </c>
      <c r="E6763" s="504">
        <v>4358.96</v>
      </c>
      <c r="F6763" s="512">
        <v>0</v>
      </c>
    </row>
    <row r="6764" spans="1:6">
      <c r="A6764" s="513" t="s">
        <v>14159</v>
      </c>
      <c r="B6764" s="502">
        <v>90772</v>
      </c>
      <c r="C6764" s="503" t="s">
        <v>1167</v>
      </c>
      <c r="D6764" s="502" t="s">
        <v>250</v>
      </c>
      <c r="E6764" s="504">
        <v>28.29</v>
      </c>
      <c r="F6764" s="512">
        <v>0</v>
      </c>
    </row>
    <row r="6765" spans="1:6">
      <c r="A6765" s="513" t="s">
        <v>14159</v>
      </c>
      <c r="B6765" s="502">
        <v>93566</v>
      </c>
      <c r="C6765" s="503" t="s">
        <v>1167</v>
      </c>
      <c r="D6765" s="502" t="s">
        <v>1176</v>
      </c>
      <c r="E6765" s="504">
        <v>5066.03</v>
      </c>
      <c r="F6765" s="512">
        <v>0</v>
      </c>
    </row>
    <row r="6766" spans="1:6">
      <c r="A6766" s="513" t="s">
        <v>14159</v>
      </c>
      <c r="B6766" s="502">
        <v>101385</v>
      </c>
      <c r="C6766" s="503" t="s">
        <v>1909</v>
      </c>
      <c r="D6766" s="502" t="s">
        <v>1176</v>
      </c>
      <c r="E6766" s="504">
        <v>6319.53</v>
      </c>
      <c r="F6766" s="512">
        <v>0</v>
      </c>
    </row>
    <row r="6767" spans="1:6">
      <c r="A6767" s="513" t="s">
        <v>14159</v>
      </c>
      <c r="B6767" s="502">
        <v>88249</v>
      </c>
      <c r="C6767" s="503" t="s">
        <v>1099</v>
      </c>
      <c r="D6767" s="502" t="s">
        <v>250</v>
      </c>
      <c r="E6767" s="504">
        <v>35.36</v>
      </c>
      <c r="F6767" s="512">
        <v>0</v>
      </c>
    </row>
    <row r="6768" spans="1:6">
      <c r="A6768" s="513" t="s">
        <v>14159</v>
      </c>
      <c r="B6768" s="502">
        <v>88250</v>
      </c>
      <c r="C6768" s="503" t="s">
        <v>1100</v>
      </c>
      <c r="D6768" s="502" t="s">
        <v>250</v>
      </c>
      <c r="E6768" s="504">
        <v>23.38</v>
      </c>
      <c r="F6768" s="512">
        <v>0</v>
      </c>
    </row>
    <row r="6769" spans="1:6">
      <c r="A6769" s="513" t="s">
        <v>14159</v>
      </c>
      <c r="B6769" s="502">
        <v>101386</v>
      </c>
      <c r="C6769" s="503" t="s">
        <v>1100</v>
      </c>
      <c r="D6769" s="502" t="s">
        <v>1176</v>
      </c>
      <c r="E6769" s="504">
        <v>4242.18</v>
      </c>
      <c r="F6769" s="512">
        <v>0</v>
      </c>
    </row>
    <row r="6770" spans="1:6">
      <c r="A6770" s="513" t="s">
        <v>14159</v>
      </c>
      <c r="B6770" s="502">
        <v>101387</v>
      </c>
      <c r="C6770" s="503" t="s">
        <v>1910</v>
      </c>
      <c r="D6770" s="502" t="s">
        <v>1176</v>
      </c>
      <c r="E6770" s="504">
        <v>4475.8500000000004</v>
      </c>
      <c r="F6770" s="512">
        <v>0</v>
      </c>
    </row>
    <row r="6771" spans="1:6">
      <c r="A6771" s="513" t="s">
        <v>14159</v>
      </c>
      <c r="B6771" s="502">
        <v>88251</v>
      </c>
      <c r="C6771" s="503" t="s">
        <v>1101</v>
      </c>
      <c r="D6771" s="502" t="s">
        <v>250</v>
      </c>
      <c r="E6771" s="504">
        <v>24.57</v>
      </c>
      <c r="F6771" s="512">
        <v>0</v>
      </c>
    </row>
    <row r="6772" spans="1:6">
      <c r="A6772" s="513" t="s">
        <v>14159</v>
      </c>
      <c r="B6772" s="502">
        <v>88252</v>
      </c>
      <c r="C6772" s="503" t="s">
        <v>1102</v>
      </c>
      <c r="D6772" s="502" t="s">
        <v>250</v>
      </c>
      <c r="E6772" s="504">
        <v>23.61</v>
      </c>
      <c r="F6772" s="512">
        <v>0</v>
      </c>
    </row>
    <row r="6773" spans="1:6">
      <c r="A6773" s="513" t="s">
        <v>14159</v>
      </c>
      <c r="B6773" s="502">
        <v>101388</v>
      </c>
      <c r="C6773" s="503" t="s">
        <v>1102</v>
      </c>
      <c r="D6773" s="502" t="s">
        <v>1176</v>
      </c>
      <c r="E6773" s="504">
        <v>4295.88</v>
      </c>
      <c r="F6773" s="512">
        <v>0</v>
      </c>
    </row>
    <row r="6774" spans="1:6">
      <c r="A6774" s="513" t="s">
        <v>14159</v>
      </c>
      <c r="B6774" s="502">
        <v>88253</v>
      </c>
      <c r="C6774" s="503" t="s">
        <v>1103</v>
      </c>
      <c r="D6774" s="502" t="s">
        <v>250</v>
      </c>
      <c r="E6774" s="504">
        <v>12.19</v>
      </c>
      <c r="F6774" s="512">
        <v>0</v>
      </c>
    </row>
    <row r="6775" spans="1:6">
      <c r="A6775" s="513" t="s">
        <v>14159</v>
      </c>
      <c r="B6775" s="502">
        <v>101389</v>
      </c>
      <c r="C6775" s="503" t="s">
        <v>1103</v>
      </c>
      <c r="D6775" s="502" t="s">
        <v>1176</v>
      </c>
      <c r="E6775" s="504">
        <v>2196.48</v>
      </c>
      <c r="F6775" s="512">
        <v>0</v>
      </c>
    </row>
    <row r="6776" spans="1:6">
      <c r="A6776" s="513" t="s">
        <v>14159</v>
      </c>
      <c r="B6776" s="502">
        <v>101390</v>
      </c>
      <c r="C6776" s="503" t="s">
        <v>1911</v>
      </c>
      <c r="D6776" s="502" t="s">
        <v>1176</v>
      </c>
      <c r="E6776" s="504">
        <v>6531.29</v>
      </c>
      <c r="F6776" s="512">
        <v>0</v>
      </c>
    </row>
    <row r="6777" spans="1:6">
      <c r="A6777" s="513" t="s">
        <v>14159</v>
      </c>
      <c r="B6777" s="502">
        <v>88255</v>
      </c>
      <c r="C6777" s="503" t="s">
        <v>1104</v>
      </c>
      <c r="D6777" s="502" t="s">
        <v>250</v>
      </c>
      <c r="E6777" s="504">
        <v>36.56</v>
      </c>
      <c r="F6777" s="512">
        <v>0</v>
      </c>
    </row>
    <row r="6778" spans="1:6">
      <c r="A6778" s="513" t="s">
        <v>14159</v>
      </c>
      <c r="B6778" s="502">
        <v>101391</v>
      </c>
      <c r="C6778" s="503" t="s">
        <v>1912</v>
      </c>
      <c r="D6778" s="502" t="s">
        <v>1176</v>
      </c>
      <c r="E6778" s="504">
        <v>5641.68</v>
      </c>
      <c r="F6778" s="512">
        <v>0</v>
      </c>
    </row>
    <row r="6779" spans="1:6">
      <c r="A6779" s="513" t="s">
        <v>14159</v>
      </c>
      <c r="B6779" s="502">
        <v>88256</v>
      </c>
      <c r="C6779" s="503" t="s">
        <v>1105</v>
      </c>
      <c r="D6779" s="502" t="s">
        <v>250</v>
      </c>
      <c r="E6779" s="504">
        <v>31.2</v>
      </c>
      <c r="F6779" s="512">
        <v>0</v>
      </c>
    </row>
    <row r="6780" spans="1:6">
      <c r="A6780" s="513" t="s">
        <v>14159</v>
      </c>
      <c r="B6780" s="502">
        <v>88257</v>
      </c>
      <c r="C6780" s="503" t="s">
        <v>1106</v>
      </c>
      <c r="D6780" s="502" t="s">
        <v>250</v>
      </c>
      <c r="E6780" s="504">
        <v>23.63</v>
      </c>
      <c r="F6780" s="512">
        <v>0</v>
      </c>
    </row>
    <row r="6781" spans="1:6">
      <c r="A6781" s="513" t="s">
        <v>14159</v>
      </c>
      <c r="B6781" s="502">
        <v>101392</v>
      </c>
      <c r="C6781" s="503" t="s">
        <v>1913</v>
      </c>
      <c r="D6781" s="502" t="s">
        <v>1176</v>
      </c>
      <c r="E6781" s="504">
        <v>4284.2700000000004</v>
      </c>
      <c r="F6781" s="512">
        <v>0</v>
      </c>
    </row>
    <row r="6782" spans="1:6">
      <c r="A6782" s="513" t="s">
        <v>14159</v>
      </c>
      <c r="B6782" s="502">
        <v>88260</v>
      </c>
      <c r="C6782" s="503" t="s">
        <v>1107</v>
      </c>
      <c r="D6782" s="502" t="s">
        <v>250</v>
      </c>
      <c r="E6782" s="504">
        <v>29.04</v>
      </c>
      <c r="F6782" s="512">
        <v>0</v>
      </c>
    </row>
    <row r="6783" spans="1:6">
      <c r="A6783" s="513" t="s">
        <v>14159</v>
      </c>
      <c r="B6783" s="502">
        <v>101394</v>
      </c>
      <c r="C6783" s="503" t="s">
        <v>1107</v>
      </c>
      <c r="D6783" s="502" t="s">
        <v>1176</v>
      </c>
      <c r="E6783" s="504">
        <v>5262.35</v>
      </c>
      <c r="F6783" s="512">
        <v>0</v>
      </c>
    </row>
    <row r="6784" spans="1:6">
      <c r="A6784" s="513" t="s">
        <v>14159</v>
      </c>
      <c r="B6784" s="502">
        <v>101395</v>
      </c>
      <c r="C6784" s="503" t="s">
        <v>1914</v>
      </c>
      <c r="D6784" s="502" t="s">
        <v>1176</v>
      </c>
      <c r="E6784" s="504">
        <v>4433.6899999999996</v>
      </c>
      <c r="F6784" s="512">
        <v>0</v>
      </c>
    </row>
    <row r="6785" spans="1:6">
      <c r="A6785" s="513" t="s">
        <v>14159</v>
      </c>
      <c r="B6785" s="502">
        <v>88261</v>
      </c>
      <c r="C6785" s="503" t="s">
        <v>1108</v>
      </c>
      <c r="D6785" s="502" t="s">
        <v>250</v>
      </c>
      <c r="E6785" s="504">
        <v>29.67</v>
      </c>
      <c r="F6785" s="512">
        <v>0</v>
      </c>
    </row>
    <row r="6786" spans="1:6">
      <c r="A6786" s="513" t="s">
        <v>14159</v>
      </c>
      <c r="B6786" s="502">
        <v>101396</v>
      </c>
      <c r="C6786" s="503" t="s">
        <v>1915</v>
      </c>
      <c r="D6786" s="502" t="s">
        <v>1176</v>
      </c>
      <c r="E6786" s="504">
        <v>5370</v>
      </c>
      <c r="F6786" s="512">
        <v>0</v>
      </c>
    </row>
    <row r="6787" spans="1:6">
      <c r="A6787" s="513" t="s">
        <v>14159</v>
      </c>
      <c r="B6787" s="502">
        <v>88262</v>
      </c>
      <c r="C6787" s="503" t="s">
        <v>1109</v>
      </c>
      <c r="D6787" s="502" t="s">
        <v>250</v>
      </c>
      <c r="E6787" s="504">
        <v>30.91</v>
      </c>
      <c r="F6787" s="512">
        <v>0</v>
      </c>
    </row>
    <row r="6788" spans="1:6">
      <c r="A6788" s="513" t="s">
        <v>14159</v>
      </c>
      <c r="B6788" s="502">
        <v>101397</v>
      </c>
      <c r="C6788" s="503" t="s">
        <v>1109</v>
      </c>
      <c r="D6788" s="502" t="s">
        <v>1176</v>
      </c>
      <c r="E6788" s="504">
        <v>5590.07</v>
      </c>
      <c r="F6788" s="512">
        <v>0</v>
      </c>
    </row>
    <row r="6789" spans="1:6">
      <c r="A6789" s="513" t="s">
        <v>14159</v>
      </c>
      <c r="B6789" s="502">
        <v>101398</v>
      </c>
      <c r="C6789" s="503" t="s">
        <v>1916</v>
      </c>
      <c r="D6789" s="502" t="s">
        <v>1176</v>
      </c>
      <c r="E6789" s="504">
        <v>4682.59</v>
      </c>
      <c r="F6789" s="512">
        <v>0</v>
      </c>
    </row>
    <row r="6790" spans="1:6">
      <c r="A6790" s="513" t="s">
        <v>14159</v>
      </c>
      <c r="B6790" s="502">
        <v>88263</v>
      </c>
      <c r="C6790" s="503" t="s">
        <v>1110</v>
      </c>
      <c r="D6790" s="502" t="s">
        <v>250</v>
      </c>
      <c r="E6790" s="504">
        <v>25.85</v>
      </c>
      <c r="F6790" s="512">
        <v>0</v>
      </c>
    </row>
    <row r="6791" spans="1:6">
      <c r="A6791" s="513" t="s">
        <v>14159</v>
      </c>
      <c r="B6791" s="502">
        <v>95408</v>
      </c>
      <c r="C6791" s="503" t="s">
        <v>1268</v>
      </c>
      <c r="D6791" s="502" t="s">
        <v>1176</v>
      </c>
      <c r="E6791" s="504">
        <v>14.89</v>
      </c>
      <c r="F6791" s="512">
        <v>0</v>
      </c>
    </row>
    <row r="6792" spans="1:6">
      <c r="A6792" s="513" t="s">
        <v>14159</v>
      </c>
      <c r="B6792" s="502">
        <v>95308</v>
      </c>
      <c r="C6792" s="503" t="s">
        <v>1181</v>
      </c>
      <c r="D6792" s="502" t="s">
        <v>250</v>
      </c>
      <c r="E6792" s="504">
        <v>0.17</v>
      </c>
      <c r="F6792" s="512">
        <v>0</v>
      </c>
    </row>
    <row r="6793" spans="1:6">
      <c r="A6793" s="513" t="s">
        <v>14159</v>
      </c>
      <c r="B6793" s="502">
        <v>101286</v>
      </c>
      <c r="C6793" s="503" t="s">
        <v>1829</v>
      </c>
      <c r="D6793" s="502" t="s">
        <v>1176</v>
      </c>
      <c r="E6793" s="504">
        <v>23.78</v>
      </c>
      <c r="F6793" s="512">
        <v>0</v>
      </c>
    </row>
    <row r="6794" spans="1:6">
      <c r="A6794" s="513" t="s">
        <v>14159</v>
      </c>
      <c r="B6794" s="502">
        <v>95309</v>
      </c>
      <c r="C6794" s="503" t="s">
        <v>1182</v>
      </c>
      <c r="D6794" s="502" t="s">
        <v>250</v>
      </c>
      <c r="E6794" s="504">
        <v>0.22</v>
      </c>
      <c r="F6794" s="512">
        <v>0</v>
      </c>
    </row>
    <row r="6795" spans="1:6">
      <c r="A6795" s="513" t="s">
        <v>14159</v>
      </c>
      <c r="B6795" s="502">
        <v>101287</v>
      </c>
      <c r="C6795" s="503" t="s">
        <v>1830</v>
      </c>
      <c r="D6795" s="502" t="s">
        <v>1176</v>
      </c>
      <c r="E6795" s="504">
        <v>76.94</v>
      </c>
      <c r="F6795" s="512">
        <v>0</v>
      </c>
    </row>
    <row r="6796" spans="1:6">
      <c r="A6796" s="513" t="s">
        <v>14159</v>
      </c>
      <c r="B6796" s="502">
        <v>95310</v>
      </c>
      <c r="C6796" s="503" t="s">
        <v>1183</v>
      </c>
      <c r="D6796" s="502" t="s">
        <v>250</v>
      </c>
      <c r="E6796" s="504">
        <v>0.17</v>
      </c>
      <c r="F6796" s="512">
        <v>0</v>
      </c>
    </row>
    <row r="6797" spans="1:6">
      <c r="A6797" s="513" t="s">
        <v>14159</v>
      </c>
      <c r="B6797" s="502">
        <v>101288</v>
      </c>
      <c r="C6797" s="503" t="s">
        <v>1831</v>
      </c>
      <c r="D6797" s="502" t="s">
        <v>1176</v>
      </c>
      <c r="E6797" s="504">
        <v>23.78</v>
      </c>
      <c r="F6797" s="512">
        <v>0</v>
      </c>
    </row>
    <row r="6798" spans="1:6">
      <c r="A6798" s="513" t="s">
        <v>14159</v>
      </c>
      <c r="B6798" s="502">
        <v>95311</v>
      </c>
      <c r="C6798" s="503" t="s">
        <v>1184</v>
      </c>
      <c r="D6798" s="502" t="s">
        <v>250</v>
      </c>
      <c r="E6798" s="504">
        <v>0.17</v>
      </c>
      <c r="F6798" s="512">
        <v>0</v>
      </c>
    </row>
    <row r="6799" spans="1:6">
      <c r="A6799" s="513" t="s">
        <v>14159</v>
      </c>
      <c r="B6799" s="502">
        <v>101289</v>
      </c>
      <c r="C6799" s="503" t="s">
        <v>1832</v>
      </c>
      <c r="D6799" s="502" t="s">
        <v>1176</v>
      </c>
      <c r="E6799" s="504">
        <v>23.68</v>
      </c>
      <c r="F6799" s="512">
        <v>0</v>
      </c>
    </row>
    <row r="6800" spans="1:6">
      <c r="A6800" s="513" t="s">
        <v>14159</v>
      </c>
      <c r="B6800" s="502">
        <v>95312</v>
      </c>
      <c r="C6800" s="503" t="s">
        <v>1185</v>
      </c>
      <c r="D6800" s="502" t="s">
        <v>250</v>
      </c>
      <c r="E6800" s="504">
        <v>0.22</v>
      </c>
      <c r="F6800" s="512">
        <v>0</v>
      </c>
    </row>
    <row r="6801" spans="1:6">
      <c r="A6801" s="513" t="s">
        <v>14159</v>
      </c>
      <c r="B6801" s="502">
        <v>100291</v>
      </c>
      <c r="C6801" s="503" t="s">
        <v>1284</v>
      </c>
      <c r="D6801" s="502" t="s">
        <v>250</v>
      </c>
      <c r="E6801" s="504">
        <v>0.22</v>
      </c>
      <c r="F6801" s="512">
        <v>0</v>
      </c>
    </row>
    <row r="6802" spans="1:6">
      <c r="A6802" s="513" t="s">
        <v>14159</v>
      </c>
      <c r="B6802" s="502">
        <v>101290</v>
      </c>
      <c r="C6802" s="503" t="s">
        <v>1833</v>
      </c>
      <c r="D6802" s="502" t="s">
        <v>1176</v>
      </c>
      <c r="E6802" s="504">
        <v>30.43</v>
      </c>
      <c r="F6802" s="512">
        <v>0</v>
      </c>
    </row>
    <row r="6803" spans="1:6">
      <c r="A6803" s="513" t="s">
        <v>14159</v>
      </c>
      <c r="B6803" s="502">
        <v>101291</v>
      </c>
      <c r="C6803" s="503" t="s">
        <v>1834</v>
      </c>
      <c r="D6803" s="502" t="s">
        <v>1176</v>
      </c>
      <c r="E6803" s="504">
        <v>23.78</v>
      </c>
      <c r="F6803" s="512">
        <v>0</v>
      </c>
    </row>
    <row r="6804" spans="1:6">
      <c r="A6804" s="513" t="s">
        <v>14159</v>
      </c>
      <c r="B6804" s="502">
        <v>95313</v>
      </c>
      <c r="C6804" s="503" t="s">
        <v>1186</v>
      </c>
      <c r="D6804" s="502" t="s">
        <v>250</v>
      </c>
      <c r="E6804" s="504">
        <v>0.17</v>
      </c>
      <c r="F6804" s="512">
        <v>0</v>
      </c>
    </row>
    <row r="6805" spans="1:6">
      <c r="A6805" s="513" t="s">
        <v>14159</v>
      </c>
      <c r="B6805" s="502">
        <v>101292</v>
      </c>
      <c r="C6805" s="503" t="s">
        <v>1835</v>
      </c>
      <c r="D6805" s="502" t="s">
        <v>1176</v>
      </c>
      <c r="E6805" s="504">
        <v>23.68</v>
      </c>
      <c r="F6805" s="512">
        <v>0</v>
      </c>
    </row>
    <row r="6806" spans="1:6">
      <c r="A6806" s="513" t="s">
        <v>14159</v>
      </c>
      <c r="B6806" s="502">
        <v>95392</v>
      </c>
      <c r="C6806" s="503" t="s">
        <v>1255</v>
      </c>
      <c r="D6806" s="502" t="s">
        <v>250</v>
      </c>
      <c r="E6806" s="504">
        <v>0.17</v>
      </c>
      <c r="F6806" s="512">
        <v>0</v>
      </c>
    </row>
    <row r="6807" spans="1:6">
      <c r="A6807" s="513" t="s">
        <v>14159</v>
      </c>
      <c r="B6807" s="502">
        <v>95413</v>
      </c>
      <c r="C6807" s="503" t="s">
        <v>1270</v>
      </c>
      <c r="D6807" s="502" t="s">
        <v>1176</v>
      </c>
      <c r="E6807" s="504">
        <v>23.69</v>
      </c>
      <c r="F6807" s="512">
        <v>0</v>
      </c>
    </row>
    <row r="6808" spans="1:6">
      <c r="A6808" s="513" t="s">
        <v>14159</v>
      </c>
      <c r="B6808" s="502">
        <v>95393</v>
      </c>
      <c r="C6808" s="503" t="s">
        <v>1256</v>
      </c>
      <c r="D6808" s="502" t="s">
        <v>250</v>
      </c>
      <c r="E6808" s="504">
        <v>0.7</v>
      </c>
      <c r="F6808" s="512">
        <v>0</v>
      </c>
    </row>
    <row r="6809" spans="1:6">
      <c r="A6809" s="513" t="s">
        <v>14159</v>
      </c>
      <c r="B6809" s="502">
        <v>95414</v>
      </c>
      <c r="C6809" s="503" t="s">
        <v>1271</v>
      </c>
      <c r="D6809" s="502" t="s">
        <v>1176</v>
      </c>
      <c r="E6809" s="504">
        <v>94.03</v>
      </c>
      <c r="F6809" s="512">
        <v>0</v>
      </c>
    </row>
    <row r="6810" spans="1:6">
      <c r="A6810" s="513" t="s">
        <v>14159</v>
      </c>
      <c r="B6810" s="502">
        <v>95314</v>
      </c>
      <c r="C6810" s="503" t="s">
        <v>1187</v>
      </c>
      <c r="D6810" s="502" t="s">
        <v>250</v>
      </c>
      <c r="E6810" s="504">
        <v>0.25</v>
      </c>
      <c r="F6810" s="512">
        <v>0</v>
      </c>
    </row>
    <row r="6811" spans="1:6">
      <c r="A6811" s="513" t="s">
        <v>14159</v>
      </c>
      <c r="B6811" s="502">
        <v>101293</v>
      </c>
      <c r="C6811" s="503" t="s">
        <v>1836</v>
      </c>
      <c r="D6811" s="502" t="s">
        <v>1176</v>
      </c>
      <c r="E6811" s="504">
        <v>33.799999999999997</v>
      </c>
      <c r="F6811" s="512">
        <v>0</v>
      </c>
    </row>
    <row r="6812" spans="1:6">
      <c r="A6812" s="513" t="s">
        <v>14159</v>
      </c>
      <c r="B6812" s="502">
        <v>95394</v>
      </c>
      <c r="C6812" s="503" t="s">
        <v>1257</v>
      </c>
      <c r="D6812" s="502" t="s">
        <v>250</v>
      </c>
      <c r="E6812" s="504">
        <v>1.01</v>
      </c>
      <c r="F6812" s="512">
        <v>0</v>
      </c>
    </row>
    <row r="6813" spans="1:6">
      <c r="A6813" s="513" t="s">
        <v>14159</v>
      </c>
      <c r="B6813" s="502">
        <v>95395</v>
      </c>
      <c r="C6813" s="503" t="s">
        <v>1258</v>
      </c>
      <c r="D6813" s="502" t="s">
        <v>250</v>
      </c>
      <c r="E6813" s="504">
        <v>1.06</v>
      </c>
      <c r="F6813" s="512">
        <v>0</v>
      </c>
    </row>
    <row r="6814" spans="1:6">
      <c r="A6814" s="513" t="s">
        <v>14159</v>
      </c>
      <c r="B6814" s="502">
        <v>95396</v>
      </c>
      <c r="C6814" s="503" t="s">
        <v>1259</v>
      </c>
      <c r="D6814" s="502" t="s">
        <v>250</v>
      </c>
      <c r="E6814" s="504">
        <v>1.1100000000000001</v>
      </c>
      <c r="F6814" s="512">
        <v>0</v>
      </c>
    </row>
    <row r="6815" spans="1:6">
      <c r="A6815" s="513" t="s">
        <v>14159</v>
      </c>
      <c r="B6815" s="502">
        <v>95419</v>
      </c>
      <c r="C6815" s="503" t="s">
        <v>1276</v>
      </c>
      <c r="D6815" s="502" t="s">
        <v>1176</v>
      </c>
      <c r="E6815" s="504">
        <v>136.85</v>
      </c>
      <c r="F6815" s="512">
        <v>0</v>
      </c>
    </row>
    <row r="6816" spans="1:6">
      <c r="A6816" s="513" t="s">
        <v>14159</v>
      </c>
      <c r="B6816" s="502">
        <v>95420</v>
      </c>
      <c r="C6816" s="503" t="s">
        <v>1277</v>
      </c>
      <c r="D6816" s="502" t="s">
        <v>1176</v>
      </c>
      <c r="E6816" s="504">
        <v>142.94</v>
      </c>
      <c r="F6816" s="512">
        <v>0</v>
      </c>
    </row>
    <row r="6817" spans="1:6">
      <c r="A6817" s="513" t="s">
        <v>14159</v>
      </c>
      <c r="B6817" s="502">
        <v>95421</v>
      </c>
      <c r="C6817" s="503" t="s">
        <v>1278</v>
      </c>
      <c r="D6817" s="502" t="s">
        <v>1176</v>
      </c>
      <c r="E6817" s="504">
        <v>149.80000000000001</v>
      </c>
      <c r="F6817" s="512">
        <v>0</v>
      </c>
    </row>
    <row r="6818" spans="1:6">
      <c r="A6818" s="513" t="s">
        <v>14159</v>
      </c>
      <c r="B6818" s="502">
        <v>101294</v>
      </c>
      <c r="C6818" s="503" t="s">
        <v>1837</v>
      </c>
      <c r="D6818" s="502" t="s">
        <v>1176</v>
      </c>
      <c r="E6818" s="504">
        <v>34.42</v>
      </c>
      <c r="F6818" s="512">
        <v>0</v>
      </c>
    </row>
    <row r="6819" spans="1:6">
      <c r="A6819" s="513" t="s">
        <v>14159</v>
      </c>
      <c r="B6819" s="502">
        <v>95315</v>
      </c>
      <c r="C6819" s="503" t="s">
        <v>1188</v>
      </c>
      <c r="D6819" s="502" t="s">
        <v>250</v>
      </c>
      <c r="E6819" s="504">
        <v>0.25</v>
      </c>
      <c r="F6819" s="512">
        <v>0</v>
      </c>
    </row>
    <row r="6820" spans="1:6">
      <c r="A6820" s="513" t="s">
        <v>14159</v>
      </c>
      <c r="B6820" s="502">
        <v>100293</v>
      </c>
      <c r="C6820" s="503" t="s">
        <v>1285</v>
      </c>
      <c r="D6820" s="502" t="s">
        <v>250</v>
      </c>
      <c r="E6820" s="504">
        <v>0.2</v>
      </c>
      <c r="F6820" s="512">
        <v>0</v>
      </c>
    </row>
    <row r="6821" spans="1:6">
      <c r="A6821" s="513" t="s">
        <v>14159</v>
      </c>
      <c r="B6821" s="502">
        <v>101295</v>
      </c>
      <c r="C6821" s="503" t="s">
        <v>1838</v>
      </c>
      <c r="D6821" s="502" t="s">
        <v>1176</v>
      </c>
      <c r="E6821" s="504">
        <v>28.16</v>
      </c>
      <c r="F6821" s="512">
        <v>0</v>
      </c>
    </row>
    <row r="6822" spans="1:6">
      <c r="A6822" s="513" t="s">
        <v>14159</v>
      </c>
      <c r="B6822" s="502">
        <v>95316</v>
      </c>
      <c r="C6822" s="503" t="s">
        <v>1189</v>
      </c>
      <c r="D6822" s="502" t="s">
        <v>250</v>
      </c>
      <c r="E6822" s="504">
        <v>0.56999999999999995</v>
      </c>
      <c r="F6822" s="512">
        <v>0</v>
      </c>
    </row>
    <row r="6823" spans="1:6">
      <c r="A6823" s="513" t="s">
        <v>14159</v>
      </c>
      <c r="B6823" s="502">
        <v>95317</v>
      </c>
      <c r="C6823" s="503" t="s">
        <v>1190</v>
      </c>
      <c r="D6823" s="502" t="s">
        <v>250</v>
      </c>
      <c r="E6823" s="504">
        <v>0.27</v>
      </c>
      <c r="F6823" s="512">
        <v>0</v>
      </c>
    </row>
    <row r="6824" spans="1:6">
      <c r="A6824" s="513" t="s">
        <v>14159</v>
      </c>
      <c r="B6824" s="502">
        <v>101296</v>
      </c>
      <c r="C6824" s="503" t="s">
        <v>1839</v>
      </c>
      <c r="D6824" s="502" t="s">
        <v>1176</v>
      </c>
      <c r="E6824" s="504">
        <v>37.06</v>
      </c>
      <c r="F6824" s="512">
        <v>0</v>
      </c>
    </row>
    <row r="6825" spans="1:6">
      <c r="A6825" s="513" t="s">
        <v>14159</v>
      </c>
      <c r="B6825" s="502">
        <v>95398</v>
      </c>
      <c r="C6825" s="503" t="s">
        <v>1260</v>
      </c>
      <c r="D6825" s="502" t="s">
        <v>250</v>
      </c>
      <c r="E6825" s="504">
        <v>0.13</v>
      </c>
      <c r="F6825" s="512">
        <v>0</v>
      </c>
    </row>
    <row r="6826" spans="1:6">
      <c r="A6826" s="513" t="s">
        <v>14159</v>
      </c>
      <c r="B6826" s="502">
        <v>95416</v>
      </c>
      <c r="C6826" s="503" t="s">
        <v>1273</v>
      </c>
      <c r="D6826" s="502" t="s">
        <v>1176</v>
      </c>
      <c r="E6826" s="504">
        <v>17.600000000000001</v>
      </c>
      <c r="F6826" s="512">
        <v>0</v>
      </c>
    </row>
    <row r="6827" spans="1:6">
      <c r="A6827" s="513" t="s">
        <v>14159</v>
      </c>
      <c r="B6827" s="502">
        <v>101297</v>
      </c>
      <c r="C6827" s="503" t="s">
        <v>1840</v>
      </c>
      <c r="D6827" s="502" t="s">
        <v>1176</v>
      </c>
      <c r="E6827" s="504">
        <v>36.51</v>
      </c>
      <c r="F6827" s="512">
        <v>0</v>
      </c>
    </row>
    <row r="6828" spans="1:6">
      <c r="A6828" s="513" t="s">
        <v>14159</v>
      </c>
      <c r="B6828" s="502">
        <v>95318</v>
      </c>
      <c r="C6828" s="503" t="s">
        <v>1191</v>
      </c>
      <c r="D6828" s="502" t="s">
        <v>250</v>
      </c>
      <c r="E6828" s="504">
        <v>0.27</v>
      </c>
      <c r="F6828" s="512">
        <v>0</v>
      </c>
    </row>
    <row r="6829" spans="1:6">
      <c r="A6829" s="513" t="s">
        <v>14159</v>
      </c>
      <c r="B6829" s="502">
        <v>101298</v>
      </c>
      <c r="C6829" s="503" t="s">
        <v>1841</v>
      </c>
      <c r="D6829" s="502" t="s">
        <v>1176</v>
      </c>
      <c r="E6829" s="504">
        <v>23.78</v>
      </c>
      <c r="F6829" s="512">
        <v>0</v>
      </c>
    </row>
    <row r="6830" spans="1:6">
      <c r="A6830" s="513" t="s">
        <v>14159</v>
      </c>
      <c r="B6830" s="502">
        <v>95319</v>
      </c>
      <c r="C6830" s="503" t="s">
        <v>1192</v>
      </c>
      <c r="D6830" s="502" t="s">
        <v>250</v>
      </c>
      <c r="E6830" s="504">
        <v>0.17</v>
      </c>
      <c r="F6830" s="512">
        <v>0</v>
      </c>
    </row>
    <row r="6831" spans="1:6">
      <c r="A6831" s="513" t="s">
        <v>14159</v>
      </c>
      <c r="B6831" s="502">
        <v>101299</v>
      </c>
      <c r="C6831" s="503" t="s">
        <v>1842</v>
      </c>
      <c r="D6831" s="502" t="s">
        <v>1176</v>
      </c>
      <c r="E6831" s="504">
        <v>30.43</v>
      </c>
      <c r="F6831" s="512">
        <v>0</v>
      </c>
    </row>
    <row r="6832" spans="1:6">
      <c r="A6832" s="513" t="s">
        <v>14159</v>
      </c>
      <c r="B6832" s="502">
        <v>95320</v>
      </c>
      <c r="C6832" s="503" t="s">
        <v>1193</v>
      </c>
      <c r="D6832" s="502" t="s">
        <v>250</v>
      </c>
      <c r="E6832" s="504">
        <v>0.17</v>
      </c>
      <c r="F6832" s="512">
        <v>0</v>
      </c>
    </row>
    <row r="6833" spans="1:6">
      <c r="A6833" s="513" t="s">
        <v>14159</v>
      </c>
      <c r="B6833" s="502">
        <v>95321</v>
      </c>
      <c r="C6833" s="503" t="s">
        <v>1194</v>
      </c>
      <c r="D6833" s="502" t="s">
        <v>250</v>
      </c>
      <c r="E6833" s="504">
        <v>0.16</v>
      </c>
      <c r="F6833" s="512">
        <v>0</v>
      </c>
    </row>
    <row r="6834" spans="1:6">
      <c r="A6834" s="513" t="s">
        <v>14159</v>
      </c>
      <c r="B6834" s="502">
        <v>101300</v>
      </c>
      <c r="C6834" s="503" t="s">
        <v>1843</v>
      </c>
      <c r="D6834" s="502" t="s">
        <v>1176</v>
      </c>
      <c r="E6834" s="504">
        <v>22.45</v>
      </c>
      <c r="F6834" s="512">
        <v>0</v>
      </c>
    </row>
    <row r="6835" spans="1:6">
      <c r="A6835" s="513" t="s">
        <v>14159</v>
      </c>
      <c r="B6835" s="502">
        <v>95322</v>
      </c>
      <c r="C6835" s="503" t="s">
        <v>1195</v>
      </c>
      <c r="D6835" s="502" t="s">
        <v>250</v>
      </c>
      <c r="E6835" s="504">
        <v>0.08</v>
      </c>
      <c r="F6835" s="512">
        <v>0</v>
      </c>
    </row>
    <row r="6836" spans="1:6">
      <c r="A6836" s="513" t="s">
        <v>14159</v>
      </c>
      <c r="B6836" s="502">
        <v>101301</v>
      </c>
      <c r="C6836" s="503" t="s">
        <v>1844</v>
      </c>
      <c r="D6836" s="502" t="s">
        <v>1176</v>
      </c>
      <c r="E6836" s="504">
        <v>10.95</v>
      </c>
      <c r="F6836" s="512">
        <v>0</v>
      </c>
    </row>
    <row r="6837" spans="1:6">
      <c r="A6837" s="513" t="s">
        <v>14159</v>
      </c>
      <c r="B6837" s="502">
        <v>95323</v>
      </c>
      <c r="C6837" s="503" t="s">
        <v>1196</v>
      </c>
      <c r="D6837" s="502" t="s">
        <v>250</v>
      </c>
      <c r="E6837" s="504">
        <v>0.28000000000000003</v>
      </c>
      <c r="F6837" s="512">
        <v>0</v>
      </c>
    </row>
    <row r="6838" spans="1:6">
      <c r="A6838" s="513" t="s">
        <v>14159</v>
      </c>
      <c r="B6838" s="502">
        <v>101302</v>
      </c>
      <c r="C6838" s="503" t="s">
        <v>1845</v>
      </c>
      <c r="D6838" s="502" t="s">
        <v>1176</v>
      </c>
      <c r="E6838" s="504">
        <v>37.92</v>
      </c>
      <c r="F6838" s="512">
        <v>0</v>
      </c>
    </row>
    <row r="6839" spans="1:6">
      <c r="A6839" s="513" t="s">
        <v>14159</v>
      </c>
      <c r="B6839" s="502">
        <v>95324</v>
      </c>
      <c r="C6839" s="503" t="s">
        <v>1197</v>
      </c>
      <c r="D6839" s="502" t="s">
        <v>250</v>
      </c>
      <c r="E6839" s="504">
        <v>0.32</v>
      </c>
      <c r="F6839" s="512">
        <v>0</v>
      </c>
    </row>
    <row r="6840" spans="1:6">
      <c r="A6840" s="513" t="s">
        <v>14159</v>
      </c>
      <c r="B6840" s="502">
        <v>101304</v>
      </c>
      <c r="C6840" s="503" t="s">
        <v>1847</v>
      </c>
      <c r="D6840" s="502" t="s">
        <v>1176</v>
      </c>
      <c r="E6840" s="504">
        <v>43.25</v>
      </c>
      <c r="F6840" s="512">
        <v>0</v>
      </c>
    </row>
    <row r="6841" spans="1:6">
      <c r="A6841" s="513" t="s">
        <v>14159</v>
      </c>
      <c r="B6841" s="502">
        <v>95325</v>
      </c>
      <c r="C6841" s="503" t="s">
        <v>1198</v>
      </c>
      <c r="D6841" s="502" t="s">
        <v>250</v>
      </c>
      <c r="E6841" s="504">
        <v>0.27</v>
      </c>
      <c r="F6841" s="512">
        <v>0</v>
      </c>
    </row>
    <row r="6842" spans="1:6">
      <c r="A6842" s="513" t="s">
        <v>14159</v>
      </c>
      <c r="B6842" s="502">
        <v>101305</v>
      </c>
      <c r="C6842" s="503" t="s">
        <v>1848</v>
      </c>
      <c r="D6842" s="502" t="s">
        <v>1176</v>
      </c>
      <c r="E6842" s="504">
        <v>37.44</v>
      </c>
      <c r="F6842" s="512">
        <v>0</v>
      </c>
    </row>
    <row r="6843" spans="1:6">
      <c r="A6843" s="513" t="s">
        <v>14159</v>
      </c>
      <c r="B6843" s="502">
        <v>95328</v>
      </c>
      <c r="C6843" s="503" t="s">
        <v>1199</v>
      </c>
      <c r="D6843" s="502" t="s">
        <v>250</v>
      </c>
      <c r="E6843" s="504">
        <v>0.22</v>
      </c>
      <c r="F6843" s="512">
        <v>0</v>
      </c>
    </row>
    <row r="6844" spans="1:6">
      <c r="A6844" s="513" t="s">
        <v>14159</v>
      </c>
      <c r="B6844" s="502">
        <v>101307</v>
      </c>
      <c r="C6844" s="503" t="s">
        <v>1849</v>
      </c>
      <c r="D6844" s="502" t="s">
        <v>1176</v>
      </c>
      <c r="E6844" s="504">
        <v>30.61</v>
      </c>
      <c r="F6844" s="512">
        <v>0</v>
      </c>
    </row>
    <row r="6845" spans="1:6">
      <c r="A6845" s="513" t="s">
        <v>14159</v>
      </c>
      <c r="B6845" s="502">
        <v>101309</v>
      </c>
      <c r="C6845" s="503" t="s">
        <v>1851</v>
      </c>
      <c r="D6845" s="502" t="s">
        <v>1176</v>
      </c>
      <c r="E6845" s="504">
        <v>30.43</v>
      </c>
      <c r="F6845" s="512">
        <v>0</v>
      </c>
    </row>
    <row r="6846" spans="1:6">
      <c r="A6846" s="513" t="s">
        <v>14159</v>
      </c>
      <c r="B6846" s="502">
        <v>95329</v>
      </c>
      <c r="C6846" s="503" t="s">
        <v>1200</v>
      </c>
      <c r="D6846" s="502" t="s">
        <v>250</v>
      </c>
      <c r="E6846" s="504">
        <v>0.3</v>
      </c>
      <c r="F6846" s="512">
        <v>0</v>
      </c>
    </row>
    <row r="6847" spans="1:6">
      <c r="A6847" s="513" t="s">
        <v>14159</v>
      </c>
      <c r="B6847" s="502">
        <v>101310</v>
      </c>
      <c r="C6847" s="503" t="s">
        <v>1852</v>
      </c>
      <c r="D6847" s="502" t="s">
        <v>1176</v>
      </c>
      <c r="E6847" s="504">
        <v>40.729999999999997</v>
      </c>
      <c r="F6847" s="512">
        <v>0</v>
      </c>
    </row>
    <row r="6848" spans="1:6">
      <c r="A6848" s="513" t="s">
        <v>14159</v>
      </c>
      <c r="B6848" s="502">
        <v>101311</v>
      </c>
      <c r="C6848" s="503" t="s">
        <v>1853</v>
      </c>
      <c r="D6848" s="502" t="s">
        <v>1176</v>
      </c>
      <c r="E6848" s="504">
        <v>33.799999999999997</v>
      </c>
      <c r="F6848" s="512">
        <v>0</v>
      </c>
    </row>
    <row r="6849" spans="1:6">
      <c r="A6849" s="513" t="s">
        <v>14159</v>
      </c>
      <c r="B6849" s="502">
        <v>95330</v>
      </c>
      <c r="C6849" s="503" t="s">
        <v>1201</v>
      </c>
      <c r="D6849" s="502" t="s">
        <v>250</v>
      </c>
      <c r="E6849" s="504">
        <v>0.25</v>
      </c>
      <c r="F6849" s="512">
        <v>0</v>
      </c>
    </row>
    <row r="6850" spans="1:6">
      <c r="A6850" s="513" t="s">
        <v>14159</v>
      </c>
      <c r="B6850" s="502">
        <v>101312</v>
      </c>
      <c r="C6850" s="503" t="s">
        <v>1854</v>
      </c>
      <c r="D6850" s="502" t="s">
        <v>1176</v>
      </c>
      <c r="E6850" s="504">
        <v>27.58</v>
      </c>
      <c r="F6850" s="512">
        <v>0</v>
      </c>
    </row>
    <row r="6851" spans="1:6">
      <c r="A6851" s="513" t="s">
        <v>14159</v>
      </c>
      <c r="B6851" s="502">
        <v>95331</v>
      </c>
      <c r="C6851" s="503" t="s">
        <v>1202</v>
      </c>
      <c r="D6851" s="502" t="s">
        <v>250</v>
      </c>
      <c r="E6851" s="504">
        <v>0.2</v>
      </c>
      <c r="F6851" s="512">
        <v>0</v>
      </c>
    </row>
    <row r="6852" spans="1:6">
      <c r="A6852" s="513" t="s">
        <v>14159</v>
      </c>
      <c r="B6852" s="502">
        <v>95400</v>
      </c>
      <c r="C6852" s="503" t="s">
        <v>1261</v>
      </c>
      <c r="D6852" s="502" t="s">
        <v>250</v>
      </c>
      <c r="E6852" s="504">
        <v>0.08</v>
      </c>
      <c r="F6852" s="512">
        <v>0</v>
      </c>
    </row>
    <row r="6853" spans="1:6">
      <c r="A6853" s="513" t="s">
        <v>14159</v>
      </c>
      <c r="B6853" s="502">
        <v>95411</v>
      </c>
      <c r="C6853" s="503" t="s">
        <v>1269</v>
      </c>
      <c r="D6853" s="502" t="s">
        <v>1176</v>
      </c>
      <c r="E6853" s="504">
        <v>10.9</v>
      </c>
      <c r="F6853" s="512">
        <v>0</v>
      </c>
    </row>
    <row r="6854" spans="1:6">
      <c r="A6854" s="513" t="s">
        <v>14159</v>
      </c>
      <c r="B6854" s="502">
        <v>95332</v>
      </c>
      <c r="C6854" s="503" t="s">
        <v>1203</v>
      </c>
      <c r="D6854" s="502" t="s">
        <v>250</v>
      </c>
      <c r="E6854" s="504">
        <v>0.81</v>
      </c>
      <c r="F6854" s="512">
        <v>0</v>
      </c>
    </row>
    <row r="6855" spans="1:6">
      <c r="A6855" s="513" t="s">
        <v>14159</v>
      </c>
      <c r="B6855" s="502">
        <v>101313</v>
      </c>
      <c r="C6855" s="503" t="s">
        <v>1855</v>
      </c>
      <c r="D6855" s="502" t="s">
        <v>1176</v>
      </c>
      <c r="E6855" s="504">
        <v>109.35</v>
      </c>
      <c r="F6855" s="512">
        <v>0</v>
      </c>
    </row>
    <row r="6856" spans="1:6">
      <c r="A6856" s="513" t="s">
        <v>14159</v>
      </c>
      <c r="B6856" s="502">
        <v>95334</v>
      </c>
      <c r="C6856" s="503" t="s">
        <v>1204</v>
      </c>
      <c r="D6856" s="502" t="s">
        <v>250</v>
      </c>
      <c r="E6856" s="504">
        <v>0.87</v>
      </c>
      <c r="F6856" s="512">
        <v>0</v>
      </c>
    </row>
    <row r="6857" spans="1:6">
      <c r="A6857" s="513" t="s">
        <v>14159</v>
      </c>
      <c r="B6857" s="502">
        <v>101315</v>
      </c>
      <c r="C6857" s="503" t="s">
        <v>1856</v>
      </c>
      <c r="D6857" s="502" t="s">
        <v>1176</v>
      </c>
      <c r="E6857" s="504">
        <v>117.41</v>
      </c>
      <c r="F6857" s="512">
        <v>0</v>
      </c>
    </row>
    <row r="6858" spans="1:6">
      <c r="A6858" s="513" t="s">
        <v>14159</v>
      </c>
      <c r="B6858" s="502">
        <v>95335</v>
      </c>
      <c r="C6858" s="503" t="s">
        <v>1205</v>
      </c>
      <c r="D6858" s="502" t="s">
        <v>250</v>
      </c>
      <c r="E6858" s="504">
        <v>0.39</v>
      </c>
      <c r="F6858" s="512">
        <v>0</v>
      </c>
    </row>
    <row r="6859" spans="1:6">
      <c r="A6859" s="513" t="s">
        <v>14159</v>
      </c>
      <c r="B6859" s="502">
        <v>101316</v>
      </c>
      <c r="C6859" s="503" t="s">
        <v>1857</v>
      </c>
      <c r="D6859" s="502" t="s">
        <v>1176</v>
      </c>
      <c r="E6859" s="504">
        <v>52.67</v>
      </c>
      <c r="F6859" s="512">
        <v>0</v>
      </c>
    </row>
    <row r="6860" spans="1:6">
      <c r="A6860" s="513" t="s">
        <v>14159</v>
      </c>
      <c r="B6860" s="502">
        <v>95401</v>
      </c>
      <c r="C6860" s="503" t="s">
        <v>1262</v>
      </c>
      <c r="D6860" s="502" t="s">
        <v>250</v>
      </c>
      <c r="E6860" s="504">
        <v>0.46</v>
      </c>
      <c r="F6860" s="512">
        <v>0</v>
      </c>
    </row>
    <row r="6861" spans="1:6">
      <c r="A6861" s="513" t="s">
        <v>14159</v>
      </c>
      <c r="B6861" s="502">
        <v>95422</v>
      </c>
      <c r="C6861" s="503" t="s">
        <v>1279</v>
      </c>
      <c r="D6861" s="502" t="s">
        <v>1176</v>
      </c>
      <c r="E6861" s="504">
        <v>62.12</v>
      </c>
      <c r="F6861" s="512">
        <v>0</v>
      </c>
    </row>
    <row r="6862" spans="1:6">
      <c r="A6862" s="513" t="s">
        <v>14159</v>
      </c>
      <c r="B6862" s="502">
        <v>95402</v>
      </c>
      <c r="C6862" s="503" t="s">
        <v>1263</v>
      </c>
      <c r="D6862" s="502" t="s">
        <v>250</v>
      </c>
      <c r="E6862" s="504">
        <v>1.81</v>
      </c>
      <c r="F6862" s="512">
        <v>0</v>
      </c>
    </row>
    <row r="6863" spans="1:6">
      <c r="A6863" s="513" t="s">
        <v>14159</v>
      </c>
      <c r="B6863" s="502">
        <v>95415</v>
      </c>
      <c r="C6863" s="503" t="s">
        <v>1272</v>
      </c>
      <c r="D6863" s="502" t="s">
        <v>1176</v>
      </c>
      <c r="E6863" s="504">
        <v>244.19</v>
      </c>
      <c r="F6863" s="512">
        <v>0</v>
      </c>
    </row>
    <row r="6864" spans="1:6">
      <c r="A6864" s="513" t="s">
        <v>14159</v>
      </c>
      <c r="B6864" s="502">
        <v>95403</v>
      </c>
      <c r="C6864" s="503" t="s">
        <v>1264</v>
      </c>
      <c r="D6864" s="502" t="s">
        <v>250</v>
      </c>
      <c r="E6864" s="504">
        <v>2.15</v>
      </c>
      <c r="F6864" s="512">
        <v>0</v>
      </c>
    </row>
    <row r="6865" spans="1:6">
      <c r="A6865" s="513" t="s">
        <v>14159</v>
      </c>
      <c r="B6865" s="502">
        <v>95417</v>
      </c>
      <c r="C6865" s="503" t="s">
        <v>1274</v>
      </c>
      <c r="D6865" s="502" t="s">
        <v>1176</v>
      </c>
      <c r="E6865" s="504">
        <v>288.99</v>
      </c>
      <c r="F6865" s="512">
        <v>0</v>
      </c>
    </row>
    <row r="6866" spans="1:6">
      <c r="A6866" s="513" t="s">
        <v>14159</v>
      </c>
      <c r="B6866" s="502">
        <v>95404</v>
      </c>
      <c r="C6866" s="503" t="s">
        <v>1265</v>
      </c>
      <c r="D6866" s="502" t="s">
        <v>250</v>
      </c>
      <c r="E6866" s="504">
        <v>3.02</v>
      </c>
      <c r="F6866" s="512">
        <v>0</v>
      </c>
    </row>
    <row r="6867" spans="1:6">
      <c r="A6867" s="513" t="s">
        <v>14159</v>
      </c>
      <c r="B6867" s="502">
        <v>95418</v>
      </c>
      <c r="C6867" s="503" t="s">
        <v>1275</v>
      </c>
      <c r="D6867" s="502" t="s">
        <v>1176</v>
      </c>
      <c r="E6867" s="504">
        <v>406.6</v>
      </c>
      <c r="F6867" s="512">
        <v>0</v>
      </c>
    </row>
    <row r="6868" spans="1:6">
      <c r="A6868" s="513" t="s">
        <v>14159</v>
      </c>
      <c r="B6868" s="502">
        <v>95337</v>
      </c>
      <c r="C6868" s="503" t="s">
        <v>1206</v>
      </c>
      <c r="D6868" s="502" t="s">
        <v>250</v>
      </c>
      <c r="E6868" s="504">
        <v>0.25</v>
      </c>
      <c r="F6868" s="512">
        <v>0</v>
      </c>
    </row>
    <row r="6869" spans="1:6">
      <c r="A6869" s="513" t="s">
        <v>14159</v>
      </c>
      <c r="B6869" s="502">
        <v>101322</v>
      </c>
      <c r="C6869" s="503" t="s">
        <v>1859</v>
      </c>
      <c r="D6869" s="502" t="s">
        <v>1176</v>
      </c>
      <c r="E6869" s="504">
        <v>33.799999999999997</v>
      </c>
      <c r="F6869" s="512">
        <v>0</v>
      </c>
    </row>
    <row r="6870" spans="1:6">
      <c r="A6870" s="513" t="s">
        <v>14159</v>
      </c>
      <c r="B6870" s="502">
        <v>95338</v>
      </c>
      <c r="C6870" s="503" t="s">
        <v>1207</v>
      </c>
      <c r="D6870" s="502" t="s">
        <v>250</v>
      </c>
      <c r="E6870" s="504">
        <v>0.46</v>
      </c>
      <c r="F6870" s="512">
        <v>0</v>
      </c>
    </row>
    <row r="6871" spans="1:6">
      <c r="A6871" s="513" t="s">
        <v>14159</v>
      </c>
      <c r="B6871" s="502">
        <v>101323</v>
      </c>
      <c r="C6871" s="503" t="s">
        <v>1860</v>
      </c>
      <c r="D6871" s="502" t="s">
        <v>1176</v>
      </c>
      <c r="E6871" s="504">
        <v>62.12</v>
      </c>
      <c r="F6871" s="512">
        <v>0</v>
      </c>
    </row>
    <row r="6872" spans="1:6">
      <c r="A6872" s="513" t="s">
        <v>14159</v>
      </c>
      <c r="B6872" s="502">
        <v>102918</v>
      </c>
      <c r="C6872" s="503" t="s">
        <v>14160</v>
      </c>
      <c r="D6872" s="502" t="s">
        <v>250</v>
      </c>
      <c r="E6872" s="504">
        <v>0</v>
      </c>
      <c r="F6872" s="512"/>
    </row>
    <row r="6873" spans="1:6">
      <c r="A6873" s="513" t="s">
        <v>14159</v>
      </c>
      <c r="B6873" s="502">
        <v>101325</v>
      </c>
      <c r="C6873" s="503" t="s">
        <v>1862</v>
      </c>
      <c r="D6873" s="502" t="s">
        <v>1176</v>
      </c>
      <c r="E6873" s="504">
        <v>33.770000000000003</v>
      </c>
      <c r="F6873" s="512">
        <v>0</v>
      </c>
    </row>
    <row r="6874" spans="1:6">
      <c r="A6874" s="513" t="s">
        <v>14159</v>
      </c>
      <c r="B6874" s="502">
        <v>95390</v>
      </c>
      <c r="C6874" s="503" t="s">
        <v>1254</v>
      </c>
      <c r="D6874" s="502" t="s">
        <v>250</v>
      </c>
      <c r="E6874" s="504">
        <v>0.09</v>
      </c>
      <c r="F6874" s="512">
        <v>0</v>
      </c>
    </row>
    <row r="6875" spans="1:6">
      <c r="A6875" s="513" t="s">
        <v>14159</v>
      </c>
      <c r="B6875" s="502">
        <v>101326</v>
      </c>
      <c r="C6875" s="503" t="s">
        <v>1863</v>
      </c>
      <c r="D6875" s="502" t="s">
        <v>1176</v>
      </c>
      <c r="E6875" s="504">
        <v>12.87</v>
      </c>
      <c r="F6875" s="512">
        <v>0</v>
      </c>
    </row>
    <row r="6876" spans="1:6">
      <c r="A6876" s="513" t="s">
        <v>14159</v>
      </c>
      <c r="B6876" s="502">
        <v>95340</v>
      </c>
      <c r="C6876" s="503" t="s">
        <v>1209</v>
      </c>
      <c r="D6876" s="502" t="s">
        <v>250</v>
      </c>
      <c r="E6876" s="504">
        <v>0.28999999999999998</v>
      </c>
      <c r="F6876" s="512">
        <v>0</v>
      </c>
    </row>
    <row r="6877" spans="1:6">
      <c r="A6877" s="513" t="s">
        <v>14159</v>
      </c>
      <c r="B6877" s="502">
        <v>101330</v>
      </c>
      <c r="C6877" s="503" t="s">
        <v>1866</v>
      </c>
      <c r="D6877" s="502" t="s">
        <v>1176</v>
      </c>
      <c r="E6877" s="504">
        <v>40.090000000000003</v>
      </c>
      <c r="F6877" s="512">
        <v>0</v>
      </c>
    </row>
    <row r="6878" spans="1:6">
      <c r="A6878" s="513" t="s">
        <v>14159</v>
      </c>
      <c r="B6878" s="502">
        <v>101331</v>
      </c>
      <c r="C6878" s="503" t="s">
        <v>1867</v>
      </c>
      <c r="D6878" s="502" t="s">
        <v>1176</v>
      </c>
      <c r="E6878" s="504">
        <v>43.25</v>
      </c>
      <c r="F6878" s="512">
        <v>0</v>
      </c>
    </row>
    <row r="6879" spans="1:6">
      <c r="A6879" s="513" t="s">
        <v>14159</v>
      </c>
      <c r="B6879" s="502">
        <v>95341</v>
      </c>
      <c r="C6879" s="503" t="s">
        <v>1210</v>
      </c>
      <c r="D6879" s="502" t="s">
        <v>250</v>
      </c>
      <c r="E6879" s="504">
        <v>0.32</v>
      </c>
      <c r="F6879" s="512">
        <v>0</v>
      </c>
    </row>
    <row r="6880" spans="1:6">
      <c r="A6880" s="513" t="s">
        <v>14159</v>
      </c>
      <c r="B6880" s="502">
        <v>95339</v>
      </c>
      <c r="C6880" s="503" t="s">
        <v>1208</v>
      </c>
      <c r="D6880" s="502" t="s">
        <v>250</v>
      </c>
      <c r="E6880" s="504">
        <v>0.38</v>
      </c>
      <c r="F6880" s="512">
        <v>0</v>
      </c>
    </row>
    <row r="6881" spans="1:6">
      <c r="A6881" s="513" t="s">
        <v>14159</v>
      </c>
      <c r="B6881" s="502">
        <v>101329</v>
      </c>
      <c r="C6881" s="503" t="s">
        <v>1865</v>
      </c>
      <c r="D6881" s="502" t="s">
        <v>1176</v>
      </c>
      <c r="E6881" s="504">
        <v>51.34</v>
      </c>
      <c r="F6881" s="512">
        <v>0</v>
      </c>
    </row>
    <row r="6882" spans="1:6">
      <c r="A6882" s="513" t="s">
        <v>14159</v>
      </c>
      <c r="B6882" s="502">
        <v>95342</v>
      </c>
      <c r="C6882" s="503" t="s">
        <v>1211</v>
      </c>
      <c r="D6882" s="502" t="s">
        <v>250</v>
      </c>
      <c r="E6882" s="504">
        <v>0.22</v>
      </c>
      <c r="F6882" s="512">
        <v>0</v>
      </c>
    </row>
    <row r="6883" spans="1:6">
      <c r="A6883" s="513" t="s">
        <v>14159</v>
      </c>
      <c r="B6883" s="502">
        <v>101333</v>
      </c>
      <c r="C6883" s="503" t="s">
        <v>1869</v>
      </c>
      <c r="D6883" s="502" t="s">
        <v>1176</v>
      </c>
      <c r="E6883" s="504">
        <v>30.86</v>
      </c>
      <c r="F6883" s="512">
        <v>0</v>
      </c>
    </row>
    <row r="6884" spans="1:6">
      <c r="A6884" s="513" t="s">
        <v>14159</v>
      </c>
      <c r="B6884" s="502">
        <v>100298</v>
      </c>
      <c r="C6884" s="503" t="s">
        <v>1287</v>
      </c>
      <c r="D6884" s="502" t="s">
        <v>250</v>
      </c>
      <c r="E6884" s="504">
        <v>0.64</v>
      </c>
      <c r="F6884" s="512">
        <v>0</v>
      </c>
    </row>
    <row r="6885" spans="1:6">
      <c r="A6885" s="513" t="s">
        <v>14159</v>
      </c>
      <c r="B6885" s="502">
        <v>101334</v>
      </c>
      <c r="C6885" s="503" t="s">
        <v>1870</v>
      </c>
      <c r="D6885" s="502" t="s">
        <v>1176</v>
      </c>
      <c r="E6885" s="504">
        <v>86.59</v>
      </c>
      <c r="F6885" s="512">
        <v>0</v>
      </c>
    </row>
    <row r="6886" spans="1:6">
      <c r="A6886" s="513" t="s">
        <v>14159</v>
      </c>
      <c r="B6886" s="502">
        <v>95405</v>
      </c>
      <c r="C6886" s="503" t="s">
        <v>1266</v>
      </c>
      <c r="D6886" s="502" t="s">
        <v>250</v>
      </c>
      <c r="E6886" s="504">
        <v>0.99</v>
      </c>
      <c r="F6886" s="512">
        <v>0</v>
      </c>
    </row>
    <row r="6887" spans="1:6">
      <c r="A6887" s="513" t="s">
        <v>14159</v>
      </c>
      <c r="B6887" s="502">
        <v>95423</v>
      </c>
      <c r="C6887" s="503" t="s">
        <v>1280</v>
      </c>
      <c r="D6887" s="502" t="s">
        <v>1176</v>
      </c>
      <c r="E6887" s="504">
        <v>134.08000000000001</v>
      </c>
      <c r="F6887" s="512">
        <v>0</v>
      </c>
    </row>
    <row r="6888" spans="1:6">
      <c r="A6888" s="513" t="s">
        <v>14159</v>
      </c>
      <c r="B6888" s="502">
        <v>95343</v>
      </c>
      <c r="C6888" s="503" t="s">
        <v>1212</v>
      </c>
      <c r="D6888" s="502" t="s">
        <v>250</v>
      </c>
      <c r="E6888" s="504">
        <v>0.25</v>
      </c>
      <c r="F6888" s="512">
        <v>0</v>
      </c>
    </row>
    <row r="6889" spans="1:6">
      <c r="A6889" s="513" t="s">
        <v>14159</v>
      </c>
      <c r="B6889" s="502">
        <v>100295</v>
      </c>
      <c r="C6889" s="503" t="s">
        <v>1286</v>
      </c>
      <c r="D6889" s="502" t="s">
        <v>250</v>
      </c>
      <c r="E6889" s="504">
        <v>0.56000000000000005</v>
      </c>
      <c r="F6889" s="512">
        <v>0</v>
      </c>
    </row>
    <row r="6890" spans="1:6">
      <c r="A6890" s="513" t="s">
        <v>14159</v>
      </c>
      <c r="B6890" s="502">
        <v>101303</v>
      </c>
      <c r="C6890" s="503" t="s">
        <v>1846</v>
      </c>
      <c r="D6890" s="502" t="s">
        <v>1176</v>
      </c>
      <c r="E6890" s="504">
        <v>76.59</v>
      </c>
      <c r="F6890" s="512">
        <v>0</v>
      </c>
    </row>
    <row r="6891" spans="1:6">
      <c r="A6891" s="513" t="s">
        <v>14159</v>
      </c>
      <c r="B6891" s="502">
        <v>95344</v>
      </c>
      <c r="C6891" s="503" t="s">
        <v>1213</v>
      </c>
      <c r="D6891" s="502" t="s">
        <v>250</v>
      </c>
      <c r="E6891" s="504">
        <v>0.2</v>
      </c>
      <c r="F6891" s="512">
        <v>0</v>
      </c>
    </row>
    <row r="6892" spans="1:6">
      <c r="A6892" s="513" t="s">
        <v>14159</v>
      </c>
      <c r="B6892" s="502">
        <v>101308</v>
      </c>
      <c r="C6892" s="503" t="s">
        <v>1850</v>
      </c>
      <c r="D6892" s="502" t="s">
        <v>1176</v>
      </c>
      <c r="E6892" s="504">
        <v>27.25</v>
      </c>
      <c r="F6892" s="512">
        <v>0</v>
      </c>
    </row>
    <row r="6893" spans="1:6">
      <c r="A6893" s="513" t="s">
        <v>14159</v>
      </c>
      <c r="B6893" s="502">
        <v>105536</v>
      </c>
      <c r="C6893" s="503" t="s">
        <v>14161</v>
      </c>
      <c r="D6893" s="502" t="s">
        <v>250</v>
      </c>
      <c r="E6893" s="504">
        <v>0</v>
      </c>
      <c r="F6893" s="512"/>
    </row>
    <row r="6894" spans="1:6">
      <c r="A6894" s="513" t="s">
        <v>14159</v>
      </c>
      <c r="B6894" s="502">
        <v>101320</v>
      </c>
      <c r="C6894" s="503" t="s">
        <v>1858</v>
      </c>
      <c r="D6894" s="502" t="s">
        <v>1176</v>
      </c>
      <c r="E6894" s="504">
        <v>20.079999999999998</v>
      </c>
      <c r="F6894" s="512">
        <v>0</v>
      </c>
    </row>
    <row r="6895" spans="1:6">
      <c r="A6895" s="513" t="s">
        <v>14159</v>
      </c>
      <c r="B6895" s="502">
        <v>95345</v>
      </c>
      <c r="C6895" s="503" t="s">
        <v>1214</v>
      </c>
      <c r="D6895" s="502" t="s">
        <v>250</v>
      </c>
      <c r="E6895" s="504">
        <v>0.55000000000000004</v>
      </c>
      <c r="F6895" s="512">
        <v>0</v>
      </c>
    </row>
    <row r="6896" spans="1:6">
      <c r="A6896" s="513" t="s">
        <v>14159</v>
      </c>
      <c r="B6896" s="502">
        <v>95346</v>
      </c>
      <c r="C6896" s="503" t="s">
        <v>1215</v>
      </c>
      <c r="D6896" s="502" t="s">
        <v>250</v>
      </c>
      <c r="E6896" s="504">
        <v>0.11</v>
      </c>
      <c r="F6896" s="512">
        <v>0</v>
      </c>
    </row>
    <row r="6897" spans="1:6">
      <c r="A6897" s="513" t="s">
        <v>14159</v>
      </c>
      <c r="B6897" s="502">
        <v>101324</v>
      </c>
      <c r="C6897" s="503" t="s">
        <v>1861</v>
      </c>
      <c r="D6897" s="502" t="s">
        <v>1176</v>
      </c>
      <c r="E6897" s="504">
        <v>15.48</v>
      </c>
      <c r="F6897" s="512">
        <v>0</v>
      </c>
    </row>
    <row r="6898" spans="1:6">
      <c r="A6898" s="513" t="s">
        <v>14159</v>
      </c>
      <c r="B6898" s="502">
        <v>101328</v>
      </c>
      <c r="C6898" s="503" t="s">
        <v>1864</v>
      </c>
      <c r="D6898" s="502" t="s">
        <v>1176</v>
      </c>
      <c r="E6898" s="504">
        <v>18.53</v>
      </c>
      <c r="F6898" s="512">
        <v>0</v>
      </c>
    </row>
    <row r="6899" spans="1:6">
      <c r="A6899" s="513" t="s">
        <v>14159</v>
      </c>
      <c r="B6899" s="502">
        <v>95347</v>
      </c>
      <c r="C6899" s="503" t="s">
        <v>1216</v>
      </c>
      <c r="D6899" s="502" t="s">
        <v>250</v>
      </c>
      <c r="E6899" s="504">
        <v>0.11</v>
      </c>
      <c r="F6899" s="512">
        <v>0</v>
      </c>
    </row>
    <row r="6900" spans="1:6">
      <c r="A6900" s="513" t="s">
        <v>14159</v>
      </c>
      <c r="B6900" s="502">
        <v>95348</v>
      </c>
      <c r="C6900" s="503" t="s">
        <v>1217</v>
      </c>
      <c r="D6900" s="502" t="s">
        <v>250</v>
      </c>
      <c r="E6900" s="504">
        <v>0.13</v>
      </c>
      <c r="F6900" s="512">
        <v>0</v>
      </c>
    </row>
    <row r="6901" spans="1:6">
      <c r="A6901" s="513" t="s">
        <v>14159</v>
      </c>
      <c r="B6901" s="502">
        <v>101332</v>
      </c>
      <c r="C6901" s="503" t="s">
        <v>1868</v>
      </c>
      <c r="D6901" s="502" t="s">
        <v>1176</v>
      </c>
      <c r="E6901" s="504">
        <v>13.34</v>
      </c>
      <c r="F6901" s="512">
        <v>0</v>
      </c>
    </row>
    <row r="6902" spans="1:6">
      <c r="A6902" s="513" t="s">
        <v>14159</v>
      </c>
      <c r="B6902" s="502">
        <v>95349</v>
      </c>
      <c r="C6902" s="503" t="s">
        <v>1218</v>
      </c>
      <c r="D6902" s="502" t="s">
        <v>250</v>
      </c>
      <c r="E6902" s="504">
        <v>0.09</v>
      </c>
      <c r="F6902" s="512">
        <v>0</v>
      </c>
    </row>
    <row r="6903" spans="1:6">
      <c r="A6903" s="513" t="s">
        <v>14159</v>
      </c>
      <c r="B6903" s="502">
        <v>101336</v>
      </c>
      <c r="C6903" s="503" t="s">
        <v>1871</v>
      </c>
      <c r="D6903" s="502" t="s">
        <v>1176</v>
      </c>
      <c r="E6903" s="504">
        <v>50.72</v>
      </c>
      <c r="F6903" s="512">
        <v>0</v>
      </c>
    </row>
    <row r="6904" spans="1:6">
      <c r="A6904" s="513" t="s">
        <v>14159</v>
      </c>
      <c r="B6904" s="502">
        <v>95351</v>
      </c>
      <c r="C6904" s="503" t="s">
        <v>1219</v>
      </c>
      <c r="D6904" s="502" t="s">
        <v>250</v>
      </c>
      <c r="E6904" s="504">
        <v>0.37</v>
      </c>
      <c r="F6904" s="512">
        <v>0</v>
      </c>
    </row>
    <row r="6905" spans="1:6">
      <c r="A6905" s="513" t="s">
        <v>14159</v>
      </c>
      <c r="B6905" s="502">
        <v>95352</v>
      </c>
      <c r="C6905" s="503" t="s">
        <v>1220</v>
      </c>
      <c r="D6905" s="502" t="s">
        <v>250</v>
      </c>
      <c r="E6905" s="504">
        <v>0.12</v>
      </c>
      <c r="F6905" s="512">
        <v>0</v>
      </c>
    </row>
    <row r="6906" spans="1:6">
      <c r="A6906" s="513" t="s">
        <v>14159</v>
      </c>
      <c r="B6906" s="502">
        <v>101337</v>
      </c>
      <c r="C6906" s="503" t="s">
        <v>1872</v>
      </c>
      <c r="D6906" s="502" t="s">
        <v>1176</v>
      </c>
      <c r="E6906" s="504">
        <v>17.13</v>
      </c>
      <c r="F6906" s="512">
        <v>0</v>
      </c>
    </row>
    <row r="6907" spans="1:6">
      <c r="A6907" s="513" t="s">
        <v>14159</v>
      </c>
      <c r="B6907" s="502">
        <v>101338</v>
      </c>
      <c r="C6907" s="503" t="s">
        <v>1873</v>
      </c>
      <c r="D6907" s="502" t="s">
        <v>1176</v>
      </c>
      <c r="E6907" s="504">
        <v>21.76</v>
      </c>
      <c r="F6907" s="512">
        <v>0</v>
      </c>
    </row>
    <row r="6908" spans="1:6">
      <c r="A6908" s="513" t="s">
        <v>14159</v>
      </c>
      <c r="B6908" s="502">
        <v>95354</v>
      </c>
      <c r="C6908" s="503" t="s">
        <v>1221</v>
      </c>
      <c r="D6908" s="502" t="s">
        <v>250</v>
      </c>
      <c r="E6908" s="504">
        <v>0.14000000000000001</v>
      </c>
      <c r="F6908" s="512">
        <v>0</v>
      </c>
    </row>
    <row r="6909" spans="1:6">
      <c r="A6909" s="513" t="s">
        <v>14159</v>
      </c>
      <c r="B6909" s="502">
        <v>101339</v>
      </c>
      <c r="C6909" s="503" t="s">
        <v>1874</v>
      </c>
      <c r="D6909" s="502" t="s">
        <v>1176</v>
      </c>
      <c r="E6909" s="504">
        <v>20.100000000000001</v>
      </c>
      <c r="F6909" s="512">
        <v>0</v>
      </c>
    </row>
    <row r="6910" spans="1:6">
      <c r="A6910" s="513" t="s">
        <v>14159</v>
      </c>
      <c r="B6910" s="502">
        <v>101340</v>
      </c>
      <c r="C6910" s="503" t="s">
        <v>1875</v>
      </c>
      <c r="D6910" s="502" t="s">
        <v>1176</v>
      </c>
      <c r="E6910" s="504">
        <v>20.079999999999998</v>
      </c>
      <c r="F6910" s="512">
        <v>0</v>
      </c>
    </row>
    <row r="6911" spans="1:6">
      <c r="A6911" s="513" t="s">
        <v>14159</v>
      </c>
      <c r="B6911" s="502">
        <v>95389</v>
      </c>
      <c r="C6911" s="503" t="s">
        <v>1253</v>
      </c>
      <c r="D6911" s="502" t="s">
        <v>250</v>
      </c>
      <c r="E6911" s="504">
        <v>0.14000000000000001</v>
      </c>
      <c r="F6911" s="512">
        <v>0</v>
      </c>
    </row>
    <row r="6912" spans="1:6">
      <c r="A6912" s="513" t="s">
        <v>14159</v>
      </c>
      <c r="B6912" s="502">
        <v>101341</v>
      </c>
      <c r="C6912" s="503" t="s">
        <v>1876</v>
      </c>
      <c r="D6912" s="502" t="s">
        <v>1176</v>
      </c>
      <c r="E6912" s="504">
        <v>16.71</v>
      </c>
      <c r="F6912" s="512">
        <v>0</v>
      </c>
    </row>
    <row r="6913" spans="1:6">
      <c r="A6913" s="513" t="s">
        <v>14159</v>
      </c>
      <c r="B6913" s="502">
        <v>95355</v>
      </c>
      <c r="C6913" s="503" t="s">
        <v>1222</v>
      </c>
      <c r="D6913" s="502" t="s">
        <v>250</v>
      </c>
      <c r="E6913" s="504">
        <v>0.12</v>
      </c>
      <c r="F6913" s="512">
        <v>0</v>
      </c>
    </row>
    <row r="6914" spans="1:6">
      <c r="A6914" s="513" t="s">
        <v>14159</v>
      </c>
      <c r="B6914" s="502">
        <v>95356</v>
      </c>
      <c r="C6914" s="503" t="s">
        <v>1223</v>
      </c>
      <c r="D6914" s="502" t="s">
        <v>250</v>
      </c>
      <c r="E6914" s="504">
        <v>0.14000000000000001</v>
      </c>
      <c r="F6914" s="512">
        <v>0</v>
      </c>
    </row>
    <row r="6915" spans="1:6">
      <c r="A6915" s="513" t="s">
        <v>14159</v>
      </c>
      <c r="B6915" s="502">
        <v>101342</v>
      </c>
      <c r="C6915" s="503" t="s">
        <v>1877</v>
      </c>
      <c r="D6915" s="502" t="s">
        <v>1176</v>
      </c>
      <c r="E6915" s="504">
        <v>20.100000000000001</v>
      </c>
      <c r="F6915" s="512">
        <v>0</v>
      </c>
    </row>
    <row r="6916" spans="1:6">
      <c r="A6916" s="513" t="s">
        <v>14159</v>
      </c>
      <c r="B6916" s="502">
        <v>95357</v>
      </c>
      <c r="C6916" s="503" t="s">
        <v>1224</v>
      </c>
      <c r="D6916" s="502" t="s">
        <v>250</v>
      </c>
      <c r="E6916" s="504">
        <v>0.25</v>
      </c>
      <c r="F6916" s="512">
        <v>0</v>
      </c>
    </row>
    <row r="6917" spans="1:6">
      <c r="A6917" s="513" t="s">
        <v>14159</v>
      </c>
      <c r="B6917" s="502">
        <v>101343</v>
      </c>
      <c r="C6917" s="503" t="s">
        <v>1878</v>
      </c>
      <c r="D6917" s="502" t="s">
        <v>1176</v>
      </c>
      <c r="E6917" s="504">
        <v>33.799999999999997</v>
      </c>
      <c r="F6917" s="512">
        <v>0</v>
      </c>
    </row>
    <row r="6918" spans="1:6">
      <c r="A6918" s="513" t="s">
        <v>14159</v>
      </c>
      <c r="B6918" s="502">
        <v>95358</v>
      </c>
      <c r="C6918" s="503" t="s">
        <v>1225</v>
      </c>
      <c r="D6918" s="502" t="s">
        <v>250</v>
      </c>
      <c r="E6918" s="504">
        <v>0.28999999999999998</v>
      </c>
      <c r="F6918" s="512">
        <v>0</v>
      </c>
    </row>
    <row r="6919" spans="1:6">
      <c r="A6919" s="513" t="s">
        <v>14159</v>
      </c>
      <c r="B6919" s="502">
        <v>101344</v>
      </c>
      <c r="C6919" s="503" t="s">
        <v>1879</v>
      </c>
      <c r="D6919" s="502" t="s">
        <v>1176</v>
      </c>
      <c r="E6919" s="504">
        <v>39.56</v>
      </c>
      <c r="F6919" s="512">
        <v>0</v>
      </c>
    </row>
    <row r="6920" spans="1:6">
      <c r="A6920" s="513" t="s">
        <v>14159</v>
      </c>
      <c r="B6920" s="502">
        <v>95359</v>
      </c>
      <c r="C6920" s="503" t="s">
        <v>1226</v>
      </c>
      <c r="D6920" s="502" t="s">
        <v>250</v>
      </c>
      <c r="E6920" s="504">
        <v>0.28999999999999998</v>
      </c>
      <c r="F6920" s="512">
        <v>0</v>
      </c>
    </row>
    <row r="6921" spans="1:6">
      <c r="A6921" s="513" t="s">
        <v>14159</v>
      </c>
      <c r="B6921" s="502">
        <v>101345</v>
      </c>
      <c r="C6921" s="503" t="s">
        <v>1880</v>
      </c>
      <c r="D6921" s="502" t="s">
        <v>1176</v>
      </c>
      <c r="E6921" s="504">
        <v>39.56</v>
      </c>
      <c r="F6921" s="512">
        <v>0</v>
      </c>
    </row>
    <row r="6922" spans="1:6">
      <c r="A6922" s="513" t="s">
        <v>14159</v>
      </c>
      <c r="B6922" s="502">
        <v>101346</v>
      </c>
      <c r="C6922" s="503" t="s">
        <v>1881</v>
      </c>
      <c r="D6922" s="502" t="s">
        <v>1176</v>
      </c>
      <c r="E6922" s="504">
        <v>24.65</v>
      </c>
      <c r="F6922" s="512">
        <v>0</v>
      </c>
    </row>
    <row r="6923" spans="1:6">
      <c r="A6923" s="513" t="s">
        <v>14159</v>
      </c>
      <c r="B6923" s="502">
        <v>101347</v>
      </c>
      <c r="C6923" s="503" t="s">
        <v>1882</v>
      </c>
      <c r="D6923" s="502" t="s">
        <v>1176</v>
      </c>
      <c r="E6923" s="504">
        <v>27.88</v>
      </c>
      <c r="F6923" s="512">
        <v>0</v>
      </c>
    </row>
    <row r="6924" spans="1:6">
      <c r="A6924" s="513" t="s">
        <v>14159</v>
      </c>
      <c r="B6924" s="502">
        <v>95361</v>
      </c>
      <c r="C6924" s="503" t="s">
        <v>1228</v>
      </c>
      <c r="D6924" s="502" t="s">
        <v>250</v>
      </c>
      <c r="E6924" s="504">
        <v>0.14000000000000001</v>
      </c>
      <c r="F6924" s="512">
        <v>0</v>
      </c>
    </row>
    <row r="6925" spans="1:6">
      <c r="A6925" s="513" t="s">
        <v>14159</v>
      </c>
      <c r="B6925" s="502">
        <v>101348</v>
      </c>
      <c r="C6925" s="503" t="s">
        <v>1883</v>
      </c>
      <c r="D6925" s="502" t="s">
        <v>1176</v>
      </c>
      <c r="E6925" s="504">
        <v>20.079999999999998</v>
      </c>
      <c r="F6925" s="512">
        <v>0</v>
      </c>
    </row>
    <row r="6926" spans="1:6">
      <c r="A6926" s="513" t="s">
        <v>14159</v>
      </c>
      <c r="B6926" s="502">
        <v>101349</v>
      </c>
      <c r="C6926" s="503" t="s">
        <v>1884</v>
      </c>
      <c r="D6926" s="502" t="s">
        <v>1176</v>
      </c>
      <c r="E6926" s="504">
        <v>35.79</v>
      </c>
      <c r="F6926" s="512">
        <v>0</v>
      </c>
    </row>
    <row r="6927" spans="1:6">
      <c r="A6927" s="513" t="s">
        <v>14159</v>
      </c>
      <c r="B6927" s="502">
        <v>95362</v>
      </c>
      <c r="C6927" s="503" t="s">
        <v>1229</v>
      </c>
      <c r="D6927" s="502" t="s">
        <v>250</v>
      </c>
      <c r="E6927" s="504">
        <v>0.26</v>
      </c>
      <c r="F6927" s="512">
        <v>0</v>
      </c>
    </row>
    <row r="6928" spans="1:6">
      <c r="A6928" s="513" t="s">
        <v>14159</v>
      </c>
      <c r="B6928" s="502">
        <v>95363</v>
      </c>
      <c r="C6928" s="503" t="s">
        <v>1230</v>
      </c>
      <c r="D6928" s="502" t="s">
        <v>250</v>
      </c>
      <c r="E6928" s="504">
        <v>0.26</v>
      </c>
      <c r="F6928" s="512">
        <v>0</v>
      </c>
    </row>
    <row r="6929" spans="1:6">
      <c r="A6929" s="513" t="s">
        <v>14159</v>
      </c>
      <c r="B6929" s="502">
        <v>101350</v>
      </c>
      <c r="C6929" s="503" t="s">
        <v>1885</v>
      </c>
      <c r="D6929" s="502" t="s">
        <v>1176</v>
      </c>
      <c r="E6929" s="504">
        <v>35.79</v>
      </c>
      <c r="F6929" s="512">
        <v>0</v>
      </c>
    </row>
    <row r="6930" spans="1:6">
      <c r="A6930" s="513" t="s">
        <v>14159</v>
      </c>
      <c r="B6930" s="502">
        <v>95360</v>
      </c>
      <c r="C6930" s="503" t="s">
        <v>1227</v>
      </c>
      <c r="D6930" s="502" t="s">
        <v>250</v>
      </c>
      <c r="E6930" s="504">
        <v>0.2</v>
      </c>
      <c r="F6930" s="512">
        <v>0</v>
      </c>
    </row>
    <row r="6931" spans="1:6">
      <c r="A6931" s="513" t="s">
        <v>14159</v>
      </c>
      <c r="B6931" s="502">
        <v>101351</v>
      </c>
      <c r="C6931" s="503" t="s">
        <v>1886</v>
      </c>
      <c r="D6931" s="502" t="s">
        <v>1176</v>
      </c>
      <c r="E6931" s="504">
        <v>20.100000000000001</v>
      </c>
      <c r="F6931" s="512">
        <v>0</v>
      </c>
    </row>
    <row r="6932" spans="1:6">
      <c r="A6932" s="513" t="s">
        <v>14159</v>
      </c>
      <c r="B6932" s="502">
        <v>95365</v>
      </c>
      <c r="C6932" s="503" t="s">
        <v>1232</v>
      </c>
      <c r="D6932" s="502" t="s">
        <v>250</v>
      </c>
      <c r="E6932" s="504">
        <v>0.14000000000000001</v>
      </c>
      <c r="F6932" s="512">
        <v>0</v>
      </c>
    </row>
    <row r="6933" spans="1:6">
      <c r="A6933" s="513" t="s">
        <v>14159</v>
      </c>
      <c r="B6933" s="502">
        <v>101352</v>
      </c>
      <c r="C6933" s="503" t="s">
        <v>1887</v>
      </c>
      <c r="D6933" s="502" t="s">
        <v>1176</v>
      </c>
      <c r="E6933" s="504">
        <v>20.100000000000001</v>
      </c>
      <c r="F6933" s="512">
        <v>0</v>
      </c>
    </row>
    <row r="6934" spans="1:6">
      <c r="A6934" s="513" t="s">
        <v>14159</v>
      </c>
      <c r="B6934" s="502">
        <v>95364</v>
      </c>
      <c r="C6934" s="503" t="s">
        <v>1231</v>
      </c>
      <c r="D6934" s="502" t="s">
        <v>250</v>
      </c>
      <c r="E6934" s="504">
        <v>0.14000000000000001</v>
      </c>
      <c r="F6934" s="512">
        <v>0</v>
      </c>
    </row>
    <row r="6935" spans="1:6">
      <c r="A6935" s="513" t="s">
        <v>14159</v>
      </c>
      <c r="B6935" s="502">
        <v>95366</v>
      </c>
      <c r="C6935" s="503" t="s">
        <v>1233</v>
      </c>
      <c r="D6935" s="502" t="s">
        <v>250</v>
      </c>
      <c r="E6935" s="504">
        <v>0.14000000000000001</v>
      </c>
      <c r="F6935" s="512">
        <v>0</v>
      </c>
    </row>
    <row r="6936" spans="1:6">
      <c r="A6936" s="513" t="s">
        <v>14159</v>
      </c>
      <c r="B6936" s="502">
        <v>101353</v>
      </c>
      <c r="C6936" s="503" t="s">
        <v>1888</v>
      </c>
      <c r="D6936" s="502" t="s">
        <v>1176</v>
      </c>
      <c r="E6936" s="504">
        <v>20.079999999999998</v>
      </c>
      <c r="F6936" s="512">
        <v>0</v>
      </c>
    </row>
    <row r="6937" spans="1:6">
      <c r="A6937" s="513" t="s">
        <v>14159</v>
      </c>
      <c r="B6937" s="502">
        <v>95367</v>
      </c>
      <c r="C6937" s="503" t="s">
        <v>1234</v>
      </c>
      <c r="D6937" s="502" t="s">
        <v>250</v>
      </c>
      <c r="E6937" s="504">
        <v>0.26</v>
      </c>
      <c r="F6937" s="512">
        <v>0</v>
      </c>
    </row>
    <row r="6938" spans="1:6">
      <c r="A6938" s="513" t="s">
        <v>14159</v>
      </c>
      <c r="B6938" s="502">
        <v>101355</v>
      </c>
      <c r="C6938" s="503" t="s">
        <v>1889</v>
      </c>
      <c r="D6938" s="502" t="s">
        <v>1176</v>
      </c>
      <c r="E6938" s="504">
        <v>35.79</v>
      </c>
      <c r="F6938" s="512">
        <v>0</v>
      </c>
    </row>
    <row r="6939" spans="1:6">
      <c r="A6939" s="513" t="s">
        <v>14159</v>
      </c>
      <c r="B6939" s="502">
        <v>95368</v>
      </c>
      <c r="C6939" s="503" t="s">
        <v>1235</v>
      </c>
      <c r="D6939" s="502" t="s">
        <v>250</v>
      </c>
      <c r="E6939" s="504">
        <v>0.18</v>
      </c>
      <c r="F6939" s="512">
        <v>0</v>
      </c>
    </row>
    <row r="6940" spans="1:6">
      <c r="A6940" s="513" t="s">
        <v>14159</v>
      </c>
      <c r="B6940" s="502">
        <v>95369</v>
      </c>
      <c r="C6940" s="503" t="s">
        <v>1236</v>
      </c>
      <c r="D6940" s="502" t="s">
        <v>250</v>
      </c>
      <c r="E6940" s="504">
        <v>0.16</v>
      </c>
      <c r="F6940" s="512">
        <v>0</v>
      </c>
    </row>
    <row r="6941" spans="1:6">
      <c r="A6941" s="513" t="s">
        <v>14159</v>
      </c>
      <c r="B6941" s="502">
        <v>95370</v>
      </c>
      <c r="C6941" s="503" t="s">
        <v>1237</v>
      </c>
      <c r="D6941" s="502" t="s">
        <v>250</v>
      </c>
      <c r="E6941" s="504">
        <v>0.32</v>
      </c>
      <c r="F6941" s="512">
        <v>0</v>
      </c>
    </row>
    <row r="6942" spans="1:6">
      <c r="A6942" s="513" t="s">
        <v>14159</v>
      </c>
      <c r="B6942" s="502">
        <v>101356</v>
      </c>
      <c r="C6942" s="503" t="s">
        <v>1890</v>
      </c>
      <c r="D6942" s="502" t="s">
        <v>1176</v>
      </c>
      <c r="E6942" s="504">
        <v>43.25</v>
      </c>
      <c r="F6942" s="512">
        <v>0</v>
      </c>
    </row>
    <row r="6943" spans="1:6">
      <c r="A6943" s="513" t="s">
        <v>14159</v>
      </c>
      <c r="B6943" s="502">
        <v>95371</v>
      </c>
      <c r="C6943" s="503" t="s">
        <v>1238</v>
      </c>
      <c r="D6943" s="502" t="s">
        <v>250</v>
      </c>
      <c r="E6943" s="504">
        <v>0.46</v>
      </c>
      <c r="F6943" s="512">
        <v>0</v>
      </c>
    </row>
    <row r="6944" spans="1:6">
      <c r="A6944" s="513" t="s">
        <v>14159</v>
      </c>
      <c r="B6944" s="502">
        <v>101357</v>
      </c>
      <c r="C6944" s="503" t="s">
        <v>1891</v>
      </c>
      <c r="D6944" s="502" t="s">
        <v>1176</v>
      </c>
      <c r="E6944" s="504">
        <v>62.12</v>
      </c>
      <c r="F6944" s="512">
        <v>0</v>
      </c>
    </row>
    <row r="6945" spans="1:6">
      <c r="A6945" s="513" t="s">
        <v>14159</v>
      </c>
      <c r="B6945" s="502">
        <v>95372</v>
      </c>
      <c r="C6945" s="503" t="s">
        <v>1239</v>
      </c>
      <c r="D6945" s="502" t="s">
        <v>250</v>
      </c>
      <c r="E6945" s="504">
        <v>0.32</v>
      </c>
      <c r="F6945" s="512">
        <v>0</v>
      </c>
    </row>
    <row r="6946" spans="1:6">
      <c r="A6946" s="513" t="s">
        <v>14159</v>
      </c>
      <c r="B6946" s="502">
        <v>101358</v>
      </c>
      <c r="C6946" s="503" t="s">
        <v>1892</v>
      </c>
      <c r="D6946" s="502" t="s">
        <v>1176</v>
      </c>
      <c r="E6946" s="504">
        <v>43.25</v>
      </c>
      <c r="F6946" s="512">
        <v>0</v>
      </c>
    </row>
    <row r="6947" spans="1:6">
      <c r="A6947" s="513" t="s">
        <v>14159</v>
      </c>
      <c r="B6947" s="502">
        <v>95373</v>
      </c>
      <c r="C6947" s="503" t="s">
        <v>1240</v>
      </c>
      <c r="D6947" s="502" t="s">
        <v>250</v>
      </c>
      <c r="E6947" s="504">
        <v>0.31</v>
      </c>
      <c r="F6947" s="512">
        <v>0</v>
      </c>
    </row>
    <row r="6948" spans="1:6">
      <c r="A6948" s="513" t="s">
        <v>14159</v>
      </c>
      <c r="B6948" s="502">
        <v>101359</v>
      </c>
      <c r="C6948" s="503" t="s">
        <v>1893</v>
      </c>
      <c r="D6948" s="502" t="s">
        <v>1176</v>
      </c>
      <c r="E6948" s="504">
        <v>42</v>
      </c>
      <c r="F6948" s="512">
        <v>0</v>
      </c>
    </row>
    <row r="6949" spans="1:6">
      <c r="A6949" s="513" t="s">
        <v>14159</v>
      </c>
      <c r="B6949" s="502">
        <v>101360</v>
      </c>
      <c r="C6949" s="503" t="s">
        <v>1894</v>
      </c>
      <c r="D6949" s="502" t="s">
        <v>1176</v>
      </c>
      <c r="E6949" s="504">
        <v>43.25</v>
      </c>
      <c r="F6949" s="512">
        <v>0</v>
      </c>
    </row>
    <row r="6950" spans="1:6">
      <c r="A6950" s="513" t="s">
        <v>14159</v>
      </c>
      <c r="B6950" s="502">
        <v>95374</v>
      </c>
      <c r="C6950" s="503" t="s">
        <v>1241</v>
      </c>
      <c r="D6950" s="502" t="s">
        <v>250</v>
      </c>
      <c r="E6950" s="504">
        <v>0.32</v>
      </c>
      <c r="F6950" s="512">
        <v>0</v>
      </c>
    </row>
    <row r="6951" spans="1:6">
      <c r="A6951" s="513" t="s">
        <v>14159</v>
      </c>
      <c r="B6951" s="502">
        <v>95375</v>
      </c>
      <c r="C6951" s="503" t="s">
        <v>1242</v>
      </c>
      <c r="D6951" s="502" t="s">
        <v>250</v>
      </c>
      <c r="E6951" s="504">
        <v>0.38</v>
      </c>
      <c r="F6951" s="512">
        <v>0</v>
      </c>
    </row>
    <row r="6952" spans="1:6">
      <c r="A6952" s="513" t="s">
        <v>14159</v>
      </c>
      <c r="B6952" s="502">
        <v>101361</v>
      </c>
      <c r="C6952" s="503" t="s">
        <v>1895</v>
      </c>
      <c r="D6952" s="502" t="s">
        <v>1176</v>
      </c>
      <c r="E6952" s="504">
        <v>51.24</v>
      </c>
      <c r="F6952" s="512">
        <v>0</v>
      </c>
    </row>
    <row r="6953" spans="1:6">
      <c r="A6953" s="513" t="s">
        <v>14159</v>
      </c>
      <c r="B6953" s="502">
        <v>95376</v>
      </c>
      <c r="C6953" s="503" t="s">
        <v>1243</v>
      </c>
      <c r="D6953" s="502" t="s">
        <v>250</v>
      </c>
      <c r="E6953" s="504">
        <v>0.1</v>
      </c>
      <c r="F6953" s="512">
        <v>0</v>
      </c>
    </row>
    <row r="6954" spans="1:6">
      <c r="A6954" s="513" t="s">
        <v>14159</v>
      </c>
      <c r="B6954" s="502">
        <v>95377</v>
      </c>
      <c r="C6954" s="503" t="s">
        <v>1244</v>
      </c>
      <c r="D6954" s="502" t="s">
        <v>250</v>
      </c>
      <c r="E6954" s="504">
        <v>0.25</v>
      </c>
      <c r="F6954" s="512">
        <v>0</v>
      </c>
    </row>
    <row r="6955" spans="1:6">
      <c r="A6955" s="513" t="s">
        <v>14159</v>
      </c>
      <c r="B6955" s="502">
        <v>101363</v>
      </c>
      <c r="C6955" s="503" t="s">
        <v>1896</v>
      </c>
      <c r="D6955" s="502" t="s">
        <v>1176</v>
      </c>
      <c r="E6955" s="504">
        <v>33.799999999999997</v>
      </c>
      <c r="F6955" s="512">
        <v>0</v>
      </c>
    </row>
    <row r="6956" spans="1:6">
      <c r="A6956" s="513" t="s">
        <v>14159</v>
      </c>
      <c r="B6956" s="502">
        <v>95378</v>
      </c>
      <c r="C6956" s="503" t="s">
        <v>1245</v>
      </c>
      <c r="D6956" s="502" t="s">
        <v>250</v>
      </c>
      <c r="E6956" s="504">
        <v>0.3</v>
      </c>
      <c r="F6956" s="512">
        <v>0</v>
      </c>
    </row>
    <row r="6957" spans="1:6">
      <c r="A6957" s="513" t="s">
        <v>14159</v>
      </c>
      <c r="B6957" s="502">
        <v>101364</v>
      </c>
      <c r="C6957" s="503" t="s">
        <v>1897</v>
      </c>
      <c r="D6957" s="502" t="s">
        <v>1176</v>
      </c>
      <c r="E6957" s="504">
        <v>41.25</v>
      </c>
      <c r="F6957" s="512">
        <v>0</v>
      </c>
    </row>
    <row r="6958" spans="1:6">
      <c r="A6958" s="513" t="s">
        <v>14159</v>
      </c>
      <c r="B6958" s="502">
        <v>95379</v>
      </c>
      <c r="C6958" s="503" t="s">
        <v>1246</v>
      </c>
      <c r="D6958" s="502" t="s">
        <v>250</v>
      </c>
      <c r="E6958" s="504">
        <v>0.25</v>
      </c>
      <c r="F6958" s="512">
        <v>0</v>
      </c>
    </row>
    <row r="6959" spans="1:6">
      <c r="A6959" s="513" t="s">
        <v>14159</v>
      </c>
      <c r="B6959" s="502">
        <v>101365</v>
      </c>
      <c r="C6959" s="503" t="s">
        <v>1898</v>
      </c>
      <c r="D6959" s="502" t="s">
        <v>1176</v>
      </c>
      <c r="E6959" s="504">
        <v>33.799999999999997</v>
      </c>
      <c r="F6959" s="512">
        <v>0</v>
      </c>
    </row>
    <row r="6960" spans="1:6">
      <c r="A6960" s="513" t="s">
        <v>14159</v>
      </c>
      <c r="B6960" s="502">
        <v>95380</v>
      </c>
      <c r="C6960" s="503" t="s">
        <v>1247</v>
      </c>
      <c r="D6960" s="502" t="s">
        <v>250</v>
      </c>
      <c r="E6960" s="504">
        <v>0.28999999999999998</v>
      </c>
      <c r="F6960" s="512">
        <v>0</v>
      </c>
    </row>
    <row r="6961" spans="1:6">
      <c r="A6961" s="513" t="s">
        <v>14159</v>
      </c>
      <c r="B6961" s="502">
        <v>101366</v>
      </c>
      <c r="C6961" s="503" t="s">
        <v>1899</v>
      </c>
      <c r="D6961" s="502" t="s">
        <v>1176</v>
      </c>
      <c r="E6961" s="504">
        <v>39.72</v>
      </c>
      <c r="F6961" s="512">
        <v>0</v>
      </c>
    </row>
    <row r="6962" spans="1:6">
      <c r="A6962" s="513" t="s">
        <v>14159</v>
      </c>
      <c r="B6962" s="502">
        <v>100535</v>
      </c>
      <c r="C6962" s="503" t="s">
        <v>1296</v>
      </c>
      <c r="D6962" s="502" t="s">
        <v>250</v>
      </c>
      <c r="E6962" s="504">
        <v>0.3</v>
      </c>
      <c r="F6962" s="512">
        <v>0</v>
      </c>
    </row>
    <row r="6963" spans="1:6">
      <c r="A6963" s="513" t="s">
        <v>14159</v>
      </c>
      <c r="B6963" s="502">
        <v>100536</v>
      </c>
      <c r="C6963" s="503" t="s">
        <v>1297</v>
      </c>
      <c r="D6963" s="502" t="s">
        <v>1176</v>
      </c>
      <c r="E6963" s="504">
        <v>41.61</v>
      </c>
      <c r="F6963" s="512">
        <v>0</v>
      </c>
    </row>
    <row r="6964" spans="1:6">
      <c r="A6964" s="513" t="s">
        <v>14159</v>
      </c>
      <c r="B6964" s="502">
        <v>101368</v>
      </c>
      <c r="C6964" s="503" t="s">
        <v>1900</v>
      </c>
      <c r="D6964" s="502" t="s">
        <v>1176</v>
      </c>
      <c r="E6964" s="504">
        <v>56.82</v>
      </c>
      <c r="F6964" s="512">
        <v>0</v>
      </c>
    </row>
    <row r="6965" spans="1:6">
      <c r="A6965" s="513" t="s">
        <v>14159</v>
      </c>
      <c r="B6965" s="502">
        <v>101369</v>
      </c>
      <c r="C6965" s="503" t="s">
        <v>1901</v>
      </c>
      <c r="D6965" s="502" t="s">
        <v>1176</v>
      </c>
      <c r="E6965" s="504">
        <v>48.73</v>
      </c>
      <c r="F6965" s="512">
        <v>0</v>
      </c>
    </row>
    <row r="6966" spans="1:6">
      <c r="A6966" s="513" t="s">
        <v>14159</v>
      </c>
      <c r="B6966" s="502">
        <v>95385</v>
      </c>
      <c r="C6966" s="503" t="s">
        <v>1250</v>
      </c>
      <c r="D6966" s="502" t="s">
        <v>250</v>
      </c>
      <c r="E6966" s="504">
        <v>0.24</v>
      </c>
      <c r="F6966" s="512">
        <v>0</v>
      </c>
    </row>
    <row r="6967" spans="1:6">
      <c r="A6967" s="513" t="s">
        <v>14159</v>
      </c>
      <c r="B6967" s="502">
        <v>101370</v>
      </c>
      <c r="C6967" s="503" t="s">
        <v>1902</v>
      </c>
      <c r="D6967" s="502" t="s">
        <v>1176</v>
      </c>
      <c r="E6967" s="504">
        <v>33.4</v>
      </c>
      <c r="F6967" s="512">
        <v>0</v>
      </c>
    </row>
    <row r="6968" spans="1:6">
      <c r="A6968" s="513" t="s">
        <v>14159</v>
      </c>
      <c r="B6968" s="502">
        <v>95406</v>
      </c>
      <c r="C6968" s="503" t="s">
        <v>1267</v>
      </c>
      <c r="D6968" s="502" t="s">
        <v>250</v>
      </c>
      <c r="E6968" s="504">
        <v>0.18</v>
      </c>
      <c r="F6968" s="512">
        <v>0</v>
      </c>
    </row>
    <row r="6969" spans="1:6">
      <c r="A6969" s="513" t="s">
        <v>14159</v>
      </c>
      <c r="B6969" s="502">
        <v>95424</v>
      </c>
      <c r="C6969" s="503" t="s">
        <v>1281</v>
      </c>
      <c r="D6969" s="502" t="s">
        <v>1176</v>
      </c>
      <c r="E6969" s="504">
        <v>24.35</v>
      </c>
      <c r="F6969" s="512">
        <v>0</v>
      </c>
    </row>
    <row r="6970" spans="1:6">
      <c r="A6970" s="513" t="s">
        <v>14159</v>
      </c>
      <c r="B6970" s="502">
        <v>95386</v>
      </c>
      <c r="C6970" s="503" t="s">
        <v>1251</v>
      </c>
      <c r="D6970" s="502" t="s">
        <v>250</v>
      </c>
      <c r="E6970" s="504">
        <v>0.2</v>
      </c>
      <c r="F6970" s="512">
        <v>0</v>
      </c>
    </row>
    <row r="6971" spans="1:6">
      <c r="A6971" s="513" t="s">
        <v>14159</v>
      </c>
      <c r="B6971" s="502">
        <v>95383</v>
      </c>
      <c r="C6971" s="503" t="s">
        <v>1248</v>
      </c>
      <c r="D6971" s="502" t="s">
        <v>250</v>
      </c>
      <c r="E6971" s="504">
        <v>0.42</v>
      </c>
      <c r="F6971" s="512">
        <v>0</v>
      </c>
    </row>
    <row r="6972" spans="1:6">
      <c r="A6972" s="513" t="s">
        <v>14159</v>
      </c>
      <c r="B6972" s="502">
        <v>95384</v>
      </c>
      <c r="C6972" s="503" t="s">
        <v>1249</v>
      </c>
      <c r="D6972" s="502" t="s">
        <v>250</v>
      </c>
      <c r="E6972" s="504">
        <v>0.36</v>
      </c>
      <c r="F6972" s="512">
        <v>0</v>
      </c>
    </row>
    <row r="6973" spans="1:6">
      <c r="A6973" s="513" t="s">
        <v>14159</v>
      </c>
      <c r="B6973" s="502">
        <v>100299</v>
      </c>
      <c r="C6973" s="503" t="s">
        <v>1288</v>
      </c>
      <c r="D6973" s="502" t="s">
        <v>250</v>
      </c>
      <c r="E6973" s="504">
        <v>0.88</v>
      </c>
      <c r="F6973" s="512">
        <v>0</v>
      </c>
    </row>
    <row r="6974" spans="1:6">
      <c r="A6974" s="513" t="s">
        <v>14159</v>
      </c>
      <c r="B6974" s="502">
        <v>100315</v>
      </c>
      <c r="C6974" s="503" t="s">
        <v>1293</v>
      </c>
      <c r="D6974" s="502" t="s">
        <v>1176</v>
      </c>
      <c r="E6974" s="504">
        <v>118.53</v>
      </c>
      <c r="F6974" s="512">
        <v>0</v>
      </c>
    </row>
    <row r="6975" spans="1:6">
      <c r="A6975" s="513" t="s">
        <v>14159</v>
      </c>
      <c r="B6975" s="502">
        <v>95387</v>
      </c>
      <c r="C6975" s="503" t="s">
        <v>1252</v>
      </c>
      <c r="D6975" s="502" t="s">
        <v>250</v>
      </c>
      <c r="E6975" s="504">
        <v>0.28000000000000003</v>
      </c>
      <c r="F6975" s="512">
        <v>0</v>
      </c>
    </row>
    <row r="6976" spans="1:6">
      <c r="A6976" s="513" t="s">
        <v>14159</v>
      </c>
      <c r="B6976" s="502">
        <v>101371</v>
      </c>
      <c r="C6976" s="503" t="s">
        <v>1903</v>
      </c>
      <c r="D6976" s="502" t="s">
        <v>1176</v>
      </c>
      <c r="E6976" s="504">
        <v>38.909999999999997</v>
      </c>
      <c r="F6976" s="512">
        <v>0</v>
      </c>
    </row>
    <row r="6977" spans="1:6">
      <c r="A6977" s="513" t="s">
        <v>14159</v>
      </c>
      <c r="B6977" s="502">
        <v>100288</v>
      </c>
      <c r="C6977" s="503" t="s">
        <v>1282</v>
      </c>
      <c r="D6977" s="502" t="s">
        <v>250</v>
      </c>
      <c r="E6977" s="504">
        <v>7.0000000000000007E-2</v>
      </c>
      <c r="F6977" s="512">
        <v>0</v>
      </c>
    </row>
    <row r="6978" spans="1:6">
      <c r="A6978" s="513" t="s">
        <v>14159</v>
      </c>
      <c r="B6978" s="502">
        <v>101372</v>
      </c>
      <c r="C6978" s="503" t="s">
        <v>1904</v>
      </c>
      <c r="D6978" s="502" t="s">
        <v>1176</v>
      </c>
      <c r="E6978" s="504">
        <v>10.55</v>
      </c>
      <c r="F6978" s="512">
        <v>0</v>
      </c>
    </row>
    <row r="6979" spans="1:6">
      <c r="A6979" s="513" t="s">
        <v>14159</v>
      </c>
      <c r="B6979" s="502">
        <v>90775</v>
      </c>
      <c r="C6979" s="503" t="s">
        <v>1168</v>
      </c>
      <c r="D6979" s="502" t="s">
        <v>250</v>
      </c>
      <c r="E6979" s="504">
        <v>18.34</v>
      </c>
      <c r="F6979" s="512">
        <v>0</v>
      </c>
    </row>
    <row r="6980" spans="1:6">
      <c r="A6980" s="513" t="s">
        <v>14159</v>
      </c>
      <c r="B6980" s="502">
        <v>93561</v>
      </c>
      <c r="C6980" s="503" t="s">
        <v>1168</v>
      </c>
      <c r="D6980" s="502" t="s">
        <v>1176</v>
      </c>
      <c r="E6980" s="504">
        <v>3293.71</v>
      </c>
      <c r="F6980" s="512">
        <v>0</v>
      </c>
    </row>
    <row r="6981" spans="1:6">
      <c r="A6981" s="513" t="s">
        <v>14159</v>
      </c>
      <c r="B6981" s="502">
        <v>88264</v>
      </c>
      <c r="C6981" s="503" t="s">
        <v>1111</v>
      </c>
      <c r="D6981" s="502" t="s">
        <v>250</v>
      </c>
      <c r="E6981" s="504">
        <v>31.72</v>
      </c>
      <c r="F6981" s="512">
        <v>0</v>
      </c>
    </row>
    <row r="6982" spans="1:6">
      <c r="A6982" s="513" t="s">
        <v>14159</v>
      </c>
      <c r="B6982" s="502">
        <v>101399</v>
      </c>
      <c r="C6982" s="503" t="s">
        <v>1111</v>
      </c>
      <c r="D6982" s="502" t="s">
        <v>1176</v>
      </c>
      <c r="E6982" s="504">
        <v>5712.55</v>
      </c>
      <c r="F6982" s="512">
        <v>0</v>
      </c>
    </row>
    <row r="6983" spans="1:6">
      <c r="A6983" s="513" t="s">
        <v>14159</v>
      </c>
      <c r="B6983" s="502">
        <v>88266</v>
      </c>
      <c r="C6983" s="503" t="s">
        <v>1112</v>
      </c>
      <c r="D6983" s="502" t="s">
        <v>250</v>
      </c>
      <c r="E6983" s="504">
        <v>38.270000000000003</v>
      </c>
      <c r="F6983" s="512">
        <v>0</v>
      </c>
    </row>
    <row r="6984" spans="1:6">
      <c r="A6984" s="513" t="s">
        <v>14159</v>
      </c>
      <c r="B6984" s="502">
        <v>101401</v>
      </c>
      <c r="C6984" s="503" t="s">
        <v>1112</v>
      </c>
      <c r="D6984" s="502" t="s">
        <v>1176</v>
      </c>
      <c r="E6984" s="504">
        <v>6880.61</v>
      </c>
      <c r="F6984" s="512">
        <v>0</v>
      </c>
    </row>
    <row r="6985" spans="1:6">
      <c r="A6985" s="513" t="s">
        <v>14159</v>
      </c>
      <c r="B6985" s="502">
        <v>88267</v>
      </c>
      <c r="C6985" s="503" t="s">
        <v>1113</v>
      </c>
      <c r="D6985" s="502" t="s">
        <v>250</v>
      </c>
      <c r="E6985" s="504">
        <v>30.62</v>
      </c>
      <c r="F6985" s="512">
        <v>0</v>
      </c>
    </row>
    <row r="6986" spans="1:6">
      <c r="A6986" s="513" t="s">
        <v>14159</v>
      </c>
      <c r="B6986" s="502">
        <v>101402</v>
      </c>
      <c r="C6986" s="503" t="s">
        <v>1113</v>
      </c>
      <c r="D6986" s="502" t="s">
        <v>1176</v>
      </c>
      <c r="E6986" s="504">
        <v>5527.58</v>
      </c>
      <c r="F6986" s="512">
        <v>0</v>
      </c>
    </row>
    <row r="6987" spans="1:6">
      <c r="A6987" s="513" t="s">
        <v>14159</v>
      </c>
      <c r="B6987" s="502">
        <v>90776</v>
      </c>
      <c r="C6987" s="503" t="s">
        <v>1169</v>
      </c>
      <c r="D6987" s="502" t="s">
        <v>250</v>
      </c>
      <c r="E6987" s="504">
        <v>25.16</v>
      </c>
      <c r="F6987" s="512">
        <v>0</v>
      </c>
    </row>
    <row r="6988" spans="1:6">
      <c r="A6988" s="513" t="s">
        <v>14159</v>
      </c>
      <c r="B6988" s="502">
        <v>93572</v>
      </c>
      <c r="C6988" s="503" t="s">
        <v>1180</v>
      </c>
      <c r="D6988" s="502" t="s">
        <v>1176</v>
      </c>
      <c r="E6988" s="504">
        <v>4495.74</v>
      </c>
      <c r="F6988" s="512">
        <v>0</v>
      </c>
    </row>
    <row r="6989" spans="1:6">
      <c r="A6989" s="513" t="s">
        <v>14159</v>
      </c>
      <c r="B6989" s="502">
        <v>90777</v>
      </c>
      <c r="C6989" s="503" t="s">
        <v>1170</v>
      </c>
      <c r="D6989" s="502" t="s">
        <v>250</v>
      </c>
      <c r="E6989" s="504">
        <v>127.32</v>
      </c>
      <c r="F6989" s="512">
        <v>0</v>
      </c>
    </row>
    <row r="6990" spans="1:6">
      <c r="A6990" s="513" t="s">
        <v>14159</v>
      </c>
      <c r="B6990" s="502">
        <v>93565</v>
      </c>
      <c r="C6990" s="503" t="s">
        <v>1170</v>
      </c>
      <c r="D6990" s="502" t="s">
        <v>1176</v>
      </c>
      <c r="E6990" s="504">
        <v>22638.12</v>
      </c>
      <c r="F6990" s="512">
        <v>0</v>
      </c>
    </row>
    <row r="6991" spans="1:6">
      <c r="A6991" s="513" t="s">
        <v>14159</v>
      </c>
      <c r="B6991" s="502">
        <v>90778</v>
      </c>
      <c r="C6991" s="503" t="s">
        <v>1171</v>
      </c>
      <c r="D6991" s="502" t="s">
        <v>250</v>
      </c>
      <c r="E6991" s="504">
        <v>150.27000000000001</v>
      </c>
      <c r="F6991" s="512">
        <v>0</v>
      </c>
    </row>
    <row r="6992" spans="1:6">
      <c r="A6992" s="513" t="s">
        <v>14159</v>
      </c>
      <c r="B6992" s="502">
        <v>93567</v>
      </c>
      <c r="C6992" s="503" t="s">
        <v>1171</v>
      </c>
      <c r="D6992" s="502" t="s">
        <v>1176</v>
      </c>
      <c r="E6992" s="504">
        <v>26712.02</v>
      </c>
      <c r="F6992" s="512">
        <v>0</v>
      </c>
    </row>
    <row r="6993" spans="1:6">
      <c r="A6993" s="513" t="s">
        <v>14159</v>
      </c>
      <c r="B6993" s="502">
        <v>90779</v>
      </c>
      <c r="C6993" s="503" t="s">
        <v>1172</v>
      </c>
      <c r="D6993" s="502" t="s">
        <v>250</v>
      </c>
      <c r="E6993" s="504">
        <v>210.48</v>
      </c>
      <c r="F6993" s="512">
        <v>0</v>
      </c>
    </row>
    <row r="6994" spans="1:6">
      <c r="A6994" s="513" t="s">
        <v>14159</v>
      </c>
      <c r="B6994" s="502">
        <v>93568</v>
      </c>
      <c r="C6994" s="503" t="s">
        <v>1172</v>
      </c>
      <c r="D6994" s="502" t="s">
        <v>1176</v>
      </c>
      <c r="E6994" s="504">
        <v>37406</v>
      </c>
      <c r="F6994" s="512">
        <v>0</v>
      </c>
    </row>
    <row r="6995" spans="1:6">
      <c r="A6995" s="513" t="s">
        <v>14159</v>
      </c>
      <c r="B6995" s="502">
        <v>88269</v>
      </c>
      <c r="C6995" s="503" t="s">
        <v>1114</v>
      </c>
      <c r="D6995" s="502" t="s">
        <v>250</v>
      </c>
      <c r="E6995" s="504">
        <v>31.13</v>
      </c>
      <c r="F6995" s="512">
        <v>0</v>
      </c>
    </row>
    <row r="6996" spans="1:6">
      <c r="A6996" s="513" t="s">
        <v>14159</v>
      </c>
      <c r="B6996" s="502">
        <v>101407</v>
      </c>
      <c r="C6996" s="503" t="s">
        <v>1114</v>
      </c>
      <c r="D6996" s="502" t="s">
        <v>1176</v>
      </c>
      <c r="E6996" s="504">
        <v>5632.23</v>
      </c>
      <c r="F6996" s="512">
        <v>0</v>
      </c>
    </row>
    <row r="6997" spans="1:6">
      <c r="A6997" s="513" t="s">
        <v>14159</v>
      </c>
      <c r="B6997" s="502">
        <v>88270</v>
      </c>
      <c r="C6997" s="503" t="s">
        <v>1115</v>
      </c>
      <c r="D6997" s="502" t="s">
        <v>250</v>
      </c>
      <c r="E6997" s="504">
        <v>31.34</v>
      </c>
      <c r="F6997" s="512">
        <v>0</v>
      </c>
    </row>
    <row r="6998" spans="1:6">
      <c r="A6998" s="513" t="s">
        <v>14159</v>
      </c>
      <c r="B6998" s="502">
        <v>101408</v>
      </c>
      <c r="C6998" s="503" t="s">
        <v>1115</v>
      </c>
      <c r="D6998" s="502" t="s">
        <v>1176</v>
      </c>
      <c r="E6998" s="504">
        <v>5660.55</v>
      </c>
      <c r="F6998" s="512">
        <v>0</v>
      </c>
    </row>
    <row r="6999" spans="1:6">
      <c r="A6999" s="513" t="s">
        <v>14159</v>
      </c>
      <c r="B6999" s="502">
        <v>102919</v>
      </c>
      <c r="C6999" s="503" t="s">
        <v>14162</v>
      </c>
      <c r="D6999" s="502" t="s">
        <v>250</v>
      </c>
      <c r="E6999" s="504">
        <v>0</v>
      </c>
      <c r="F6999" s="512"/>
    </row>
    <row r="7000" spans="1:6">
      <c r="A7000" s="513" t="s">
        <v>14159</v>
      </c>
      <c r="B7000" s="502">
        <v>101409</v>
      </c>
      <c r="C7000" s="503" t="s">
        <v>1917</v>
      </c>
      <c r="D7000" s="502" t="s">
        <v>1176</v>
      </c>
      <c r="E7000" s="504">
        <v>4552.32</v>
      </c>
      <c r="F7000" s="512">
        <v>0</v>
      </c>
    </row>
    <row r="7001" spans="1:6">
      <c r="A7001" s="513" t="s">
        <v>14159</v>
      </c>
      <c r="B7001" s="502">
        <v>88441</v>
      </c>
      <c r="C7001" s="503" t="s">
        <v>1161</v>
      </c>
      <c r="D7001" s="502" t="s">
        <v>250</v>
      </c>
      <c r="E7001" s="504">
        <v>28</v>
      </c>
      <c r="F7001" s="512">
        <v>0</v>
      </c>
    </row>
    <row r="7002" spans="1:6">
      <c r="A7002" s="513" t="s">
        <v>14159</v>
      </c>
      <c r="B7002" s="502">
        <v>101410</v>
      </c>
      <c r="C7002" s="503" t="s">
        <v>1161</v>
      </c>
      <c r="D7002" s="502" t="s">
        <v>1176</v>
      </c>
      <c r="E7002" s="504">
        <v>5083.93</v>
      </c>
      <c r="F7002" s="512">
        <v>0</v>
      </c>
    </row>
    <row r="7003" spans="1:6">
      <c r="A7003" s="513" t="s">
        <v>14159</v>
      </c>
      <c r="B7003" s="502">
        <v>88272</v>
      </c>
      <c r="C7003" s="503" t="s">
        <v>1116</v>
      </c>
      <c r="D7003" s="502" t="s">
        <v>250</v>
      </c>
      <c r="E7003" s="504">
        <v>31.63</v>
      </c>
      <c r="F7003" s="512">
        <v>0</v>
      </c>
    </row>
    <row r="7004" spans="1:6">
      <c r="A7004" s="513" t="s">
        <v>14159</v>
      </c>
      <c r="B7004" s="502">
        <v>88273</v>
      </c>
      <c r="C7004" s="503" t="s">
        <v>1117</v>
      </c>
      <c r="D7004" s="502" t="s">
        <v>250</v>
      </c>
      <c r="E7004" s="504">
        <v>29.33</v>
      </c>
      <c r="F7004" s="512">
        <v>0</v>
      </c>
    </row>
    <row r="7005" spans="1:6">
      <c r="A7005" s="513" t="s">
        <v>14159</v>
      </c>
      <c r="B7005" s="502">
        <v>101413</v>
      </c>
      <c r="C7005" s="503" t="s">
        <v>1117</v>
      </c>
      <c r="D7005" s="502" t="s">
        <v>1176</v>
      </c>
      <c r="E7005" s="504">
        <v>5311.55</v>
      </c>
      <c r="F7005" s="512">
        <v>0</v>
      </c>
    </row>
    <row r="7006" spans="1:6">
      <c r="A7006" s="513" t="s">
        <v>14159</v>
      </c>
      <c r="B7006" s="502">
        <v>101414</v>
      </c>
      <c r="C7006" s="503" t="s">
        <v>1919</v>
      </c>
      <c r="D7006" s="502" t="s">
        <v>1176</v>
      </c>
      <c r="E7006" s="504">
        <v>5641.68</v>
      </c>
      <c r="F7006" s="512">
        <v>0</v>
      </c>
    </row>
    <row r="7007" spans="1:6">
      <c r="A7007" s="513" t="s">
        <v>14159</v>
      </c>
      <c r="B7007" s="502">
        <v>88274</v>
      </c>
      <c r="C7007" s="503" t="s">
        <v>1118</v>
      </c>
      <c r="D7007" s="502" t="s">
        <v>250</v>
      </c>
      <c r="E7007" s="504">
        <v>31.2</v>
      </c>
      <c r="F7007" s="512">
        <v>0</v>
      </c>
    </row>
    <row r="7008" spans="1:6">
      <c r="A7008" s="513" t="s">
        <v>14159</v>
      </c>
      <c r="B7008" s="502">
        <v>101412</v>
      </c>
      <c r="C7008" s="503" t="s">
        <v>1918</v>
      </c>
      <c r="D7008" s="502" t="s">
        <v>1176</v>
      </c>
      <c r="E7008" s="504">
        <v>5728.64</v>
      </c>
      <c r="F7008" s="512">
        <v>0</v>
      </c>
    </row>
    <row r="7009" spans="1:6">
      <c r="A7009" s="513" t="s">
        <v>14159</v>
      </c>
      <c r="B7009" s="502">
        <v>101415</v>
      </c>
      <c r="C7009" s="503" t="s">
        <v>1920</v>
      </c>
      <c r="D7009" s="502" t="s">
        <v>1176</v>
      </c>
      <c r="E7009" s="504">
        <v>6443.3</v>
      </c>
      <c r="F7009" s="512">
        <v>0</v>
      </c>
    </row>
    <row r="7010" spans="1:6">
      <c r="A7010" s="513" t="s">
        <v>14159</v>
      </c>
      <c r="B7010" s="502">
        <v>100308</v>
      </c>
      <c r="C7010" s="503" t="s">
        <v>1292</v>
      </c>
      <c r="D7010" s="502" t="s">
        <v>250</v>
      </c>
      <c r="E7010" s="504">
        <v>33.04</v>
      </c>
      <c r="F7010" s="512">
        <v>0</v>
      </c>
    </row>
    <row r="7011" spans="1:6">
      <c r="A7011" s="513" t="s">
        <v>14159</v>
      </c>
      <c r="B7011" s="502">
        <v>101416</v>
      </c>
      <c r="C7011" s="503" t="s">
        <v>1292</v>
      </c>
      <c r="D7011" s="502" t="s">
        <v>1176</v>
      </c>
      <c r="E7011" s="504">
        <v>5958.84</v>
      </c>
      <c r="F7011" s="512">
        <v>0</v>
      </c>
    </row>
    <row r="7012" spans="1:6">
      <c r="A7012" s="513" t="s">
        <v>14159</v>
      </c>
      <c r="B7012" s="502">
        <v>88275</v>
      </c>
      <c r="C7012" s="503" t="s">
        <v>1119</v>
      </c>
      <c r="D7012" s="502" t="s">
        <v>250</v>
      </c>
      <c r="E7012" s="504">
        <v>35.75</v>
      </c>
      <c r="F7012" s="512">
        <v>0</v>
      </c>
    </row>
    <row r="7013" spans="1:6">
      <c r="A7013" s="513" t="s">
        <v>14159</v>
      </c>
      <c r="B7013" s="502">
        <v>90780</v>
      </c>
      <c r="C7013" s="503" t="s">
        <v>1173</v>
      </c>
      <c r="D7013" s="502" t="s">
        <v>250</v>
      </c>
      <c r="E7013" s="504">
        <v>50.96</v>
      </c>
      <c r="F7013" s="512">
        <v>0</v>
      </c>
    </row>
    <row r="7014" spans="1:6">
      <c r="A7014" s="513" t="s">
        <v>14159</v>
      </c>
      <c r="B7014" s="502">
        <v>94295</v>
      </c>
      <c r="C7014" s="503" t="s">
        <v>1173</v>
      </c>
      <c r="D7014" s="502" t="s">
        <v>1176</v>
      </c>
      <c r="E7014" s="504">
        <v>9073.67</v>
      </c>
      <c r="F7014" s="512">
        <v>0</v>
      </c>
    </row>
    <row r="7015" spans="1:6">
      <c r="A7015" s="513" t="s">
        <v>14159</v>
      </c>
      <c r="B7015" s="502">
        <v>88277</v>
      </c>
      <c r="C7015" s="503" t="s">
        <v>1120</v>
      </c>
      <c r="D7015" s="502" t="s">
        <v>250</v>
      </c>
      <c r="E7015" s="504">
        <v>25.14</v>
      </c>
      <c r="F7015" s="512">
        <v>0</v>
      </c>
    </row>
    <row r="7016" spans="1:6">
      <c r="A7016" s="513" t="s">
        <v>14159</v>
      </c>
      <c r="B7016" s="502">
        <v>101417</v>
      </c>
      <c r="C7016" s="503" t="s">
        <v>1921</v>
      </c>
      <c r="D7016" s="502" t="s">
        <v>1176</v>
      </c>
      <c r="E7016" s="504">
        <v>5084.21</v>
      </c>
      <c r="F7016" s="512">
        <v>0</v>
      </c>
    </row>
    <row r="7017" spans="1:6">
      <c r="A7017" s="513" t="s">
        <v>14159</v>
      </c>
      <c r="B7017" s="502">
        <v>100307</v>
      </c>
      <c r="C7017" s="503" t="s">
        <v>1291</v>
      </c>
      <c r="D7017" s="502" t="s">
        <v>250</v>
      </c>
      <c r="E7017" s="504">
        <v>28.1</v>
      </c>
      <c r="F7017" s="512">
        <v>0</v>
      </c>
    </row>
    <row r="7018" spans="1:6">
      <c r="A7018" s="513" t="s">
        <v>14159</v>
      </c>
      <c r="B7018" s="502">
        <v>88278</v>
      </c>
      <c r="C7018" s="503" t="s">
        <v>1121</v>
      </c>
      <c r="D7018" s="502" t="s">
        <v>250</v>
      </c>
      <c r="E7018" s="504">
        <v>25.64</v>
      </c>
      <c r="F7018" s="512">
        <v>0</v>
      </c>
    </row>
    <row r="7019" spans="1:6">
      <c r="A7019" s="513" t="s">
        <v>14159</v>
      </c>
      <c r="B7019" s="502">
        <v>101418</v>
      </c>
      <c r="C7019" s="503" t="s">
        <v>1922</v>
      </c>
      <c r="D7019" s="502" t="s">
        <v>1176</v>
      </c>
      <c r="E7019" s="504">
        <v>4644.29</v>
      </c>
      <c r="F7019" s="512">
        <v>0</v>
      </c>
    </row>
    <row r="7020" spans="1:6">
      <c r="A7020" s="513" t="s">
        <v>14159</v>
      </c>
      <c r="B7020" s="502">
        <v>105535</v>
      </c>
      <c r="C7020" s="503" t="s">
        <v>14163</v>
      </c>
      <c r="D7020" s="502" t="s">
        <v>250</v>
      </c>
      <c r="E7020" s="504">
        <v>0</v>
      </c>
      <c r="F7020" s="512"/>
    </row>
    <row r="7021" spans="1:6">
      <c r="A7021" s="513" t="s">
        <v>14159</v>
      </c>
      <c r="B7021" s="502">
        <v>101419</v>
      </c>
      <c r="C7021" s="503" t="s">
        <v>1923</v>
      </c>
      <c r="D7021" s="502" t="s">
        <v>1176</v>
      </c>
      <c r="E7021" s="504">
        <v>4942.0200000000004</v>
      </c>
      <c r="F7021" s="512">
        <v>0</v>
      </c>
    </row>
    <row r="7022" spans="1:6">
      <c r="A7022" s="513" t="s">
        <v>14159</v>
      </c>
      <c r="B7022" s="502">
        <v>88279</v>
      </c>
      <c r="C7022" s="503" t="s">
        <v>1122</v>
      </c>
      <c r="D7022" s="502" t="s">
        <v>250</v>
      </c>
      <c r="E7022" s="504">
        <v>27.63</v>
      </c>
      <c r="F7022" s="512">
        <v>0</v>
      </c>
    </row>
    <row r="7023" spans="1:6">
      <c r="A7023" s="513" t="s">
        <v>14159</v>
      </c>
      <c r="B7023" s="502">
        <v>88281</v>
      </c>
      <c r="C7023" s="503" t="s">
        <v>1123</v>
      </c>
      <c r="D7023" s="502" t="s">
        <v>250</v>
      </c>
      <c r="E7023" s="504">
        <v>30.64</v>
      </c>
      <c r="F7023" s="512">
        <v>0</v>
      </c>
    </row>
    <row r="7024" spans="1:6">
      <c r="A7024" s="513" t="s">
        <v>14159</v>
      </c>
      <c r="B7024" s="502">
        <v>93558</v>
      </c>
      <c r="C7024" s="503" t="s">
        <v>1175</v>
      </c>
      <c r="D7024" s="502" t="s">
        <v>1176</v>
      </c>
      <c r="E7024" s="504">
        <v>5386.3</v>
      </c>
      <c r="F7024" s="512">
        <v>0</v>
      </c>
    </row>
    <row r="7025" spans="1:6">
      <c r="A7025" s="513" t="s">
        <v>14159</v>
      </c>
      <c r="B7025" s="502">
        <v>101420</v>
      </c>
      <c r="C7025" s="503" t="s">
        <v>1924</v>
      </c>
      <c r="D7025" s="502" t="s">
        <v>1176</v>
      </c>
      <c r="E7025" s="504">
        <v>5539.4</v>
      </c>
      <c r="F7025" s="512">
        <v>0</v>
      </c>
    </row>
    <row r="7026" spans="1:6">
      <c r="A7026" s="513" t="s">
        <v>14159</v>
      </c>
      <c r="B7026" s="502">
        <v>101421</v>
      </c>
      <c r="C7026" s="503" t="s">
        <v>1925</v>
      </c>
      <c r="D7026" s="502" t="s">
        <v>1176</v>
      </c>
      <c r="E7026" s="504">
        <v>6338.46</v>
      </c>
      <c r="F7026" s="512">
        <v>0</v>
      </c>
    </row>
    <row r="7027" spans="1:6">
      <c r="A7027" s="513" t="s">
        <v>14159</v>
      </c>
      <c r="B7027" s="502">
        <v>88282</v>
      </c>
      <c r="C7027" s="503" t="s">
        <v>1124</v>
      </c>
      <c r="D7027" s="502" t="s">
        <v>250</v>
      </c>
      <c r="E7027" s="504">
        <v>29.8</v>
      </c>
      <c r="F7027" s="512">
        <v>0</v>
      </c>
    </row>
    <row r="7028" spans="1:6">
      <c r="A7028" s="513" t="s">
        <v>14159</v>
      </c>
      <c r="B7028" s="502">
        <v>88283</v>
      </c>
      <c r="C7028" s="503" t="s">
        <v>1125</v>
      </c>
      <c r="D7028" s="502" t="s">
        <v>250</v>
      </c>
      <c r="E7028" s="504">
        <v>35.130000000000003</v>
      </c>
      <c r="F7028" s="512">
        <v>0</v>
      </c>
    </row>
    <row r="7029" spans="1:6">
      <c r="A7029" s="513" t="s">
        <v>14159</v>
      </c>
      <c r="B7029" s="502">
        <v>101422</v>
      </c>
      <c r="C7029" s="503" t="s">
        <v>1926</v>
      </c>
      <c r="D7029" s="502" t="s">
        <v>1176</v>
      </c>
      <c r="E7029" s="504">
        <v>4978.5200000000004</v>
      </c>
      <c r="F7029" s="512">
        <v>0</v>
      </c>
    </row>
    <row r="7030" spans="1:6">
      <c r="A7030" s="513" t="s">
        <v>14159</v>
      </c>
      <c r="B7030" s="502">
        <v>88284</v>
      </c>
      <c r="C7030" s="503" t="s">
        <v>6092</v>
      </c>
      <c r="D7030" s="502" t="s">
        <v>250</v>
      </c>
      <c r="E7030" s="504">
        <v>27.49</v>
      </c>
      <c r="F7030" s="512">
        <v>0</v>
      </c>
    </row>
    <row r="7031" spans="1:6">
      <c r="A7031" s="513" t="s">
        <v>14159</v>
      </c>
      <c r="B7031" s="502">
        <v>101424</v>
      </c>
      <c r="C7031" s="503" t="s">
        <v>1927</v>
      </c>
      <c r="D7031" s="502" t="s">
        <v>1176</v>
      </c>
      <c r="E7031" s="504">
        <v>5645.77</v>
      </c>
      <c r="F7031" s="512">
        <v>0</v>
      </c>
    </row>
    <row r="7032" spans="1:6">
      <c r="A7032" s="513" t="s">
        <v>14159</v>
      </c>
      <c r="B7032" s="502">
        <v>88286</v>
      </c>
      <c r="C7032" s="503" t="s">
        <v>1126</v>
      </c>
      <c r="D7032" s="502" t="s">
        <v>250</v>
      </c>
      <c r="E7032" s="504">
        <v>31.3</v>
      </c>
      <c r="F7032" s="512">
        <v>0</v>
      </c>
    </row>
    <row r="7033" spans="1:6">
      <c r="A7033" s="513" t="s">
        <v>14159</v>
      </c>
      <c r="B7033" s="502">
        <v>101425</v>
      </c>
      <c r="C7033" s="503" t="s">
        <v>1928</v>
      </c>
      <c r="D7033" s="502" t="s">
        <v>1176</v>
      </c>
      <c r="E7033" s="504">
        <v>3189.16</v>
      </c>
      <c r="F7033" s="512">
        <v>0</v>
      </c>
    </row>
    <row r="7034" spans="1:6">
      <c r="A7034" s="513" t="s">
        <v>14159</v>
      </c>
      <c r="B7034" s="502">
        <v>88288</v>
      </c>
      <c r="C7034" s="503" t="s">
        <v>1127</v>
      </c>
      <c r="D7034" s="502" t="s">
        <v>250</v>
      </c>
      <c r="E7034" s="504">
        <v>17.77</v>
      </c>
      <c r="F7034" s="512">
        <v>0</v>
      </c>
    </row>
    <row r="7035" spans="1:6">
      <c r="A7035" s="513" t="s">
        <v>14159</v>
      </c>
      <c r="B7035" s="502">
        <v>101426</v>
      </c>
      <c r="C7035" s="503" t="s">
        <v>1929</v>
      </c>
      <c r="D7035" s="502" t="s">
        <v>1176</v>
      </c>
      <c r="E7035" s="504">
        <v>4979.04</v>
      </c>
      <c r="F7035" s="512">
        <v>0</v>
      </c>
    </row>
    <row r="7036" spans="1:6">
      <c r="A7036" s="513" t="s">
        <v>14159</v>
      </c>
      <c r="B7036" s="502">
        <v>88291</v>
      </c>
      <c r="C7036" s="503" t="s">
        <v>1128</v>
      </c>
      <c r="D7036" s="502" t="s">
        <v>250</v>
      </c>
      <c r="E7036" s="504">
        <v>26</v>
      </c>
      <c r="F7036" s="512">
        <v>0</v>
      </c>
    </row>
    <row r="7037" spans="1:6">
      <c r="A7037" s="513" t="s">
        <v>14159</v>
      </c>
      <c r="B7037" s="502">
        <v>101427</v>
      </c>
      <c r="C7037" s="503" t="s">
        <v>1128</v>
      </c>
      <c r="D7037" s="502" t="s">
        <v>1176</v>
      </c>
      <c r="E7037" s="504">
        <v>4712.6000000000004</v>
      </c>
      <c r="F7037" s="512">
        <v>0</v>
      </c>
    </row>
    <row r="7038" spans="1:6">
      <c r="A7038" s="513" t="s">
        <v>14159</v>
      </c>
      <c r="B7038" s="502">
        <v>101428</v>
      </c>
      <c r="C7038" s="503" t="s">
        <v>1930</v>
      </c>
      <c r="D7038" s="502" t="s">
        <v>1176</v>
      </c>
      <c r="E7038" s="504">
        <v>4710.2299999999996</v>
      </c>
      <c r="F7038" s="512">
        <v>0</v>
      </c>
    </row>
    <row r="7039" spans="1:6">
      <c r="A7039" s="513" t="s">
        <v>14159</v>
      </c>
      <c r="B7039" s="502">
        <v>88377</v>
      </c>
      <c r="C7039" s="503" t="s">
        <v>1160</v>
      </c>
      <c r="D7039" s="502" t="s">
        <v>250</v>
      </c>
      <c r="E7039" s="504">
        <v>26</v>
      </c>
      <c r="F7039" s="512">
        <v>0</v>
      </c>
    </row>
    <row r="7040" spans="1:6">
      <c r="A7040" s="513" t="s">
        <v>14159</v>
      </c>
      <c r="B7040" s="502">
        <v>101429</v>
      </c>
      <c r="C7040" s="503" t="s">
        <v>1931</v>
      </c>
      <c r="D7040" s="502" t="s">
        <v>1176</v>
      </c>
      <c r="E7040" s="504">
        <v>4168.01</v>
      </c>
      <c r="F7040" s="512">
        <v>0</v>
      </c>
    </row>
    <row r="7041" spans="1:6">
      <c r="A7041" s="513" t="s">
        <v>14159</v>
      </c>
      <c r="B7041" s="502">
        <v>88292</v>
      </c>
      <c r="C7041" s="503" t="s">
        <v>1129</v>
      </c>
      <c r="D7041" s="502" t="s">
        <v>250</v>
      </c>
      <c r="E7041" s="504">
        <v>22.96</v>
      </c>
      <c r="F7041" s="512">
        <v>0</v>
      </c>
    </row>
    <row r="7042" spans="1:6">
      <c r="A7042" s="513" t="s">
        <v>14159</v>
      </c>
      <c r="B7042" s="502">
        <v>88293</v>
      </c>
      <c r="C7042" s="503" t="s">
        <v>1130</v>
      </c>
      <c r="D7042" s="502" t="s">
        <v>250</v>
      </c>
      <c r="E7042" s="504">
        <v>26</v>
      </c>
      <c r="F7042" s="512">
        <v>0</v>
      </c>
    </row>
    <row r="7043" spans="1:6">
      <c r="A7043" s="513" t="s">
        <v>14159</v>
      </c>
      <c r="B7043" s="502">
        <v>101430</v>
      </c>
      <c r="C7043" s="503" t="s">
        <v>1932</v>
      </c>
      <c r="D7043" s="502" t="s">
        <v>1176</v>
      </c>
      <c r="E7043" s="504">
        <v>4712.6000000000004</v>
      </c>
      <c r="F7043" s="512">
        <v>0</v>
      </c>
    </row>
    <row r="7044" spans="1:6">
      <c r="A7044" s="513" t="s">
        <v>14159</v>
      </c>
      <c r="B7044" s="502">
        <v>88294</v>
      </c>
      <c r="C7044" s="503" t="s">
        <v>1131</v>
      </c>
      <c r="D7044" s="502" t="s">
        <v>250</v>
      </c>
      <c r="E7044" s="504">
        <v>29.94</v>
      </c>
      <c r="F7044" s="512">
        <v>0</v>
      </c>
    </row>
    <row r="7045" spans="1:6">
      <c r="A7045" s="513" t="s">
        <v>14159</v>
      </c>
      <c r="B7045" s="502">
        <v>101431</v>
      </c>
      <c r="C7045" s="503" t="s">
        <v>1131</v>
      </c>
      <c r="D7045" s="502" t="s">
        <v>1176</v>
      </c>
      <c r="E7045" s="504">
        <v>5405.21</v>
      </c>
      <c r="F7045" s="512">
        <v>0</v>
      </c>
    </row>
    <row r="7046" spans="1:6">
      <c r="A7046" s="513" t="s">
        <v>14159</v>
      </c>
      <c r="B7046" s="502">
        <v>88295</v>
      </c>
      <c r="C7046" s="503" t="s">
        <v>1132</v>
      </c>
      <c r="D7046" s="502" t="s">
        <v>250</v>
      </c>
      <c r="E7046" s="504">
        <v>26.15</v>
      </c>
      <c r="F7046" s="512">
        <v>0</v>
      </c>
    </row>
    <row r="7047" spans="1:6">
      <c r="A7047" s="513" t="s">
        <v>14159</v>
      </c>
      <c r="B7047" s="502">
        <v>101432</v>
      </c>
      <c r="C7047" s="503" t="s">
        <v>1933</v>
      </c>
      <c r="D7047" s="502" t="s">
        <v>1176</v>
      </c>
      <c r="E7047" s="504">
        <v>4729.71</v>
      </c>
      <c r="F7047" s="512">
        <v>0</v>
      </c>
    </row>
    <row r="7048" spans="1:6">
      <c r="A7048" s="513" t="s">
        <v>14159</v>
      </c>
      <c r="B7048" s="502">
        <v>88296</v>
      </c>
      <c r="C7048" s="503" t="s">
        <v>1133</v>
      </c>
      <c r="D7048" s="502" t="s">
        <v>250</v>
      </c>
      <c r="E7048" s="504">
        <v>26.15</v>
      </c>
      <c r="F7048" s="512">
        <v>0</v>
      </c>
    </row>
    <row r="7049" spans="1:6">
      <c r="A7049" s="513" t="s">
        <v>14159</v>
      </c>
      <c r="B7049" s="502">
        <v>101433</v>
      </c>
      <c r="C7049" s="503" t="s">
        <v>1133</v>
      </c>
      <c r="D7049" s="502" t="s">
        <v>1176</v>
      </c>
      <c r="E7049" s="504">
        <v>4729.71</v>
      </c>
      <c r="F7049" s="512">
        <v>0</v>
      </c>
    </row>
    <row r="7050" spans="1:6">
      <c r="A7050" s="513" t="s">
        <v>14159</v>
      </c>
      <c r="B7050" s="502">
        <v>101434</v>
      </c>
      <c r="C7050" s="503" t="s">
        <v>1934</v>
      </c>
      <c r="D7050" s="502" t="s">
        <v>1176</v>
      </c>
      <c r="E7050" s="504">
        <v>4343.57</v>
      </c>
      <c r="F7050" s="512">
        <v>0</v>
      </c>
    </row>
    <row r="7051" spans="1:6">
      <c r="A7051" s="513" t="s">
        <v>14159</v>
      </c>
      <c r="B7051" s="502">
        <v>88298</v>
      </c>
      <c r="C7051" s="503" t="s">
        <v>1135</v>
      </c>
      <c r="D7051" s="502" t="s">
        <v>250</v>
      </c>
      <c r="E7051" s="504">
        <v>26</v>
      </c>
      <c r="F7051" s="512">
        <v>0</v>
      </c>
    </row>
    <row r="7052" spans="1:6">
      <c r="A7052" s="513" t="s">
        <v>14159</v>
      </c>
      <c r="B7052" s="502">
        <v>101436</v>
      </c>
      <c r="C7052" s="503" t="s">
        <v>1135</v>
      </c>
      <c r="D7052" s="502" t="s">
        <v>1176</v>
      </c>
      <c r="E7052" s="504">
        <v>4710.2299999999996</v>
      </c>
      <c r="F7052" s="512">
        <v>0</v>
      </c>
    </row>
    <row r="7053" spans="1:6">
      <c r="A7053" s="513" t="s">
        <v>14159</v>
      </c>
      <c r="B7053" s="502">
        <v>101437</v>
      </c>
      <c r="C7053" s="503" t="s">
        <v>1936</v>
      </c>
      <c r="D7053" s="502" t="s">
        <v>1176</v>
      </c>
      <c r="E7053" s="504">
        <v>7234.26</v>
      </c>
      <c r="F7053" s="512">
        <v>0</v>
      </c>
    </row>
    <row r="7054" spans="1:6">
      <c r="A7054" s="513" t="s">
        <v>14159</v>
      </c>
      <c r="B7054" s="502">
        <v>88299</v>
      </c>
      <c r="C7054" s="503" t="s">
        <v>1136</v>
      </c>
      <c r="D7054" s="502" t="s">
        <v>250</v>
      </c>
      <c r="E7054" s="504">
        <v>40.18</v>
      </c>
      <c r="F7054" s="512">
        <v>0</v>
      </c>
    </row>
    <row r="7055" spans="1:6">
      <c r="A7055" s="513" t="s">
        <v>14159</v>
      </c>
      <c r="B7055" s="502">
        <v>88300</v>
      </c>
      <c r="C7055" s="503" t="s">
        <v>1137</v>
      </c>
      <c r="D7055" s="502" t="s">
        <v>250</v>
      </c>
      <c r="E7055" s="504">
        <v>40.18</v>
      </c>
      <c r="F7055" s="512">
        <v>0</v>
      </c>
    </row>
    <row r="7056" spans="1:6">
      <c r="A7056" s="513" t="s">
        <v>14159</v>
      </c>
      <c r="B7056" s="502">
        <v>101438</v>
      </c>
      <c r="C7056" s="503" t="s">
        <v>1137</v>
      </c>
      <c r="D7056" s="502" t="s">
        <v>1176</v>
      </c>
      <c r="E7056" s="504">
        <v>7234.26</v>
      </c>
      <c r="F7056" s="512">
        <v>0</v>
      </c>
    </row>
    <row r="7057" spans="1:6">
      <c r="A7057" s="513" t="s">
        <v>14159</v>
      </c>
      <c r="B7057" s="502">
        <v>88297</v>
      </c>
      <c r="C7057" s="503" t="s">
        <v>1134</v>
      </c>
      <c r="D7057" s="502" t="s">
        <v>250</v>
      </c>
      <c r="E7057" s="504">
        <v>26.06</v>
      </c>
      <c r="F7057" s="512">
        <v>0</v>
      </c>
    </row>
    <row r="7058" spans="1:6">
      <c r="A7058" s="513" t="s">
        <v>14159</v>
      </c>
      <c r="B7058" s="502">
        <v>101435</v>
      </c>
      <c r="C7058" s="503" t="s">
        <v>1935</v>
      </c>
      <c r="D7058" s="502" t="s">
        <v>1176</v>
      </c>
      <c r="E7058" s="504">
        <v>4718.03</v>
      </c>
      <c r="F7058" s="512">
        <v>0</v>
      </c>
    </row>
    <row r="7059" spans="1:6">
      <c r="A7059" s="513" t="s">
        <v>14159</v>
      </c>
      <c r="B7059" s="502">
        <v>101440</v>
      </c>
      <c r="C7059" s="503" t="s">
        <v>1937</v>
      </c>
      <c r="D7059" s="502" t="s">
        <v>1176</v>
      </c>
      <c r="E7059" s="504">
        <v>4712.6000000000004</v>
      </c>
      <c r="F7059" s="512">
        <v>0</v>
      </c>
    </row>
    <row r="7060" spans="1:6">
      <c r="A7060" s="513" t="s">
        <v>14159</v>
      </c>
      <c r="B7060" s="502">
        <v>88302</v>
      </c>
      <c r="C7060" s="503" t="s">
        <v>1139</v>
      </c>
      <c r="D7060" s="502" t="s">
        <v>250</v>
      </c>
      <c r="E7060" s="504">
        <v>26</v>
      </c>
      <c r="F7060" s="512">
        <v>0</v>
      </c>
    </row>
    <row r="7061" spans="1:6">
      <c r="A7061" s="513" t="s">
        <v>14159</v>
      </c>
      <c r="B7061" s="502">
        <v>88301</v>
      </c>
      <c r="C7061" s="503" t="s">
        <v>1138</v>
      </c>
      <c r="D7061" s="502" t="s">
        <v>250</v>
      </c>
      <c r="E7061" s="504">
        <v>26</v>
      </c>
      <c r="F7061" s="512">
        <v>0</v>
      </c>
    </row>
    <row r="7062" spans="1:6">
      <c r="A7062" s="513" t="s">
        <v>14159</v>
      </c>
      <c r="B7062" s="502">
        <v>101439</v>
      </c>
      <c r="C7062" s="503" t="s">
        <v>1138</v>
      </c>
      <c r="D7062" s="502" t="s">
        <v>1176</v>
      </c>
      <c r="E7062" s="504">
        <v>4712.6000000000004</v>
      </c>
      <c r="F7062" s="512">
        <v>0</v>
      </c>
    </row>
    <row r="7063" spans="1:6">
      <c r="A7063" s="513" t="s">
        <v>14159</v>
      </c>
      <c r="B7063" s="502">
        <v>88303</v>
      </c>
      <c r="C7063" s="503" t="s">
        <v>1140</v>
      </c>
      <c r="D7063" s="502" t="s">
        <v>250</v>
      </c>
      <c r="E7063" s="504">
        <v>26</v>
      </c>
      <c r="F7063" s="512">
        <v>0</v>
      </c>
    </row>
    <row r="7064" spans="1:6">
      <c r="A7064" s="513" t="s">
        <v>14159</v>
      </c>
      <c r="B7064" s="502">
        <v>101441</v>
      </c>
      <c r="C7064" s="503" t="s">
        <v>1140</v>
      </c>
      <c r="D7064" s="502" t="s">
        <v>1176</v>
      </c>
      <c r="E7064" s="504">
        <v>4710.2299999999996</v>
      </c>
      <c r="F7064" s="512">
        <v>0</v>
      </c>
    </row>
    <row r="7065" spans="1:6">
      <c r="A7065" s="513" t="s">
        <v>14159</v>
      </c>
      <c r="B7065" s="502">
        <v>88304</v>
      </c>
      <c r="C7065" s="503" t="s">
        <v>1141</v>
      </c>
      <c r="D7065" s="502" t="s">
        <v>250</v>
      </c>
      <c r="E7065" s="504">
        <v>40.18</v>
      </c>
      <c r="F7065" s="512">
        <v>0</v>
      </c>
    </row>
    <row r="7066" spans="1:6">
      <c r="A7066" s="513" t="s">
        <v>14159</v>
      </c>
      <c r="B7066" s="502">
        <v>101443</v>
      </c>
      <c r="C7066" s="503" t="s">
        <v>1141</v>
      </c>
      <c r="D7066" s="502" t="s">
        <v>1176</v>
      </c>
      <c r="E7066" s="504">
        <v>7234.26</v>
      </c>
      <c r="F7066" s="512">
        <v>0</v>
      </c>
    </row>
    <row r="7067" spans="1:6">
      <c r="A7067" s="513" t="s">
        <v>14159</v>
      </c>
      <c r="B7067" s="502">
        <v>88306</v>
      </c>
      <c r="C7067" s="503" t="s">
        <v>1142</v>
      </c>
      <c r="D7067" s="502" t="s">
        <v>250</v>
      </c>
      <c r="E7067" s="504">
        <v>23.94</v>
      </c>
      <c r="F7067" s="512">
        <v>0</v>
      </c>
    </row>
    <row r="7068" spans="1:6">
      <c r="A7068" s="513" t="s">
        <v>14159</v>
      </c>
      <c r="B7068" s="502">
        <v>88307</v>
      </c>
      <c r="C7068" s="503" t="s">
        <v>1143</v>
      </c>
      <c r="D7068" s="502" t="s">
        <v>250</v>
      </c>
      <c r="E7068" s="504">
        <v>27.51</v>
      </c>
      <c r="F7068" s="512">
        <v>0</v>
      </c>
    </row>
    <row r="7069" spans="1:6">
      <c r="A7069" s="513" t="s">
        <v>14159</v>
      </c>
      <c r="B7069" s="502">
        <v>88308</v>
      </c>
      <c r="C7069" s="503" t="s">
        <v>1144</v>
      </c>
      <c r="D7069" s="502" t="s">
        <v>250</v>
      </c>
      <c r="E7069" s="504">
        <v>31.2</v>
      </c>
      <c r="F7069" s="512">
        <v>0</v>
      </c>
    </row>
    <row r="7070" spans="1:6">
      <c r="A7070" s="513" t="s">
        <v>14159</v>
      </c>
      <c r="B7070" s="502">
        <v>101444</v>
      </c>
      <c r="C7070" s="503" t="s">
        <v>1144</v>
      </c>
      <c r="D7070" s="502" t="s">
        <v>1176</v>
      </c>
      <c r="E7070" s="504">
        <v>5641.68</v>
      </c>
      <c r="F7070" s="512">
        <v>0</v>
      </c>
    </row>
    <row r="7071" spans="1:6">
      <c r="A7071" s="513" t="s">
        <v>14159</v>
      </c>
      <c r="B7071" s="502">
        <v>88309</v>
      </c>
      <c r="C7071" s="503" t="s">
        <v>1145</v>
      </c>
      <c r="D7071" s="502" t="s">
        <v>250</v>
      </c>
      <c r="E7071" s="504">
        <v>31.34</v>
      </c>
      <c r="F7071" s="512">
        <v>0</v>
      </c>
    </row>
    <row r="7072" spans="1:6">
      <c r="A7072" s="513" t="s">
        <v>14159</v>
      </c>
      <c r="B7072" s="502">
        <v>101445</v>
      </c>
      <c r="C7072" s="503" t="s">
        <v>1145</v>
      </c>
      <c r="D7072" s="502" t="s">
        <v>1176</v>
      </c>
      <c r="E7072" s="504">
        <v>5660.55</v>
      </c>
      <c r="F7072" s="512">
        <v>0</v>
      </c>
    </row>
    <row r="7073" spans="1:6">
      <c r="A7073" s="513" t="s">
        <v>14159</v>
      </c>
      <c r="B7073" s="502">
        <v>88310</v>
      </c>
      <c r="C7073" s="503" t="s">
        <v>1146</v>
      </c>
      <c r="D7073" s="502" t="s">
        <v>250</v>
      </c>
      <c r="E7073" s="504">
        <v>33.01</v>
      </c>
      <c r="F7073" s="512">
        <v>0</v>
      </c>
    </row>
    <row r="7074" spans="1:6">
      <c r="A7074" s="513" t="s">
        <v>14159</v>
      </c>
      <c r="B7074" s="502">
        <v>101446</v>
      </c>
      <c r="C7074" s="503" t="s">
        <v>1146</v>
      </c>
      <c r="D7074" s="502" t="s">
        <v>1176</v>
      </c>
      <c r="E7074" s="504">
        <v>5982.45</v>
      </c>
      <c r="F7074" s="512">
        <v>0</v>
      </c>
    </row>
    <row r="7075" spans="1:6">
      <c r="A7075" s="513" t="s">
        <v>14159</v>
      </c>
      <c r="B7075" s="502">
        <v>88311</v>
      </c>
      <c r="C7075" s="503" t="s">
        <v>1147</v>
      </c>
      <c r="D7075" s="502" t="s">
        <v>250</v>
      </c>
      <c r="E7075" s="504">
        <v>32.340000000000003</v>
      </c>
      <c r="F7075" s="512">
        <v>0</v>
      </c>
    </row>
    <row r="7076" spans="1:6">
      <c r="A7076" s="513" t="s">
        <v>14159</v>
      </c>
      <c r="B7076" s="502">
        <v>101447</v>
      </c>
      <c r="C7076" s="503" t="s">
        <v>1147</v>
      </c>
      <c r="D7076" s="502" t="s">
        <v>1176</v>
      </c>
      <c r="E7076" s="504">
        <v>5868.63</v>
      </c>
      <c r="F7076" s="512">
        <v>0</v>
      </c>
    </row>
    <row r="7077" spans="1:6">
      <c r="A7077" s="513" t="s">
        <v>14159</v>
      </c>
      <c r="B7077" s="502">
        <v>88312</v>
      </c>
      <c r="C7077" s="503" t="s">
        <v>1148</v>
      </c>
      <c r="D7077" s="502" t="s">
        <v>250</v>
      </c>
      <c r="E7077" s="504">
        <v>33.01</v>
      </c>
      <c r="F7077" s="512">
        <v>0</v>
      </c>
    </row>
    <row r="7078" spans="1:6">
      <c r="A7078" s="513" t="s">
        <v>14159</v>
      </c>
      <c r="B7078" s="502">
        <v>101448</v>
      </c>
      <c r="C7078" s="503" t="s">
        <v>1148</v>
      </c>
      <c r="D7078" s="502" t="s">
        <v>1176</v>
      </c>
      <c r="E7078" s="504">
        <v>5982.45</v>
      </c>
      <c r="F7078" s="512">
        <v>0</v>
      </c>
    </row>
    <row r="7079" spans="1:6">
      <c r="A7079" s="513" t="s">
        <v>14159</v>
      </c>
      <c r="B7079" s="502">
        <v>101449</v>
      </c>
      <c r="C7079" s="503" t="s">
        <v>1938</v>
      </c>
      <c r="D7079" s="502" t="s">
        <v>1176</v>
      </c>
      <c r="E7079" s="504">
        <v>4741.3900000000003</v>
      </c>
      <c r="F7079" s="512">
        <v>0</v>
      </c>
    </row>
    <row r="7080" spans="1:6">
      <c r="A7080" s="513" t="s">
        <v>14159</v>
      </c>
      <c r="B7080" s="502">
        <v>88313</v>
      </c>
      <c r="C7080" s="503" t="s">
        <v>1149</v>
      </c>
      <c r="D7080" s="502" t="s">
        <v>250</v>
      </c>
      <c r="E7080" s="504">
        <v>26.24</v>
      </c>
      <c r="F7080" s="512">
        <v>0</v>
      </c>
    </row>
    <row r="7081" spans="1:6">
      <c r="A7081" s="513" t="s">
        <v>14159</v>
      </c>
      <c r="B7081" s="502">
        <v>88314</v>
      </c>
      <c r="C7081" s="503" t="s">
        <v>1150</v>
      </c>
      <c r="D7081" s="502" t="s">
        <v>250</v>
      </c>
      <c r="E7081" s="504">
        <v>27.73</v>
      </c>
      <c r="F7081" s="512">
        <v>0</v>
      </c>
    </row>
    <row r="7082" spans="1:6">
      <c r="A7082" s="513" t="s">
        <v>14159</v>
      </c>
      <c r="B7082" s="502">
        <v>88315</v>
      </c>
      <c r="C7082" s="503" t="s">
        <v>1151</v>
      </c>
      <c r="D7082" s="502" t="s">
        <v>250</v>
      </c>
      <c r="E7082" s="504">
        <v>31.13</v>
      </c>
      <c r="F7082" s="512">
        <v>0</v>
      </c>
    </row>
    <row r="7083" spans="1:6">
      <c r="A7083" s="513" t="s">
        <v>14159</v>
      </c>
      <c r="B7083" s="502">
        <v>101451</v>
      </c>
      <c r="C7083" s="503" t="s">
        <v>1151</v>
      </c>
      <c r="D7083" s="502" t="s">
        <v>1176</v>
      </c>
      <c r="E7083" s="504">
        <v>5632.23</v>
      </c>
      <c r="F7083" s="512">
        <v>0</v>
      </c>
    </row>
    <row r="7084" spans="1:6">
      <c r="A7084" s="513" t="s">
        <v>14159</v>
      </c>
      <c r="B7084" s="502">
        <v>88316</v>
      </c>
      <c r="C7084" s="503" t="s">
        <v>1152</v>
      </c>
      <c r="D7084" s="502" t="s">
        <v>250</v>
      </c>
      <c r="E7084" s="504">
        <v>23.75</v>
      </c>
      <c r="F7084" s="512">
        <v>0</v>
      </c>
    </row>
    <row r="7085" spans="1:6">
      <c r="A7085" s="513" t="s">
        <v>14159</v>
      </c>
      <c r="B7085" s="502">
        <v>101452</v>
      </c>
      <c r="C7085" s="503" t="s">
        <v>1939</v>
      </c>
      <c r="D7085" s="502" t="s">
        <v>1176</v>
      </c>
      <c r="E7085" s="504">
        <v>4314.68</v>
      </c>
      <c r="F7085" s="512">
        <v>0</v>
      </c>
    </row>
    <row r="7086" spans="1:6">
      <c r="A7086" s="513" t="s">
        <v>14159</v>
      </c>
      <c r="B7086" s="502">
        <v>95967</v>
      </c>
      <c r="C7086" s="503" t="s">
        <v>1087</v>
      </c>
      <c r="D7086" s="502" t="s">
        <v>250</v>
      </c>
      <c r="E7086" s="504">
        <v>175.43</v>
      </c>
      <c r="F7086" s="512">
        <v>0</v>
      </c>
    </row>
    <row r="7087" spans="1:6">
      <c r="A7087" s="513" t="s">
        <v>14159</v>
      </c>
      <c r="B7087" s="502">
        <v>88318</v>
      </c>
      <c r="C7087" s="503" t="s">
        <v>1154</v>
      </c>
      <c r="D7087" s="502" t="s">
        <v>250</v>
      </c>
      <c r="E7087" s="504">
        <v>35.909999999999997</v>
      </c>
      <c r="F7087" s="512">
        <v>0</v>
      </c>
    </row>
    <row r="7088" spans="1:6">
      <c r="A7088" s="513" t="s">
        <v>14159</v>
      </c>
      <c r="B7088" s="502">
        <v>88317</v>
      </c>
      <c r="C7088" s="503" t="s">
        <v>1153</v>
      </c>
      <c r="D7088" s="502" t="s">
        <v>250</v>
      </c>
      <c r="E7088" s="504">
        <v>32.07</v>
      </c>
      <c r="F7088" s="512">
        <v>0</v>
      </c>
    </row>
    <row r="7089" spans="1:6">
      <c r="A7089" s="513" t="s">
        <v>14159</v>
      </c>
      <c r="B7089" s="502">
        <v>101453</v>
      </c>
      <c r="C7089" s="503" t="s">
        <v>1153</v>
      </c>
      <c r="D7089" s="502" t="s">
        <v>1176</v>
      </c>
      <c r="E7089" s="504">
        <v>5809</v>
      </c>
      <c r="F7089" s="512">
        <v>0</v>
      </c>
    </row>
    <row r="7090" spans="1:6">
      <c r="A7090" s="513" t="s">
        <v>14159</v>
      </c>
      <c r="B7090" s="502">
        <v>101454</v>
      </c>
      <c r="C7090" s="503" t="s">
        <v>1940</v>
      </c>
      <c r="D7090" s="502" t="s">
        <v>1176</v>
      </c>
      <c r="E7090" s="504">
        <v>6496.19</v>
      </c>
      <c r="F7090" s="512">
        <v>0</v>
      </c>
    </row>
    <row r="7091" spans="1:6">
      <c r="A7091" s="513" t="s">
        <v>14159</v>
      </c>
      <c r="B7091" s="502">
        <v>100533</v>
      </c>
      <c r="C7091" s="503" t="s">
        <v>1295</v>
      </c>
      <c r="D7091" s="502" t="s">
        <v>250</v>
      </c>
      <c r="E7091" s="504">
        <v>19.82</v>
      </c>
      <c r="F7091" s="512">
        <v>0</v>
      </c>
    </row>
    <row r="7092" spans="1:6">
      <c r="A7092" s="513" t="s">
        <v>14159</v>
      </c>
      <c r="B7092" s="502">
        <v>100534</v>
      </c>
      <c r="C7092" s="503" t="s">
        <v>1295</v>
      </c>
      <c r="D7092" s="502" t="s">
        <v>1176</v>
      </c>
      <c r="E7092" s="504">
        <v>3566.01</v>
      </c>
      <c r="F7092" s="512">
        <v>0</v>
      </c>
    </row>
    <row r="7093" spans="1:6">
      <c r="A7093" s="513" t="s">
        <v>14159</v>
      </c>
      <c r="B7093" s="502">
        <v>88323</v>
      </c>
      <c r="C7093" s="503" t="s">
        <v>1157</v>
      </c>
      <c r="D7093" s="502" t="s">
        <v>250</v>
      </c>
      <c r="E7093" s="504">
        <v>30.62</v>
      </c>
      <c r="F7093" s="512">
        <v>0</v>
      </c>
    </row>
    <row r="7094" spans="1:6">
      <c r="A7094" s="513" t="s">
        <v>14159</v>
      </c>
      <c r="B7094" s="502">
        <v>101458</v>
      </c>
      <c r="C7094" s="503" t="s">
        <v>1943</v>
      </c>
      <c r="D7094" s="502" t="s">
        <v>1176</v>
      </c>
      <c r="E7094" s="504">
        <v>5543.43</v>
      </c>
      <c r="F7094" s="512">
        <v>0</v>
      </c>
    </row>
    <row r="7095" spans="1:6">
      <c r="A7095" s="513" t="s">
        <v>14159</v>
      </c>
      <c r="B7095" s="502">
        <v>90781</v>
      </c>
      <c r="C7095" s="503" t="s">
        <v>1174</v>
      </c>
      <c r="D7095" s="502" t="s">
        <v>250</v>
      </c>
      <c r="E7095" s="504">
        <v>24.31</v>
      </c>
      <c r="F7095" s="512">
        <v>0</v>
      </c>
    </row>
    <row r="7096" spans="1:6">
      <c r="A7096" s="513" t="s">
        <v>14159</v>
      </c>
      <c r="B7096" s="502">
        <v>94296</v>
      </c>
      <c r="C7096" s="503" t="s">
        <v>1174</v>
      </c>
      <c r="D7096" s="502" t="s">
        <v>1176</v>
      </c>
      <c r="E7096" s="504">
        <v>4349.3900000000003</v>
      </c>
      <c r="F7096" s="512">
        <v>0</v>
      </c>
    </row>
    <row r="7097" spans="1:6">
      <c r="A7097" s="513" t="s">
        <v>14159</v>
      </c>
      <c r="B7097" s="502">
        <v>88324</v>
      </c>
      <c r="C7097" s="503" t="s">
        <v>1158</v>
      </c>
      <c r="D7097" s="502" t="s">
        <v>250</v>
      </c>
      <c r="E7097" s="504">
        <v>26.06</v>
      </c>
      <c r="F7097" s="512">
        <v>0</v>
      </c>
    </row>
    <row r="7098" spans="1:6">
      <c r="A7098" s="513" t="s">
        <v>14159</v>
      </c>
      <c r="B7098" s="502">
        <v>88321</v>
      </c>
      <c r="C7098" s="503" t="s">
        <v>1155</v>
      </c>
      <c r="D7098" s="502" t="s">
        <v>250</v>
      </c>
      <c r="E7098" s="504">
        <v>53.73</v>
      </c>
      <c r="F7098" s="512">
        <v>0</v>
      </c>
    </row>
    <row r="7099" spans="1:6">
      <c r="A7099" s="513" t="s">
        <v>14159</v>
      </c>
      <c r="B7099" s="502">
        <v>101456</v>
      </c>
      <c r="C7099" s="503" t="s">
        <v>1941</v>
      </c>
      <c r="D7099" s="502" t="s">
        <v>1176</v>
      </c>
      <c r="E7099" s="504">
        <v>9585.42</v>
      </c>
      <c r="F7099" s="512">
        <v>0</v>
      </c>
    </row>
    <row r="7100" spans="1:6">
      <c r="A7100" s="513" t="s">
        <v>14159</v>
      </c>
      <c r="B7100" s="502">
        <v>88322</v>
      </c>
      <c r="C7100" s="503" t="s">
        <v>1156</v>
      </c>
      <c r="D7100" s="502" t="s">
        <v>250</v>
      </c>
      <c r="E7100" s="504">
        <v>34.22</v>
      </c>
      <c r="F7100" s="512">
        <v>0</v>
      </c>
    </row>
    <row r="7101" spans="1:6">
      <c r="A7101" s="513" t="s">
        <v>14159</v>
      </c>
      <c r="B7101" s="502">
        <v>100309</v>
      </c>
      <c r="C7101" s="503" t="s">
        <v>1294</v>
      </c>
      <c r="D7101" s="502" t="s">
        <v>250</v>
      </c>
      <c r="E7101" s="504">
        <v>52.38</v>
      </c>
      <c r="F7101" s="512">
        <v>0</v>
      </c>
    </row>
    <row r="7102" spans="1:6">
      <c r="A7102" s="513" t="s">
        <v>14159</v>
      </c>
      <c r="B7102" s="502">
        <v>100321</v>
      </c>
      <c r="C7102" s="503" t="s">
        <v>1294</v>
      </c>
      <c r="D7102" s="502" t="s">
        <v>1176</v>
      </c>
      <c r="E7102" s="504">
        <v>9323.6</v>
      </c>
      <c r="F7102" s="512">
        <v>0</v>
      </c>
    </row>
    <row r="7103" spans="1:6">
      <c r="A7103" s="513" t="s">
        <v>14159</v>
      </c>
      <c r="B7103" s="502">
        <v>101457</v>
      </c>
      <c r="C7103" s="503" t="s">
        <v>1942</v>
      </c>
      <c r="D7103" s="502" t="s">
        <v>1176</v>
      </c>
      <c r="E7103" s="504">
        <v>7138.31</v>
      </c>
      <c r="F7103" s="512">
        <v>0</v>
      </c>
    </row>
    <row r="7104" spans="1:6">
      <c r="A7104" s="513" t="s">
        <v>14159</v>
      </c>
      <c r="B7104" s="502">
        <v>88325</v>
      </c>
      <c r="C7104" s="503" t="s">
        <v>1159</v>
      </c>
      <c r="D7104" s="502" t="s">
        <v>250</v>
      </c>
      <c r="E7104" s="504">
        <v>28.95</v>
      </c>
      <c r="F7104" s="512">
        <v>0</v>
      </c>
    </row>
    <row r="7105" spans="1:6">
      <c r="A7105" s="513" t="s">
        <v>14159</v>
      </c>
      <c r="B7105" s="502">
        <v>101459</v>
      </c>
      <c r="C7105" s="503" t="s">
        <v>1159</v>
      </c>
      <c r="D7105" s="502" t="s">
        <v>1176</v>
      </c>
      <c r="E7105" s="504">
        <v>5246.55</v>
      </c>
      <c r="F7105" s="512">
        <v>0</v>
      </c>
    </row>
    <row r="7106" spans="1:6">
      <c r="A7106" s="513" t="s">
        <v>14159</v>
      </c>
      <c r="B7106" s="502">
        <v>100289</v>
      </c>
      <c r="C7106" s="503" t="s">
        <v>1283</v>
      </c>
      <c r="D7106" s="502" t="s">
        <v>250</v>
      </c>
      <c r="E7106" s="504">
        <v>24.49</v>
      </c>
      <c r="F7106" s="512">
        <v>0</v>
      </c>
    </row>
    <row r="7107" spans="1:6">
      <c r="A7107" s="513" t="s">
        <v>14159</v>
      </c>
      <c r="B7107" s="502">
        <v>101460</v>
      </c>
      <c r="C7107" s="503" t="s">
        <v>1283</v>
      </c>
      <c r="D7107" s="502" t="s">
        <v>1176</v>
      </c>
      <c r="E7107" s="504">
        <v>4456.43</v>
      </c>
      <c r="F7107" s="512">
        <v>0</v>
      </c>
    </row>
    <row r="7108" spans="1:6">
      <c r="A7108" s="513" t="s">
        <v>14164</v>
      </c>
      <c r="B7108" s="502">
        <v>105011</v>
      </c>
      <c r="C7108" s="503" t="s">
        <v>7655</v>
      </c>
      <c r="D7108" s="502" t="s">
        <v>12</v>
      </c>
      <c r="E7108" s="504">
        <v>0.57999999999999996</v>
      </c>
      <c r="F7108" s="512">
        <v>0</v>
      </c>
    </row>
    <row r="7109" spans="1:6">
      <c r="A7109" s="513" t="s">
        <v>14164</v>
      </c>
      <c r="B7109" s="502">
        <v>99061</v>
      </c>
      <c r="C7109" s="503" t="s">
        <v>7650</v>
      </c>
      <c r="D7109" s="502" t="s">
        <v>13</v>
      </c>
      <c r="E7109" s="504">
        <v>121.72</v>
      </c>
      <c r="F7109" s="512">
        <v>0</v>
      </c>
    </row>
    <row r="7110" spans="1:6">
      <c r="A7110" s="513" t="s">
        <v>14164</v>
      </c>
      <c r="B7110" s="502">
        <v>99060</v>
      </c>
      <c r="C7110" s="503" t="s">
        <v>7649</v>
      </c>
      <c r="D7110" s="502" t="s">
        <v>13</v>
      </c>
      <c r="E7110" s="504">
        <v>197.15</v>
      </c>
      <c r="F7110" s="512">
        <v>0</v>
      </c>
    </row>
    <row r="7111" spans="1:6">
      <c r="A7111" s="513" t="s">
        <v>14164</v>
      </c>
      <c r="B7111" s="502">
        <v>105008</v>
      </c>
      <c r="C7111" s="503" t="s">
        <v>14165</v>
      </c>
      <c r="D7111" s="502" t="s">
        <v>13</v>
      </c>
      <c r="E7111" s="504">
        <v>0</v>
      </c>
      <c r="F7111" s="512"/>
    </row>
    <row r="7112" spans="1:6">
      <c r="A7112" s="513" t="s">
        <v>14164</v>
      </c>
      <c r="B7112" s="502">
        <v>105009</v>
      </c>
      <c r="C7112" s="503" t="s">
        <v>7654</v>
      </c>
      <c r="D7112" s="502" t="s">
        <v>12</v>
      </c>
      <c r="E7112" s="504">
        <v>81.81</v>
      </c>
      <c r="F7112" s="512">
        <v>0</v>
      </c>
    </row>
    <row r="7113" spans="1:6">
      <c r="A7113" s="513" t="s">
        <v>14164</v>
      </c>
      <c r="B7113" s="502">
        <v>99059</v>
      </c>
      <c r="C7113" s="503" t="s">
        <v>7648</v>
      </c>
      <c r="D7113" s="502" t="s">
        <v>12</v>
      </c>
      <c r="E7113" s="504">
        <v>66.7</v>
      </c>
      <c r="F7113" s="512">
        <v>0</v>
      </c>
    </row>
    <row r="7114" spans="1:6">
      <c r="A7114" s="513" t="s">
        <v>14164</v>
      </c>
      <c r="B7114" s="502">
        <v>105137</v>
      </c>
      <c r="C7114" s="503" t="s">
        <v>14166</v>
      </c>
      <c r="D7114" s="502" t="s">
        <v>12</v>
      </c>
      <c r="E7114" s="504">
        <v>0</v>
      </c>
      <c r="F7114" s="512"/>
    </row>
    <row r="7115" spans="1:6">
      <c r="A7115" s="513" t="s">
        <v>14164</v>
      </c>
      <c r="B7115" s="502">
        <v>105136</v>
      </c>
      <c r="C7115" s="503" t="s">
        <v>14167</v>
      </c>
      <c r="D7115" s="502" t="s">
        <v>13</v>
      </c>
      <c r="E7115" s="504">
        <v>0</v>
      </c>
      <c r="F7115" s="512"/>
    </row>
    <row r="7116" spans="1:6">
      <c r="A7116" s="513" t="s">
        <v>14164</v>
      </c>
      <c r="B7116" s="502">
        <v>105007</v>
      </c>
      <c r="C7116" s="503" t="s">
        <v>7653</v>
      </c>
      <c r="D7116" s="502" t="s">
        <v>13</v>
      </c>
      <c r="E7116" s="504">
        <v>40.71</v>
      </c>
      <c r="F7116" s="512">
        <v>0</v>
      </c>
    </row>
    <row r="7117" spans="1:6">
      <c r="A7117" s="513" t="s">
        <v>14164</v>
      </c>
      <c r="B7117" s="502">
        <v>99063</v>
      </c>
      <c r="C7117" s="503" t="s">
        <v>7652</v>
      </c>
      <c r="D7117" s="502" t="s">
        <v>12</v>
      </c>
      <c r="E7117" s="504">
        <v>9.7799999999999994</v>
      </c>
      <c r="F7117" s="512">
        <v>2E-3</v>
      </c>
    </row>
    <row r="7118" spans="1:6">
      <c r="A7118" s="513" t="s">
        <v>14164</v>
      </c>
      <c r="B7118" s="502">
        <v>105010</v>
      </c>
      <c r="C7118" s="503" t="s">
        <v>14168</v>
      </c>
      <c r="D7118" s="502" t="s">
        <v>13</v>
      </c>
      <c r="E7118" s="504">
        <v>0</v>
      </c>
      <c r="F7118" s="512"/>
    </row>
    <row r="7119" spans="1:6">
      <c r="A7119" s="513" t="s">
        <v>14164</v>
      </c>
      <c r="B7119" s="502">
        <v>99062</v>
      </c>
      <c r="C7119" s="503" t="s">
        <v>7651</v>
      </c>
      <c r="D7119" s="502" t="s">
        <v>13</v>
      </c>
      <c r="E7119" s="504">
        <v>2.2200000000000002</v>
      </c>
      <c r="F7119" s="512">
        <v>0</v>
      </c>
    </row>
    <row r="7120" spans="1:6">
      <c r="A7120" s="513" t="s">
        <v>14169</v>
      </c>
      <c r="B7120" s="502">
        <v>100857</v>
      </c>
      <c r="C7120" s="503" t="s">
        <v>7176</v>
      </c>
      <c r="D7120" s="502" t="s">
        <v>13</v>
      </c>
      <c r="E7120" s="504">
        <v>518.12</v>
      </c>
      <c r="F7120" s="512">
        <v>0</v>
      </c>
    </row>
    <row r="7121" spans="1:6">
      <c r="A7121" s="513" t="s">
        <v>14169</v>
      </c>
      <c r="B7121" s="502">
        <v>86905</v>
      </c>
      <c r="C7121" s="503" t="s">
        <v>1613</v>
      </c>
      <c r="D7121" s="502" t="s">
        <v>13</v>
      </c>
      <c r="E7121" s="504">
        <v>400.33</v>
      </c>
      <c r="F7121" s="512">
        <v>0</v>
      </c>
    </row>
    <row r="7122" spans="1:6">
      <c r="A7122" s="513" t="s">
        <v>14169</v>
      </c>
      <c r="B7122" s="502">
        <v>86908</v>
      </c>
      <c r="C7122" s="503" t="s">
        <v>1614</v>
      </c>
      <c r="D7122" s="502" t="s">
        <v>13</v>
      </c>
      <c r="E7122" s="504">
        <v>477.34</v>
      </c>
      <c r="F7122" s="512">
        <v>0</v>
      </c>
    </row>
    <row r="7123" spans="1:6">
      <c r="A7123" s="513" t="s">
        <v>14169</v>
      </c>
      <c r="B7123" s="502">
        <v>100849</v>
      </c>
      <c r="C7123" s="503" t="s">
        <v>1652</v>
      </c>
      <c r="D7123" s="502" t="s">
        <v>13</v>
      </c>
      <c r="E7123" s="504">
        <v>51.74</v>
      </c>
      <c r="F7123" s="512">
        <v>0</v>
      </c>
    </row>
    <row r="7124" spans="1:6">
      <c r="A7124" s="513" t="s">
        <v>14169</v>
      </c>
      <c r="B7124" s="502">
        <v>100851</v>
      </c>
      <c r="C7124" s="503" t="s">
        <v>1653</v>
      </c>
      <c r="D7124" s="502" t="s">
        <v>13</v>
      </c>
      <c r="E7124" s="504">
        <v>103.52</v>
      </c>
      <c r="F7124" s="512">
        <v>0</v>
      </c>
    </row>
    <row r="7125" spans="1:6">
      <c r="A7125" s="513" t="s">
        <v>14169</v>
      </c>
      <c r="B7125" s="502">
        <v>100850</v>
      </c>
      <c r="C7125" s="503" t="s">
        <v>14170</v>
      </c>
      <c r="D7125" s="502" t="s">
        <v>13</v>
      </c>
      <c r="E7125" s="504">
        <v>0</v>
      </c>
      <c r="F7125" s="512"/>
    </row>
    <row r="7126" spans="1:6">
      <c r="A7126" s="513" t="s">
        <v>14169</v>
      </c>
      <c r="B7126" s="502">
        <v>86895</v>
      </c>
      <c r="C7126" s="503" t="s">
        <v>1780</v>
      </c>
      <c r="D7126" s="502" t="s">
        <v>13</v>
      </c>
      <c r="E7126" s="504">
        <v>334.88</v>
      </c>
      <c r="F7126" s="512">
        <v>0.1007</v>
      </c>
    </row>
    <row r="7127" spans="1:6">
      <c r="A7127" s="513" t="s">
        <v>14169</v>
      </c>
      <c r="B7127" s="502">
        <v>86889</v>
      </c>
      <c r="C7127" s="503" t="s">
        <v>1777</v>
      </c>
      <c r="D7127" s="502" t="s">
        <v>13</v>
      </c>
      <c r="E7127" s="504">
        <v>659.49</v>
      </c>
      <c r="F7127" s="512">
        <v>6.1499999999999999E-2</v>
      </c>
    </row>
    <row r="7128" spans="1:6">
      <c r="A7128" s="513" t="s">
        <v>14169</v>
      </c>
      <c r="B7128" s="502">
        <v>86899</v>
      </c>
      <c r="C7128" s="503" t="s">
        <v>1781</v>
      </c>
      <c r="D7128" s="502" t="s">
        <v>13</v>
      </c>
      <c r="E7128" s="504">
        <v>298.33</v>
      </c>
      <c r="F7128" s="512">
        <v>0.113</v>
      </c>
    </row>
    <row r="7129" spans="1:6">
      <c r="A7129" s="513" t="s">
        <v>14169</v>
      </c>
      <c r="B7129" s="502">
        <v>86893</v>
      </c>
      <c r="C7129" s="503" t="s">
        <v>1778</v>
      </c>
      <c r="D7129" s="502" t="s">
        <v>13</v>
      </c>
      <c r="E7129" s="504">
        <v>562.05999999999995</v>
      </c>
      <c r="F7129" s="512">
        <v>7.2099999999999997E-2</v>
      </c>
    </row>
    <row r="7130" spans="1:6">
      <c r="A7130" s="513" t="s">
        <v>14169</v>
      </c>
      <c r="B7130" s="502">
        <v>86934</v>
      </c>
      <c r="C7130" s="503" t="s">
        <v>1630</v>
      </c>
      <c r="D7130" s="502" t="s">
        <v>13</v>
      </c>
      <c r="E7130" s="504">
        <v>441.36</v>
      </c>
      <c r="F7130" s="512">
        <v>9.1899999999999996E-2</v>
      </c>
    </row>
    <row r="7131" spans="1:6">
      <c r="A7131" s="513" t="s">
        <v>14169</v>
      </c>
      <c r="B7131" s="502">
        <v>86933</v>
      </c>
      <c r="C7131" s="503" t="s">
        <v>1629</v>
      </c>
      <c r="D7131" s="502" t="s">
        <v>13</v>
      </c>
      <c r="E7131" s="504">
        <v>451.13</v>
      </c>
      <c r="F7131" s="512">
        <v>8.9899999999999994E-2</v>
      </c>
    </row>
    <row r="7132" spans="1:6">
      <c r="A7132" s="513" t="s">
        <v>14169</v>
      </c>
      <c r="B7132" s="502">
        <v>86894</v>
      </c>
      <c r="C7132" s="503" t="s">
        <v>1779</v>
      </c>
      <c r="D7132" s="502" t="s">
        <v>13</v>
      </c>
      <c r="E7132" s="504">
        <v>317.58999999999997</v>
      </c>
      <c r="F7132" s="512">
        <v>0.12759999999999999</v>
      </c>
    </row>
    <row r="7133" spans="1:6">
      <c r="A7133" s="513" t="s">
        <v>14169</v>
      </c>
      <c r="B7133" s="502">
        <v>93441</v>
      </c>
      <c r="C7133" s="503" t="s">
        <v>7172</v>
      </c>
      <c r="D7133" s="502" t="s">
        <v>13</v>
      </c>
      <c r="E7133" s="504">
        <v>1042.82</v>
      </c>
      <c r="F7133" s="512">
        <v>3.8899999999999997E-2</v>
      </c>
    </row>
    <row r="7134" spans="1:6">
      <c r="A7134" s="513" t="s">
        <v>14169</v>
      </c>
      <c r="B7134" s="502">
        <v>93396</v>
      </c>
      <c r="C7134" s="503" t="s">
        <v>1641</v>
      </c>
      <c r="D7134" s="502" t="s">
        <v>13</v>
      </c>
      <c r="E7134" s="504">
        <v>634.6</v>
      </c>
      <c r="F7134" s="512">
        <v>5.3100000000000001E-2</v>
      </c>
    </row>
    <row r="7135" spans="1:6">
      <c r="A7135" s="513" t="s">
        <v>14169</v>
      </c>
      <c r="B7135" s="502">
        <v>93442</v>
      </c>
      <c r="C7135" s="503" t="s">
        <v>7173</v>
      </c>
      <c r="D7135" s="502" t="s">
        <v>13</v>
      </c>
      <c r="E7135" s="504">
        <v>1138.4100000000001</v>
      </c>
      <c r="F7135" s="512">
        <v>3.56E-2</v>
      </c>
    </row>
    <row r="7136" spans="1:6">
      <c r="A7136" s="513" t="s">
        <v>14169</v>
      </c>
      <c r="B7136" s="502">
        <v>86947</v>
      </c>
      <c r="C7136" s="503" t="s">
        <v>1640</v>
      </c>
      <c r="D7136" s="502" t="s">
        <v>13</v>
      </c>
      <c r="E7136" s="504">
        <v>1152.57</v>
      </c>
      <c r="F7136" s="512">
        <v>2.93E-2</v>
      </c>
    </row>
    <row r="7137" spans="1:6">
      <c r="A7137" s="513" t="s">
        <v>14169</v>
      </c>
      <c r="B7137" s="502">
        <v>100875</v>
      </c>
      <c r="C7137" s="503" t="s">
        <v>1670</v>
      </c>
      <c r="D7137" s="502" t="s">
        <v>13</v>
      </c>
      <c r="E7137" s="504">
        <v>1078.46</v>
      </c>
      <c r="F7137" s="512">
        <v>0.12570000000000001</v>
      </c>
    </row>
    <row r="7138" spans="1:6">
      <c r="A7138" s="513" t="s">
        <v>14169</v>
      </c>
      <c r="B7138" s="502">
        <v>100863</v>
      </c>
      <c r="C7138" s="503" t="s">
        <v>1658</v>
      </c>
      <c r="D7138" s="502" t="s">
        <v>13</v>
      </c>
      <c r="E7138" s="504">
        <v>602.97</v>
      </c>
      <c r="F7138" s="512">
        <v>0.25280000000000002</v>
      </c>
    </row>
    <row r="7139" spans="1:6">
      <c r="A7139" s="513" t="s">
        <v>14169</v>
      </c>
      <c r="B7139" s="502">
        <v>100864</v>
      </c>
      <c r="C7139" s="503" t="s">
        <v>1659</v>
      </c>
      <c r="D7139" s="502" t="s">
        <v>13</v>
      </c>
      <c r="E7139" s="504">
        <v>661.49</v>
      </c>
      <c r="F7139" s="512">
        <v>0.23050000000000001</v>
      </c>
    </row>
    <row r="7140" spans="1:6">
      <c r="A7140" s="513" t="s">
        <v>14169</v>
      </c>
      <c r="B7140" s="502">
        <v>100865</v>
      </c>
      <c r="C7140" s="503" t="s">
        <v>1660</v>
      </c>
      <c r="D7140" s="502" t="s">
        <v>13</v>
      </c>
      <c r="E7140" s="504">
        <v>583.96</v>
      </c>
      <c r="F7140" s="512">
        <v>0.11600000000000001</v>
      </c>
    </row>
    <row r="7141" spans="1:6">
      <c r="A7141" s="513" t="s">
        <v>14169</v>
      </c>
      <c r="B7141" s="502">
        <v>100866</v>
      </c>
      <c r="C7141" s="503" t="s">
        <v>1661</v>
      </c>
      <c r="D7141" s="502" t="s">
        <v>13</v>
      </c>
      <c r="E7141" s="504">
        <v>312.25</v>
      </c>
      <c r="F7141" s="512">
        <v>0.32550000000000001</v>
      </c>
    </row>
    <row r="7142" spans="1:6">
      <c r="A7142" s="513" t="s">
        <v>14169</v>
      </c>
      <c r="B7142" s="502">
        <v>100867</v>
      </c>
      <c r="C7142" s="503" t="s">
        <v>1662</v>
      </c>
      <c r="D7142" s="502" t="s">
        <v>13</v>
      </c>
      <c r="E7142" s="504">
        <v>331.55</v>
      </c>
      <c r="F7142" s="512">
        <v>0.30659999999999998</v>
      </c>
    </row>
    <row r="7143" spans="1:6">
      <c r="A7143" s="513" t="s">
        <v>14169</v>
      </c>
      <c r="B7143" s="502">
        <v>100868</v>
      </c>
      <c r="C7143" s="503" t="s">
        <v>1663</v>
      </c>
      <c r="D7143" s="502" t="s">
        <v>13</v>
      </c>
      <c r="E7143" s="504">
        <v>344.39</v>
      </c>
      <c r="F7143" s="512">
        <v>0.29509999999999997</v>
      </c>
    </row>
    <row r="7144" spans="1:6">
      <c r="A7144" s="513" t="s">
        <v>14169</v>
      </c>
      <c r="B7144" s="502">
        <v>100869</v>
      </c>
      <c r="C7144" s="503" t="s">
        <v>1664</v>
      </c>
      <c r="D7144" s="502" t="s">
        <v>13</v>
      </c>
      <c r="E7144" s="504">
        <v>354.24</v>
      </c>
      <c r="F7144" s="512">
        <v>0.28689999999999999</v>
      </c>
    </row>
    <row r="7145" spans="1:6">
      <c r="A7145" s="513" t="s">
        <v>14169</v>
      </c>
      <c r="B7145" s="502">
        <v>100870</v>
      </c>
      <c r="C7145" s="503" t="s">
        <v>1665</v>
      </c>
      <c r="D7145" s="502" t="s">
        <v>13</v>
      </c>
      <c r="E7145" s="504">
        <v>307</v>
      </c>
      <c r="F7145" s="512">
        <v>0.88229999999999997</v>
      </c>
    </row>
    <row r="7146" spans="1:6">
      <c r="A7146" s="513" t="s">
        <v>14169</v>
      </c>
      <c r="B7146" s="502">
        <v>100871</v>
      </c>
      <c r="C7146" s="503" t="s">
        <v>1666</v>
      </c>
      <c r="D7146" s="502" t="s">
        <v>13</v>
      </c>
      <c r="E7146" s="504">
        <v>331.82</v>
      </c>
      <c r="F7146" s="512">
        <v>0.8911</v>
      </c>
    </row>
    <row r="7147" spans="1:6">
      <c r="A7147" s="513" t="s">
        <v>14169</v>
      </c>
      <c r="B7147" s="502">
        <v>100872</v>
      </c>
      <c r="C7147" s="503" t="s">
        <v>1667</v>
      </c>
      <c r="D7147" s="502" t="s">
        <v>13</v>
      </c>
      <c r="E7147" s="504">
        <v>347.67</v>
      </c>
      <c r="F7147" s="512">
        <v>0.89610000000000001</v>
      </c>
    </row>
    <row r="7148" spans="1:6">
      <c r="A7148" s="513" t="s">
        <v>14169</v>
      </c>
      <c r="B7148" s="502">
        <v>100873</v>
      </c>
      <c r="C7148" s="503" t="s">
        <v>1668</v>
      </c>
      <c r="D7148" s="502" t="s">
        <v>13</v>
      </c>
      <c r="E7148" s="504">
        <v>357.57</v>
      </c>
      <c r="F7148" s="512">
        <v>0.89900000000000002</v>
      </c>
    </row>
    <row r="7149" spans="1:6">
      <c r="A7149" s="513" t="s">
        <v>14169</v>
      </c>
      <c r="B7149" s="502">
        <v>100860</v>
      </c>
      <c r="C7149" s="503" t="s">
        <v>7179</v>
      </c>
      <c r="D7149" s="502" t="s">
        <v>13</v>
      </c>
      <c r="E7149" s="504">
        <v>97.43</v>
      </c>
      <c r="F7149" s="512">
        <v>0</v>
      </c>
    </row>
    <row r="7150" spans="1:6">
      <c r="A7150" s="513" t="s">
        <v>14169</v>
      </c>
      <c r="B7150" s="502">
        <v>86936</v>
      </c>
      <c r="C7150" s="503" t="s">
        <v>1632</v>
      </c>
      <c r="D7150" s="502" t="s">
        <v>13</v>
      </c>
      <c r="E7150" s="504">
        <v>436.64</v>
      </c>
      <c r="F7150" s="512">
        <v>0</v>
      </c>
    </row>
    <row r="7151" spans="1:6">
      <c r="A7151" s="513" t="s">
        <v>14169</v>
      </c>
      <c r="B7151" s="502">
        <v>86935</v>
      </c>
      <c r="C7151" s="503" t="s">
        <v>1631</v>
      </c>
      <c r="D7151" s="502" t="s">
        <v>13</v>
      </c>
      <c r="E7151" s="504">
        <v>285.56</v>
      </c>
      <c r="F7151" s="512">
        <v>0</v>
      </c>
    </row>
    <row r="7152" spans="1:6">
      <c r="A7152" s="513" t="s">
        <v>14169</v>
      </c>
      <c r="B7152" s="502">
        <v>86901</v>
      </c>
      <c r="C7152" s="503" t="s">
        <v>1609</v>
      </c>
      <c r="D7152" s="502" t="s">
        <v>13</v>
      </c>
      <c r="E7152" s="504">
        <v>148.09</v>
      </c>
      <c r="F7152" s="512">
        <v>0</v>
      </c>
    </row>
    <row r="7153" spans="1:6">
      <c r="A7153" s="513" t="s">
        <v>14169</v>
      </c>
      <c r="B7153" s="502">
        <v>86938</v>
      </c>
      <c r="C7153" s="503" t="s">
        <v>1634</v>
      </c>
      <c r="D7153" s="502" t="s">
        <v>13</v>
      </c>
      <c r="E7153" s="504">
        <v>365.69</v>
      </c>
      <c r="F7153" s="512">
        <v>0</v>
      </c>
    </row>
    <row r="7154" spans="1:6">
      <c r="A7154" s="513" t="s">
        <v>14169</v>
      </c>
      <c r="B7154" s="502">
        <v>86937</v>
      </c>
      <c r="C7154" s="503" t="s">
        <v>1633</v>
      </c>
      <c r="D7154" s="502" t="s">
        <v>13</v>
      </c>
      <c r="E7154" s="504">
        <v>214.61</v>
      </c>
      <c r="F7154" s="512">
        <v>0</v>
      </c>
    </row>
    <row r="7155" spans="1:6">
      <c r="A7155" s="513" t="s">
        <v>14169</v>
      </c>
      <c r="B7155" s="502">
        <v>86900</v>
      </c>
      <c r="C7155" s="503" t="s">
        <v>1608</v>
      </c>
      <c r="D7155" s="502" t="s">
        <v>13</v>
      </c>
      <c r="E7155" s="504">
        <v>214.94</v>
      </c>
      <c r="F7155" s="512">
        <v>0</v>
      </c>
    </row>
    <row r="7156" spans="1:6">
      <c r="A7156" s="513" t="s">
        <v>14169</v>
      </c>
      <c r="B7156" s="502">
        <v>100852</v>
      </c>
      <c r="C7156" s="503" t="s">
        <v>1654</v>
      </c>
      <c r="D7156" s="502" t="s">
        <v>13</v>
      </c>
      <c r="E7156" s="504">
        <v>235.2</v>
      </c>
      <c r="F7156" s="512">
        <v>0</v>
      </c>
    </row>
    <row r="7157" spans="1:6">
      <c r="A7157" s="513" t="s">
        <v>14169</v>
      </c>
      <c r="B7157" s="502">
        <v>86886</v>
      </c>
      <c r="C7157" s="503" t="s">
        <v>1605</v>
      </c>
      <c r="D7157" s="502" t="s">
        <v>13</v>
      </c>
      <c r="E7157" s="504">
        <v>40.81</v>
      </c>
      <c r="F7157" s="512">
        <v>0</v>
      </c>
    </row>
    <row r="7158" spans="1:6">
      <c r="A7158" s="513" t="s">
        <v>14169</v>
      </c>
      <c r="B7158" s="502">
        <v>86887</v>
      </c>
      <c r="C7158" s="503" t="s">
        <v>1606</v>
      </c>
      <c r="D7158" s="502" t="s">
        <v>13</v>
      </c>
      <c r="E7158" s="504">
        <v>44.11</v>
      </c>
      <c r="F7158" s="512">
        <v>0</v>
      </c>
    </row>
    <row r="7159" spans="1:6">
      <c r="A7159" s="513" t="s">
        <v>14169</v>
      </c>
      <c r="B7159" s="502">
        <v>86884</v>
      </c>
      <c r="C7159" s="503" t="s">
        <v>7162</v>
      </c>
      <c r="D7159" s="502" t="s">
        <v>13</v>
      </c>
      <c r="E7159" s="504">
        <v>10.99</v>
      </c>
      <c r="F7159" s="512">
        <v>0</v>
      </c>
    </row>
    <row r="7160" spans="1:6">
      <c r="A7160" s="513" t="s">
        <v>14169</v>
      </c>
      <c r="B7160" s="502">
        <v>86885</v>
      </c>
      <c r="C7160" s="503" t="s">
        <v>7163</v>
      </c>
      <c r="D7160" s="502" t="s">
        <v>13</v>
      </c>
      <c r="E7160" s="504">
        <v>12.32</v>
      </c>
      <c r="F7160" s="512">
        <v>0</v>
      </c>
    </row>
    <row r="7161" spans="1:6">
      <c r="A7161" s="513" t="s">
        <v>14169</v>
      </c>
      <c r="B7161" s="502">
        <v>95546</v>
      </c>
      <c r="C7161" s="503" t="s">
        <v>1649</v>
      </c>
      <c r="D7161" s="502" t="s">
        <v>13</v>
      </c>
      <c r="E7161" s="504">
        <v>159</v>
      </c>
      <c r="F7161" s="512">
        <v>0</v>
      </c>
    </row>
    <row r="7162" spans="1:6">
      <c r="A7162" s="513" t="s">
        <v>14169</v>
      </c>
      <c r="B7162" s="502">
        <v>86902</v>
      </c>
      <c r="C7162" s="503" t="s">
        <v>1610</v>
      </c>
      <c r="D7162" s="502" t="s">
        <v>13</v>
      </c>
      <c r="E7162" s="504">
        <v>306.94</v>
      </c>
      <c r="F7162" s="512">
        <v>0.33110000000000001</v>
      </c>
    </row>
    <row r="7163" spans="1:6">
      <c r="A7163" s="513" t="s">
        <v>14169</v>
      </c>
      <c r="B7163" s="502">
        <v>86939</v>
      </c>
      <c r="C7163" s="503" t="s">
        <v>1635</v>
      </c>
      <c r="D7163" s="502" t="s">
        <v>13</v>
      </c>
      <c r="E7163" s="504">
        <v>413.63</v>
      </c>
      <c r="F7163" s="512">
        <v>0.2457</v>
      </c>
    </row>
    <row r="7164" spans="1:6">
      <c r="A7164" s="513" t="s">
        <v>14169</v>
      </c>
      <c r="B7164" s="502">
        <v>86903</v>
      </c>
      <c r="C7164" s="503" t="s">
        <v>1611</v>
      </c>
      <c r="D7164" s="502" t="s">
        <v>13</v>
      </c>
      <c r="E7164" s="504">
        <v>350.05</v>
      </c>
      <c r="F7164" s="512">
        <v>0.29039999999999999</v>
      </c>
    </row>
    <row r="7165" spans="1:6">
      <c r="A7165" s="513" t="s">
        <v>14169</v>
      </c>
      <c r="B7165" s="502">
        <v>86940</v>
      </c>
      <c r="C7165" s="503" t="s">
        <v>1636</v>
      </c>
      <c r="D7165" s="502" t="s">
        <v>13</v>
      </c>
      <c r="E7165" s="504">
        <v>1056.2</v>
      </c>
      <c r="F7165" s="512">
        <v>9.6199999999999994E-2</v>
      </c>
    </row>
    <row r="7166" spans="1:6">
      <c r="A7166" s="513" t="s">
        <v>14169</v>
      </c>
      <c r="B7166" s="502">
        <v>86941</v>
      </c>
      <c r="C7166" s="503" t="s">
        <v>1637</v>
      </c>
      <c r="D7166" s="502" t="s">
        <v>13</v>
      </c>
      <c r="E7166" s="504">
        <v>753.09</v>
      </c>
      <c r="F7166" s="512">
        <v>0.13500000000000001</v>
      </c>
    </row>
    <row r="7167" spans="1:6">
      <c r="A7167" s="513" t="s">
        <v>14169</v>
      </c>
      <c r="B7167" s="502">
        <v>86904</v>
      </c>
      <c r="C7167" s="503" t="s">
        <v>1612</v>
      </c>
      <c r="D7167" s="502" t="s">
        <v>13</v>
      </c>
      <c r="E7167" s="504">
        <v>144.41</v>
      </c>
      <c r="F7167" s="512">
        <v>0.2346</v>
      </c>
    </row>
    <row r="7168" spans="1:6">
      <c r="A7168" s="513" t="s">
        <v>14169</v>
      </c>
      <c r="B7168" s="502">
        <v>86943</v>
      </c>
      <c r="C7168" s="503" t="s">
        <v>1639</v>
      </c>
      <c r="D7168" s="502" t="s">
        <v>13</v>
      </c>
      <c r="E7168" s="504">
        <v>251.1</v>
      </c>
      <c r="F7168" s="512">
        <v>0.13489999999999999</v>
      </c>
    </row>
    <row r="7169" spans="1:6">
      <c r="A7169" s="513" t="s">
        <v>14169</v>
      </c>
      <c r="B7169" s="502">
        <v>86942</v>
      </c>
      <c r="C7169" s="503" t="s">
        <v>1638</v>
      </c>
      <c r="D7169" s="502" t="s">
        <v>13</v>
      </c>
      <c r="E7169" s="504">
        <v>260.87</v>
      </c>
      <c r="F7169" s="512">
        <v>0.12989999999999999</v>
      </c>
    </row>
    <row r="7170" spans="1:6">
      <c r="A7170" s="513" t="s">
        <v>14169</v>
      </c>
      <c r="B7170" s="502">
        <v>100856</v>
      </c>
      <c r="C7170" s="503" t="s">
        <v>7175</v>
      </c>
      <c r="D7170" s="502" t="s">
        <v>13</v>
      </c>
      <c r="E7170" s="504">
        <v>37.89</v>
      </c>
      <c r="F7170" s="512">
        <v>0</v>
      </c>
    </row>
    <row r="7171" spans="1:6">
      <c r="A7171" s="513" t="s">
        <v>14169</v>
      </c>
      <c r="B7171" s="502">
        <v>100858</v>
      </c>
      <c r="C7171" s="503" t="s">
        <v>7177</v>
      </c>
      <c r="D7171" s="502" t="s">
        <v>13</v>
      </c>
      <c r="E7171" s="504">
        <v>743.48</v>
      </c>
      <c r="F7171" s="512">
        <v>4.5600000000000002E-2</v>
      </c>
    </row>
    <row r="7172" spans="1:6">
      <c r="A7172" s="513" t="s">
        <v>14169</v>
      </c>
      <c r="B7172" s="502">
        <v>100859</v>
      </c>
      <c r="C7172" s="503" t="s">
        <v>7178</v>
      </c>
      <c r="D7172" s="502" t="s">
        <v>13</v>
      </c>
      <c r="E7172" s="504">
        <v>992.37</v>
      </c>
      <c r="F7172" s="512">
        <v>3.4099999999999998E-2</v>
      </c>
    </row>
    <row r="7173" spans="1:6">
      <c r="A7173" s="513" t="s">
        <v>14169</v>
      </c>
      <c r="B7173" s="502">
        <v>95544</v>
      </c>
      <c r="C7173" s="503" t="s">
        <v>1647</v>
      </c>
      <c r="D7173" s="502" t="s">
        <v>13</v>
      </c>
      <c r="E7173" s="504">
        <v>45.79</v>
      </c>
      <c r="F7173" s="512">
        <v>0</v>
      </c>
    </row>
    <row r="7174" spans="1:6">
      <c r="A7174" s="513" t="s">
        <v>14169</v>
      </c>
      <c r="B7174" s="502">
        <v>95543</v>
      </c>
      <c r="C7174" s="503" t="s">
        <v>1646</v>
      </c>
      <c r="D7174" s="502" t="s">
        <v>13</v>
      </c>
      <c r="E7174" s="504">
        <v>64.239999999999995</v>
      </c>
      <c r="F7174" s="512">
        <v>0</v>
      </c>
    </row>
    <row r="7175" spans="1:6">
      <c r="A7175" s="513" t="s">
        <v>14169</v>
      </c>
      <c r="B7175" s="502">
        <v>95542</v>
      </c>
      <c r="C7175" s="503" t="s">
        <v>1645</v>
      </c>
      <c r="D7175" s="502" t="s">
        <v>13</v>
      </c>
      <c r="E7175" s="504">
        <v>37.82</v>
      </c>
      <c r="F7175" s="512">
        <v>0</v>
      </c>
    </row>
    <row r="7176" spans="1:6">
      <c r="A7176" s="513" t="s">
        <v>14169</v>
      </c>
      <c r="B7176" s="502">
        <v>100874</v>
      </c>
      <c r="C7176" s="503" t="s">
        <v>1669</v>
      </c>
      <c r="D7176" s="502" t="s">
        <v>13</v>
      </c>
      <c r="E7176" s="504">
        <v>312.25</v>
      </c>
      <c r="F7176" s="512">
        <v>0.32550000000000001</v>
      </c>
    </row>
    <row r="7177" spans="1:6">
      <c r="A7177" s="513" t="s">
        <v>14169</v>
      </c>
      <c r="B7177" s="502">
        <v>95545</v>
      </c>
      <c r="C7177" s="503" t="s">
        <v>1648</v>
      </c>
      <c r="D7177" s="502" t="s">
        <v>13</v>
      </c>
      <c r="E7177" s="504">
        <v>44.94</v>
      </c>
      <c r="F7177" s="512">
        <v>0</v>
      </c>
    </row>
    <row r="7178" spans="1:6">
      <c r="A7178" s="513" t="s">
        <v>14169</v>
      </c>
      <c r="B7178" s="502">
        <v>95547</v>
      </c>
      <c r="C7178" s="503" t="s">
        <v>1650</v>
      </c>
      <c r="D7178" s="502" t="s">
        <v>13</v>
      </c>
      <c r="E7178" s="504">
        <v>47.85</v>
      </c>
      <c r="F7178" s="512">
        <v>0</v>
      </c>
    </row>
    <row r="7179" spans="1:6">
      <c r="A7179" s="513" t="s">
        <v>14169</v>
      </c>
      <c r="B7179" s="502">
        <v>86883</v>
      </c>
      <c r="C7179" s="503" t="s">
        <v>1604</v>
      </c>
      <c r="D7179" s="502" t="s">
        <v>13</v>
      </c>
      <c r="E7179" s="504">
        <v>11.79</v>
      </c>
      <c r="F7179" s="512">
        <v>0</v>
      </c>
    </row>
    <row r="7180" spans="1:6">
      <c r="A7180" s="513" t="s">
        <v>14169</v>
      </c>
      <c r="B7180" s="502">
        <v>86881</v>
      </c>
      <c r="C7180" s="503" t="s">
        <v>7160</v>
      </c>
      <c r="D7180" s="502" t="s">
        <v>13</v>
      </c>
      <c r="E7180" s="504">
        <v>162.87</v>
      </c>
      <c r="F7180" s="512">
        <v>0</v>
      </c>
    </row>
    <row r="7181" spans="1:6">
      <c r="A7181" s="513" t="s">
        <v>14169</v>
      </c>
      <c r="B7181" s="502">
        <v>86882</v>
      </c>
      <c r="C7181" s="503" t="s">
        <v>7161</v>
      </c>
      <c r="D7181" s="502" t="s">
        <v>13</v>
      </c>
      <c r="E7181" s="504">
        <v>21.56</v>
      </c>
      <c r="F7181" s="512">
        <v>0</v>
      </c>
    </row>
    <row r="7182" spans="1:6">
      <c r="A7182" s="513" t="s">
        <v>14169</v>
      </c>
      <c r="B7182" s="502">
        <v>100862</v>
      </c>
      <c r="C7182" s="503" t="s">
        <v>1657</v>
      </c>
      <c r="D7182" s="502" t="s">
        <v>13</v>
      </c>
      <c r="E7182" s="504">
        <v>41.63</v>
      </c>
      <c r="F7182" s="512">
        <v>0.4869</v>
      </c>
    </row>
    <row r="7183" spans="1:6">
      <c r="A7183" s="513" t="s">
        <v>14169</v>
      </c>
      <c r="B7183" s="502">
        <v>100861</v>
      </c>
      <c r="C7183" s="503" t="s">
        <v>1656</v>
      </c>
      <c r="D7183" s="502" t="s">
        <v>13</v>
      </c>
      <c r="E7183" s="504">
        <v>38.22</v>
      </c>
      <c r="F7183" s="512">
        <v>0.44109999999999999</v>
      </c>
    </row>
    <row r="7184" spans="1:6">
      <c r="A7184" s="513" t="s">
        <v>14169</v>
      </c>
      <c r="B7184" s="502">
        <v>86872</v>
      </c>
      <c r="C7184" s="503" t="s">
        <v>1600</v>
      </c>
      <c r="D7184" s="502" t="s">
        <v>13</v>
      </c>
      <c r="E7184" s="504">
        <v>706.5</v>
      </c>
      <c r="F7184" s="512">
        <v>0.1439</v>
      </c>
    </row>
    <row r="7185" spans="1:6">
      <c r="A7185" s="513" t="s">
        <v>14169</v>
      </c>
      <c r="B7185" s="502">
        <v>86919</v>
      </c>
      <c r="C7185" s="503" t="s">
        <v>1615</v>
      </c>
      <c r="D7185" s="502" t="s">
        <v>13</v>
      </c>
      <c r="E7185" s="504">
        <v>870.59</v>
      </c>
      <c r="F7185" s="512">
        <v>0.1167</v>
      </c>
    </row>
    <row r="7186" spans="1:6">
      <c r="A7186" s="513" t="s">
        <v>14169</v>
      </c>
      <c r="B7186" s="502">
        <v>86920</v>
      </c>
      <c r="C7186" s="503" t="s">
        <v>1616</v>
      </c>
      <c r="D7186" s="502" t="s">
        <v>13</v>
      </c>
      <c r="E7186" s="504">
        <v>782.92</v>
      </c>
      <c r="F7186" s="512">
        <v>0.1298</v>
      </c>
    </row>
    <row r="7187" spans="1:6">
      <c r="A7187" s="513" t="s">
        <v>14169</v>
      </c>
      <c r="B7187" s="502">
        <v>86921</v>
      </c>
      <c r="C7187" s="503" t="s">
        <v>1617</v>
      </c>
      <c r="D7187" s="502" t="s">
        <v>13</v>
      </c>
      <c r="E7187" s="504">
        <v>750.18</v>
      </c>
      <c r="F7187" s="512">
        <v>0.13550000000000001</v>
      </c>
    </row>
    <row r="7188" spans="1:6">
      <c r="A7188" s="513" t="s">
        <v>14169</v>
      </c>
      <c r="B7188" s="502">
        <v>86874</v>
      </c>
      <c r="C7188" s="503" t="s">
        <v>1601</v>
      </c>
      <c r="D7188" s="502" t="s">
        <v>13</v>
      </c>
      <c r="E7188" s="504">
        <v>491.98</v>
      </c>
      <c r="F7188" s="512">
        <v>0.13769999999999999</v>
      </c>
    </row>
    <row r="7189" spans="1:6">
      <c r="A7189" s="513" t="s">
        <v>14169</v>
      </c>
      <c r="B7189" s="502">
        <v>86922</v>
      </c>
      <c r="C7189" s="503" t="s">
        <v>1618</v>
      </c>
      <c r="D7189" s="502" t="s">
        <v>13</v>
      </c>
      <c r="E7189" s="504">
        <v>807.15</v>
      </c>
      <c r="F7189" s="512">
        <v>8.3900000000000002E-2</v>
      </c>
    </row>
    <row r="7190" spans="1:6">
      <c r="A7190" s="513" t="s">
        <v>14169</v>
      </c>
      <c r="B7190" s="502">
        <v>86923</v>
      </c>
      <c r="C7190" s="503" t="s">
        <v>1619</v>
      </c>
      <c r="D7190" s="502" t="s">
        <v>13</v>
      </c>
      <c r="E7190" s="504">
        <v>578.16999999999996</v>
      </c>
      <c r="F7190" s="512">
        <v>0.1172</v>
      </c>
    </row>
    <row r="7191" spans="1:6">
      <c r="A7191" s="513" t="s">
        <v>14169</v>
      </c>
      <c r="B7191" s="502">
        <v>86924</v>
      </c>
      <c r="C7191" s="503" t="s">
        <v>1620</v>
      </c>
      <c r="D7191" s="502" t="s">
        <v>13</v>
      </c>
      <c r="E7191" s="504">
        <v>545.42999999999995</v>
      </c>
      <c r="F7191" s="512">
        <v>0.1242</v>
      </c>
    </row>
    <row r="7192" spans="1:6">
      <c r="A7192" s="513" t="s">
        <v>14169</v>
      </c>
      <c r="B7192" s="502">
        <v>86875</v>
      </c>
      <c r="C7192" s="503" t="s">
        <v>1602</v>
      </c>
      <c r="D7192" s="502" t="s">
        <v>13</v>
      </c>
      <c r="E7192" s="504">
        <v>557.25</v>
      </c>
      <c r="F7192" s="512">
        <v>0.18240000000000001</v>
      </c>
    </row>
    <row r="7193" spans="1:6">
      <c r="A7193" s="513" t="s">
        <v>14169</v>
      </c>
      <c r="B7193" s="502">
        <v>86925</v>
      </c>
      <c r="C7193" s="503" t="s">
        <v>1621</v>
      </c>
      <c r="D7193" s="502" t="s">
        <v>13</v>
      </c>
      <c r="E7193" s="504">
        <v>633.66999999999996</v>
      </c>
      <c r="F7193" s="512">
        <v>0.16039999999999999</v>
      </c>
    </row>
    <row r="7194" spans="1:6">
      <c r="A7194" s="513" t="s">
        <v>14169</v>
      </c>
      <c r="B7194" s="502">
        <v>86926</v>
      </c>
      <c r="C7194" s="503" t="s">
        <v>1622</v>
      </c>
      <c r="D7194" s="502" t="s">
        <v>13</v>
      </c>
      <c r="E7194" s="504">
        <v>600.92999999999995</v>
      </c>
      <c r="F7194" s="512">
        <v>0.1691</v>
      </c>
    </row>
    <row r="7195" spans="1:6">
      <c r="A7195" s="513" t="s">
        <v>14169</v>
      </c>
      <c r="B7195" s="502">
        <v>86876</v>
      </c>
      <c r="C7195" s="503" t="s">
        <v>1603</v>
      </c>
      <c r="D7195" s="502" t="s">
        <v>13</v>
      </c>
      <c r="E7195" s="504">
        <v>318.14999999999998</v>
      </c>
      <c r="F7195" s="512">
        <v>0.21299999999999999</v>
      </c>
    </row>
    <row r="7196" spans="1:6">
      <c r="A7196" s="513" t="s">
        <v>14169</v>
      </c>
      <c r="B7196" s="502">
        <v>86929</v>
      </c>
      <c r="C7196" s="503" t="s">
        <v>1625</v>
      </c>
      <c r="D7196" s="502" t="s">
        <v>13</v>
      </c>
      <c r="E7196" s="504">
        <v>394.57</v>
      </c>
      <c r="F7196" s="512">
        <v>0.17169999999999999</v>
      </c>
    </row>
    <row r="7197" spans="1:6">
      <c r="A7197" s="513" t="s">
        <v>14169</v>
      </c>
      <c r="B7197" s="502">
        <v>86930</v>
      </c>
      <c r="C7197" s="503" t="s">
        <v>1626</v>
      </c>
      <c r="D7197" s="502" t="s">
        <v>13</v>
      </c>
      <c r="E7197" s="504">
        <v>361.83</v>
      </c>
      <c r="F7197" s="512">
        <v>0.18729999999999999</v>
      </c>
    </row>
    <row r="7198" spans="1:6">
      <c r="A7198" s="513" t="s">
        <v>14169</v>
      </c>
      <c r="B7198" s="502">
        <v>86927</v>
      </c>
      <c r="C7198" s="503" t="s">
        <v>1623</v>
      </c>
      <c r="D7198" s="502" t="s">
        <v>13</v>
      </c>
      <c r="E7198" s="504">
        <v>404.34</v>
      </c>
      <c r="F7198" s="512">
        <v>0.1676</v>
      </c>
    </row>
    <row r="7199" spans="1:6">
      <c r="A7199" s="513" t="s">
        <v>14169</v>
      </c>
      <c r="B7199" s="502">
        <v>86928</v>
      </c>
      <c r="C7199" s="503" t="s">
        <v>1624</v>
      </c>
      <c r="D7199" s="502" t="s">
        <v>13</v>
      </c>
      <c r="E7199" s="504">
        <v>371.6</v>
      </c>
      <c r="F7199" s="512">
        <v>0.18229999999999999</v>
      </c>
    </row>
    <row r="7200" spans="1:6">
      <c r="A7200" s="513" t="s">
        <v>14169</v>
      </c>
      <c r="B7200" s="502">
        <v>86914</v>
      </c>
      <c r="C7200" s="503" t="s">
        <v>7169</v>
      </c>
      <c r="D7200" s="502" t="s">
        <v>13</v>
      </c>
      <c r="E7200" s="504">
        <v>97.57</v>
      </c>
      <c r="F7200" s="512">
        <v>0</v>
      </c>
    </row>
    <row r="7201" spans="1:6">
      <c r="A7201" s="513" t="s">
        <v>14169</v>
      </c>
      <c r="B7201" s="502">
        <v>86913</v>
      </c>
      <c r="C7201" s="503" t="s">
        <v>7168</v>
      </c>
      <c r="D7201" s="502" t="s">
        <v>13</v>
      </c>
      <c r="E7201" s="504">
        <v>54.84</v>
      </c>
      <c r="F7201" s="512">
        <v>0</v>
      </c>
    </row>
    <row r="7202" spans="1:6">
      <c r="A7202" s="513" t="s">
        <v>14169</v>
      </c>
      <c r="B7202" s="502">
        <v>100853</v>
      </c>
      <c r="C7202" s="503" t="s">
        <v>5041</v>
      </c>
      <c r="D7202" s="502" t="s">
        <v>13</v>
      </c>
      <c r="E7202" s="504">
        <v>340.66</v>
      </c>
      <c r="F7202" s="512">
        <v>0</v>
      </c>
    </row>
    <row r="7203" spans="1:6">
      <c r="A7203" s="513" t="s">
        <v>14169</v>
      </c>
      <c r="B7203" s="502">
        <v>100854</v>
      </c>
      <c r="C7203" s="503" t="s">
        <v>1655</v>
      </c>
      <c r="D7203" s="502" t="s">
        <v>13</v>
      </c>
      <c r="E7203" s="504">
        <v>1764.58</v>
      </c>
      <c r="F7203" s="512">
        <v>0</v>
      </c>
    </row>
    <row r="7204" spans="1:6">
      <c r="A7204" s="513" t="s">
        <v>14169</v>
      </c>
      <c r="B7204" s="502">
        <v>86915</v>
      </c>
      <c r="C7204" s="503" t="s">
        <v>7170</v>
      </c>
      <c r="D7204" s="502" t="s">
        <v>13</v>
      </c>
      <c r="E7204" s="504">
        <v>141.33000000000001</v>
      </c>
      <c r="F7204" s="512">
        <v>0</v>
      </c>
    </row>
    <row r="7205" spans="1:6">
      <c r="A7205" s="513" t="s">
        <v>14169</v>
      </c>
      <c r="B7205" s="502">
        <v>86906</v>
      </c>
      <c r="C7205" s="503" t="s">
        <v>7164</v>
      </c>
      <c r="D7205" s="502" t="s">
        <v>13</v>
      </c>
      <c r="E7205" s="504">
        <v>74.12</v>
      </c>
      <c r="F7205" s="512">
        <v>0</v>
      </c>
    </row>
    <row r="7206" spans="1:6">
      <c r="A7206" s="513" t="s">
        <v>14169</v>
      </c>
      <c r="B7206" s="502">
        <v>86911</v>
      </c>
      <c r="C7206" s="503" t="s">
        <v>7167</v>
      </c>
      <c r="D7206" s="502" t="s">
        <v>13</v>
      </c>
      <c r="E7206" s="504">
        <v>86.78</v>
      </c>
      <c r="F7206" s="512">
        <v>0</v>
      </c>
    </row>
    <row r="7207" spans="1:6">
      <c r="A7207" s="513" t="s">
        <v>14169</v>
      </c>
      <c r="B7207" s="502">
        <v>86909</v>
      </c>
      <c r="C7207" s="503" t="s">
        <v>7165</v>
      </c>
      <c r="D7207" s="502" t="s">
        <v>13</v>
      </c>
      <c r="E7207" s="504">
        <v>128.72</v>
      </c>
      <c r="F7207" s="512">
        <v>0</v>
      </c>
    </row>
    <row r="7208" spans="1:6">
      <c r="A7208" s="513" t="s">
        <v>14169</v>
      </c>
      <c r="B7208" s="502">
        <v>86910</v>
      </c>
      <c r="C7208" s="503" t="s">
        <v>7166</v>
      </c>
      <c r="D7208" s="502" t="s">
        <v>13</v>
      </c>
      <c r="E7208" s="504">
        <v>126.43</v>
      </c>
      <c r="F7208" s="512">
        <v>0</v>
      </c>
    </row>
    <row r="7209" spans="1:6">
      <c r="A7209" s="513" t="s">
        <v>14169</v>
      </c>
      <c r="B7209" s="502">
        <v>86916</v>
      </c>
      <c r="C7209" s="503" t="s">
        <v>7171</v>
      </c>
      <c r="D7209" s="502" t="s">
        <v>13</v>
      </c>
      <c r="E7209" s="504">
        <v>22.1</v>
      </c>
      <c r="F7209" s="512">
        <v>0</v>
      </c>
    </row>
    <row r="7210" spans="1:6">
      <c r="A7210" s="513" t="s">
        <v>14169</v>
      </c>
      <c r="B7210" s="502">
        <v>95469</v>
      </c>
      <c r="C7210" s="503" t="s">
        <v>1642</v>
      </c>
      <c r="D7210" s="502" t="s">
        <v>13</v>
      </c>
      <c r="E7210" s="504">
        <v>294.86</v>
      </c>
      <c r="F7210" s="512">
        <v>0.15509999999999999</v>
      </c>
    </row>
    <row r="7211" spans="1:6">
      <c r="A7211" s="513" t="s">
        <v>14169</v>
      </c>
      <c r="B7211" s="502">
        <v>95470</v>
      </c>
      <c r="C7211" s="503" t="s">
        <v>7174</v>
      </c>
      <c r="D7211" s="502" t="s">
        <v>13</v>
      </c>
      <c r="E7211" s="504">
        <v>303.75</v>
      </c>
      <c r="F7211" s="512">
        <v>0.15049999999999999</v>
      </c>
    </row>
    <row r="7212" spans="1:6">
      <c r="A7212" s="513" t="s">
        <v>14169</v>
      </c>
      <c r="B7212" s="502">
        <v>95471</v>
      </c>
      <c r="C7212" s="503" t="s">
        <v>1643</v>
      </c>
      <c r="D7212" s="502" t="s">
        <v>13</v>
      </c>
      <c r="E7212" s="504">
        <v>754.05</v>
      </c>
      <c r="F7212" s="512">
        <v>6.0600000000000001E-2</v>
      </c>
    </row>
    <row r="7213" spans="1:6">
      <c r="A7213" s="513" t="s">
        <v>14169</v>
      </c>
      <c r="B7213" s="502">
        <v>95472</v>
      </c>
      <c r="C7213" s="503" t="s">
        <v>1644</v>
      </c>
      <c r="D7213" s="502" t="s">
        <v>13</v>
      </c>
      <c r="E7213" s="504">
        <v>762.94</v>
      </c>
      <c r="F7213" s="512">
        <v>5.9900000000000002E-2</v>
      </c>
    </row>
    <row r="7214" spans="1:6">
      <c r="A7214" s="513" t="s">
        <v>14169</v>
      </c>
      <c r="B7214" s="502">
        <v>100848</v>
      </c>
      <c r="C7214" s="503" t="s">
        <v>1651</v>
      </c>
      <c r="D7214" s="502" t="s">
        <v>13</v>
      </c>
      <c r="E7214" s="504">
        <v>540.82000000000005</v>
      </c>
      <c r="F7214" s="512">
        <v>8.4500000000000006E-2</v>
      </c>
    </row>
    <row r="7215" spans="1:6">
      <c r="A7215" s="513" t="s">
        <v>14169</v>
      </c>
      <c r="B7215" s="502">
        <v>86888</v>
      </c>
      <c r="C7215" s="503" t="s">
        <v>1607</v>
      </c>
      <c r="D7215" s="502" t="s">
        <v>13</v>
      </c>
      <c r="E7215" s="504">
        <v>481.46</v>
      </c>
      <c r="F7215" s="512">
        <v>9.5000000000000001E-2</v>
      </c>
    </row>
    <row r="7216" spans="1:6">
      <c r="A7216" s="513" t="s">
        <v>14169</v>
      </c>
      <c r="B7216" s="502">
        <v>86932</v>
      </c>
      <c r="C7216" s="503" t="s">
        <v>1628</v>
      </c>
      <c r="D7216" s="502" t="s">
        <v>13</v>
      </c>
      <c r="E7216" s="504">
        <v>525.57000000000005</v>
      </c>
      <c r="F7216" s="512">
        <v>8.6999999999999994E-2</v>
      </c>
    </row>
    <row r="7217" spans="1:6">
      <c r="A7217" s="513" t="s">
        <v>14169</v>
      </c>
      <c r="B7217" s="502">
        <v>86931</v>
      </c>
      <c r="C7217" s="503" t="s">
        <v>1627</v>
      </c>
      <c r="D7217" s="502" t="s">
        <v>13</v>
      </c>
      <c r="E7217" s="504">
        <v>493.78</v>
      </c>
      <c r="F7217" s="512">
        <v>9.2600000000000002E-2</v>
      </c>
    </row>
    <row r="7218" spans="1:6">
      <c r="A7218" s="513" t="s">
        <v>14169</v>
      </c>
      <c r="B7218" s="502">
        <v>100878</v>
      </c>
      <c r="C7218" s="503" t="s">
        <v>3344</v>
      </c>
      <c r="D7218" s="502" t="s">
        <v>13</v>
      </c>
      <c r="E7218" s="504">
        <v>647.05999999999995</v>
      </c>
      <c r="F7218" s="512">
        <v>7.0699999999999999E-2</v>
      </c>
    </row>
    <row r="7219" spans="1:6">
      <c r="A7219" s="513" t="s">
        <v>14169</v>
      </c>
      <c r="B7219" s="502">
        <v>86877</v>
      </c>
      <c r="C7219" s="503" t="s">
        <v>7156</v>
      </c>
      <c r="D7219" s="502" t="s">
        <v>13</v>
      </c>
      <c r="E7219" s="504">
        <v>54.73</v>
      </c>
      <c r="F7219" s="512">
        <v>0</v>
      </c>
    </row>
    <row r="7220" spans="1:6">
      <c r="A7220" s="513" t="s">
        <v>14169</v>
      </c>
      <c r="B7220" s="502">
        <v>86878</v>
      </c>
      <c r="C7220" s="503" t="s">
        <v>7157</v>
      </c>
      <c r="D7220" s="502" t="s">
        <v>13</v>
      </c>
      <c r="E7220" s="504">
        <v>58.83</v>
      </c>
      <c r="F7220" s="512">
        <v>0</v>
      </c>
    </row>
    <row r="7221" spans="1:6">
      <c r="A7221" s="513" t="s">
        <v>14169</v>
      </c>
      <c r="B7221" s="502">
        <v>86879</v>
      </c>
      <c r="C7221" s="503" t="s">
        <v>7158</v>
      </c>
      <c r="D7221" s="502" t="s">
        <v>13</v>
      </c>
      <c r="E7221" s="504">
        <v>9.7899999999999991</v>
      </c>
      <c r="F7221" s="512">
        <v>0</v>
      </c>
    </row>
    <row r="7222" spans="1:6">
      <c r="A7222" s="513" t="s">
        <v>14169</v>
      </c>
      <c r="B7222" s="502">
        <v>86880</v>
      </c>
      <c r="C7222" s="503" t="s">
        <v>7159</v>
      </c>
      <c r="D7222" s="502" t="s">
        <v>13</v>
      </c>
      <c r="E7222" s="504">
        <v>25.2</v>
      </c>
      <c r="F7222" s="512">
        <v>0</v>
      </c>
    </row>
    <row r="7223" spans="1:6">
      <c r="A7223" s="513" t="s">
        <v>14171</v>
      </c>
      <c r="B7223" s="502">
        <v>101663</v>
      </c>
      <c r="C7223" s="503" t="s">
        <v>14172</v>
      </c>
      <c r="D7223" s="502" t="s">
        <v>13</v>
      </c>
      <c r="E7223" s="504">
        <v>25.98</v>
      </c>
      <c r="F7223" s="512">
        <v>0.30330000000000001</v>
      </c>
    </row>
    <row r="7224" spans="1:6">
      <c r="A7224" s="513" t="s">
        <v>14171</v>
      </c>
      <c r="B7224" s="502">
        <v>101664</v>
      </c>
      <c r="C7224" s="503" t="s">
        <v>14173</v>
      </c>
      <c r="D7224" s="502" t="s">
        <v>13</v>
      </c>
      <c r="E7224" s="504">
        <v>27.12</v>
      </c>
      <c r="F7224" s="512">
        <v>0.33260000000000001</v>
      </c>
    </row>
    <row r="7225" spans="1:6">
      <c r="A7225" s="513" t="s">
        <v>14171</v>
      </c>
      <c r="B7225" s="502">
        <v>101665</v>
      </c>
      <c r="C7225" s="503" t="s">
        <v>14174</v>
      </c>
      <c r="D7225" s="502" t="s">
        <v>13</v>
      </c>
      <c r="E7225" s="504">
        <v>32.06</v>
      </c>
      <c r="F7225" s="512">
        <v>0.43540000000000001</v>
      </c>
    </row>
    <row r="7226" spans="1:6">
      <c r="A7226" s="513" t="s">
        <v>14171</v>
      </c>
      <c r="B7226" s="502">
        <v>101634</v>
      </c>
      <c r="C7226" s="503" t="s">
        <v>14175</v>
      </c>
      <c r="D7226" s="502" t="s">
        <v>13</v>
      </c>
      <c r="E7226" s="504">
        <v>0</v>
      </c>
      <c r="F7226" s="512"/>
    </row>
    <row r="7227" spans="1:6">
      <c r="A7227" s="513" t="s">
        <v>14171</v>
      </c>
      <c r="B7227" s="502">
        <v>101635</v>
      </c>
      <c r="C7227" s="503" t="s">
        <v>14176</v>
      </c>
      <c r="D7227" s="502" t="s">
        <v>13</v>
      </c>
      <c r="E7227" s="504">
        <v>0</v>
      </c>
      <c r="F7227" s="512"/>
    </row>
    <row r="7228" spans="1:6">
      <c r="A7228" s="513" t="s">
        <v>14171</v>
      </c>
      <c r="B7228" s="502">
        <v>101636</v>
      </c>
      <c r="C7228" s="503" t="s">
        <v>14177</v>
      </c>
      <c r="D7228" s="502" t="s">
        <v>13</v>
      </c>
      <c r="E7228" s="504">
        <v>151.49</v>
      </c>
      <c r="F7228" s="512">
        <v>0.39029999999999998</v>
      </c>
    </row>
    <row r="7229" spans="1:6">
      <c r="A7229" s="513" t="s">
        <v>14171</v>
      </c>
      <c r="B7229" s="502">
        <v>101637</v>
      </c>
      <c r="C7229" s="503" t="s">
        <v>14178</v>
      </c>
      <c r="D7229" s="502" t="s">
        <v>13</v>
      </c>
      <c r="E7229" s="504">
        <v>144.55000000000001</v>
      </c>
      <c r="F7229" s="512">
        <v>0.40910000000000002</v>
      </c>
    </row>
    <row r="7230" spans="1:6">
      <c r="A7230" s="513" t="s">
        <v>14171</v>
      </c>
      <c r="B7230" s="502">
        <v>101638</v>
      </c>
      <c r="C7230" s="503" t="s">
        <v>14179</v>
      </c>
      <c r="D7230" s="502" t="s">
        <v>13</v>
      </c>
      <c r="E7230" s="504">
        <v>0</v>
      </c>
      <c r="F7230" s="512"/>
    </row>
    <row r="7231" spans="1:6">
      <c r="A7231" s="513" t="s">
        <v>14171</v>
      </c>
      <c r="B7231" s="502">
        <v>101639</v>
      </c>
      <c r="C7231" s="503" t="s">
        <v>14180</v>
      </c>
      <c r="D7231" s="502" t="s">
        <v>13</v>
      </c>
      <c r="E7231" s="504">
        <v>0</v>
      </c>
      <c r="F7231" s="512"/>
    </row>
    <row r="7232" spans="1:6">
      <c r="A7232" s="513" t="s">
        <v>14171</v>
      </c>
      <c r="B7232" s="502">
        <v>105919</v>
      </c>
      <c r="C7232" s="503" t="s">
        <v>14181</v>
      </c>
      <c r="D7232" s="502" t="s">
        <v>13</v>
      </c>
      <c r="E7232" s="504">
        <v>0</v>
      </c>
      <c r="F7232" s="512"/>
    </row>
    <row r="7233" spans="1:6">
      <c r="A7233" s="513" t="s">
        <v>14171</v>
      </c>
      <c r="B7233" s="502">
        <v>101658</v>
      </c>
      <c r="C7233" s="503" t="s">
        <v>14182</v>
      </c>
      <c r="D7233" s="502" t="s">
        <v>13</v>
      </c>
      <c r="E7233" s="504">
        <v>477.36</v>
      </c>
      <c r="F7233" s="512">
        <v>4.2200000000000001E-2</v>
      </c>
    </row>
    <row r="7234" spans="1:6">
      <c r="A7234" s="513" t="s">
        <v>14171</v>
      </c>
      <c r="B7234" s="502">
        <v>101659</v>
      </c>
      <c r="C7234" s="503" t="s">
        <v>14183</v>
      </c>
      <c r="D7234" s="502" t="s">
        <v>13</v>
      </c>
      <c r="E7234" s="504">
        <v>542.47</v>
      </c>
      <c r="F7234" s="512">
        <v>3.7100000000000001E-2</v>
      </c>
    </row>
    <row r="7235" spans="1:6">
      <c r="A7235" s="513" t="s">
        <v>14171</v>
      </c>
      <c r="B7235" s="502">
        <v>101660</v>
      </c>
      <c r="C7235" s="503" t="s">
        <v>14184</v>
      </c>
      <c r="D7235" s="502" t="s">
        <v>13</v>
      </c>
      <c r="E7235" s="504">
        <v>849.88</v>
      </c>
      <c r="F7235" s="512">
        <v>2.3699999999999999E-2</v>
      </c>
    </row>
    <row r="7236" spans="1:6">
      <c r="A7236" s="513" t="s">
        <v>14171</v>
      </c>
      <c r="B7236" s="502">
        <v>101654</v>
      </c>
      <c r="C7236" s="503" t="s">
        <v>14185</v>
      </c>
      <c r="D7236" s="502" t="s">
        <v>13</v>
      </c>
      <c r="E7236" s="504">
        <v>195.45</v>
      </c>
      <c r="F7236" s="512">
        <v>0.10299999999999999</v>
      </c>
    </row>
    <row r="7237" spans="1:6">
      <c r="A7237" s="513" t="s">
        <v>14171</v>
      </c>
      <c r="B7237" s="502">
        <v>101655</v>
      </c>
      <c r="C7237" s="503" t="s">
        <v>14186</v>
      </c>
      <c r="D7237" s="502" t="s">
        <v>13</v>
      </c>
      <c r="E7237" s="504">
        <v>297.83</v>
      </c>
      <c r="F7237" s="512">
        <v>6.7599999999999993E-2</v>
      </c>
    </row>
    <row r="7238" spans="1:6">
      <c r="A7238" s="513" t="s">
        <v>14171</v>
      </c>
      <c r="B7238" s="502">
        <v>101656</v>
      </c>
      <c r="C7238" s="503" t="s">
        <v>14187</v>
      </c>
      <c r="D7238" s="502" t="s">
        <v>13</v>
      </c>
      <c r="E7238" s="504">
        <v>321.74</v>
      </c>
      <c r="F7238" s="512">
        <v>6.2600000000000003E-2</v>
      </c>
    </row>
    <row r="7239" spans="1:6">
      <c r="A7239" s="513" t="s">
        <v>14171</v>
      </c>
      <c r="B7239" s="502">
        <v>101657</v>
      </c>
      <c r="C7239" s="503" t="s">
        <v>14188</v>
      </c>
      <c r="D7239" s="502" t="s">
        <v>13</v>
      </c>
      <c r="E7239" s="504">
        <v>372.66</v>
      </c>
      <c r="F7239" s="512">
        <v>5.3999999999999999E-2</v>
      </c>
    </row>
    <row r="7240" spans="1:6">
      <c r="A7240" s="513" t="s">
        <v>14171</v>
      </c>
      <c r="B7240" s="502">
        <v>105923</v>
      </c>
      <c r="C7240" s="503" t="s">
        <v>14189</v>
      </c>
      <c r="D7240" s="502" t="s">
        <v>13</v>
      </c>
      <c r="E7240" s="504">
        <v>0</v>
      </c>
      <c r="F7240" s="512"/>
    </row>
    <row r="7241" spans="1:6">
      <c r="A7241" s="513" t="s">
        <v>14171</v>
      </c>
      <c r="B7241" s="502">
        <v>105921</v>
      </c>
      <c r="C7241" s="503" t="s">
        <v>14190</v>
      </c>
      <c r="D7241" s="502" t="s">
        <v>13</v>
      </c>
      <c r="E7241" s="504">
        <v>0</v>
      </c>
      <c r="F7241" s="512"/>
    </row>
    <row r="7242" spans="1:6">
      <c r="A7242" s="513" t="s">
        <v>14171</v>
      </c>
      <c r="B7242" s="502">
        <v>105920</v>
      </c>
      <c r="C7242" s="503" t="s">
        <v>14191</v>
      </c>
      <c r="D7242" s="502" t="s">
        <v>13</v>
      </c>
      <c r="E7242" s="504">
        <v>0</v>
      </c>
      <c r="F7242" s="512"/>
    </row>
    <row r="7243" spans="1:6">
      <c r="A7243" s="513" t="s">
        <v>14171</v>
      </c>
      <c r="B7243" s="502">
        <v>105922</v>
      </c>
      <c r="C7243" s="503" t="s">
        <v>14192</v>
      </c>
      <c r="D7243" s="502" t="s">
        <v>13</v>
      </c>
      <c r="E7243" s="504">
        <v>0</v>
      </c>
      <c r="F7243" s="512"/>
    </row>
    <row r="7244" spans="1:6">
      <c r="A7244" s="513" t="s">
        <v>14171</v>
      </c>
      <c r="B7244" s="502">
        <v>101632</v>
      </c>
      <c r="C7244" s="503" t="s">
        <v>14193</v>
      </c>
      <c r="D7244" s="502" t="s">
        <v>13</v>
      </c>
      <c r="E7244" s="504">
        <v>36.36</v>
      </c>
      <c r="F7244" s="512">
        <v>0.97519999999999996</v>
      </c>
    </row>
    <row r="7245" spans="1:6">
      <c r="A7245" s="513" t="s">
        <v>14171</v>
      </c>
      <c r="B7245" s="502">
        <v>101661</v>
      </c>
      <c r="C7245" s="503" t="s">
        <v>14194</v>
      </c>
      <c r="D7245" s="502" t="s">
        <v>13</v>
      </c>
      <c r="E7245" s="504">
        <v>131.72</v>
      </c>
      <c r="F7245" s="512">
        <v>0.15279999999999999</v>
      </c>
    </row>
    <row r="7246" spans="1:6">
      <c r="A7246" s="513" t="s">
        <v>14171</v>
      </c>
      <c r="B7246" s="502">
        <v>105924</v>
      </c>
      <c r="C7246" s="503" t="s">
        <v>14195</v>
      </c>
      <c r="D7246" s="502" t="s">
        <v>13</v>
      </c>
      <c r="E7246" s="504">
        <v>13.17</v>
      </c>
      <c r="F7246" s="512">
        <v>0</v>
      </c>
    </row>
    <row r="7247" spans="1:6">
      <c r="A7247" s="513" t="s">
        <v>14171</v>
      </c>
      <c r="B7247" s="502">
        <v>101651</v>
      </c>
      <c r="C7247" s="503" t="s">
        <v>14196</v>
      </c>
      <c r="D7247" s="502" t="s">
        <v>13</v>
      </c>
      <c r="E7247" s="504">
        <v>65.45</v>
      </c>
      <c r="F7247" s="512">
        <v>0.30759999999999998</v>
      </c>
    </row>
    <row r="7248" spans="1:6">
      <c r="A7248" s="513" t="s">
        <v>14171</v>
      </c>
      <c r="B7248" s="502">
        <v>101630</v>
      </c>
      <c r="C7248" s="503" t="s">
        <v>14197</v>
      </c>
      <c r="D7248" s="502" t="s">
        <v>13</v>
      </c>
      <c r="E7248" s="504">
        <v>76.27</v>
      </c>
      <c r="F7248" s="512">
        <v>0.26390000000000002</v>
      </c>
    </row>
    <row r="7249" spans="1:6">
      <c r="A7249" s="513" t="s">
        <v>14171</v>
      </c>
      <c r="B7249" s="502">
        <v>101633</v>
      </c>
      <c r="C7249" s="503" t="s">
        <v>14198</v>
      </c>
      <c r="D7249" s="502" t="s">
        <v>13</v>
      </c>
      <c r="E7249" s="504">
        <v>99.3</v>
      </c>
      <c r="F7249" s="512">
        <v>0.55979999999999996</v>
      </c>
    </row>
    <row r="7250" spans="1:6">
      <c r="A7250" s="513" t="s">
        <v>14199</v>
      </c>
      <c r="B7250" s="502">
        <v>104219</v>
      </c>
      <c r="C7250" s="503" t="s">
        <v>5438</v>
      </c>
      <c r="D7250" s="502" t="s">
        <v>15</v>
      </c>
      <c r="E7250" s="504">
        <v>81.290000000000006</v>
      </c>
      <c r="F7250" s="512">
        <v>0</v>
      </c>
    </row>
    <row r="7251" spans="1:6">
      <c r="A7251" s="513" t="s">
        <v>14199</v>
      </c>
      <c r="B7251" s="502">
        <v>104223</v>
      </c>
      <c r="C7251" s="503" t="s">
        <v>5442</v>
      </c>
      <c r="D7251" s="502" t="s">
        <v>15</v>
      </c>
      <c r="E7251" s="504">
        <v>106.37</v>
      </c>
      <c r="F7251" s="512">
        <v>0</v>
      </c>
    </row>
    <row r="7252" spans="1:6">
      <c r="A7252" s="513" t="s">
        <v>14199</v>
      </c>
      <c r="B7252" s="502">
        <v>104227</v>
      </c>
      <c r="C7252" s="503" t="s">
        <v>5446</v>
      </c>
      <c r="D7252" s="502" t="s">
        <v>15</v>
      </c>
      <c r="E7252" s="504">
        <v>123.02</v>
      </c>
      <c r="F7252" s="512">
        <v>0</v>
      </c>
    </row>
    <row r="7253" spans="1:6">
      <c r="A7253" s="513" t="s">
        <v>14199</v>
      </c>
      <c r="B7253" s="502">
        <v>104231</v>
      </c>
      <c r="C7253" s="503" t="s">
        <v>5450</v>
      </c>
      <c r="D7253" s="502" t="s">
        <v>15</v>
      </c>
      <c r="E7253" s="504">
        <v>135.68</v>
      </c>
      <c r="F7253" s="512">
        <v>0</v>
      </c>
    </row>
    <row r="7254" spans="1:6">
      <c r="A7254" s="513" t="s">
        <v>14199</v>
      </c>
      <c r="B7254" s="502">
        <v>104235</v>
      </c>
      <c r="C7254" s="503" t="s">
        <v>5454</v>
      </c>
      <c r="D7254" s="502" t="s">
        <v>15</v>
      </c>
      <c r="E7254" s="504">
        <v>66.319999999999993</v>
      </c>
      <c r="F7254" s="512">
        <v>0</v>
      </c>
    </row>
    <row r="7255" spans="1:6">
      <c r="A7255" s="513" t="s">
        <v>14199</v>
      </c>
      <c r="B7255" s="502">
        <v>104239</v>
      </c>
      <c r="C7255" s="503" t="s">
        <v>5458</v>
      </c>
      <c r="D7255" s="502" t="s">
        <v>15</v>
      </c>
      <c r="E7255" s="504">
        <v>90.37</v>
      </c>
      <c r="F7255" s="512">
        <v>0</v>
      </c>
    </row>
    <row r="7256" spans="1:6">
      <c r="A7256" s="513" t="s">
        <v>14199</v>
      </c>
      <c r="B7256" s="502">
        <v>104243</v>
      </c>
      <c r="C7256" s="503" t="s">
        <v>5462</v>
      </c>
      <c r="D7256" s="502" t="s">
        <v>15</v>
      </c>
      <c r="E7256" s="504">
        <v>105.93</v>
      </c>
      <c r="F7256" s="512">
        <v>0</v>
      </c>
    </row>
    <row r="7257" spans="1:6">
      <c r="A7257" s="513" t="s">
        <v>14199</v>
      </c>
      <c r="B7257" s="502">
        <v>104247</v>
      </c>
      <c r="C7257" s="503" t="s">
        <v>5466</v>
      </c>
      <c r="D7257" s="502" t="s">
        <v>15</v>
      </c>
      <c r="E7257" s="504">
        <v>113.06</v>
      </c>
      <c r="F7257" s="512">
        <v>0</v>
      </c>
    </row>
    <row r="7258" spans="1:6">
      <c r="A7258" s="513" t="s">
        <v>14199</v>
      </c>
      <c r="B7258" s="502">
        <v>87795</v>
      </c>
      <c r="C7258" s="503" t="s">
        <v>5395</v>
      </c>
      <c r="D7258" s="502" t="s">
        <v>15</v>
      </c>
      <c r="E7258" s="504">
        <v>68.680000000000007</v>
      </c>
      <c r="F7258" s="512">
        <v>0</v>
      </c>
    </row>
    <row r="7259" spans="1:6">
      <c r="A7259" s="513" t="s">
        <v>14199</v>
      </c>
      <c r="B7259" s="502">
        <v>87800</v>
      </c>
      <c r="C7259" s="503" t="s">
        <v>5398</v>
      </c>
      <c r="D7259" s="502" t="s">
        <v>15</v>
      </c>
      <c r="E7259" s="504">
        <v>93.79</v>
      </c>
      <c r="F7259" s="512">
        <v>0</v>
      </c>
    </row>
    <row r="7260" spans="1:6">
      <c r="A7260" s="513" t="s">
        <v>14199</v>
      </c>
      <c r="B7260" s="502">
        <v>87804</v>
      </c>
      <c r="C7260" s="503" t="s">
        <v>5401</v>
      </c>
      <c r="D7260" s="502" t="s">
        <v>15</v>
      </c>
      <c r="E7260" s="504">
        <v>109.35</v>
      </c>
      <c r="F7260" s="512">
        <v>0</v>
      </c>
    </row>
    <row r="7261" spans="1:6">
      <c r="A7261" s="513" t="s">
        <v>14199</v>
      </c>
      <c r="B7261" s="502">
        <v>87808</v>
      </c>
      <c r="C7261" s="503" t="s">
        <v>5404</v>
      </c>
      <c r="D7261" s="502" t="s">
        <v>15</v>
      </c>
      <c r="E7261" s="504">
        <v>116.37</v>
      </c>
      <c r="F7261" s="512">
        <v>0</v>
      </c>
    </row>
    <row r="7262" spans="1:6">
      <c r="A7262" s="513" t="s">
        <v>14199</v>
      </c>
      <c r="B7262" s="502">
        <v>87778</v>
      </c>
      <c r="C7262" s="503" t="s">
        <v>5384</v>
      </c>
      <c r="D7262" s="502" t="s">
        <v>15</v>
      </c>
      <c r="E7262" s="504">
        <v>85.14</v>
      </c>
      <c r="F7262" s="512">
        <v>0</v>
      </c>
    </row>
    <row r="7263" spans="1:6">
      <c r="A7263" s="513" t="s">
        <v>14199</v>
      </c>
      <c r="B7263" s="502">
        <v>87783</v>
      </c>
      <c r="C7263" s="503" t="s">
        <v>5387</v>
      </c>
      <c r="D7263" s="502" t="s">
        <v>15</v>
      </c>
      <c r="E7263" s="504">
        <v>111.38</v>
      </c>
      <c r="F7263" s="512">
        <v>0</v>
      </c>
    </row>
    <row r="7264" spans="1:6">
      <c r="A7264" s="513" t="s">
        <v>14199</v>
      </c>
      <c r="B7264" s="502">
        <v>87787</v>
      </c>
      <c r="C7264" s="503" t="s">
        <v>5390</v>
      </c>
      <c r="D7264" s="502" t="s">
        <v>15</v>
      </c>
      <c r="E7264" s="504">
        <v>128.03</v>
      </c>
      <c r="F7264" s="512">
        <v>0</v>
      </c>
    </row>
    <row r="7265" spans="1:6">
      <c r="A7265" s="513" t="s">
        <v>14199</v>
      </c>
      <c r="B7265" s="502">
        <v>87791</v>
      </c>
      <c r="C7265" s="503" t="s">
        <v>5392</v>
      </c>
      <c r="D7265" s="502" t="s">
        <v>15</v>
      </c>
      <c r="E7265" s="504">
        <v>141.19</v>
      </c>
      <c r="F7265" s="512">
        <v>0</v>
      </c>
    </row>
    <row r="7266" spans="1:6">
      <c r="A7266" s="513" t="s">
        <v>14199</v>
      </c>
      <c r="B7266" s="502">
        <v>87832</v>
      </c>
      <c r="C7266" s="503" t="s">
        <v>5421</v>
      </c>
      <c r="D7266" s="502" t="s">
        <v>15</v>
      </c>
      <c r="E7266" s="504">
        <v>135.03</v>
      </c>
      <c r="F7266" s="512">
        <v>0</v>
      </c>
    </row>
    <row r="7267" spans="1:6">
      <c r="A7267" s="513" t="s">
        <v>14199</v>
      </c>
      <c r="B7267" s="502">
        <v>87812</v>
      </c>
      <c r="C7267" s="503" t="s">
        <v>5407</v>
      </c>
      <c r="D7267" s="502" t="s">
        <v>15</v>
      </c>
      <c r="E7267" s="504">
        <v>106.48</v>
      </c>
      <c r="F7267" s="512">
        <v>0</v>
      </c>
    </row>
    <row r="7268" spans="1:6">
      <c r="A7268" s="513" t="s">
        <v>14199</v>
      </c>
      <c r="B7268" s="502">
        <v>87816</v>
      </c>
      <c r="C7268" s="503" t="s">
        <v>5410</v>
      </c>
      <c r="D7268" s="502" t="s">
        <v>15</v>
      </c>
      <c r="E7268" s="504">
        <v>131.63</v>
      </c>
      <c r="F7268" s="512">
        <v>0</v>
      </c>
    </row>
    <row r="7269" spans="1:6">
      <c r="A7269" s="513" t="s">
        <v>14199</v>
      </c>
      <c r="B7269" s="502">
        <v>87820</v>
      </c>
      <c r="C7269" s="503" t="s">
        <v>5413</v>
      </c>
      <c r="D7269" s="502" t="s">
        <v>15</v>
      </c>
      <c r="E7269" s="504">
        <v>147.19</v>
      </c>
      <c r="F7269" s="512">
        <v>0</v>
      </c>
    </row>
    <row r="7270" spans="1:6">
      <c r="A7270" s="513" t="s">
        <v>14199</v>
      </c>
      <c r="B7270" s="502">
        <v>87824</v>
      </c>
      <c r="C7270" s="503" t="s">
        <v>5415</v>
      </c>
      <c r="D7270" s="502" t="s">
        <v>15</v>
      </c>
      <c r="E7270" s="504">
        <v>171.4</v>
      </c>
      <c r="F7270" s="512">
        <v>0</v>
      </c>
    </row>
    <row r="7271" spans="1:6">
      <c r="A7271" s="513" t="s">
        <v>14199</v>
      </c>
      <c r="B7271" s="502">
        <v>87828</v>
      </c>
      <c r="C7271" s="503" t="s">
        <v>5418</v>
      </c>
      <c r="D7271" s="502" t="s">
        <v>15</v>
      </c>
      <c r="E7271" s="504">
        <v>107.88</v>
      </c>
      <c r="F7271" s="512">
        <v>0</v>
      </c>
    </row>
    <row r="7272" spans="1:6">
      <c r="A7272" s="513" t="s">
        <v>14199</v>
      </c>
      <c r="B7272" s="502">
        <v>104251</v>
      </c>
      <c r="C7272" s="503" t="s">
        <v>7563</v>
      </c>
      <c r="D7272" s="502" t="s">
        <v>15</v>
      </c>
      <c r="E7272" s="504">
        <v>99.54</v>
      </c>
      <c r="F7272" s="512">
        <v>0</v>
      </c>
    </row>
    <row r="7273" spans="1:6">
      <c r="A7273" s="513" t="s">
        <v>14199</v>
      </c>
      <c r="B7273" s="502">
        <v>104255</v>
      </c>
      <c r="C7273" s="503" t="s">
        <v>7564</v>
      </c>
      <c r="D7273" s="502" t="s">
        <v>15</v>
      </c>
      <c r="E7273" s="504">
        <v>123.58</v>
      </c>
      <c r="F7273" s="512">
        <v>0</v>
      </c>
    </row>
    <row r="7274" spans="1:6">
      <c r="A7274" s="513" t="s">
        <v>14199</v>
      </c>
      <c r="B7274" s="502">
        <v>104259</v>
      </c>
      <c r="C7274" s="503" t="s">
        <v>7565</v>
      </c>
      <c r="D7274" s="502" t="s">
        <v>15</v>
      </c>
      <c r="E7274" s="504">
        <v>139.13999999999999</v>
      </c>
      <c r="F7274" s="512">
        <v>0</v>
      </c>
    </row>
    <row r="7275" spans="1:6">
      <c r="A7275" s="513" t="s">
        <v>14199</v>
      </c>
      <c r="B7275" s="502">
        <v>104263</v>
      </c>
      <c r="C7275" s="503" t="s">
        <v>7566</v>
      </c>
      <c r="D7275" s="502" t="s">
        <v>15</v>
      </c>
      <c r="E7275" s="504">
        <v>161.47999999999999</v>
      </c>
      <c r="F7275" s="512">
        <v>0</v>
      </c>
    </row>
    <row r="7276" spans="1:6">
      <c r="A7276" s="513" t="s">
        <v>14199</v>
      </c>
      <c r="B7276" s="502">
        <v>87794</v>
      </c>
      <c r="C7276" s="503" t="s">
        <v>5394</v>
      </c>
      <c r="D7276" s="502" t="s">
        <v>15</v>
      </c>
      <c r="E7276" s="504">
        <v>50.55</v>
      </c>
      <c r="F7276" s="512">
        <v>0</v>
      </c>
    </row>
    <row r="7277" spans="1:6">
      <c r="A7277" s="513" t="s">
        <v>14199</v>
      </c>
      <c r="B7277" s="502">
        <v>87799</v>
      </c>
      <c r="C7277" s="503" t="s">
        <v>5397</v>
      </c>
      <c r="D7277" s="502" t="s">
        <v>15</v>
      </c>
      <c r="E7277" s="504">
        <v>69.760000000000005</v>
      </c>
      <c r="F7277" s="512">
        <v>0</v>
      </c>
    </row>
    <row r="7278" spans="1:6">
      <c r="A7278" s="513" t="s">
        <v>14199</v>
      </c>
      <c r="B7278" s="502">
        <v>87803</v>
      </c>
      <c r="C7278" s="503" t="s">
        <v>5400</v>
      </c>
      <c r="D7278" s="502" t="s">
        <v>15</v>
      </c>
      <c r="E7278" s="504">
        <v>78.44</v>
      </c>
      <c r="F7278" s="512">
        <v>0</v>
      </c>
    </row>
    <row r="7279" spans="1:6">
      <c r="A7279" s="513" t="s">
        <v>14199</v>
      </c>
      <c r="B7279" s="502">
        <v>87807</v>
      </c>
      <c r="C7279" s="503" t="s">
        <v>5403</v>
      </c>
      <c r="D7279" s="502" t="s">
        <v>15</v>
      </c>
      <c r="E7279" s="504">
        <v>85.8</v>
      </c>
      <c r="F7279" s="512">
        <v>0</v>
      </c>
    </row>
    <row r="7280" spans="1:6">
      <c r="A7280" s="513" t="s">
        <v>14199</v>
      </c>
      <c r="B7280" s="502">
        <v>104218</v>
      </c>
      <c r="C7280" s="503" t="s">
        <v>5437</v>
      </c>
      <c r="D7280" s="502" t="s">
        <v>15</v>
      </c>
      <c r="E7280" s="504">
        <v>62.64</v>
      </c>
      <c r="F7280" s="512">
        <v>0</v>
      </c>
    </row>
    <row r="7281" spans="1:6">
      <c r="A7281" s="513" t="s">
        <v>14199</v>
      </c>
      <c r="B7281" s="502">
        <v>87777</v>
      </c>
      <c r="C7281" s="503" t="s">
        <v>5383</v>
      </c>
      <c r="D7281" s="502" t="s">
        <v>15</v>
      </c>
      <c r="E7281" s="504">
        <v>66.930000000000007</v>
      </c>
      <c r="F7281" s="512">
        <v>0</v>
      </c>
    </row>
    <row r="7282" spans="1:6">
      <c r="A7282" s="513" t="s">
        <v>14199</v>
      </c>
      <c r="B7282" s="502">
        <v>104222</v>
      </c>
      <c r="C7282" s="503" t="s">
        <v>5441</v>
      </c>
      <c r="D7282" s="502" t="s">
        <v>15</v>
      </c>
      <c r="E7282" s="504">
        <v>81.19</v>
      </c>
      <c r="F7282" s="512">
        <v>0</v>
      </c>
    </row>
    <row r="7283" spans="1:6">
      <c r="A7283" s="513" t="s">
        <v>14199</v>
      </c>
      <c r="B7283" s="502">
        <v>87781</v>
      </c>
      <c r="C7283" s="503" t="s">
        <v>5386</v>
      </c>
      <c r="D7283" s="502" t="s">
        <v>15</v>
      </c>
      <c r="E7283" s="504">
        <v>86.69</v>
      </c>
      <c r="F7283" s="512">
        <v>0</v>
      </c>
    </row>
    <row r="7284" spans="1:6">
      <c r="A7284" s="513" t="s">
        <v>14199</v>
      </c>
      <c r="B7284" s="502">
        <v>104226</v>
      </c>
      <c r="C7284" s="503" t="s">
        <v>5445</v>
      </c>
      <c r="D7284" s="502" t="s">
        <v>15</v>
      </c>
      <c r="E7284" s="504">
        <v>90.48</v>
      </c>
      <c r="F7284" s="512">
        <v>0</v>
      </c>
    </row>
    <row r="7285" spans="1:6">
      <c r="A7285" s="513" t="s">
        <v>14199</v>
      </c>
      <c r="B7285" s="502">
        <v>87786</v>
      </c>
      <c r="C7285" s="503" t="s">
        <v>5389</v>
      </c>
      <c r="D7285" s="502" t="s">
        <v>15</v>
      </c>
      <c r="E7285" s="504">
        <v>95.98</v>
      </c>
      <c r="F7285" s="512">
        <v>0</v>
      </c>
    </row>
    <row r="7286" spans="1:6">
      <c r="A7286" s="513" t="s">
        <v>14199</v>
      </c>
      <c r="B7286" s="502">
        <v>104230</v>
      </c>
      <c r="C7286" s="503" t="s">
        <v>5449</v>
      </c>
      <c r="D7286" s="502" t="s">
        <v>15</v>
      </c>
      <c r="E7286" s="504">
        <v>105.65</v>
      </c>
      <c r="F7286" s="512">
        <v>0</v>
      </c>
    </row>
    <row r="7287" spans="1:6">
      <c r="A7287" s="513" t="s">
        <v>14199</v>
      </c>
      <c r="B7287" s="502">
        <v>104234</v>
      </c>
      <c r="C7287" s="503" t="s">
        <v>5453</v>
      </c>
      <c r="D7287" s="502" t="s">
        <v>15</v>
      </c>
      <c r="E7287" s="504">
        <v>48.02</v>
      </c>
      <c r="F7287" s="512">
        <v>0</v>
      </c>
    </row>
    <row r="7288" spans="1:6">
      <c r="A7288" s="513" t="s">
        <v>14199</v>
      </c>
      <c r="B7288" s="502">
        <v>104238</v>
      </c>
      <c r="C7288" s="503" t="s">
        <v>5457</v>
      </c>
      <c r="D7288" s="502" t="s">
        <v>15</v>
      </c>
      <c r="E7288" s="504">
        <v>66.010000000000005</v>
      </c>
      <c r="F7288" s="512">
        <v>0</v>
      </c>
    </row>
    <row r="7289" spans="1:6">
      <c r="A7289" s="513" t="s">
        <v>14199</v>
      </c>
      <c r="B7289" s="502">
        <v>104242</v>
      </c>
      <c r="C7289" s="503" t="s">
        <v>5461</v>
      </c>
      <c r="D7289" s="502" t="s">
        <v>15</v>
      </c>
      <c r="E7289" s="504">
        <v>74.69</v>
      </c>
      <c r="F7289" s="512">
        <v>0</v>
      </c>
    </row>
    <row r="7290" spans="1:6">
      <c r="A7290" s="513" t="s">
        <v>14199</v>
      </c>
      <c r="B7290" s="502">
        <v>104246</v>
      </c>
      <c r="C7290" s="503" t="s">
        <v>5465</v>
      </c>
      <c r="D7290" s="502" t="s">
        <v>15</v>
      </c>
      <c r="E7290" s="504">
        <v>81.67</v>
      </c>
      <c r="F7290" s="512">
        <v>0</v>
      </c>
    </row>
    <row r="7291" spans="1:6">
      <c r="A7291" s="513" t="s">
        <v>14199</v>
      </c>
      <c r="B7291" s="502">
        <v>104250</v>
      </c>
      <c r="C7291" s="503" t="s">
        <v>5469</v>
      </c>
      <c r="D7291" s="502" t="s">
        <v>15</v>
      </c>
      <c r="E7291" s="504">
        <v>84.71</v>
      </c>
      <c r="F7291" s="512">
        <v>0</v>
      </c>
    </row>
    <row r="7292" spans="1:6">
      <c r="A7292" s="513" t="s">
        <v>14199</v>
      </c>
      <c r="B7292" s="502">
        <v>87811</v>
      </c>
      <c r="C7292" s="503" t="s">
        <v>5406</v>
      </c>
      <c r="D7292" s="502" t="s">
        <v>15</v>
      </c>
      <c r="E7292" s="504">
        <v>92.42</v>
      </c>
      <c r="F7292" s="512">
        <v>0</v>
      </c>
    </row>
    <row r="7293" spans="1:6">
      <c r="A7293" s="513" t="s">
        <v>14199</v>
      </c>
      <c r="B7293" s="502">
        <v>104254</v>
      </c>
      <c r="C7293" s="503" t="s">
        <v>5472</v>
      </c>
      <c r="D7293" s="502" t="s">
        <v>15</v>
      </c>
      <c r="E7293" s="504">
        <v>102.69</v>
      </c>
      <c r="F7293" s="512">
        <v>0</v>
      </c>
    </row>
    <row r="7294" spans="1:6">
      <c r="A7294" s="513" t="s">
        <v>14199</v>
      </c>
      <c r="B7294" s="502">
        <v>87815</v>
      </c>
      <c r="C7294" s="503" t="s">
        <v>5409</v>
      </c>
      <c r="D7294" s="502" t="s">
        <v>15</v>
      </c>
      <c r="E7294" s="504">
        <v>111.62</v>
      </c>
      <c r="F7294" s="512">
        <v>0</v>
      </c>
    </row>
    <row r="7295" spans="1:6">
      <c r="A7295" s="513" t="s">
        <v>14199</v>
      </c>
      <c r="B7295" s="502">
        <v>104258</v>
      </c>
      <c r="C7295" s="503" t="s">
        <v>5475</v>
      </c>
      <c r="D7295" s="502" t="s">
        <v>15</v>
      </c>
      <c r="E7295" s="504">
        <v>111.37</v>
      </c>
      <c r="F7295" s="512">
        <v>0</v>
      </c>
    </row>
    <row r="7296" spans="1:6">
      <c r="A7296" s="513" t="s">
        <v>14199</v>
      </c>
      <c r="B7296" s="502">
        <v>87819</v>
      </c>
      <c r="C7296" s="503" t="s">
        <v>5412</v>
      </c>
      <c r="D7296" s="502" t="s">
        <v>15</v>
      </c>
      <c r="E7296" s="504">
        <v>120.3</v>
      </c>
      <c r="F7296" s="512">
        <v>0</v>
      </c>
    </row>
    <row r="7297" spans="1:6">
      <c r="A7297" s="513" t="s">
        <v>14199</v>
      </c>
      <c r="B7297" s="502">
        <v>104262</v>
      </c>
      <c r="C7297" s="503" t="s">
        <v>5478</v>
      </c>
      <c r="D7297" s="502" t="s">
        <v>15</v>
      </c>
      <c r="E7297" s="504">
        <v>142.05000000000001</v>
      </c>
      <c r="F7297" s="512">
        <v>0</v>
      </c>
    </row>
    <row r="7298" spans="1:6">
      <c r="A7298" s="513" t="s">
        <v>14199</v>
      </c>
      <c r="B7298" s="502">
        <v>87823</v>
      </c>
      <c r="C7298" s="503" t="s">
        <v>6017</v>
      </c>
      <c r="D7298" s="502" t="s">
        <v>15</v>
      </c>
      <c r="E7298" s="504">
        <v>154.22999999999999</v>
      </c>
      <c r="F7298" s="512">
        <v>0</v>
      </c>
    </row>
    <row r="7299" spans="1:6">
      <c r="A7299" s="513" t="s">
        <v>14199</v>
      </c>
      <c r="B7299" s="502">
        <v>87827</v>
      </c>
      <c r="C7299" s="503" t="s">
        <v>5417</v>
      </c>
      <c r="D7299" s="502" t="s">
        <v>15</v>
      </c>
      <c r="E7299" s="504">
        <v>88.28</v>
      </c>
      <c r="F7299" s="512">
        <v>0</v>
      </c>
    </row>
    <row r="7300" spans="1:6">
      <c r="A7300" s="513" t="s">
        <v>14199</v>
      </c>
      <c r="B7300" s="502">
        <v>87831</v>
      </c>
      <c r="C7300" s="503" t="s">
        <v>5420</v>
      </c>
      <c r="D7300" s="502" t="s">
        <v>15</v>
      </c>
      <c r="E7300" s="504">
        <v>107.86</v>
      </c>
      <c r="F7300" s="512">
        <v>0</v>
      </c>
    </row>
    <row r="7301" spans="1:6">
      <c r="A7301" s="513" t="s">
        <v>14199</v>
      </c>
      <c r="B7301" s="502">
        <v>104220</v>
      </c>
      <c r="C7301" s="503" t="s">
        <v>5439</v>
      </c>
      <c r="D7301" s="502" t="s">
        <v>15</v>
      </c>
      <c r="E7301" s="504">
        <v>61.89</v>
      </c>
      <c r="F7301" s="512">
        <v>8.3900000000000002E-2</v>
      </c>
    </row>
    <row r="7302" spans="1:6">
      <c r="A7302" s="513" t="s">
        <v>14199</v>
      </c>
      <c r="B7302" s="502">
        <v>104203</v>
      </c>
      <c r="C7302" s="503" t="s">
        <v>5422</v>
      </c>
      <c r="D7302" s="502" t="s">
        <v>15</v>
      </c>
      <c r="E7302" s="504">
        <v>66.33</v>
      </c>
      <c r="F7302" s="512">
        <v>8.7099999999999997E-2</v>
      </c>
    </row>
    <row r="7303" spans="1:6">
      <c r="A7303" s="513" t="s">
        <v>14199</v>
      </c>
      <c r="B7303" s="502">
        <v>104224</v>
      </c>
      <c r="C7303" s="503" t="s">
        <v>5443</v>
      </c>
      <c r="D7303" s="502" t="s">
        <v>15</v>
      </c>
      <c r="E7303" s="504">
        <v>80.180000000000007</v>
      </c>
      <c r="F7303" s="512">
        <v>8.3799999999999999E-2</v>
      </c>
    </row>
    <row r="7304" spans="1:6">
      <c r="A7304" s="513" t="s">
        <v>14199</v>
      </c>
      <c r="B7304" s="502">
        <v>104204</v>
      </c>
      <c r="C7304" s="503" t="s">
        <v>5423</v>
      </c>
      <c r="D7304" s="502" t="s">
        <v>15</v>
      </c>
      <c r="E7304" s="504">
        <v>85.96</v>
      </c>
      <c r="F7304" s="512">
        <v>8.7099999999999997E-2</v>
      </c>
    </row>
    <row r="7305" spans="1:6">
      <c r="A7305" s="513" t="s">
        <v>14199</v>
      </c>
      <c r="B7305" s="502">
        <v>104228</v>
      </c>
      <c r="C7305" s="503" t="s">
        <v>5447</v>
      </c>
      <c r="D7305" s="502" t="s">
        <v>15</v>
      </c>
      <c r="E7305" s="504">
        <v>88.76</v>
      </c>
      <c r="F7305" s="512">
        <v>7.8399999999999997E-2</v>
      </c>
    </row>
    <row r="7306" spans="1:6">
      <c r="A7306" s="513" t="s">
        <v>14199</v>
      </c>
      <c r="B7306" s="502">
        <v>104205</v>
      </c>
      <c r="C7306" s="503" t="s">
        <v>5424</v>
      </c>
      <c r="D7306" s="502" t="s">
        <v>15</v>
      </c>
      <c r="E7306" s="504">
        <v>94.54</v>
      </c>
      <c r="F7306" s="512">
        <v>8.1699999999999995E-2</v>
      </c>
    </row>
    <row r="7307" spans="1:6">
      <c r="A7307" s="513" t="s">
        <v>14199</v>
      </c>
      <c r="B7307" s="502">
        <v>104232</v>
      </c>
      <c r="C7307" s="503" t="s">
        <v>5451</v>
      </c>
      <c r="D7307" s="502" t="s">
        <v>15</v>
      </c>
      <c r="E7307" s="504">
        <v>98.09</v>
      </c>
      <c r="F7307" s="512">
        <v>7.9100000000000004E-2</v>
      </c>
    </row>
    <row r="7308" spans="1:6">
      <c r="A7308" s="513" t="s">
        <v>14199</v>
      </c>
      <c r="B7308" s="502">
        <v>104206</v>
      </c>
      <c r="C7308" s="503" t="s">
        <v>5425</v>
      </c>
      <c r="D7308" s="502" t="s">
        <v>15</v>
      </c>
      <c r="E7308" s="504">
        <v>104.45</v>
      </c>
      <c r="F7308" s="512">
        <v>8.2299999999999998E-2</v>
      </c>
    </row>
    <row r="7309" spans="1:6">
      <c r="A7309" s="513" t="s">
        <v>14199</v>
      </c>
      <c r="B7309" s="502">
        <v>104236</v>
      </c>
      <c r="C7309" s="503" t="s">
        <v>5455</v>
      </c>
      <c r="D7309" s="502" t="s">
        <v>15</v>
      </c>
      <c r="E7309" s="504">
        <v>46.81</v>
      </c>
      <c r="F7309" s="512">
        <v>7.1800000000000003E-2</v>
      </c>
    </row>
    <row r="7310" spans="1:6">
      <c r="A7310" s="513" t="s">
        <v>14199</v>
      </c>
      <c r="B7310" s="502">
        <v>104207</v>
      </c>
      <c r="C7310" s="503" t="s">
        <v>5426</v>
      </c>
      <c r="D7310" s="502" t="s">
        <v>15</v>
      </c>
      <c r="E7310" s="504">
        <v>49.53</v>
      </c>
      <c r="F7310" s="512">
        <v>7.51E-2</v>
      </c>
    </row>
    <row r="7311" spans="1:6">
      <c r="A7311" s="513" t="s">
        <v>14199</v>
      </c>
      <c r="B7311" s="502">
        <v>104240</v>
      </c>
      <c r="C7311" s="503" t="s">
        <v>5459</v>
      </c>
      <c r="D7311" s="502" t="s">
        <v>15</v>
      </c>
      <c r="E7311" s="504">
        <v>64.650000000000006</v>
      </c>
      <c r="F7311" s="512">
        <v>7.5600000000000001E-2</v>
      </c>
    </row>
    <row r="7312" spans="1:6">
      <c r="A7312" s="513" t="s">
        <v>14199</v>
      </c>
      <c r="B7312" s="502">
        <v>104208</v>
      </c>
      <c r="C7312" s="503" t="s">
        <v>5427</v>
      </c>
      <c r="D7312" s="502" t="s">
        <v>15</v>
      </c>
      <c r="E7312" s="504">
        <v>68.59</v>
      </c>
      <c r="F7312" s="512">
        <v>7.8899999999999998E-2</v>
      </c>
    </row>
    <row r="7313" spans="1:6">
      <c r="A7313" s="513" t="s">
        <v>14199</v>
      </c>
      <c r="B7313" s="502">
        <v>104244</v>
      </c>
      <c r="C7313" s="503" t="s">
        <v>5463</v>
      </c>
      <c r="D7313" s="502" t="s">
        <v>15</v>
      </c>
      <c r="E7313" s="504">
        <v>72.709999999999994</v>
      </c>
      <c r="F7313" s="512">
        <v>7.0599999999999996E-2</v>
      </c>
    </row>
    <row r="7314" spans="1:6">
      <c r="A7314" s="513" t="s">
        <v>14199</v>
      </c>
      <c r="B7314" s="502">
        <v>104209</v>
      </c>
      <c r="C7314" s="503" t="s">
        <v>5428</v>
      </c>
      <c r="D7314" s="502" t="s">
        <v>15</v>
      </c>
      <c r="E7314" s="504">
        <v>76.66</v>
      </c>
      <c r="F7314" s="512">
        <v>7.3700000000000002E-2</v>
      </c>
    </row>
    <row r="7315" spans="1:6">
      <c r="A7315" s="513" t="s">
        <v>14199</v>
      </c>
      <c r="B7315" s="502">
        <v>104248</v>
      </c>
      <c r="C7315" s="503" t="s">
        <v>5467</v>
      </c>
      <c r="D7315" s="502" t="s">
        <v>15</v>
      </c>
      <c r="E7315" s="504">
        <v>75.97</v>
      </c>
      <c r="F7315" s="512">
        <v>6.7900000000000002E-2</v>
      </c>
    </row>
    <row r="7316" spans="1:6">
      <c r="A7316" s="513" t="s">
        <v>14199</v>
      </c>
      <c r="B7316" s="502">
        <v>104210</v>
      </c>
      <c r="C7316" s="503" t="s">
        <v>5429</v>
      </c>
      <c r="D7316" s="502" t="s">
        <v>15</v>
      </c>
      <c r="E7316" s="504">
        <v>79.790000000000006</v>
      </c>
      <c r="F7316" s="512">
        <v>7.0900000000000005E-2</v>
      </c>
    </row>
    <row r="7317" spans="1:6">
      <c r="A7317" s="513" t="s">
        <v>14199</v>
      </c>
      <c r="B7317" s="502">
        <v>104252</v>
      </c>
      <c r="C7317" s="503" t="s">
        <v>5470</v>
      </c>
      <c r="D7317" s="502" t="s">
        <v>15</v>
      </c>
      <c r="E7317" s="504">
        <v>85.53</v>
      </c>
      <c r="F7317" s="512">
        <v>0.1032</v>
      </c>
    </row>
    <row r="7318" spans="1:6">
      <c r="A7318" s="513" t="s">
        <v>14199</v>
      </c>
      <c r="B7318" s="502">
        <v>104211</v>
      </c>
      <c r="C7318" s="503" t="s">
        <v>5430</v>
      </c>
      <c r="D7318" s="502" t="s">
        <v>15</v>
      </c>
      <c r="E7318" s="504">
        <v>93.53</v>
      </c>
      <c r="F7318" s="512">
        <v>0.1057</v>
      </c>
    </row>
    <row r="7319" spans="1:6">
      <c r="A7319" s="513" t="s">
        <v>14199</v>
      </c>
      <c r="B7319" s="502">
        <v>104212</v>
      </c>
      <c r="C7319" s="503" t="s">
        <v>5431</v>
      </c>
      <c r="D7319" s="502" t="s">
        <v>15</v>
      </c>
      <c r="E7319" s="504">
        <v>112.64</v>
      </c>
      <c r="F7319" s="512">
        <v>0.10290000000000001</v>
      </c>
    </row>
    <row r="7320" spans="1:6">
      <c r="A7320" s="513" t="s">
        <v>14199</v>
      </c>
      <c r="B7320" s="502">
        <v>104213</v>
      </c>
      <c r="C7320" s="503" t="s">
        <v>5432</v>
      </c>
      <c r="D7320" s="502" t="s">
        <v>15</v>
      </c>
      <c r="E7320" s="504">
        <v>120.71</v>
      </c>
      <c r="F7320" s="512">
        <v>9.8000000000000004E-2</v>
      </c>
    </row>
    <row r="7321" spans="1:6">
      <c r="A7321" s="513" t="s">
        <v>14199</v>
      </c>
      <c r="B7321" s="502">
        <v>104214</v>
      </c>
      <c r="C7321" s="503" t="s">
        <v>5433</v>
      </c>
      <c r="D7321" s="502" t="s">
        <v>15</v>
      </c>
      <c r="E7321" s="504">
        <v>143.66999999999999</v>
      </c>
      <c r="F7321" s="512">
        <v>0.1007</v>
      </c>
    </row>
    <row r="7322" spans="1:6">
      <c r="A7322" s="513" t="s">
        <v>14199</v>
      </c>
      <c r="B7322" s="502">
        <v>104215</v>
      </c>
      <c r="C7322" s="503" t="s">
        <v>5434</v>
      </c>
      <c r="D7322" s="502" t="s">
        <v>15</v>
      </c>
      <c r="E7322" s="504">
        <v>88.15</v>
      </c>
      <c r="F7322" s="512">
        <v>9.69E-2</v>
      </c>
    </row>
    <row r="7323" spans="1:6">
      <c r="A7323" s="513" t="s">
        <v>14199</v>
      </c>
      <c r="B7323" s="502">
        <v>104216</v>
      </c>
      <c r="C7323" s="503" t="s">
        <v>5435</v>
      </c>
      <c r="D7323" s="502" t="s">
        <v>15</v>
      </c>
      <c r="E7323" s="504">
        <v>107.23</v>
      </c>
      <c r="F7323" s="512">
        <v>9.3399999999999997E-2</v>
      </c>
    </row>
    <row r="7324" spans="1:6">
      <c r="A7324" s="513" t="s">
        <v>14199</v>
      </c>
      <c r="B7324" s="502">
        <v>104217</v>
      </c>
      <c r="C7324" s="503" t="s">
        <v>5436</v>
      </c>
      <c r="D7324" s="502" t="s">
        <v>15</v>
      </c>
      <c r="E7324" s="504">
        <v>58.47</v>
      </c>
      <c r="F7324" s="512">
        <v>0</v>
      </c>
    </row>
    <row r="7325" spans="1:6">
      <c r="A7325" s="513" t="s">
        <v>14199</v>
      </c>
      <c r="B7325" s="502">
        <v>104221</v>
      </c>
      <c r="C7325" s="503" t="s">
        <v>5440</v>
      </c>
      <c r="D7325" s="502" t="s">
        <v>15</v>
      </c>
      <c r="E7325" s="504">
        <v>75.599999999999994</v>
      </c>
      <c r="F7325" s="512">
        <v>0</v>
      </c>
    </row>
    <row r="7326" spans="1:6">
      <c r="A7326" s="513" t="s">
        <v>14199</v>
      </c>
      <c r="B7326" s="502">
        <v>104225</v>
      </c>
      <c r="C7326" s="503" t="s">
        <v>5444</v>
      </c>
      <c r="D7326" s="502" t="s">
        <v>15</v>
      </c>
      <c r="E7326" s="504">
        <v>83.47</v>
      </c>
      <c r="F7326" s="512">
        <v>0</v>
      </c>
    </row>
    <row r="7327" spans="1:6">
      <c r="A7327" s="513" t="s">
        <v>14199</v>
      </c>
      <c r="B7327" s="502">
        <v>104229</v>
      </c>
      <c r="C7327" s="503" t="s">
        <v>5448</v>
      </c>
      <c r="D7327" s="502" t="s">
        <v>15</v>
      </c>
      <c r="E7327" s="504">
        <v>97.94</v>
      </c>
      <c r="F7327" s="512">
        <v>0</v>
      </c>
    </row>
    <row r="7328" spans="1:6">
      <c r="A7328" s="513" t="s">
        <v>14199</v>
      </c>
      <c r="B7328" s="502">
        <v>104233</v>
      </c>
      <c r="C7328" s="503" t="s">
        <v>5452</v>
      </c>
      <c r="D7328" s="502" t="s">
        <v>15</v>
      </c>
      <c r="E7328" s="504">
        <v>44.13</v>
      </c>
      <c r="F7328" s="512">
        <v>0</v>
      </c>
    </row>
    <row r="7329" spans="1:6">
      <c r="A7329" s="513" t="s">
        <v>14199</v>
      </c>
      <c r="B7329" s="502">
        <v>104237</v>
      </c>
      <c r="C7329" s="503" t="s">
        <v>5456</v>
      </c>
      <c r="D7329" s="502" t="s">
        <v>15</v>
      </c>
      <c r="E7329" s="504">
        <v>60.79</v>
      </c>
      <c r="F7329" s="512">
        <v>0</v>
      </c>
    </row>
    <row r="7330" spans="1:6">
      <c r="A7330" s="513" t="s">
        <v>14199</v>
      </c>
      <c r="B7330" s="502">
        <v>104241</v>
      </c>
      <c r="C7330" s="503" t="s">
        <v>5460</v>
      </c>
      <c r="D7330" s="502" t="s">
        <v>15</v>
      </c>
      <c r="E7330" s="504">
        <v>68.150000000000006</v>
      </c>
      <c r="F7330" s="512">
        <v>0</v>
      </c>
    </row>
    <row r="7331" spans="1:6">
      <c r="A7331" s="513" t="s">
        <v>14199</v>
      </c>
      <c r="B7331" s="502">
        <v>104245</v>
      </c>
      <c r="C7331" s="503" t="s">
        <v>5464</v>
      </c>
      <c r="D7331" s="502" t="s">
        <v>15</v>
      </c>
      <c r="E7331" s="504">
        <v>74.459999999999994</v>
      </c>
      <c r="F7331" s="512">
        <v>0</v>
      </c>
    </row>
    <row r="7332" spans="1:6">
      <c r="A7332" s="513" t="s">
        <v>14199</v>
      </c>
      <c r="B7332" s="502">
        <v>104249</v>
      </c>
      <c r="C7332" s="503" t="s">
        <v>5468</v>
      </c>
      <c r="D7332" s="502" t="s">
        <v>15</v>
      </c>
      <c r="E7332" s="504">
        <v>80.819999999999993</v>
      </c>
      <c r="F7332" s="512">
        <v>0</v>
      </c>
    </row>
    <row r="7333" spans="1:6">
      <c r="A7333" s="513" t="s">
        <v>14199</v>
      </c>
      <c r="B7333" s="502">
        <v>104253</v>
      </c>
      <c r="C7333" s="503" t="s">
        <v>5471</v>
      </c>
      <c r="D7333" s="502" t="s">
        <v>15</v>
      </c>
      <c r="E7333" s="504">
        <v>97.47</v>
      </c>
      <c r="F7333" s="512">
        <v>0</v>
      </c>
    </row>
    <row r="7334" spans="1:6">
      <c r="A7334" s="513" t="s">
        <v>14199</v>
      </c>
      <c r="B7334" s="502">
        <v>104256</v>
      </c>
      <c r="C7334" s="503" t="s">
        <v>5473</v>
      </c>
      <c r="D7334" s="502" t="s">
        <v>15</v>
      </c>
      <c r="E7334" s="504">
        <v>103.36</v>
      </c>
      <c r="F7334" s="512">
        <v>0.1003</v>
      </c>
    </row>
    <row r="7335" spans="1:6">
      <c r="A7335" s="513" t="s">
        <v>14199</v>
      </c>
      <c r="B7335" s="502">
        <v>104260</v>
      </c>
      <c r="C7335" s="503" t="s">
        <v>5476</v>
      </c>
      <c r="D7335" s="502" t="s">
        <v>15</v>
      </c>
      <c r="E7335" s="504">
        <v>111.42</v>
      </c>
      <c r="F7335" s="512">
        <v>9.5100000000000004E-2</v>
      </c>
    </row>
    <row r="7336" spans="1:6">
      <c r="A7336" s="513" t="s">
        <v>14199</v>
      </c>
      <c r="B7336" s="502">
        <v>104264</v>
      </c>
      <c r="C7336" s="503" t="s">
        <v>5479</v>
      </c>
      <c r="D7336" s="502" t="s">
        <v>15</v>
      </c>
      <c r="E7336" s="504">
        <v>132.22</v>
      </c>
      <c r="F7336" s="512">
        <v>9.7900000000000001E-2</v>
      </c>
    </row>
    <row r="7337" spans="1:6">
      <c r="A7337" s="513" t="s">
        <v>14199</v>
      </c>
      <c r="B7337" s="502">
        <v>87792</v>
      </c>
      <c r="C7337" s="503" t="s">
        <v>5393</v>
      </c>
      <c r="D7337" s="502" t="s">
        <v>15</v>
      </c>
      <c r="E7337" s="504">
        <v>46.66</v>
      </c>
      <c r="F7337" s="512">
        <v>0</v>
      </c>
    </row>
    <row r="7338" spans="1:6">
      <c r="A7338" s="513" t="s">
        <v>14199</v>
      </c>
      <c r="B7338" s="502">
        <v>87797</v>
      </c>
      <c r="C7338" s="503" t="s">
        <v>5396</v>
      </c>
      <c r="D7338" s="502" t="s">
        <v>15</v>
      </c>
      <c r="E7338" s="504">
        <v>64.540000000000006</v>
      </c>
      <c r="F7338" s="512">
        <v>0</v>
      </c>
    </row>
    <row r="7339" spans="1:6">
      <c r="A7339" s="513" t="s">
        <v>14199</v>
      </c>
      <c r="B7339" s="502">
        <v>87801</v>
      </c>
      <c r="C7339" s="503" t="s">
        <v>5399</v>
      </c>
      <c r="D7339" s="502" t="s">
        <v>15</v>
      </c>
      <c r="E7339" s="504">
        <v>71.900000000000006</v>
      </c>
      <c r="F7339" s="512">
        <v>0</v>
      </c>
    </row>
    <row r="7340" spans="1:6">
      <c r="A7340" s="513" t="s">
        <v>14199</v>
      </c>
      <c r="B7340" s="502">
        <v>87805</v>
      </c>
      <c r="C7340" s="503" t="s">
        <v>5402</v>
      </c>
      <c r="D7340" s="502" t="s">
        <v>15</v>
      </c>
      <c r="E7340" s="504">
        <v>78.59</v>
      </c>
      <c r="F7340" s="512">
        <v>0</v>
      </c>
    </row>
    <row r="7341" spans="1:6">
      <c r="A7341" s="513" t="s">
        <v>14199</v>
      </c>
      <c r="B7341" s="502">
        <v>87775</v>
      </c>
      <c r="C7341" s="503" t="s">
        <v>5382</v>
      </c>
      <c r="D7341" s="502" t="s">
        <v>15</v>
      </c>
      <c r="E7341" s="504">
        <v>62.76</v>
      </c>
      <c r="F7341" s="512">
        <v>0</v>
      </c>
    </row>
    <row r="7342" spans="1:6">
      <c r="A7342" s="513" t="s">
        <v>14199</v>
      </c>
      <c r="B7342" s="502">
        <v>87779</v>
      </c>
      <c r="C7342" s="503" t="s">
        <v>5385</v>
      </c>
      <c r="D7342" s="502" t="s">
        <v>15</v>
      </c>
      <c r="E7342" s="504">
        <v>81.099999999999994</v>
      </c>
      <c r="F7342" s="512">
        <v>0</v>
      </c>
    </row>
    <row r="7343" spans="1:6">
      <c r="A7343" s="513" t="s">
        <v>14199</v>
      </c>
      <c r="B7343" s="502">
        <v>87784</v>
      </c>
      <c r="C7343" s="503" t="s">
        <v>5388</v>
      </c>
      <c r="D7343" s="502" t="s">
        <v>15</v>
      </c>
      <c r="E7343" s="504">
        <v>88.97</v>
      </c>
      <c r="F7343" s="512">
        <v>0</v>
      </c>
    </row>
    <row r="7344" spans="1:6">
      <c r="A7344" s="513" t="s">
        <v>14199</v>
      </c>
      <c r="B7344" s="502">
        <v>87788</v>
      </c>
      <c r="C7344" s="503" t="s">
        <v>5391</v>
      </c>
      <c r="D7344" s="502" t="s">
        <v>15</v>
      </c>
      <c r="E7344" s="504">
        <v>104.77</v>
      </c>
      <c r="F7344" s="512">
        <v>0</v>
      </c>
    </row>
    <row r="7345" spans="1:6">
      <c r="A7345" s="513" t="s">
        <v>14199</v>
      </c>
      <c r="B7345" s="502">
        <v>87809</v>
      </c>
      <c r="C7345" s="503" t="s">
        <v>5405</v>
      </c>
      <c r="D7345" s="502" t="s">
        <v>15</v>
      </c>
      <c r="E7345" s="504">
        <v>88.53</v>
      </c>
      <c r="F7345" s="512">
        <v>0</v>
      </c>
    </row>
    <row r="7346" spans="1:6">
      <c r="A7346" s="513" t="s">
        <v>14199</v>
      </c>
      <c r="B7346" s="502">
        <v>87813</v>
      </c>
      <c r="C7346" s="503" t="s">
        <v>5408</v>
      </c>
      <c r="D7346" s="502" t="s">
        <v>15</v>
      </c>
      <c r="E7346" s="504">
        <v>106.4</v>
      </c>
      <c r="F7346" s="512">
        <v>0</v>
      </c>
    </row>
    <row r="7347" spans="1:6">
      <c r="A7347" s="513" t="s">
        <v>14199</v>
      </c>
      <c r="B7347" s="502">
        <v>104257</v>
      </c>
      <c r="C7347" s="503" t="s">
        <v>5474</v>
      </c>
      <c r="D7347" s="502" t="s">
        <v>15</v>
      </c>
      <c r="E7347" s="504">
        <v>104.83</v>
      </c>
      <c r="F7347" s="512">
        <v>0</v>
      </c>
    </row>
    <row r="7348" spans="1:6">
      <c r="A7348" s="513" t="s">
        <v>14199</v>
      </c>
      <c r="B7348" s="502">
        <v>87817</v>
      </c>
      <c r="C7348" s="503" t="s">
        <v>5411</v>
      </c>
      <c r="D7348" s="502" t="s">
        <v>15</v>
      </c>
      <c r="E7348" s="504">
        <v>113.76</v>
      </c>
      <c r="F7348" s="512">
        <v>0</v>
      </c>
    </row>
    <row r="7349" spans="1:6">
      <c r="A7349" s="513" t="s">
        <v>14199</v>
      </c>
      <c r="B7349" s="502">
        <v>104261</v>
      </c>
      <c r="C7349" s="503" t="s">
        <v>5477</v>
      </c>
      <c r="D7349" s="502" t="s">
        <v>15</v>
      </c>
      <c r="E7349" s="504">
        <v>134.84</v>
      </c>
      <c r="F7349" s="512">
        <v>0</v>
      </c>
    </row>
    <row r="7350" spans="1:6">
      <c r="A7350" s="513" t="s">
        <v>14199</v>
      </c>
      <c r="B7350" s="502">
        <v>87821</v>
      </c>
      <c r="C7350" s="503" t="s">
        <v>5414</v>
      </c>
      <c r="D7350" s="502" t="s">
        <v>15</v>
      </c>
      <c r="E7350" s="504">
        <v>147.02000000000001</v>
      </c>
      <c r="F7350" s="512">
        <v>0</v>
      </c>
    </row>
    <row r="7351" spans="1:6">
      <c r="A7351" s="513" t="s">
        <v>14199</v>
      </c>
      <c r="B7351" s="502">
        <v>87825</v>
      </c>
      <c r="C7351" s="503" t="s">
        <v>5416</v>
      </c>
      <c r="D7351" s="502" t="s">
        <v>15</v>
      </c>
      <c r="E7351" s="504">
        <v>83.51</v>
      </c>
      <c r="F7351" s="512">
        <v>0</v>
      </c>
    </row>
    <row r="7352" spans="1:6">
      <c r="A7352" s="513" t="s">
        <v>14199</v>
      </c>
      <c r="B7352" s="502">
        <v>87829</v>
      </c>
      <c r="C7352" s="503" t="s">
        <v>5419</v>
      </c>
      <c r="D7352" s="502" t="s">
        <v>15</v>
      </c>
      <c r="E7352" s="504">
        <v>101.47</v>
      </c>
      <c r="F7352" s="512">
        <v>0</v>
      </c>
    </row>
    <row r="7353" spans="1:6">
      <c r="A7353" s="513" t="s">
        <v>14200</v>
      </c>
      <c r="B7353" s="502">
        <v>87557</v>
      </c>
      <c r="C7353" s="503" t="s">
        <v>7551</v>
      </c>
      <c r="D7353" s="502" t="s">
        <v>15</v>
      </c>
      <c r="E7353" s="504">
        <v>40.4</v>
      </c>
      <c r="F7353" s="512">
        <v>0</v>
      </c>
    </row>
    <row r="7354" spans="1:6">
      <c r="A7354" s="513" t="s">
        <v>14200</v>
      </c>
      <c r="B7354" s="502">
        <v>87539</v>
      </c>
      <c r="C7354" s="503" t="s">
        <v>7541</v>
      </c>
      <c r="D7354" s="502" t="s">
        <v>15</v>
      </c>
      <c r="E7354" s="504">
        <v>60.72</v>
      </c>
      <c r="F7354" s="512">
        <v>0</v>
      </c>
    </row>
    <row r="7355" spans="1:6">
      <c r="A7355" s="513" t="s">
        <v>14200</v>
      </c>
      <c r="B7355" s="502">
        <v>104972</v>
      </c>
      <c r="C7355" s="503" t="s">
        <v>7588</v>
      </c>
      <c r="D7355" s="502" t="s">
        <v>15</v>
      </c>
      <c r="E7355" s="504">
        <v>40.04</v>
      </c>
      <c r="F7355" s="512">
        <v>0</v>
      </c>
    </row>
    <row r="7356" spans="1:6">
      <c r="A7356" s="513" t="s">
        <v>14200</v>
      </c>
      <c r="B7356" s="502">
        <v>104954</v>
      </c>
      <c r="C7356" s="503" t="s">
        <v>7570</v>
      </c>
      <c r="D7356" s="502" t="s">
        <v>15</v>
      </c>
      <c r="E7356" s="504">
        <v>55.85</v>
      </c>
      <c r="F7356" s="512">
        <v>0</v>
      </c>
    </row>
    <row r="7357" spans="1:6">
      <c r="A7357" s="513" t="s">
        <v>14200</v>
      </c>
      <c r="B7357" s="502">
        <v>104976</v>
      </c>
      <c r="C7357" s="503" t="s">
        <v>7592</v>
      </c>
      <c r="D7357" s="502" t="s">
        <v>15</v>
      </c>
      <c r="E7357" s="504">
        <v>35.619999999999997</v>
      </c>
      <c r="F7357" s="512">
        <v>0</v>
      </c>
    </row>
    <row r="7358" spans="1:6">
      <c r="A7358" s="513" t="s">
        <v>14200</v>
      </c>
      <c r="B7358" s="502">
        <v>104966</v>
      </c>
      <c r="C7358" s="503" t="s">
        <v>7582</v>
      </c>
      <c r="D7358" s="502" t="s">
        <v>15</v>
      </c>
      <c r="E7358" s="504">
        <v>51.42</v>
      </c>
      <c r="F7358" s="512">
        <v>0</v>
      </c>
    </row>
    <row r="7359" spans="1:6">
      <c r="A7359" s="513" t="s">
        <v>14200</v>
      </c>
      <c r="B7359" s="502">
        <v>104968</v>
      </c>
      <c r="C7359" s="503" t="s">
        <v>7584</v>
      </c>
      <c r="D7359" s="502" t="s">
        <v>15</v>
      </c>
      <c r="E7359" s="504">
        <v>47.49</v>
      </c>
      <c r="F7359" s="512">
        <v>0</v>
      </c>
    </row>
    <row r="7360" spans="1:6">
      <c r="A7360" s="513" t="s">
        <v>14200</v>
      </c>
      <c r="B7360" s="502">
        <v>104962</v>
      </c>
      <c r="C7360" s="503" t="s">
        <v>7578</v>
      </c>
      <c r="D7360" s="502" t="s">
        <v>15</v>
      </c>
      <c r="E7360" s="504">
        <v>63.3</v>
      </c>
      <c r="F7360" s="512">
        <v>0</v>
      </c>
    </row>
    <row r="7361" spans="1:6">
      <c r="A7361" s="513" t="s">
        <v>14200</v>
      </c>
      <c r="B7361" s="502">
        <v>87550</v>
      </c>
      <c r="C7361" s="503" t="s">
        <v>7548</v>
      </c>
      <c r="D7361" s="502" t="s">
        <v>15</v>
      </c>
      <c r="E7361" s="504">
        <v>31.81</v>
      </c>
      <c r="F7361" s="512">
        <v>0</v>
      </c>
    </row>
    <row r="7362" spans="1:6">
      <c r="A7362" s="513" t="s">
        <v>14200</v>
      </c>
      <c r="B7362" s="502">
        <v>87532</v>
      </c>
      <c r="C7362" s="503" t="s">
        <v>7538</v>
      </c>
      <c r="D7362" s="502" t="s">
        <v>15</v>
      </c>
      <c r="E7362" s="504">
        <v>45.4</v>
      </c>
      <c r="F7362" s="512">
        <v>0</v>
      </c>
    </row>
    <row r="7363" spans="1:6">
      <c r="A7363" s="513" t="s">
        <v>14200</v>
      </c>
      <c r="B7363" s="502">
        <v>87554</v>
      </c>
      <c r="C7363" s="503" t="s">
        <v>7550</v>
      </c>
      <c r="D7363" s="502" t="s">
        <v>15</v>
      </c>
      <c r="E7363" s="504">
        <v>28.95</v>
      </c>
      <c r="F7363" s="512">
        <v>0</v>
      </c>
    </row>
    <row r="7364" spans="1:6">
      <c r="A7364" s="513" t="s">
        <v>14200</v>
      </c>
      <c r="B7364" s="502">
        <v>87536</v>
      </c>
      <c r="C7364" s="503" t="s">
        <v>7540</v>
      </c>
      <c r="D7364" s="502" t="s">
        <v>15</v>
      </c>
      <c r="E7364" s="504">
        <v>42.55</v>
      </c>
      <c r="F7364" s="512">
        <v>0</v>
      </c>
    </row>
    <row r="7365" spans="1:6">
      <c r="A7365" s="513" t="s">
        <v>14200</v>
      </c>
      <c r="B7365" s="502">
        <v>87528</v>
      </c>
      <c r="C7365" s="503" t="s">
        <v>7534</v>
      </c>
      <c r="D7365" s="502" t="s">
        <v>15</v>
      </c>
      <c r="E7365" s="504">
        <v>50.21</v>
      </c>
      <c r="F7365" s="512">
        <v>0</v>
      </c>
    </row>
    <row r="7366" spans="1:6">
      <c r="A7366" s="513" t="s">
        <v>14200</v>
      </c>
      <c r="B7366" s="502">
        <v>87546</v>
      </c>
      <c r="C7366" s="503" t="s">
        <v>7544</v>
      </c>
      <c r="D7366" s="502" t="s">
        <v>15</v>
      </c>
      <c r="E7366" s="504">
        <v>36.619999999999997</v>
      </c>
      <c r="F7366" s="512">
        <v>0</v>
      </c>
    </row>
    <row r="7367" spans="1:6">
      <c r="A7367" s="513" t="s">
        <v>14200</v>
      </c>
      <c r="B7367" s="502">
        <v>104971</v>
      </c>
      <c r="C7367" s="503" t="s">
        <v>7587</v>
      </c>
      <c r="D7367" s="502" t="s">
        <v>15</v>
      </c>
      <c r="E7367" s="504">
        <v>37.46</v>
      </c>
      <c r="F7367" s="512">
        <v>0</v>
      </c>
    </row>
    <row r="7368" spans="1:6">
      <c r="A7368" s="513" t="s">
        <v>14200</v>
      </c>
      <c r="B7368" s="502">
        <v>104965</v>
      </c>
      <c r="C7368" s="503" t="s">
        <v>7581</v>
      </c>
      <c r="D7368" s="502" t="s">
        <v>15</v>
      </c>
      <c r="E7368" s="504">
        <v>51.81</v>
      </c>
      <c r="F7368" s="512">
        <v>0</v>
      </c>
    </row>
    <row r="7369" spans="1:6">
      <c r="A7369" s="513" t="s">
        <v>14200</v>
      </c>
      <c r="B7369" s="502">
        <v>104975</v>
      </c>
      <c r="C7369" s="503" t="s">
        <v>7591</v>
      </c>
      <c r="D7369" s="502" t="s">
        <v>15</v>
      </c>
      <c r="E7369" s="504">
        <v>33.04</v>
      </c>
      <c r="F7369" s="512">
        <v>0</v>
      </c>
    </row>
    <row r="7370" spans="1:6">
      <c r="A7370" s="513" t="s">
        <v>14200</v>
      </c>
      <c r="B7370" s="502">
        <v>104957</v>
      </c>
      <c r="C7370" s="503" t="s">
        <v>7573</v>
      </c>
      <c r="D7370" s="502" t="s">
        <v>15</v>
      </c>
      <c r="E7370" s="504">
        <v>47.38</v>
      </c>
      <c r="F7370" s="512">
        <v>0</v>
      </c>
    </row>
    <row r="7371" spans="1:6">
      <c r="A7371" s="513" t="s">
        <v>14200</v>
      </c>
      <c r="B7371" s="502">
        <v>104967</v>
      </c>
      <c r="C7371" s="503" t="s">
        <v>7583</v>
      </c>
      <c r="D7371" s="502" t="s">
        <v>15</v>
      </c>
      <c r="E7371" s="504">
        <v>44.91</v>
      </c>
      <c r="F7371" s="512">
        <v>0</v>
      </c>
    </row>
    <row r="7372" spans="1:6">
      <c r="A7372" s="513" t="s">
        <v>14200</v>
      </c>
      <c r="B7372" s="502">
        <v>104961</v>
      </c>
      <c r="C7372" s="503" t="s">
        <v>7577</v>
      </c>
      <c r="D7372" s="502" t="s">
        <v>15</v>
      </c>
      <c r="E7372" s="504">
        <v>59.26</v>
      </c>
      <c r="F7372" s="512">
        <v>0</v>
      </c>
    </row>
    <row r="7373" spans="1:6">
      <c r="A7373" s="513" t="s">
        <v>14200</v>
      </c>
      <c r="B7373" s="502">
        <v>87549</v>
      </c>
      <c r="C7373" s="503" t="s">
        <v>7547</v>
      </c>
      <c r="D7373" s="502" t="s">
        <v>15</v>
      </c>
      <c r="E7373" s="504">
        <v>29.23</v>
      </c>
      <c r="F7373" s="512">
        <v>0</v>
      </c>
    </row>
    <row r="7374" spans="1:6">
      <c r="A7374" s="513" t="s">
        <v>14200</v>
      </c>
      <c r="B7374" s="502">
        <v>87531</v>
      </c>
      <c r="C7374" s="503" t="s">
        <v>7537</v>
      </c>
      <c r="D7374" s="502" t="s">
        <v>15</v>
      </c>
      <c r="E7374" s="504">
        <v>41.36</v>
      </c>
      <c r="F7374" s="512">
        <v>0</v>
      </c>
    </row>
    <row r="7375" spans="1:6">
      <c r="A7375" s="513" t="s">
        <v>14200</v>
      </c>
      <c r="B7375" s="502">
        <v>87553</v>
      </c>
      <c r="C7375" s="503" t="s">
        <v>7549</v>
      </c>
      <c r="D7375" s="502" t="s">
        <v>15</v>
      </c>
      <c r="E7375" s="504">
        <v>26.37</v>
      </c>
      <c r="F7375" s="512">
        <v>0</v>
      </c>
    </row>
    <row r="7376" spans="1:6">
      <c r="A7376" s="513" t="s">
        <v>14200</v>
      </c>
      <c r="B7376" s="502">
        <v>87535</v>
      </c>
      <c r="C7376" s="503" t="s">
        <v>7539</v>
      </c>
      <c r="D7376" s="502" t="s">
        <v>15</v>
      </c>
      <c r="E7376" s="504">
        <v>38.51</v>
      </c>
      <c r="F7376" s="512">
        <v>0</v>
      </c>
    </row>
    <row r="7377" spans="1:6">
      <c r="A7377" s="513" t="s">
        <v>14200</v>
      </c>
      <c r="B7377" s="502">
        <v>87527</v>
      </c>
      <c r="C7377" s="503" t="s">
        <v>7533</v>
      </c>
      <c r="D7377" s="502" t="s">
        <v>15</v>
      </c>
      <c r="E7377" s="504">
        <v>46.17</v>
      </c>
      <c r="F7377" s="512">
        <v>0</v>
      </c>
    </row>
    <row r="7378" spans="1:6">
      <c r="A7378" s="513" t="s">
        <v>14200</v>
      </c>
      <c r="B7378" s="502">
        <v>87545</v>
      </c>
      <c r="C7378" s="503" t="s">
        <v>7543</v>
      </c>
      <c r="D7378" s="502" t="s">
        <v>15</v>
      </c>
      <c r="E7378" s="504">
        <v>34.04</v>
      </c>
      <c r="F7378" s="512">
        <v>0</v>
      </c>
    </row>
    <row r="7379" spans="1:6">
      <c r="A7379" s="513" t="s">
        <v>14200</v>
      </c>
      <c r="B7379" s="502">
        <v>104960</v>
      </c>
      <c r="C7379" s="503" t="s">
        <v>7576</v>
      </c>
      <c r="D7379" s="502" t="s">
        <v>15</v>
      </c>
      <c r="E7379" s="504">
        <v>38.69</v>
      </c>
      <c r="F7379" s="512">
        <v>0</v>
      </c>
    </row>
    <row r="7380" spans="1:6">
      <c r="A7380" s="513" t="s">
        <v>14200</v>
      </c>
      <c r="B7380" s="502">
        <v>87561</v>
      </c>
      <c r="C7380" s="503" t="s">
        <v>7552</v>
      </c>
      <c r="D7380" s="502" t="s">
        <v>15</v>
      </c>
      <c r="E7380" s="504">
        <v>39.770000000000003</v>
      </c>
      <c r="F7380" s="512">
        <v>0</v>
      </c>
    </row>
    <row r="7381" spans="1:6">
      <c r="A7381" s="513" t="s">
        <v>14200</v>
      </c>
      <c r="B7381" s="502">
        <v>104953</v>
      </c>
      <c r="C7381" s="503" t="s">
        <v>7569</v>
      </c>
      <c r="D7381" s="502" t="s">
        <v>15</v>
      </c>
      <c r="E7381" s="504">
        <v>59.02</v>
      </c>
      <c r="F7381" s="512">
        <v>0</v>
      </c>
    </row>
    <row r="7382" spans="1:6">
      <c r="A7382" s="513" t="s">
        <v>14200</v>
      </c>
      <c r="B7382" s="502">
        <v>87543</v>
      </c>
      <c r="C7382" s="503" t="s">
        <v>7542</v>
      </c>
      <c r="D7382" s="502" t="s">
        <v>15</v>
      </c>
      <c r="E7382" s="504">
        <v>23.64</v>
      </c>
      <c r="F7382" s="512">
        <v>0</v>
      </c>
    </row>
    <row r="7383" spans="1:6">
      <c r="A7383" s="513" t="s">
        <v>14200</v>
      </c>
      <c r="B7383" s="502">
        <v>104959</v>
      </c>
      <c r="C7383" s="503" t="s">
        <v>7575</v>
      </c>
      <c r="D7383" s="502" t="s">
        <v>15</v>
      </c>
      <c r="E7383" s="504">
        <v>29.67</v>
      </c>
      <c r="F7383" s="512">
        <v>0</v>
      </c>
    </row>
    <row r="7384" spans="1:6">
      <c r="A7384" s="513" t="s">
        <v>14200</v>
      </c>
      <c r="B7384" s="502">
        <v>104958</v>
      </c>
      <c r="C7384" s="503" t="s">
        <v>7574</v>
      </c>
      <c r="D7384" s="502" t="s">
        <v>15</v>
      </c>
      <c r="E7384" s="504">
        <v>27.09</v>
      </c>
      <c r="F7384" s="512">
        <v>0</v>
      </c>
    </row>
    <row r="7385" spans="1:6">
      <c r="A7385" s="513" t="s">
        <v>14200</v>
      </c>
      <c r="B7385" s="502">
        <v>104970</v>
      </c>
      <c r="C7385" s="503" t="s">
        <v>7586</v>
      </c>
      <c r="D7385" s="502" t="s">
        <v>15</v>
      </c>
      <c r="E7385" s="504">
        <v>42.2</v>
      </c>
      <c r="F7385" s="512">
        <v>0</v>
      </c>
    </row>
    <row r="7386" spans="1:6">
      <c r="A7386" s="513" t="s">
        <v>14200</v>
      </c>
      <c r="B7386" s="502">
        <v>104964</v>
      </c>
      <c r="C7386" s="503" t="s">
        <v>7580</v>
      </c>
      <c r="D7386" s="502" t="s">
        <v>15</v>
      </c>
      <c r="E7386" s="504">
        <v>58.01</v>
      </c>
      <c r="F7386" s="512">
        <v>0</v>
      </c>
    </row>
    <row r="7387" spans="1:6">
      <c r="A7387" s="513" t="s">
        <v>14200</v>
      </c>
      <c r="B7387" s="502">
        <v>104956</v>
      </c>
      <c r="C7387" s="503" t="s">
        <v>7572</v>
      </c>
      <c r="D7387" s="502" t="s">
        <v>15</v>
      </c>
      <c r="E7387" s="504">
        <v>52.53</v>
      </c>
      <c r="F7387" s="512">
        <v>0</v>
      </c>
    </row>
    <row r="7388" spans="1:6">
      <c r="A7388" s="513" t="s">
        <v>14200</v>
      </c>
      <c r="B7388" s="502">
        <v>104974</v>
      </c>
      <c r="C7388" s="503" t="s">
        <v>7590</v>
      </c>
      <c r="D7388" s="502" t="s">
        <v>15</v>
      </c>
      <c r="E7388" s="504">
        <v>36.72</v>
      </c>
      <c r="F7388" s="512">
        <v>0</v>
      </c>
    </row>
    <row r="7389" spans="1:6">
      <c r="A7389" s="513" t="s">
        <v>14200</v>
      </c>
      <c r="B7389" s="502">
        <v>87548</v>
      </c>
      <c r="C7389" s="503" t="s">
        <v>7546</v>
      </c>
      <c r="D7389" s="502" t="s">
        <v>15</v>
      </c>
      <c r="E7389" s="504">
        <v>33.200000000000003</v>
      </c>
      <c r="F7389" s="512">
        <v>0</v>
      </c>
    </row>
    <row r="7390" spans="1:6">
      <c r="A7390" s="513" t="s">
        <v>14200</v>
      </c>
      <c r="B7390" s="502">
        <v>87530</v>
      </c>
      <c r="C7390" s="503" t="s">
        <v>7536</v>
      </c>
      <c r="D7390" s="502" t="s">
        <v>15</v>
      </c>
      <c r="E7390" s="504">
        <v>46.79</v>
      </c>
      <c r="F7390" s="512">
        <v>0</v>
      </c>
    </row>
    <row r="7391" spans="1:6">
      <c r="A7391" s="513" t="s">
        <v>14200</v>
      </c>
      <c r="B7391" s="502">
        <v>104952</v>
      </c>
      <c r="C7391" s="503" t="s">
        <v>7568</v>
      </c>
      <c r="D7391" s="502" t="s">
        <v>15</v>
      </c>
      <c r="E7391" s="504">
        <v>43.26</v>
      </c>
      <c r="F7391" s="512">
        <v>0</v>
      </c>
    </row>
    <row r="7392" spans="1:6">
      <c r="A7392" s="513" t="s">
        <v>14200</v>
      </c>
      <c r="B7392" s="502">
        <v>104969</v>
      </c>
      <c r="C7392" s="503" t="s">
        <v>7585</v>
      </c>
      <c r="D7392" s="502" t="s">
        <v>15</v>
      </c>
      <c r="E7392" s="504">
        <v>39.619999999999997</v>
      </c>
      <c r="F7392" s="512">
        <v>0</v>
      </c>
    </row>
    <row r="7393" spans="1:6">
      <c r="A7393" s="513" t="s">
        <v>14200</v>
      </c>
      <c r="B7393" s="502">
        <v>104963</v>
      </c>
      <c r="C7393" s="503" t="s">
        <v>7579</v>
      </c>
      <c r="D7393" s="502" t="s">
        <v>15</v>
      </c>
      <c r="E7393" s="504">
        <v>53.97</v>
      </c>
      <c r="F7393" s="512">
        <v>0</v>
      </c>
    </row>
    <row r="7394" spans="1:6">
      <c r="A7394" s="513" t="s">
        <v>14200</v>
      </c>
      <c r="B7394" s="502">
        <v>104955</v>
      </c>
      <c r="C7394" s="503" t="s">
        <v>7571</v>
      </c>
      <c r="D7394" s="502" t="s">
        <v>15</v>
      </c>
      <c r="E7394" s="504">
        <v>48.49</v>
      </c>
      <c r="F7394" s="512">
        <v>0</v>
      </c>
    </row>
    <row r="7395" spans="1:6">
      <c r="A7395" s="513" t="s">
        <v>14200</v>
      </c>
      <c r="B7395" s="502">
        <v>104973</v>
      </c>
      <c r="C7395" s="503" t="s">
        <v>7589</v>
      </c>
      <c r="D7395" s="502" t="s">
        <v>15</v>
      </c>
      <c r="E7395" s="504">
        <v>34.14</v>
      </c>
      <c r="F7395" s="512">
        <v>0</v>
      </c>
    </row>
    <row r="7396" spans="1:6">
      <c r="A7396" s="513" t="s">
        <v>14200</v>
      </c>
      <c r="B7396" s="502">
        <v>87547</v>
      </c>
      <c r="C7396" s="503" t="s">
        <v>7545</v>
      </c>
      <c r="D7396" s="502" t="s">
        <v>15</v>
      </c>
      <c r="E7396" s="504">
        <v>30.62</v>
      </c>
      <c r="F7396" s="512">
        <v>0</v>
      </c>
    </row>
    <row r="7397" spans="1:6">
      <c r="A7397" s="513" t="s">
        <v>14200</v>
      </c>
      <c r="B7397" s="502">
        <v>87529</v>
      </c>
      <c r="C7397" s="503" t="s">
        <v>7535</v>
      </c>
      <c r="D7397" s="502" t="s">
        <v>15</v>
      </c>
      <c r="E7397" s="504">
        <v>42.75</v>
      </c>
      <c r="F7397" s="512">
        <v>0</v>
      </c>
    </row>
    <row r="7398" spans="1:6">
      <c r="A7398" s="513" t="s">
        <v>14200</v>
      </c>
      <c r="B7398" s="502">
        <v>104951</v>
      </c>
      <c r="C7398" s="503" t="s">
        <v>7567</v>
      </c>
      <c r="D7398" s="502" t="s">
        <v>15</v>
      </c>
      <c r="E7398" s="504">
        <v>39.22</v>
      </c>
      <c r="F7398" s="512">
        <v>0</v>
      </c>
    </row>
    <row r="7399" spans="1:6">
      <c r="A7399" s="513" t="s">
        <v>14200</v>
      </c>
      <c r="B7399" s="502">
        <v>104978</v>
      </c>
      <c r="C7399" s="503" t="s">
        <v>7594</v>
      </c>
      <c r="D7399" s="502" t="s">
        <v>15</v>
      </c>
      <c r="E7399" s="504">
        <v>42.33</v>
      </c>
      <c r="F7399" s="512">
        <v>0</v>
      </c>
    </row>
    <row r="7400" spans="1:6">
      <c r="A7400" s="513" t="s">
        <v>14200</v>
      </c>
      <c r="B7400" s="502">
        <v>104977</v>
      </c>
      <c r="C7400" s="503" t="s">
        <v>7593</v>
      </c>
      <c r="D7400" s="502" t="s">
        <v>15</v>
      </c>
      <c r="E7400" s="504">
        <v>56.49</v>
      </c>
      <c r="F7400" s="512">
        <v>0</v>
      </c>
    </row>
    <row r="7401" spans="1:6">
      <c r="A7401" s="513" t="s">
        <v>14200</v>
      </c>
      <c r="B7401" s="502">
        <v>90408</v>
      </c>
      <c r="C7401" s="503" t="s">
        <v>7562</v>
      </c>
      <c r="D7401" s="502" t="s">
        <v>15</v>
      </c>
      <c r="E7401" s="504">
        <v>37.26</v>
      </c>
      <c r="F7401" s="512">
        <v>0</v>
      </c>
    </row>
    <row r="7402" spans="1:6">
      <c r="A7402" s="513" t="s">
        <v>14200</v>
      </c>
      <c r="B7402" s="502">
        <v>90406</v>
      </c>
      <c r="C7402" s="503" t="s">
        <v>7561</v>
      </c>
      <c r="D7402" s="502" t="s">
        <v>15</v>
      </c>
      <c r="E7402" s="504">
        <v>50.32</v>
      </c>
      <c r="F7402" s="512">
        <v>0</v>
      </c>
    </row>
    <row r="7403" spans="1:6">
      <c r="A7403" s="513" t="s">
        <v>14201</v>
      </c>
      <c r="B7403" s="502">
        <v>103313</v>
      </c>
      <c r="C7403" s="503" t="s">
        <v>14202</v>
      </c>
      <c r="D7403" s="502" t="s">
        <v>13</v>
      </c>
      <c r="E7403" s="504">
        <v>0</v>
      </c>
      <c r="F7403" s="512"/>
    </row>
    <row r="7404" spans="1:6">
      <c r="A7404" s="513" t="s">
        <v>14201</v>
      </c>
      <c r="B7404" s="502">
        <v>103309</v>
      </c>
      <c r="C7404" s="503" t="s">
        <v>14203</v>
      </c>
      <c r="D7404" s="502" t="s">
        <v>13</v>
      </c>
      <c r="E7404" s="504">
        <v>0</v>
      </c>
      <c r="F7404" s="512"/>
    </row>
    <row r="7405" spans="1:6">
      <c r="A7405" s="513" t="s">
        <v>14201</v>
      </c>
      <c r="B7405" s="502">
        <v>103312</v>
      </c>
      <c r="C7405" s="503" t="s">
        <v>14204</v>
      </c>
      <c r="D7405" s="502" t="s">
        <v>13</v>
      </c>
      <c r="E7405" s="504">
        <v>0</v>
      </c>
      <c r="F7405" s="512"/>
    </row>
    <row r="7406" spans="1:6">
      <c r="A7406" s="513" t="s">
        <v>14201</v>
      </c>
      <c r="B7406" s="502">
        <v>103296</v>
      </c>
      <c r="C7406" s="503" t="s">
        <v>14205</v>
      </c>
      <c r="D7406" s="502" t="s">
        <v>13</v>
      </c>
      <c r="E7406" s="504">
        <v>0</v>
      </c>
      <c r="F7406" s="512"/>
    </row>
    <row r="7407" spans="1:6">
      <c r="A7407" s="513" t="s">
        <v>14201</v>
      </c>
      <c r="B7407" s="502">
        <v>103300</v>
      </c>
      <c r="C7407" s="503" t="s">
        <v>14206</v>
      </c>
      <c r="D7407" s="502" t="s">
        <v>13</v>
      </c>
      <c r="E7407" s="504">
        <v>0</v>
      </c>
      <c r="F7407" s="512"/>
    </row>
    <row r="7408" spans="1:6">
      <c r="A7408" s="513" t="s">
        <v>14201</v>
      </c>
      <c r="B7408" s="502">
        <v>103301</v>
      </c>
      <c r="C7408" s="503" t="s">
        <v>14207</v>
      </c>
      <c r="D7408" s="502" t="s">
        <v>13</v>
      </c>
      <c r="E7408" s="504">
        <v>0</v>
      </c>
      <c r="F7408" s="512"/>
    </row>
    <row r="7409" spans="1:6">
      <c r="A7409" s="513" t="s">
        <v>14201</v>
      </c>
      <c r="B7409" s="502">
        <v>103304</v>
      </c>
      <c r="C7409" s="503" t="s">
        <v>5530</v>
      </c>
      <c r="D7409" s="502" t="s">
        <v>13</v>
      </c>
      <c r="E7409" s="504">
        <v>1253.58</v>
      </c>
      <c r="F7409" s="512">
        <v>0.96350000000000002</v>
      </c>
    </row>
    <row r="7410" spans="1:6">
      <c r="A7410" s="513" t="s">
        <v>14201</v>
      </c>
      <c r="B7410" s="502">
        <v>103305</v>
      </c>
      <c r="C7410" s="503" t="s">
        <v>14208</v>
      </c>
      <c r="D7410" s="502" t="s">
        <v>13</v>
      </c>
      <c r="E7410" s="504">
        <v>0</v>
      </c>
      <c r="F7410" s="512"/>
    </row>
    <row r="7411" spans="1:6">
      <c r="A7411" s="513" t="s">
        <v>14201</v>
      </c>
      <c r="B7411" s="502">
        <v>103294</v>
      </c>
      <c r="C7411" s="503" t="s">
        <v>14209</v>
      </c>
      <c r="D7411" s="502" t="s">
        <v>13</v>
      </c>
      <c r="E7411" s="504">
        <v>0</v>
      </c>
      <c r="F7411" s="512"/>
    </row>
    <row r="7412" spans="1:6">
      <c r="A7412" s="513" t="s">
        <v>14201</v>
      </c>
      <c r="B7412" s="502">
        <v>103298</v>
      </c>
      <c r="C7412" s="503" t="s">
        <v>14210</v>
      </c>
      <c r="D7412" s="502" t="s">
        <v>13</v>
      </c>
      <c r="E7412" s="504">
        <v>0</v>
      </c>
      <c r="F7412" s="512"/>
    </row>
    <row r="7413" spans="1:6">
      <c r="A7413" s="513" t="s">
        <v>14201</v>
      </c>
      <c r="B7413" s="502">
        <v>103293</v>
      </c>
      <c r="C7413" s="503" t="s">
        <v>14211</v>
      </c>
      <c r="D7413" s="502" t="s">
        <v>13</v>
      </c>
      <c r="E7413" s="504">
        <v>0</v>
      </c>
      <c r="F7413" s="512"/>
    </row>
    <row r="7414" spans="1:6">
      <c r="A7414" s="513" t="s">
        <v>14201</v>
      </c>
      <c r="B7414" s="502">
        <v>103297</v>
      </c>
      <c r="C7414" s="503" t="s">
        <v>14212</v>
      </c>
      <c r="D7414" s="502" t="s">
        <v>13</v>
      </c>
      <c r="E7414" s="504">
        <v>0</v>
      </c>
      <c r="F7414" s="512"/>
    </row>
    <row r="7415" spans="1:6">
      <c r="A7415" s="513" t="s">
        <v>14201</v>
      </c>
      <c r="B7415" s="502">
        <v>103311</v>
      </c>
      <c r="C7415" s="503" t="s">
        <v>14213</v>
      </c>
      <c r="D7415" s="502" t="s">
        <v>13</v>
      </c>
      <c r="E7415" s="504">
        <v>0</v>
      </c>
      <c r="F7415" s="512"/>
    </row>
    <row r="7416" spans="1:6">
      <c r="A7416" s="513" t="s">
        <v>14201</v>
      </c>
      <c r="B7416" s="502">
        <v>103306</v>
      </c>
      <c r="C7416" s="503" t="s">
        <v>14214</v>
      </c>
      <c r="D7416" s="502" t="s">
        <v>13</v>
      </c>
      <c r="E7416" s="504">
        <v>0</v>
      </c>
      <c r="F7416" s="512"/>
    </row>
    <row r="7417" spans="1:6">
      <c r="A7417" s="513" t="s">
        <v>14201</v>
      </c>
      <c r="B7417" s="502">
        <v>103308</v>
      </c>
      <c r="C7417" s="503" t="s">
        <v>14215</v>
      </c>
      <c r="D7417" s="502" t="s">
        <v>13</v>
      </c>
      <c r="E7417" s="504">
        <v>0</v>
      </c>
      <c r="F7417" s="512"/>
    </row>
    <row r="7418" spans="1:6">
      <c r="A7418" s="513" t="s">
        <v>14201</v>
      </c>
      <c r="B7418" s="502">
        <v>103295</v>
      </c>
      <c r="C7418" s="503" t="s">
        <v>14216</v>
      </c>
      <c r="D7418" s="502" t="s">
        <v>13</v>
      </c>
      <c r="E7418" s="504">
        <v>0</v>
      </c>
      <c r="F7418" s="512"/>
    </row>
    <row r="7419" spans="1:6">
      <c r="A7419" s="513" t="s">
        <v>14201</v>
      </c>
      <c r="B7419" s="502">
        <v>103299</v>
      </c>
      <c r="C7419" s="503" t="s">
        <v>14217</v>
      </c>
      <c r="D7419" s="502" t="s">
        <v>13</v>
      </c>
      <c r="E7419" s="504">
        <v>0</v>
      </c>
      <c r="F7419" s="512"/>
    </row>
    <row r="7420" spans="1:6">
      <c r="A7420" s="513" t="s">
        <v>14201</v>
      </c>
      <c r="B7420" s="502">
        <v>103302</v>
      </c>
      <c r="C7420" s="503" t="s">
        <v>14218</v>
      </c>
      <c r="D7420" s="502" t="s">
        <v>13</v>
      </c>
      <c r="E7420" s="504">
        <v>0</v>
      </c>
      <c r="F7420" s="512"/>
    </row>
    <row r="7421" spans="1:6">
      <c r="A7421" s="513" t="s">
        <v>14201</v>
      </c>
      <c r="B7421" s="502">
        <v>103307</v>
      </c>
      <c r="C7421" s="503" t="s">
        <v>5531</v>
      </c>
      <c r="D7421" s="502" t="s">
        <v>13</v>
      </c>
      <c r="E7421" s="504">
        <v>1352.9</v>
      </c>
      <c r="F7421" s="512">
        <v>0.91410000000000002</v>
      </c>
    </row>
    <row r="7422" spans="1:6">
      <c r="A7422" s="513" t="s">
        <v>14201</v>
      </c>
      <c r="B7422" s="502">
        <v>103310</v>
      </c>
      <c r="C7422" s="503" t="s">
        <v>5532</v>
      </c>
      <c r="D7422" s="502" t="s">
        <v>13</v>
      </c>
      <c r="E7422" s="504">
        <v>1296.0899999999999</v>
      </c>
      <c r="F7422" s="512">
        <v>0.9536</v>
      </c>
    </row>
    <row r="7423" spans="1:6">
      <c r="A7423" s="513" t="s">
        <v>14201</v>
      </c>
      <c r="B7423" s="502">
        <v>103303</v>
      </c>
      <c r="C7423" s="503" t="s">
        <v>14219</v>
      </c>
      <c r="D7423" s="502" t="s">
        <v>13</v>
      </c>
      <c r="E7423" s="504">
        <v>0</v>
      </c>
      <c r="F7423" s="512"/>
    </row>
    <row r="7424" spans="1:6">
      <c r="A7424" s="513" t="s">
        <v>14201</v>
      </c>
      <c r="B7424" s="502">
        <v>103314</v>
      </c>
      <c r="C7424" s="503" t="s">
        <v>5533</v>
      </c>
      <c r="D7424" s="502" t="s">
        <v>15</v>
      </c>
      <c r="E7424" s="504">
        <v>265.76</v>
      </c>
      <c r="F7424" s="512">
        <v>5.9999999999999995E-4</v>
      </c>
    </row>
    <row r="7425" spans="1:6">
      <c r="A7425" s="513" t="s">
        <v>14201</v>
      </c>
      <c r="B7425" s="502">
        <v>103315</v>
      </c>
      <c r="C7425" s="503" t="s">
        <v>5534</v>
      </c>
      <c r="D7425" s="502" t="s">
        <v>15</v>
      </c>
      <c r="E7425" s="504">
        <v>256.44</v>
      </c>
      <c r="F7425" s="512">
        <v>0</v>
      </c>
    </row>
    <row r="7426" spans="1:6">
      <c r="A7426" s="513" t="s">
        <v>14220</v>
      </c>
      <c r="B7426" s="502">
        <v>105188</v>
      </c>
      <c r="C7426" s="503" t="s">
        <v>7598</v>
      </c>
      <c r="D7426" s="502" t="s">
        <v>15</v>
      </c>
      <c r="E7426" s="504">
        <v>133.83000000000001</v>
      </c>
      <c r="F7426" s="512">
        <v>4.8999999999999998E-3</v>
      </c>
    </row>
    <row r="7427" spans="1:6">
      <c r="A7427" s="513" t="s">
        <v>14220</v>
      </c>
      <c r="B7427" s="502">
        <v>87841</v>
      </c>
      <c r="C7427" s="503" t="s">
        <v>7556</v>
      </c>
      <c r="D7427" s="502" t="s">
        <v>15</v>
      </c>
      <c r="E7427" s="504">
        <v>121.58</v>
      </c>
      <c r="F7427" s="512">
        <v>0</v>
      </c>
    </row>
    <row r="7428" spans="1:6">
      <c r="A7428" s="513" t="s">
        <v>14220</v>
      </c>
      <c r="B7428" s="502">
        <v>87853</v>
      </c>
      <c r="C7428" s="503" t="s">
        <v>7560</v>
      </c>
      <c r="D7428" s="502" t="s">
        <v>15</v>
      </c>
      <c r="E7428" s="504">
        <v>136.22999999999999</v>
      </c>
      <c r="F7428" s="512">
        <v>7.9000000000000008E-3</v>
      </c>
    </row>
    <row r="7429" spans="1:6">
      <c r="A7429" s="513" t="s">
        <v>14220</v>
      </c>
      <c r="B7429" s="502">
        <v>105187</v>
      </c>
      <c r="C7429" s="503" t="s">
        <v>7597</v>
      </c>
      <c r="D7429" s="502" t="s">
        <v>15</v>
      </c>
      <c r="E7429" s="504">
        <v>182.3</v>
      </c>
      <c r="F7429" s="512">
        <v>3.5999999999999999E-3</v>
      </c>
    </row>
    <row r="7430" spans="1:6">
      <c r="A7430" s="513" t="s">
        <v>14220</v>
      </c>
      <c r="B7430" s="502">
        <v>87840</v>
      </c>
      <c r="C7430" s="503" t="s">
        <v>7555</v>
      </c>
      <c r="D7430" s="502" t="s">
        <v>15</v>
      </c>
      <c r="E7430" s="504">
        <v>170.07</v>
      </c>
      <c r="F7430" s="512">
        <v>0</v>
      </c>
    </row>
    <row r="7431" spans="1:6">
      <c r="A7431" s="513" t="s">
        <v>14220</v>
      </c>
      <c r="B7431" s="502">
        <v>87852</v>
      </c>
      <c r="C7431" s="503" t="s">
        <v>7559</v>
      </c>
      <c r="D7431" s="502" t="s">
        <v>15</v>
      </c>
      <c r="E7431" s="504">
        <v>184.71</v>
      </c>
      <c r="F7431" s="512">
        <v>5.7999999999999996E-3</v>
      </c>
    </row>
    <row r="7432" spans="1:6">
      <c r="A7432" s="513" t="s">
        <v>14220</v>
      </c>
      <c r="B7432" s="502">
        <v>105186</v>
      </c>
      <c r="C7432" s="503" t="s">
        <v>7596</v>
      </c>
      <c r="D7432" s="502" t="s">
        <v>15</v>
      </c>
      <c r="E7432" s="504">
        <v>139.97</v>
      </c>
      <c r="F7432" s="512">
        <v>4.7000000000000002E-3</v>
      </c>
    </row>
    <row r="7433" spans="1:6">
      <c r="A7433" s="513" t="s">
        <v>14220</v>
      </c>
      <c r="B7433" s="502">
        <v>87839</v>
      </c>
      <c r="C7433" s="503" t="s">
        <v>7554</v>
      </c>
      <c r="D7433" s="502" t="s">
        <v>15</v>
      </c>
      <c r="E7433" s="504">
        <v>127.93</v>
      </c>
      <c r="F7433" s="512">
        <v>0</v>
      </c>
    </row>
    <row r="7434" spans="1:6">
      <c r="A7434" s="513" t="s">
        <v>14220</v>
      </c>
      <c r="B7434" s="502">
        <v>87851</v>
      </c>
      <c r="C7434" s="503" t="s">
        <v>7558</v>
      </c>
      <c r="D7434" s="502" t="s">
        <v>15</v>
      </c>
      <c r="E7434" s="504">
        <v>143.09</v>
      </c>
      <c r="F7434" s="512">
        <v>7.4999999999999997E-3</v>
      </c>
    </row>
    <row r="7435" spans="1:6">
      <c r="A7435" s="513" t="s">
        <v>14220</v>
      </c>
      <c r="B7435" s="502">
        <v>105185</v>
      </c>
      <c r="C7435" s="503" t="s">
        <v>7595</v>
      </c>
      <c r="D7435" s="502" t="s">
        <v>15</v>
      </c>
      <c r="E7435" s="504">
        <v>188.69</v>
      </c>
      <c r="F7435" s="512">
        <v>3.5000000000000001E-3</v>
      </c>
    </row>
    <row r="7436" spans="1:6">
      <c r="A7436" s="513" t="s">
        <v>14220</v>
      </c>
      <c r="B7436" s="502">
        <v>87838</v>
      </c>
      <c r="C7436" s="503" t="s">
        <v>7553</v>
      </c>
      <c r="D7436" s="502" t="s">
        <v>15</v>
      </c>
      <c r="E7436" s="504">
        <v>176.7</v>
      </c>
      <c r="F7436" s="512">
        <v>0</v>
      </c>
    </row>
    <row r="7437" spans="1:6">
      <c r="A7437" s="513" t="s">
        <v>14220</v>
      </c>
      <c r="B7437" s="502">
        <v>87850</v>
      </c>
      <c r="C7437" s="503" t="s">
        <v>7557</v>
      </c>
      <c r="D7437" s="502" t="s">
        <v>15</v>
      </c>
      <c r="E7437" s="504">
        <v>191.86</v>
      </c>
      <c r="F7437" s="512">
        <v>5.5999999999999999E-3</v>
      </c>
    </row>
    <row r="7438" spans="1:6">
      <c r="A7438" s="513" t="s">
        <v>14221</v>
      </c>
      <c r="B7438" s="502">
        <v>105110</v>
      </c>
      <c r="C7438" s="503" t="s">
        <v>7645</v>
      </c>
      <c r="D7438" s="502" t="s">
        <v>12</v>
      </c>
      <c r="E7438" s="504">
        <v>185.92</v>
      </c>
      <c r="F7438" s="512">
        <v>0</v>
      </c>
    </row>
    <row r="7439" spans="1:6">
      <c r="A7439" s="513" t="s">
        <v>14221</v>
      </c>
      <c r="B7439" s="502">
        <v>105105</v>
      </c>
      <c r="C7439" s="503" t="s">
        <v>7642</v>
      </c>
      <c r="D7439" s="502" t="s">
        <v>12</v>
      </c>
      <c r="E7439" s="504">
        <v>59.84</v>
      </c>
      <c r="F7439" s="512">
        <v>0</v>
      </c>
    </row>
    <row r="7440" spans="1:6">
      <c r="A7440" s="513" t="s">
        <v>14221</v>
      </c>
      <c r="B7440" s="502">
        <v>105103</v>
      </c>
      <c r="C7440" s="503" t="s">
        <v>7640</v>
      </c>
      <c r="D7440" s="502" t="s">
        <v>12</v>
      </c>
      <c r="E7440" s="504">
        <v>85.23</v>
      </c>
      <c r="F7440" s="512">
        <v>0</v>
      </c>
    </row>
    <row r="7441" spans="1:6">
      <c r="A7441" s="513" t="s">
        <v>14221</v>
      </c>
      <c r="B7441" s="502">
        <v>105112</v>
      </c>
      <c r="C7441" s="503" t="s">
        <v>7647</v>
      </c>
      <c r="D7441" s="502" t="s">
        <v>12</v>
      </c>
      <c r="E7441" s="504">
        <v>155.22999999999999</v>
      </c>
      <c r="F7441" s="512">
        <v>0</v>
      </c>
    </row>
    <row r="7442" spans="1:6">
      <c r="A7442" s="513" t="s">
        <v>14221</v>
      </c>
      <c r="B7442" s="502">
        <v>105109</v>
      </c>
      <c r="C7442" s="503" t="s">
        <v>14222</v>
      </c>
      <c r="D7442" s="502" t="s">
        <v>13</v>
      </c>
      <c r="E7442" s="504">
        <v>0</v>
      </c>
      <c r="F7442" s="512"/>
    </row>
    <row r="7443" spans="1:6">
      <c r="A7443" s="513" t="s">
        <v>14221</v>
      </c>
      <c r="B7443" s="502">
        <v>105108</v>
      </c>
      <c r="C7443" s="503" t="s">
        <v>14223</v>
      </c>
      <c r="D7443" s="502" t="s">
        <v>13</v>
      </c>
      <c r="E7443" s="504">
        <v>0</v>
      </c>
      <c r="F7443" s="512"/>
    </row>
    <row r="7444" spans="1:6">
      <c r="A7444" s="513" t="s">
        <v>14221</v>
      </c>
      <c r="B7444" s="502">
        <v>105104</v>
      </c>
      <c r="C7444" s="503" t="s">
        <v>7641</v>
      </c>
      <c r="D7444" s="502" t="s">
        <v>13</v>
      </c>
      <c r="E7444" s="504">
        <v>4465.13</v>
      </c>
      <c r="F7444" s="512">
        <v>0.24049999999999999</v>
      </c>
    </row>
    <row r="7445" spans="1:6">
      <c r="A7445" s="513" t="s">
        <v>14221</v>
      </c>
      <c r="B7445" s="502">
        <v>105107</v>
      </c>
      <c r="C7445" s="503" t="s">
        <v>7644</v>
      </c>
      <c r="D7445" s="502" t="s">
        <v>13</v>
      </c>
      <c r="E7445" s="504">
        <v>2864.89</v>
      </c>
      <c r="F7445" s="512">
        <v>0</v>
      </c>
    </row>
    <row r="7446" spans="1:6">
      <c r="A7446" s="513" t="s">
        <v>14221</v>
      </c>
      <c r="B7446" s="502">
        <v>105106</v>
      </c>
      <c r="C7446" s="503" t="s">
        <v>7643</v>
      </c>
      <c r="D7446" s="502" t="s">
        <v>13</v>
      </c>
      <c r="E7446" s="504">
        <v>1940.2</v>
      </c>
      <c r="F7446" s="512">
        <v>0</v>
      </c>
    </row>
    <row r="7447" spans="1:6">
      <c r="A7447" s="513" t="s">
        <v>14221</v>
      </c>
      <c r="B7447" s="502">
        <v>105111</v>
      </c>
      <c r="C7447" s="503" t="s">
        <v>7646</v>
      </c>
      <c r="D7447" s="502" t="s">
        <v>13</v>
      </c>
      <c r="E7447" s="504">
        <v>17083.77</v>
      </c>
      <c r="F7447" s="512">
        <v>0.6028</v>
      </c>
    </row>
    <row r="7448" spans="1:6">
      <c r="A7448" s="513" t="s">
        <v>14224</v>
      </c>
      <c r="B7448" s="502">
        <v>98520</v>
      </c>
      <c r="C7448" s="503" t="s">
        <v>7664</v>
      </c>
      <c r="D7448" s="502" t="s">
        <v>15</v>
      </c>
      <c r="E7448" s="504">
        <v>5.44</v>
      </c>
      <c r="F7448" s="512">
        <v>0</v>
      </c>
    </row>
    <row r="7449" spans="1:6">
      <c r="A7449" s="513" t="s">
        <v>14224</v>
      </c>
      <c r="B7449" s="502">
        <v>98521</v>
      </c>
      <c r="C7449" s="503" t="s">
        <v>7665</v>
      </c>
      <c r="D7449" s="502" t="s">
        <v>15</v>
      </c>
      <c r="E7449" s="504">
        <v>0.4</v>
      </c>
      <c r="F7449" s="512">
        <v>0</v>
      </c>
    </row>
    <row r="7450" spans="1:6">
      <c r="A7450" s="513" t="s">
        <v>14224</v>
      </c>
      <c r="B7450" s="502">
        <v>105521</v>
      </c>
      <c r="C7450" s="503" t="s">
        <v>7667</v>
      </c>
      <c r="D7450" s="502" t="s">
        <v>15</v>
      </c>
      <c r="E7450" s="504">
        <v>3.67</v>
      </c>
      <c r="F7450" s="512">
        <v>0</v>
      </c>
    </row>
    <row r="7451" spans="1:6">
      <c r="A7451" s="513" t="s">
        <v>14224</v>
      </c>
      <c r="B7451" s="502">
        <v>98509</v>
      </c>
      <c r="C7451" s="503" t="s">
        <v>7659</v>
      </c>
      <c r="D7451" s="502" t="s">
        <v>13</v>
      </c>
      <c r="E7451" s="504">
        <v>55.02</v>
      </c>
      <c r="F7451" s="512">
        <v>0</v>
      </c>
    </row>
    <row r="7452" spans="1:6">
      <c r="A7452" s="513" t="s">
        <v>14224</v>
      </c>
      <c r="B7452" s="502">
        <v>98507</v>
      </c>
      <c r="C7452" s="503" t="s">
        <v>14225</v>
      </c>
      <c r="D7452" s="502" t="s">
        <v>13</v>
      </c>
      <c r="E7452" s="504">
        <v>0</v>
      </c>
      <c r="F7452" s="512"/>
    </row>
    <row r="7453" spans="1:6">
      <c r="A7453" s="513" t="s">
        <v>14224</v>
      </c>
      <c r="B7453" s="502">
        <v>98508</v>
      </c>
      <c r="C7453" s="503" t="s">
        <v>14226</v>
      </c>
      <c r="D7453" s="502" t="s">
        <v>13</v>
      </c>
      <c r="E7453" s="504">
        <v>0</v>
      </c>
      <c r="F7453" s="512"/>
    </row>
    <row r="7454" spans="1:6">
      <c r="A7454" s="513" t="s">
        <v>14224</v>
      </c>
      <c r="B7454" s="502">
        <v>98506</v>
      </c>
      <c r="C7454" s="503" t="s">
        <v>14227</v>
      </c>
      <c r="D7454" s="502" t="s">
        <v>13</v>
      </c>
      <c r="E7454" s="504">
        <v>0</v>
      </c>
      <c r="F7454" s="512"/>
    </row>
    <row r="7455" spans="1:6">
      <c r="A7455" s="513" t="s">
        <v>14224</v>
      </c>
      <c r="B7455" s="502">
        <v>98505</v>
      </c>
      <c r="C7455" s="503" t="s">
        <v>7670</v>
      </c>
      <c r="D7455" s="502" t="s">
        <v>15</v>
      </c>
      <c r="E7455" s="504">
        <v>82.42</v>
      </c>
      <c r="F7455" s="512">
        <v>0</v>
      </c>
    </row>
    <row r="7456" spans="1:6">
      <c r="A7456" s="513" t="s">
        <v>14224</v>
      </c>
      <c r="B7456" s="502">
        <v>98504</v>
      </c>
      <c r="C7456" s="503" t="s">
        <v>7669</v>
      </c>
      <c r="D7456" s="502" t="s">
        <v>15</v>
      </c>
      <c r="E7456" s="504">
        <v>16.91</v>
      </c>
      <c r="F7456" s="512">
        <v>0</v>
      </c>
    </row>
    <row r="7457" spans="1:6">
      <c r="A7457" s="513" t="s">
        <v>14224</v>
      </c>
      <c r="B7457" s="502">
        <v>98503</v>
      </c>
      <c r="C7457" s="503" t="s">
        <v>7668</v>
      </c>
      <c r="D7457" s="502" t="s">
        <v>15</v>
      </c>
      <c r="E7457" s="504">
        <v>23.61</v>
      </c>
      <c r="F7457" s="512">
        <v>0</v>
      </c>
    </row>
    <row r="7458" spans="1:6">
      <c r="A7458" s="513" t="s">
        <v>14224</v>
      </c>
      <c r="B7458" s="502">
        <v>103946</v>
      </c>
      <c r="C7458" s="503" t="s">
        <v>7671</v>
      </c>
      <c r="D7458" s="502" t="s">
        <v>15</v>
      </c>
      <c r="E7458" s="504">
        <v>22.06</v>
      </c>
      <c r="F7458" s="512">
        <v>0</v>
      </c>
    </row>
    <row r="7459" spans="1:6">
      <c r="A7459" s="513" t="s">
        <v>14224</v>
      </c>
      <c r="B7459" s="502">
        <v>98517</v>
      </c>
      <c r="C7459" s="503" t="s">
        <v>14228</v>
      </c>
      <c r="D7459" s="502" t="s">
        <v>13</v>
      </c>
      <c r="E7459" s="504">
        <v>0</v>
      </c>
      <c r="F7459" s="512"/>
    </row>
    <row r="7460" spans="1:6">
      <c r="A7460" s="513" t="s">
        <v>14224</v>
      </c>
      <c r="B7460" s="502">
        <v>98518</v>
      </c>
      <c r="C7460" s="503" t="s">
        <v>14229</v>
      </c>
      <c r="D7460" s="502" t="s">
        <v>13</v>
      </c>
      <c r="E7460" s="504">
        <v>0</v>
      </c>
      <c r="F7460" s="512"/>
    </row>
    <row r="7461" spans="1:6">
      <c r="A7461" s="513" t="s">
        <v>14224</v>
      </c>
      <c r="B7461" s="502">
        <v>98516</v>
      </c>
      <c r="C7461" s="503" t="s">
        <v>7662</v>
      </c>
      <c r="D7461" s="502" t="s">
        <v>13</v>
      </c>
      <c r="E7461" s="504">
        <v>337.1</v>
      </c>
      <c r="F7461" s="512">
        <v>0.1394</v>
      </c>
    </row>
    <row r="7462" spans="1:6">
      <c r="A7462" s="513" t="s">
        <v>14224</v>
      </c>
      <c r="B7462" s="502">
        <v>98514</v>
      </c>
      <c r="C7462" s="503" t="s">
        <v>14230</v>
      </c>
      <c r="D7462" s="502" t="s">
        <v>13</v>
      </c>
      <c r="E7462" s="504">
        <v>0</v>
      </c>
      <c r="F7462" s="512"/>
    </row>
    <row r="7463" spans="1:6">
      <c r="A7463" s="513" t="s">
        <v>14224</v>
      </c>
      <c r="B7463" s="502">
        <v>98515</v>
      </c>
      <c r="C7463" s="503" t="s">
        <v>14231</v>
      </c>
      <c r="D7463" s="502" t="s">
        <v>13</v>
      </c>
      <c r="E7463" s="504">
        <v>0</v>
      </c>
      <c r="F7463" s="512"/>
    </row>
    <row r="7464" spans="1:6">
      <c r="A7464" s="513" t="s">
        <v>14224</v>
      </c>
      <c r="B7464" s="502">
        <v>98513</v>
      </c>
      <c r="C7464" s="503" t="s">
        <v>14232</v>
      </c>
      <c r="D7464" s="502" t="s">
        <v>13</v>
      </c>
      <c r="E7464" s="504">
        <v>0</v>
      </c>
      <c r="F7464" s="512"/>
    </row>
    <row r="7465" spans="1:6">
      <c r="A7465" s="513" t="s">
        <v>14224</v>
      </c>
      <c r="B7465" s="502">
        <v>98511</v>
      </c>
      <c r="C7465" s="503" t="s">
        <v>7661</v>
      </c>
      <c r="D7465" s="502" t="s">
        <v>13</v>
      </c>
      <c r="E7465" s="504">
        <v>166.54</v>
      </c>
      <c r="F7465" s="512">
        <v>0</v>
      </c>
    </row>
    <row r="7466" spans="1:6">
      <c r="A7466" s="513" t="s">
        <v>14224</v>
      </c>
      <c r="B7466" s="502">
        <v>98512</v>
      </c>
      <c r="C7466" s="503" t="s">
        <v>14233</v>
      </c>
      <c r="D7466" s="502" t="s">
        <v>13</v>
      </c>
      <c r="E7466" s="504">
        <v>0</v>
      </c>
      <c r="F7466" s="512"/>
    </row>
    <row r="7467" spans="1:6">
      <c r="A7467" s="513" t="s">
        <v>14224</v>
      </c>
      <c r="B7467" s="502">
        <v>98510</v>
      </c>
      <c r="C7467" s="503" t="s">
        <v>7660</v>
      </c>
      <c r="D7467" s="502" t="s">
        <v>13</v>
      </c>
      <c r="E7467" s="504">
        <v>94.84</v>
      </c>
      <c r="F7467" s="512">
        <v>0</v>
      </c>
    </row>
    <row r="7468" spans="1:6">
      <c r="A7468" s="513" t="s">
        <v>14224</v>
      </c>
      <c r="B7468" s="502">
        <v>98519</v>
      </c>
      <c r="C7468" s="503" t="s">
        <v>7663</v>
      </c>
      <c r="D7468" s="502" t="s">
        <v>15</v>
      </c>
      <c r="E7468" s="504">
        <v>4.0999999999999996</v>
      </c>
      <c r="F7468" s="512">
        <v>0</v>
      </c>
    </row>
    <row r="7469" spans="1:6">
      <c r="A7469" s="513" t="s">
        <v>14234</v>
      </c>
      <c r="B7469" s="502">
        <v>91599</v>
      </c>
      <c r="C7469" s="503" t="s">
        <v>7828</v>
      </c>
      <c r="D7469" s="502" t="s">
        <v>27</v>
      </c>
      <c r="E7469" s="504">
        <v>7.96</v>
      </c>
      <c r="F7469" s="512">
        <v>0.13189999999999999</v>
      </c>
    </row>
    <row r="7470" spans="1:6">
      <c r="A7470" s="513" t="s">
        <v>14234</v>
      </c>
      <c r="B7470" s="502">
        <v>100065</v>
      </c>
      <c r="C7470" s="503" t="s">
        <v>14235</v>
      </c>
      <c r="D7470" s="502" t="s">
        <v>27</v>
      </c>
      <c r="E7470" s="504">
        <v>0</v>
      </c>
      <c r="F7470" s="512"/>
    </row>
    <row r="7471" spans="1:6">
      <c r="A7471" s="513" t="s">
        <v>14234</v>
      </c>
      <c r="B7471" s="502">
        <v>100069</v>
      </c>
      <c r="C7471" s="503" t="s">
        <v>14236</v>
      </c>
      <c r="D7471" s="502" t="s">
        <v>27</v>
      </c>
      <c r="E7471" s="504">
        <v>0</v>
      </c>
      <c r="F7471" s="512"/>
    </row>
    <row r="7472" spans="1:6">
      <c r="A7472" s="513" t="s">
        <v>14234</v>
      </c>
      <c r="B7472" s="502">
        <v>100063</v>
      </c>
      <c r="C7472" s="503" t="s">
        <v>14237</v>
      </c>
      <c r="D7472" s="502" t="s">
        <v>27</v>
      </c>
      <c r="E7472" s="504">
        <v>0</v>
      </c>
      <c r="F7472" s="512"/>
    </row>
    <row r="7473" spans="1:6">
      <c r="A7473" s="513" t="s">
        <v>14234</v>
      </c>
      <c r="B7473" s="502">
        <v>91597</v>
      </c>
      <c r="C7473" s="503" t="s">
        <v>7826</v>
      </c>
      <c r="D7473" s="502" t="s">
        <v>27</v>
      </c>
      <c r="E7473" s="504">
        <v>7.6</v>
      </c>
      <c r="F7473" s="512">
        <v>0.1105</v>
      </c>
    </row>
    <row r="7474" spans="1:6">
      <c r="A7474" s="513" t="s">
        <v>14234</v>
      </c>
      <c r="B7474" s="502">
        <v>91598</v>
      </c>
      <c r="C7474" s="503" t="s">
        <v>7827</v>
      </c>
      <c r="D7474" s="502" t="s">
        <v>27</v>
      </c>
      <c r="E7474" s="504">
        <v>9.81</v>
      </c>
      <c r="F7474" s="512">
        <v>4.3799999999999999E-2</v>
      </c>
    </row>
    <row r="7475" spans="1:6">
      <c r="A7475" s="513" t="s">
        <v>14234</v>
      </c>
      <c r="B7475" s="502">
        <v>91596</v>
      </c>
      <c r="C7475" s="503" t="s">
        <v>7825</v>
      </c>
      <c r="D7475" s="502" t="s">
        <v>27</v>
      </c>
      <c r="E7475" s="504">
        <v>10.09</v>
      </c>
      <c r="F7475" s="512">
        <v>3.4700000000000002E-2</v>
      </c>
    </row>
    <row r="7476" spans="1:6">
      <c r="A7476" s="513" t="s">
        <v>14234</v>
      </c>
      <c r="B7476" s="502">
        <v>100064</v>
      </c>
      <c r="C7476" s="503" t="s">
        <v>7833</v>
      </c>
      <c r="D7476" s="502" t="s">
        <v>27</v>
      </c>
      <c r="E7476" s="504">
        <v>10.02</v>
      </c>
      <c r="F7476" s="512">
        <v>3.09E-2</v>
      </c>
    </row>
    <row r="7477" spans="1:6">
      <c r="A7477" s="513" t="s">
        <v>14234</v>
      </c>
      <c r="B7477" s="502">
        <v>100066</v>
      </c>
      <c r="C7477" s="503" t="s">
        <v>7834</v>
      </c>
      <c r="D7477" s="502" t="s">
        <v>27</v>
      </c>
      <c r="E7477" s="504">
        <v>10.029999999999999</v>
      </c>
      <c r="F7477" s="512">
        <v>2.4899999999999999E-2</v>
      </c>
    </row>
    <row r="7478" spans="1:6">
      <c r="A7478" s="513" t="s">
        <v>14234</v>
      </c>
      <c r="B7478" s="502">
        <v>91603</v>
      </c>
      <c r="C7478" s="503" t="s">
        <v>7832</v>
      </c>
      <c r="D7478" s="502" t="s">
        <v>27</v>
      </c>
      <c r="E7478" s="504">
        <v>10.37</v>
      </c>
      <c r="F7478" s="512">
        <v>0</v>
      </c>
    </row>
    <row r="7479" spans="1:6">
      <c r="A7479" s="513" t="s">
        <v>14234</v>
      </c>
      <c r="B7479" s="502">
        <v>100068</v>
      </c>
      <c r="C7479" s="503" t="s">
        <v>7836</v>
      </c>
      <c r="D7479" s="502" t="s">
        <v>27</v>
      </c>
      <c r="E7479" s="504">
        <v>8.91</v>
      </c>
      <c r="F7479" s="512">
        <v>0</v>
      </c>
    </row>
    <row r="7480" spans="1:6">
      <c r="A7480" s="513" t="s">
        <v>14234</v>
      </c>
      <c r="B7480" s="502">
        <v>100067</v>
      </c>
      <c r="C7480" s="503" t="s">
        <v>7835</v>
      </c>
      <c r="D7480" s="502" t="s">
        <v>27</v>
      </c>
      <c r="E7480" s="504">
        <v>12.38</v>
      </c>
      <c r="F7480" s="512">
        <v>0</v>
      </c>
    </row>
    <row r="7481" spans="1:6">
      <c r="A7481" s="513" t="s">
        <v>14234</v>
      </c>
      <c r="B7481" s="502">
        <v>91601</v>
      </c>
      <c r="C7481" s="503" t="s">
        <v>7830</v>
      </c>
      <c r="D7481" s="502" t="s">
        <v>27</v>
      </c>
      <c r="E7481" s="504">
        <v>12.67</v>
      </c>
      <c r="F7481" s="512">
        <v>0</v>
      </c>
    </row>
    <row r="7482" spans="1:6">
      <c r="A7482" s="513" t="s">
        <v>14234</v>
      </c>
      <c r="B7482" s="502">
        <v>91602</v>
      </c>
      <c r="C7482" s="503" t="s">
        <v>7831</v>
      </c>
      <c r="D7482" s="502" t="s">
        <v>27</v>
      </c>
      <c r="E7482" s="504">
        <v>11.68</v>
      </c>
      <c r="F7482" s="512">
        <v>0</v>
      </c>
    </row>
    <row r="7483" spans="1:6">
      <c r="A7483" s="513" t="s">
        <v>14234</v>
      </c>
      <c r="B7483" s="502">
        <v>91593</v>
      </c>
      <c r="C7483" s="503" t="s">
        <v>7822</v>
      </c>
      <c r="D7483" s="502" t="s">
        <v>27</v>
      </c>
      <c r="E7483" s="504">
        <v>10.15</v>
      </c>
      <c r="F7483" s="512">
        <v>1.9699999999999999E-2</v>
      </c>
    </row>
    <row r="7484" spans="1:6">
      <c r="A7484" s="513" t="s">
        <v>14234</v>
      </c>
      <c r="B7484" s="502">
        <v>105814</v>
      </c>
      <c r="C7484" s="503" t="s">
        <v>7837</v>
      </c>
      <c r="D7484" s="502" t="s">
        <v>27</v>
      </c>
      <c r="E7484" s="504">
        <v>9.84</v>
      </c>
      <c r="F7484" s="512">
        <v>1.0200000000000001E-2</v>
      </c>
    </row>
    <row r="7485" spans="1:6">
      <c r="A7485" s="513" t="s">
        <v>14234</v>
      </c>
      <c r="B7485" s="502">
        <v>91594</v>
      </c>
      <c r="C7485" s="503" t="s">
        <v>7823</v>
      </c>
      <c r="D7485" s="502" t="s">
        <v>27</v>
      </c>
      <c r="E7485" s="504">
        <v>10.15</v>
      </c>
      <c r="F7485" s="512">
        <v>2.9600000000000001E-2</v>
      </c>
    </row>
    <row r="7486" spans="1:6">
      <c r="A7486" s="513" t="s">
        <v>14234</v>
      </c>
      <c r="B7486" s="502">
        <v>91595</v>
      </c>
      <c r="C7486" s="503" t="s">
        <v>7824</v>
      </c>
      <c r="D7486" s="502" t="s">
        <v>27</v>
      </c>
      <c r="E7486" s="504">
        <v>10.45</v>
      </c>
      <c r="F7486" s="512">
        <v>4.3999999999999997E-2</v>
      </c>
    </row>
    <row r="7487" spans="1:6">
      <c r="A7487" s="513" t="s">
        <v>14234</v>
      </c>
      <c r="B7487" s="502">
        <v>105815</v>
      </c>
      <c r="C7487" s="503" t="s">
        <v>14238</v>
      </c>
      <c r="D7487" s="502" t="s">
        <v>27</v>
      </c>
      <c r="E7487" s="504">
        <v>0</v>
      </c>
      <c r="F7487" s="512"/>
    </row>
    <row r="7488" spans="1:6">
      <c r="A7488" s="513" t="s">
        <v>14234</v>
      </c>
      <c r="B7488" s="502">
        <v>91600</v>
      </c>
      <c r="C7488" s="503" t="s">
        <v>7829</v>
      </c>
      <c r="D7488" s="502" t="s">
        <v>27</v>
      </c>
      <c r="E7488" s="504">
        <v>11.43</v>
      </c>
      <c r="F7488" s="512">
        <v>4.1099999999999998E-2</v>
      </c>
    </row>
    <row r="7489" spans="1:6">
      <c r="A7489" s="513" t="s">
        <v>14239</v>
      </c>
      <c r="B7489" s="502">
        <v>99235</v>
      </c>
      <c r="C7489" s="503" t="s">
        <v>6682</v>
      </c>
      <c r="D7489" s="502" t="s">
        <v>16</v>
      </c>
      <c r="E7489" s="504">
        <v>619.64</v>
      </c>
      <c r="F7489" s="512">
        <v>0</v>
      </c>
    </row>
    <row r="7490" spans="1:6">
      <c r="A7490" s="513" t="s">
        <v>14239</v>
      </c>
      <c r="B7490" s="502">
        <v>105539</v>
      </c>
      <c r="C7490" s="503" t="s">
        <v>14240</v>
      </c>
      <c r="D7490" s="502" t="s">
        <v>16</v>
      </c>
      <c r="E7490" s="504">
        <v>0</v>
      </c>
      <c r="F7490" s="512"/>
    </row>
    <row r="7491" spans="1:6">
      <c r="A7491" s="513" t="s">
        <v>14239</v>
      </c>
      <c r="B7491" s="502">
        <v>99439</v>
      </c>
      <c r="C7491" s="503" t="s">
        <v>6691</v>
      </c>
      <c r="D7491" s="502" t="s">
        <v>16</v>
      </c>
      <c r="E7491" s="504">
        <v>683.99</v>
      </c>
      <c r="F7491" s="512">
        <v>1E-4</v>
      </c>
    </row>
    <row r="7492" spans="1:6">
      <c r="A7492" s="513" t="s">
        <v>14239</v>
      </c>
      <c r="B7492" s="502">
        <v>105540</v>
      </c>
      <c r="C7492" s="503" t="s">
        <v>14241</v>
      </c>
      <c r="D7492" s="502" t="s">
        <v>16</v>
      </c>
      <c r="E7492" s="504">
        <v>0</v>
      </c>
      <c r="F7492" s="512"/>
    </row>
    <row r="7493" spans="1:6">
      <c r="A7493" s="513" t="s">
        <v>14239</v>
      </c>
      <c r="B7493" s="502">
        <v>103184</v>
      </c>
      <c r="C7493" s="503" t="s">
        <v>6693</v>
      </c>
      <c r="D7493" s="502" t="s">
        <v>16</v>
      </c>
      <c r="E7493" s="504">
        <v>642.82000000000005</v>
      </c>
      <c r="F7493" s="512">
        <v>0</v>
      </c>
    </row>
    <row r="7494" spans="1:6">
      <c r="A7494" s="513" t="s">
        <v>14239</v>
      </c>
      <c r="B7494" s="502">
        <v>103183</v>
      </c>
      <c r="C7494" s="503" t="s">
        <v>6692</v>
      </c>
      <c r="D7494" s="502" t="s">
        <v>16</v>
      </c>
      <c r="E7494" s="504">
        <v>764.1</v>
      </c>
      <c r="F7494" s="512">
        <v>4.0000000000000002E-4</v>
      </c>
    </row>
    <row r="7495" spans="1:6">
      <c r="A7495" s="513" t="s">
        <v>14239</v>
      </c>
      <c r="B7495" s="502">
        <v>99434</v>
      </c>
      <c r="C7495" s="503" t="s">
        <v>6686</v>
      </c>
      <c r="D7495" s="502" t="s">
        <v>16</v>
      </c>
      <c r="E7495" s="504">
        <v>696.3</v>
      </c>
      <c r="F7495" s="512">
        <v>1E-4</v>
      </c>
    </row>
    <row r="7496" spans="1:6">
      <c r="A7496" s="513" t="s">
        <v>14239</v>
      </c>
      <c r="B7496" s="502">
        <v>99431</v>
      </c>
      <c r="C7496" s="503" t="s">
        <v>6683</v>
      </c>
      <c r="D7496" s="502" t="s">
        <v>16</v>
      </c>
      <c r="E7496" s="504">
        <v>692.27</v>
      </c>
      <c r="F7496" s="512">
        <v>1E-4</v>
      </c>
    </row>
    <row r="7497" spans="1:6">
      <c r="A7497" s="513" t="s">
        <v>14239</v>
      </c>
      <c r="B7497" s="502">
        <v>99435</v>
      </c>
      <c r="C7497" s="503" t="s">
        <v>6687</v>
      </c>
      <c r="D7497" s="502" t="s">
        <v>16</v>
      </c>
      <c r="E7497" s="504">
        <v>679.34</v>
      </c>
      <c r="F7497" s="512">
        <v>1E-4</v>
      </c>
    </row>
    <row r="7498" spans="1:6">
      <c r="A7498" s="513" t="s">
        <v>14239</v>
      </c>
      <c r="B7498" s="502">
        <v>99432</v>
      </c>
      <c r="C7498" s="503" t="s">
        <v>6684</v>
      </c>
      <c r="D7498" s="502" t="s">
        <v>16</v>
      </c>
      <c r="E7498" s="504">
        <v>676.46</v>
      </c>
      <c r="F7498" s="512">
        <v>1E-4</v>
      </c>
    </row>
    <row r="7499" spans="1:6">
      <c r="A7499" s="513" t="s">
        <v>14239</v>
      </c>
      <c r="B7499" s="502">
        <v>99438</v>
      </c>
      <c r="C7499" s="503" t="s">
        <v>6690</v>
      </c>
      <c r="D7499" s="502" t="s">
        <v>16</v>
      </c>
      <c r="E7499" s="504">
        <v>667.36</v>
      </c>
      <c r="F7499" s="512">
        <v>0</v>
      </c>
    </row>
    <row r="7500" spans="1:6">
      <c r="A7500" s="513" t="s">
        <v>14239</v>
      </c>
      <c r="B7500" s="502">
        <v>105538</v>
      </c>
      <c r="C7500" s="503" t="s">
        <v>14242</v>
      </c>
      <c r="D7500" s="502" t="s">
        <v>16</v>
      </c>
      <c r="E7500" s="504">
        <v>0</v>
      </c>
      <c r="F7500" s="512"/>
    </row>
    <row r="7501" spans="1:6">
      <c r="A7501" s="513" t="s">
        <v>14239</v>
      </c>
      <c r="B7501" s="502">
        <v>99436</v>
      </c>
      <c r="C7501" s="503" t="s">
        <v>6688</v>
      </c>
      <c r="D7501" s="502" t="s">
        <v>16</v>
      </c>
      <c r="E7501" s="504">
        <v>759.03</v>
      </c>
      <c r="F7501" s="512">
        <v>2.0000000000000001E-4</v>
      </c>
    </row>
    <row r="7502" spans="1:6">
      <c r="A7502" s="513" t="s">
        <v>14239</v>
      </c>
      <c r="B7502" s="502">
        <v>99437</v>
      </c>
      <c r="C7502" s="503" t="s">
        <v>6689</v>
      </c>
      <c r="D7502" s="502" t="s">
        <v>16</v>
      </c>
      <c r="E7502" s="504">
        <v>659.72</v>
      </c>
      <c r="F7502" s="512">
        <v>0</v>
      </c>
    </row>
    <row r="7503" spans="1:6">
      <c r="A7503" s="513" t="s">
        <v>14239</v>
      </c>
      <c r="B7503" s="502">
        <v>105537</v>
      </c>
      <c r="C7503" s="503" t="s">
        <v>14243</v>
      </c>
      <c r="D7503" s="502" t="s">
        <v>16</v>
      </c>
      <c r="E7503" s="504">
        <v>0</v>
      </c>
      <c r="F7503" s="512"/>
    </row>
    <row r="7504" spans="1:6">
      <c r="A7504" s="513" t="s">
        <v>14239</v>
      </c>
      <c r="B7504" s="502">
        <v>99433</v>
      </c>
      <c r="C7504" s="503" t="s">
        <v>6685</v>
      </c>
      <c r="D7504" s="502" t="s">
        <v>16</v>
      </c>
      <c r="E7504" s="504">
        <v>736.03</v>
      </c>
      <c r="F7504" s="512">
        <v>1E-4</v>
      </c>
    </row>
    <row r="7505" spans="1:6">
      <c r="A7505" s="513" t="s">
        <v>14244</v>
      </c>
      <c r="B7505" s="502">
        <v>104422</v>
      </c>
      <c r="C7505" s="503" t="s">
        <v>7852</v>
      </c>
      <c r="D7505" s="502" t="s">
        <v>15</v>
      </c>
      <c r="E7505" s="504">
        <v>10.26</v>
      </c>
      <c r="F7505" s="512">
        <v>0</v>
      </c>
    </row>
    <row r="7506" spans="1:6">
      <c r="A7506" s="513" t="s">
        <v>14244</v>
      </c>
      <c r="B7506" s="502">
        <v>105824</v>
      </c>
      <c r="C7506" s="503" t="s">
        <v>7863</v>
      </c>
      <c r="D7506" s="502" t="s">
        <v>15</v>
      </c>
      <c r="E7506" s="504">
        <v>14.96</v>
      </c>
      <c r="F7506" s="512">
        <v>0</v>
      </c>
    </row>
    <row r="7507" spans="1:6">
      <c r="A7507" s="513" t="s">
        <v>14244</v>
      </c>
      <c r="B7507" s="502">
        <v>105825</v>
      </c>
      <c r="C7507" s="503" t="s">
        <v>7864</v>
      </c>
      <c r="D7507" s="502" t="s">
        <v>15</v>
      </c>
      <c r="E7507" s="504">
        <v>7.24</v>
      </c>
      <c r="F7507" s="512">
        <v>0</v>
      </c>
    </row>
    <row r="7508" spans="1:6">
      <c r="A7508" s="513" t="s">
        <v>14244</v>
      </c>
      <c r="B7508" s="502">
        <v>104421</v>
      </c>
      <c r="C7508" s="503" t="s">
        <v>7851</v>
      </c>
      <c r="D7508" s="502" t="s">
        <v>15</v>
      </c>
      <c r="E7508" s="504">
        <v>16.010000000000002</v>
      </c>
      <c r="F7508" s="512">
        <v>0</v>
      </c>
    </row>
    <row r="7509" spans="1:6">
      <c r="A7509" s="513" t="s">
        <v>14244</v>
      </c>
      <c r="B7509" s="502">
        <v>105822</v>
      </c>
      <c r="C7509" s="503" t="s">
        <v>7861</v>
      </c>
      <c r="D7509" s="502" t="s">
        <v>15</v>
      </c>
      <c r="E7509" s="504">
        <v>20.71</v>
      </c>
      <c r="F7509" s="512">
        <v>0</v>
      </c>
    </row>
    <row r="7510" spans="1:6">
      <c r="A7510" s="513" t="s">
        <v>14244</v>
      </c>
      <c r="B7510" s="502">
        <v>105823</v>
      </c>
      <c r="C7510" s="503" t="s">
        <v>7862</v>
      </c>
      <c r="D7510" s="502" t="s">
        <v>15</v>
      </c>
      <c r="E7510" s="504">
        <v>12.99</v>
      </c>
      <c r="F7510" s="512">
        <v>0</v>
      </c>
    </row>
    <row r="7511" spans="1:6">
      <c r="A7511" s="513" t="s">
        <v>14244</v>
      </c>
      <c r="B7511" s="502">
        <v>104423</v>
      </c>
      <c r="C7511" s="503" t="s">
        <v>7853</v>
      </c>
      <c r="D7511" s="502" t="s">
        <v>15</v>
      </c>
      <c r="E7511" s="504">
        <v>14.29</v>
      </c>
      <c r="F7511" s="512">
        <v>0</v>
      </c>
    </row>
    <row r="7512" spans="1:6">
      <c r="A7512" s="513" t="s">
        <v>14244</v>
      </c>
      <c r="B7512" s="502">
        <v>105826</v>
      </c>
      <c r="C7512" s="503" t="s">
        <v>7865</v>
      </c>
      <c r="D7512" s="502" t="s">
        <v>15</v>
      </c>
      <c r="E7512" s="504">
        <v>18.989999999999998</v>
      </c>
      <c r="F7512" s="512">
        <v>0</v>
      </c>
    </row>
    <row r="7513" spans="1:6">
      <c r="A7513" s="513" t="s">
        <v>14244</v>
      </c>
      <c r="B7513" s="502">
        <v>105827</v>
      </c>
      <c r="C7513" s="503" t="s">
        <v>7866</v>
      </c>
      <c r="D7513" s="502" t="s">
        <v>15</v>
      </c>
      <c r="E7513" s="504">
        <v>11.27</v>
      </c>
      <c r="F7513" s="512">
        <v>0</v>
      </c>
    </row>
    <row r="7514" spans="1:6">
      <c r="A7514" s="513" t="s">
        <v>14244</v>
      </c>
      <c r="B7514" s="502">
        <v>104425</v>
      </c>
      <c r="C7514" s="503" t="s">
        <v>7854</v>
      </c>
      <c r="D7514" s="502" t="s">
        <v>15</v>
      </c>
      <c r="E7514" s="504">
        <v>8.5</v>
      </c>
      <c r="F7514" s="512">
        <v>0</v>
      </c>
    </row>
    <row r="7515" spans="1:6">
      <c r="A7515" s="513" t="s">
        <v>14244</v>
      </c>
      <c r="B7515" s="502">
        <v>105828</v>
      </c>
      <c r="C7515" s="503" t="s">
        <v>7867</v>
      </c>
      <c r="D7515" s="502" t="s">
        <v>15</v>
      </c>
      <c r="E7515" s="504">
        <v>13.2</v>
      </c>
      <c r="F7515" s="512">
        <v>0</v>
      </c>
    </row>
    <row r="7516" spans="1:6">
      <c r="A7516" s="513" t="s">
        <v>14244</v>
      </c>
      <c r="B7516" s="502">
        <v>105829</v>
      </c>
      <c r="C7516" s="503" t="s">
        <v>7868</v>
      </c>
      <c r="D7516" s="502" t="s">
        <v>15</v>
      </c>
      <c r="E7516" s="504">
        <v>5.48</v>
      </c>
      <c r="F7516" s="512">
        <v>0</v>
      </c>
    </row>
    <row r="7517" spans="1:6">
      <c r="A7517" s="513" t="s">
        <v>14244</v>
      </c>
      <c r="B7517" s="502">
        <v>91525</v>
      </c>
      <c r="C7517" s="503" t="s">
        <v>7842</v>
      </c>
      <c r="D7517" s="502" t="s">
        <v>15</v>
      </c>
      <c r="E7517" s="504">
        <v>7.31</v>
      </c>
      <c r="F7517" s="512">
        <v>0</v>
      </c>
    </row>
    <row r="7518" spans="1:6">
      <c r="A7518" s="513" t="s">
        <v>14244</v>
      </c>
      <c r="B7518" s="502">
        <v>105818</v>
      </c>
      <c r="C7518" s="503" t="s">
        <v>7857</v>
      </c>
      <c r="D7518" s="502" t="s">
        <v>15</v>
      </c>
      <c r="E7518" s="504">
        <v>13.49</v>
      </c>
      <c r="F7518" s="512">
        <v>0</v>
      </c>
    </row>
    <row r="7519" spans="1:6">
      <c r="A7519" s="513" t="s">
        <v>14244</v>
      </c>
      <c r="B7519" s="502">
        <v>105819</v>
      </c>
      <c r="C7519" s="503" t="s">
        <v>7858</v>
      </c>
      <c r="D7519" s="502" t="s">
        <v>15</v>
      </c>
      <c r="E7519" s="504">
        <v>5.83</v>
      </c>
      <c r="F7519" s="512">
        <v>0</v>
      </c>
    </row>
    <row r="7520" spans="1:6">
      <c r="A7520" s="513" t="s">
        <v>14244</v>
      </c>
      <c r="B7520" s="502">
        <v>104414</v>
      </c>
      <c r="C7520" s="503" t="s">
        <v>7845</v>
      </c>
      <c r="D7520" s="502" t="s">
        <v>15</v>
      </c>
      <c r="E7520" s="504">
        <v>6.41</v>
      </c>
      <c r="F7520" s="512">
        <v>0</v>
      </c>
    </row>
    <row r="7521" spans="1:6">
      <c r="A7521" s="513" t="s">
        <v>14244</v>
      </c>
      <c r="B7521" s="502">
        <v>105816</v>
      </c>
      <c r="C7521" s="503" t="s">
        <v>7855</v>
      </c>
      <c r="D7521" s="502" t="s">
        <v>15</v>
      </c>
      <c r="E7521" s="504">
        <v>12.59</v>
      </c>
      <c r="F7521" s="512">
        <v>0</v>
      </c>
    </row>
    <row r="7522" spans="1:6">
      <c r="A7522" s="513" t="s">
        <v>14244</v>
      </c>
      <c r="B7522" s="502">
        <v>105817</v>
      </c>
      <c r="C7522" s="503" t="s">
        <v>7856</v>
      </c>
      <c r="D7522" s="502" t="s">
        <v>15</v>
      </c>
      <c r="E7522" s="504">
        <v>4.93</v>
      </c>
      <c r="F7522" s="512">
        <v>0</v>
      </c>
    </row>
    <row r="7523" spans="1:6">
      <c r="A7523" s="513" t="s">
        <v>14244</v>
      </c>
      <c r="B7523" s="502">
        <v>104415</v>
      </c>
      <c r="C7523" s="503" t="s">
        <v>7846</v>
      </c>
      <c r="D7523" s="502" t="s">
        <v>15</v>
      </c>
      <c r="E7523" s="504">
        <v>12.08</v>
      </c>
      <c r="F7523" s="512">
        <v>0</v>
      </c>
    </row>
    <row r="7524" spans="1:6">
      <c r="A7524" s="513" t="s">
        <v>14244</v>
      </c>
      <c r="B7524" s="502">
        <v>105820</v>
      </c>
      <c r="C7524" s="503" t="s">
        <v>7859</v>
      </c>
      <c r="D7524" s="502" t="s">
        <v>15</v>
      </c>
      <c r="E7524" s="504">
        <v>18.260000000000002</v>
      </c>
      <c r="F7524" s="512">
        <v>0</v>
      </c>
    </row>
    <row r="7525" spans="1:6">
      <c r="A7525" s="513" t="s">
        <v>14244</v>
      </c>
      <c r="B7525" s="502">
        <v>105821</v>
      </c>
      <c r="C7525" s="503" t="s">
        <v>7860</v>
      </c>
      <c r="D7525" s="502" t="s">
        <v>15</v>
      </c>
      <c r="E7525" s="504">
        <v>10.6</v>
      </c>
      <c r="F7525" s="512">
        <v>0</v>
      </c>
    </row>
    <row r="7526" spans="1:6">
      <c r="A7526" s="513" t="s">
        <v>14244</v>
      </c>
      <c r="B7526" s="502">
        <v>104418</v>
      </c>
      <c r="C7526" s="503" t="s">
        <v>7849</v>
      </c>
      <c r="D7526" s="502" t="s">
        <v>15</v>
      </c>
      <c r="E7526" s="504">
        <v>2.87</v>
      </c>
      <c r="F7526" s="512">
        <v>0</v>
      </c>
    </row>
    <row r="7527" spans="1:6">
      <c r="A7527" s="513" t="s">
        <v>14244</v>
      </c>
      <c r="B7527" s="502">
        <v>91515</v>
      </c>
      <c r="C7527" s="503" t="s">
        <v>7838</v>
      </c>
      <c r="D7527" s="502" t="s">
        <v>15</v>
      </c>
      <c r="E7527" s="504">
        <v>5.27</v>
      </c>
      <c r="F7527" s="512">
        <v>0</v>
      </c>
    </row>
    <row r="7528" spans="1:6">
      <c r="A7528" s="513" t="s">
        <v>14244</v>
      </c>
      <c r="B7528" s="502">
        <v>104419</v>
      </c>
      <c r="C7528" s="503" t="s">
        <v>7850</v>
      </c>
      <c r="D7528" s="502" t="s">
        <v>15</v>
      </c>
      <c r="E7528" s="504">
        <v>4.57</v>
      </c>
      <c r="F7528" s="512">
        <v>0</v>
      </c>
    </row>
    <row r="7529" spans="1:6">
      <c r="A7529" s="513" t="s">
        <v>14244</v>
      </c>
      <c r="B7529" s="502">
        <v>91519</v>
      </c>
      <c r="C7529" s="503" t="s">
        <v>7839</v>
      </c>
      <c r="D7529" s="502" t="s">
        <v>15</v>
      </c>
      <c r="E7529" s="504">
        <v>2.19</v>
      </c>
      <c r="F7529" s="512">
        <v>0</v>
      </c>
    </row>
    <row r="7530" spans="1:6">
      <c r="A7530" s="513" t="s">
        <v>14244</v>
      </c>
      <c r="B7530" s="502">
        <v>91520</v>
      </c>
      <c r="C7530" s="503" t="s">
        <v>7840</v>
      </c>
      <c r="D7530" s="502" t="s">
        <v>15</v>
      </c>
      <c r="E7530" s="504">
        <v>2.2200000000000002</v>
      </c>
      <c r="F7530" s="512">
        <v>0</v>
      </c>
    </row>
    <row r="7531" spans="1:6">
      <c r="A7531" s="513" t="s">
        <v>14244</v>
      </c>
      <c r="B7531" s="502">
        <v>104416</v>
      </c>
      <c r="C7531" s="503" t="s">
        <v>7847</v>
      </c>
      <c r="D7531" s="502" t="s">
        <v>15</v>
      </c>
      <c r="E7531" s="504">
        <v>1.84</v>
      </c>
      <c r="F7531" s="512">
        <v>0</v>
      </c>
    </row>
    <row r="7532" spans="1:6">
      <c r="A7532" s="513" t="s">
        <v>14244</v>
      </c>
      <c r="B7532" s="502">
        <v>104417</v>
      </c>
      <c r="C7532" s="503" t="s">
        <v>7848</v>
      </c>
      <c r="D7532" s="502" t="s">
        <v>15</v>
      </c>
      <c r="E7532" s="504">
        <v>4.1900000000000004</v>
      </c>
      <c r="F7532" s="512">
        <v>0</v>
      </c>
    </row>
    <row r="7533" spans="1:6">
      <c r="A7533" s="513" t="s">
        <v>14244</v>
      </c>
      <c r="B7533" s="502">
        <v>91522</v>
      </c>
      <c r="C7533" s="503" t="s">
        <v>7841</v>
      </c>
      <c r="D7533" s="502" t="s">
        <v>15</v>
      </c>
      <c r="E7533" s="504">
        <v>3.76</v>
      </c>
      <c r="F7533" s="512">
        <v>0</v>
      </c>
    </row>
    <row r="7534" spans="1:6">
      <c r="A7534" s="513" t="s">
        <v>14244</v>
      </c>
      <c r="B7534" s="502">
        <v>104412</v>
      </c>
      <c r="C7534" s="503" t="s">
        <v>7843</v>
      </c>
      <c r="D7534" s="502" t="s">
        <v>15</v>
      </c>
      <c r="E7534" s="504">
        <v>3.38</v>
      </c>
      <c r="F7534" s="512">
        <v>0</v>
      </c>
    </row>
    <row r="7535" spans="1:6">
      <c r="A7535" s="513" t="s">
        <v>14244</v>
      </c>
      <c r="B7535" s="502">
        <v>104413</v>
      </c>
      <c r="C7535" s="503" t="s">
        <v>7844</v>
      </c>
      <c r="D7535" s="502" t="s">
        <v>15</v>
      </c>
      <c r="E7535" s="504">
        <v>5.74</v>
      </c>
      <c r="F7535" s="512">
        <v>0</v>
      </c>
    </row>
    <row r="7536" spans="1:6">
      <c r="A7536" s="513" t="s">
        <v>14245</v>
      </c>
      <c r="B7536" s="502">
        <v>102569</v>
      </c>
      <c r="C7536" s="503" t="s">
        <v>14246</v>
      </c>
      <c r="D7536" s="502" t="s">
        <v>15</v>
      </c>
      <c r="E7536" s="504">
        <v>0</v>
      </c>
      <c r="F7536" s="512"/>
    </row>
    <row r="7537" spans="1:6">
      <c r="A7537" s="513" t="s">
        <v>14245</v>
      </c>
      <c r="B7537" s="502">
        <v>102574</v>
      </c>
      <c r="C7537" s="503" t="s">
        <v>14247</v>
      </c>
      <c r="D7537" s="502" t="s">
        <v>15</v>
      </c>
      <c r="E7537" s="504">
        <v>0</v>
      </c>
      <c r="F7537" s="512"/>
    </row>
    <row r="7538" spans="1:6">
      <c r="A7538" s="513" t="s">
        <v>14245</v>
      </c>
      <c r="B7538" s="502">
        <v>102573</v>
      </c>
      <c r="C7538" s="503" t="s">
        <v>14248</v>
      </c>
      <c r="D7538" s="502" t="s">
        <v>15</v>
      </c>
      <c r="E7538" s="504">
        <v>0</v>
      </c>
      <c r="F7538" s="512"/>
    </row>
    <row r="7539" spans="1:6">
      <c r="A7539" s="513" t="s">
        <v>14245</v>
      </c>
      <c r="B7539" s="502">
        <v>102577</v>
      </c>
      <c r="C7539" s="503" t="s">
        <v>14249</v>
      </c>
      <c r="D7539" s="502" t="s">
        <v>15</v>
      </c>
      <c r="E7539" s="504">
        <v>0</v>
      </c>
      <c r="F7539" s="512"/>
    </row>
    <row r="7540" spans="1:6">
      <c r="A7540" s="513" t="s">
        <v>14245</v>
      </c>
      <c r="B7540" s="502">
        <v>102576</v>
      </c>
      <c r="C7540" s="503" t="s">
        <v>14250</v>
      </c>
      <c r="D7540" s="502" t="s">
        <v>15</v>
      </c>
      <c r="E7540" s="504">
        <v>0</v>
      </c>
      <c r="F7540" s="512"/>
    </row>
    <row r="7541" spans="1:6">
      <c r="A7541" s="513" t="s">
        <v>14245</v>
      </c>
      <c r="B7541" s="502">
        <v>103083</v>
      </c>
      <c r="C7541" s="503" t="s">
        <v>14251</v>
      </c>
      <c r="D7541" s="502" t="s">
        <v>15</v>
      </c>
      <c r="E7541" s="504">
        <v>0</v>
      </c>
      <c r="F7541" s="512"/>
    </row>
    <row r="7542" spans="1:6">
      <c r="A7542" s="513" t="s">
        <v>14245</v>
      </c>
      <c r="B7542" s="502">
        <v>103081</v>
      </c>
      <c r="C7542" s="503" t="s">
        <v>14252</v>
      </c>
      <c r="D7542" s="502" t="s">
        <v>15</v>
      </c>
      <c r="E7542" s="504">
        <v>0</v>
      </c>
      <c r="F7542" s="512"/>
    </row>
    <row r="7543" spans="1:6">
      <c r="A7543" s="513" t="s">
        <v>14245</v>
      </c>
      <c r="B7543" s="502">
        <v>103082</v>
      </c>
      <c r="C7543" s="503" t="s">
        <v>14253</v>
      </c>
      <c r="D7543" s="502" t="s">
        <v>15</v>
      </c>
      <c r="E7543" s="504">
        <v>0</v>
      </c>
      <c r="F7543" s="512"/>
    </row>
    <row r="7544" spans="1:6">
      <c r="A7544" s="513" t="s">
        <v>14245</v>
      </c>
      <c r="B7544" s="502">
        <v>103086</v>
      </c>
      <c r="C7544" s="503" t="s">
        <v>14254</v>
      </c>
      <c r="D7544" s="502" t="s">
        <v>15</v>
      </c>
      <c r="E7544" s="504">
        <v>0</v>
      </c>
      <c r="F7544" s="512"/>
    </row>
    <row r="7545" spans="1:6">
      <c r="A7545" s="513" t="s">
        <v>14245</v>
      </c>
      <c r="B7545" s="502">
        <v>103085</v>
      </c>
      <c r="C7545" s="503" t="s">
        <v>14255</v>
      </c>
      <c r="D7545" s="502" t="s">
        <v>15</v>
      </c>
      <c r="E7545" s="504">
        <v>0</v>
      </c>
      <c r="F7545" s="512"/>
    </row>
    <row r="7546" spans="1:6">
      <c r="A7546" s="513" t="s">
        <v>14256</v>
      </c>
      <c r="B7546" s="502">
        <v>104726</v>
      </c>
      <c r="C7546" s="503" t="s">
        <v>14257</v>
      </c>
      <c r="D7546" s="502" t="s">
        <v>15</v>
      </c>
      <c r="E7546" s="504">
        <v>0</v>
      </c>
      <c r="F7546" s="512"/>
    </row>
    <row r="7547" spans="1:6">
      <c r="A7547" s="513" t="s">
        <v>14256</v>
      </c>
      <c r="B7547" s="502">
        <v>104725</v>
      </c>
      <c r="C7547" s="503" t="s">
        <v>14258</v>
      </c>
      <c r="D7547" s="502" t="s">
        <v>15</v>
      </c>
      <c r="E7547" s="504">
        <v>0</v>
      </c>
      <c r="F7547" s="512"/>
    </row>
    <row r="7548" spans="1:6">
      <c r="A7548" s="513" t="s">
        <v>14256</v>
      </c>
      <c r="B7548" s="502">
        <v>96374</v>
      </c>
      <c r="C7548" s="503" t="s">
        <v>5993</v>
      </c>
      <c r="D7548" s="502" t="s">
        <v>12</v>
      </c>
      <c r="E7548" s="504">
        <v>29.08</v>
      </c>
      <c r="F7548" s="512">
        <v>6.2899999999999998E-2</v>
      </c>
    </row>
    <row r="7549" spans="1:6">
      <c r="A7549" s="513" t="s">
        <v>14256</v>
      </c>
      <c r="B7549" s="502">
        <v>96373</v>
      </c>
      <c r="C7549" s="503" t="s">
        <v>5992</v>
      </c>
      <c r="D7549" s="502" t="s">
        <v>12</v>
      </c>
      <c r="E7549" s="504">
        <v>10.38</v>
      </c>
      <c r="F7549" s="512">
        <v>0.17630000000000001</v>
      </c>
    </row>
    <row r="7550" spans="1:6">
      <c r="A7550" s="513" t="s">
        <v>14256</v>
      </c>
      <c r="B7550" s="502">
        <v>96368</v>
      </c>
      <c r="C7550" s="503" t="s">
        <v>5988</v>
      </c>
      <c r="D7550" s="502" t="s">
        <v>15</v>
      </c>
      <c r="E7550" s="504">
        <v>155.94999999999999</v>
      </c>
      <c r="F7550" s="512">
        <v>0.06</v>
      </c>
    </row>
    <row r="7551" spans="1:6">
      <c r="A7551" s="513" t="s">
        <v>14256</v>
      </c>
      <c r="B7551" s="502">
        <v>96364</v>
      </c>
      <c r="C7551" s="503" t="s">
        <v>5984</v>
      </c>
      <c r="D7551" s="502" t="s">
        <v>15</v>
      </c>
      <c r="E7551" s="504">
        <v>131.81</v>
      </c>
      <c r="F7551" s="512">
        <v>5.3400000000000003E-2</v>
      </c>
    </row>
    <row r="7552" spans="1:6">
      <c r="A7552" s="513" t="s">
        <v>14256</v>
      </c>
      <c r="B7552" s="502">
        <v>96369</v>
      </c>
      <c r="C7552" s="503" t="s">
        <v>5989</v>
      </c>
      <c r="D7552" s="502" t="s">
        <v>15</v>
      </c>
      <c r="E7552" s="504">
        <v>176.25</v>
      </c>
      <c r="F7552" s="512">
        <v>5.6099999999999997E-2</v>
      </c>
    </row>
    <row r="7553" spans="1:6">
      <c r="A7553" s="513" t="s">
        <v>14256</v>
      </c>
      <c r="B7553" s="502">
        <v>104723</v>
      </c>
      <c r="C7553" s="503" t="s">
        <v>6000</v>
      </c>
      <c r="D7553" s="502" t="s">
        <v>15</v>
      </c>
      <c r="E7553" s="504">
        <v>212.24</v>
      </c>
      <c r="F7553" s="512">
        <v>4.99E-2</v>
      </c>
    </row>
    <row r="7554" spans="1:6">
      <c r="A7554" s="513" t="s">
        <v>14256</v>
      </c>
      <c r="B7554" s="502">
        <v>96367</v>
      </c>
      <c r="C7554" s="503" t="s">
        <v>5987</v>
      </c>
      <c r="D7554" s="502" t="s">
        <v>15</v>
      </c>
      <c r="E7554" s="504">
        <v>142.37</v>
      </c>
      <c r="F7554" s="512">
        <v>5.8500000000000003E-2</v>
      </c>
    </row>
    <row r="7555" spans="1:6">
      <c r="A7555" s="513" t="s">
        <v>14256</v>
      </c>
      <c r="B7555" s="502">
        <v>104722</v>
      </c>
      <c r="C7555" s="503" t="s">
        <v>5999</v>
      </c>
      <c r="D7555" s="502" t="s">
        <v>15</v>
      </c>
      <c r="E7555" s="504">
        <v>163.12</v>
      </c>
      <c r="F7555" s="512">
        <v>5.3800000000000001E-2</v>
      </c>
    </row>
    <row r="7556" spans="1:6">
      <c r="A7556" s="513" t="s">
        <v>14256</v>
      </c>
      <c r="B7556" s="502">
        <v>96366</v>
      </c>
      <c r="C7556" s="503" t="s">
        <v>5986</v>
      </c>
      <c r="D7556" s="502" t="s">
        <v>15</v>
      </c>
      <c r="E7556" s="504">
        <v>131.03</v>
      </c>
      <c r="F7556" s="512">
        <v>6.1499999999999999E-2</v>
      </c>
    </row>
    <row r="7557" spans="1:6">
      <c r="A7557" s="513" t="s">
        <v>14256</v>
      </c>
      <c r="B7557" s="502">
        <v>96361</v>
      </c>
      <c r="C7557" s="503" t="s">
        <v>5981</v>
      </c>
      <c r="D7557" s="502" t="s">
        <v>15</v>
      </c>
      <c r="E7557" s="504">
        <v>126.78</v>
      </c>
      <c r="F7557" s="512">
        <v>4.1399999999999999E-2</v>
      </c>
    </row>
    <row r="7558" spans="1:6">
      <c r="A7558" s="513" t="s">
        <v>14256</v>
      </c>
      <c r="B7558" s="502">
        <v>104719</v>
      </c>
      <c r="C7558" s="503" t="s">
        <v>5996</v>
      </c>
      <c r="D7558" s="502" t="s">
        <v>15</v>
      </c>
      <c r="E7558" s="504">
        <v>160.38</v>
      </c>
      <c r="F7558" s="512">
        <v>3.7199999999999997E-2</v>
      </c>
    </row>
    <row r="7559" spans="1:6">
      <c r="A7559" s="513" t="s">
        <v>14256</v>
      </c>
      <c r="B7559" s="502">
        <v>96360</v>
      </c>
      <c r="C7559" s="503" t="s">
        <v>5980</v>
      </c>
      <c r="D7559" s="502" t="s">
        <v>15</v>
      </c>
      <c r="E7559" s="504">
        <v>107.69</v>
      </c>
      <c r="F7559" s="512">
        <v>4.3799999999999999E-2</v>
      </c>
    </row>
    <row r="7560" spans="1:6">
      <c r="A7560" s="513" t="s">
        <v>14256</v>
      </c>
      <c r="B7560" s="502">
        <v>96359</v>
      </c>
      <c r="C7560" s="503" t="s">
        <v>5979</v>
      </c>
      <c r="D7560" s="502" t="s">
        <v>15</v>
      </c>
      <c r="E7560" s="504">
        <v>92.93</v>
      </c>
      <c r="F7560" s="512">
        <v>3.9699999999999999E-2</v>
      </c>
    </row>
    <row r="7561" spans="1:6">
      <c r="A7561" s="513" t="s">
        <v>14256</v>
      </c>
      <c r="B7561" s="502">
        <v>104718</v>
      </c>
      <c r="C7561" s="503" t="s">
        <v>5995</v>
      </c>
      <c r="D7561" s="502" t="s">
        <v>15</v>
      </c>
      <c r="E7561" s="504">
        <v>111.26</v>
      </c>
      <c r="F7561" s="512">
        <v>3.7100000000000001E-2</v>
      </c>
    </row>
    <row r="7562" spans="1:6">
      <c r="A7562" s="513" t="s">
        <v>14256</v>
      </c>
      <c r="B7562" s="502">
        <v>96358</v>
      </c>
      <c r="C7562" s="503" t="s">
        <v>5978</v>
      </c>
      <c r="D7562" s="502" t="s">
        <v>15</v>
      </c>
      <c r="E7562" s="504">
        <v>82.8</v>
      </c>
      <c r="F7562" s="512">
        <v>4.1300000000000003E-2</v>
      </c>
    </row>
    <row r="7563" spans="1:6">
      <c r="A7563" s="513" t="s">
        <v>14256</v>
      </c>
      <c r="B7563" s="502">
        <v>96371</v>
      </c>
      <c r="C7563" s="503" t="s">
        <v>5991</v>
      </c>
      <c r="D7563" s="502" t="s">
        <v>15</v>
      </c>
      <c r="E7563" s="504">
        <v>64.59</v>
      </c>
      <c r="F7563" s="512">
        <v>4.1500000000000002E-2</v>
      </c>
    </row>
    <row r="7564" spans="1:6">
      <c r="A7564" s="513" t="s">
        <v>14256</v>
      </c>
      <c r="B7564" s="502">
        <v>104724</v>
      </c>
      <c r="C7564" s="503" t="s">
        <v>6001</v>
      </c>
      <c r="D7564" s="502" t="s">
        <v>15</v>
      </c>
      <c r="E7564" s="504">
        <v>81.709999999999994</v>
      </c>
      <c r="F7564" s="512">
        <v>3.8199999999999998E-2</v>
      </c>
    </row>
    <row r="7565" spans="1:6">
      <c r="A7565" s="513" t="s">
        <v>14256</v>
      </c>
      <c r="B7565" s="502">
        <v>96370</v>
      </c>
      <c r="C7565" s="503" t="s">
        <v>5990</v>
      </c>
      <c r="D7565" s="502" t="s">
        <v>15</v>
      </c>
      <c r="E7565" s="504">
        <v>55.1</v>
      </c>
      <c r="F7565" s="512">
        <v>4.3700000000000003E-2</v>
      </c>
    </row>
    <row r="7566" spans="1:6">
      <c r="A7566" s="513" t="s">
        <v>14256</v>
      </c>
      <c r="B7566" s="502">
        <v>96365</v>
      </c>
      <c r="C7566" s="503" t="s">
        <v>5985</v>
      </c>
      <c r="D7566" s="502" t="s">
        <v>15</v>
      </c>
      <c r="E7566" s="504">
        <v>151.53</v>
      </c>
      <c r="F7566" s="512">
        <v>0.05</v>
      </c>
    </row>
    <row r="7567" spans="1:6">
      <c r="A7567" s="513" t="s">
        <v>14256</v>
      </c>
      <c r="B7567" s="502">
        <v>104721</v>
      </c>
      <c r="C7567" s="503" t="s">
        <v>5998</v>
      </c>
      <c r="D7567" s="502" t="s">
        <v>15</v>
      </c>
      <c r="E7567" s="504">
        <v>186.31</v>
      </c>
      <c r="F7567" s="512">
        <v>4.4400000000000002E-2</v>
      </c>
    </row>
    <row r="7568" spans="1:6">
      <c r="A7568" s="513" t="s">
        <v>14256</v>
      </c>
      <c r="B7568" s="502">
        <v>96363</v>
      </c>
      <c r="C7568" s="503" t="s">
        <v>5983</v>
      </c>
      <c r="D7568" s="502" t="s">
        <v>15</v>
      </c>
      <c r="E7568" s="504">
        <v>117.65</v>
      </c>
      <c r="F7568" s="512">
        <v>5.11E-2</v>
      </c>
    </row>
    <row r="7569" spans="1:6">
      <c r="A7569" s="513" t="s">
        <v>14256</v>
      </c>
      <c r="B7569" s="502">
        <v>104720</v>
      </c>
      <c r="C7569" s="503" t="s">
        <v>5997</v>
      </c>
      <c r="D7569" s="502" t="s">
        <v>15</v>
      </c>
      <c r="E7569" s="504">
        <v>137.19</v>
      </c>
      <c r="F7569" s="512">
        <v>4.7E-2</v>
      </c>
    </row>
    <row r="7570" spans="1:6">
      <c r="A7570" s="513" t="s">
        <v>14256</v>
      </c>
      <c r="B7570" s="502">
        <v>96362</v>
      </c>
      <c r="C7570" s="503" t="s">
        <v>5982</v>
      </c>
      <c r="D7570" s="502" t="s">
        <v>15</v>
      </c>
      <c r="E7570" s="504">
        <v>106.91</v>
      </c>
      <c r="F7570" s="512">
        <v>5.3699999999999998E-2</v>
      </c>
    </row>
    <row r="7571" spans="1:6">
      <c r="A7571" s="513" t="s">
        <v>14259</v>
      </c>
      <c r="B7571" s="502">
        <v>103191</v>
      </c>
      <c r="C7571" s="503" t="s">
        <v>5519</v>
      </c>
      <c r="D7571" s="502" t="s">
        <v>13</v>
      </c>
      <c r="E7571" s="504">
        <v>2403.6799999999998</v>
      </c>
      <c r="F7571" s="512">
        <v>0.94479999999999997</v>
      </c>
    </row>
    <row r="7572" spans="1:6">
      <c r="A7572" s="513" t="s">
        <v>14259</v>
      </c>
      <c r="B7572" s="502">
        <v>103206</v>
      </c>
      <c r="C7572" s="503" t="s">
        <v>5525</v>
      </c>
      <c r="D7572" s="502" t="s">
        <v>13</v>
      </c>
      <c r="E7572" s="504">
        <v>2416.6799999999998</v>
      </c>
      <c r="F7572" s="512">
        <v>0.94030000000000002</v>
      </c>
    </row>
    <row r="7573" spans="1:6">
      <c r="A7573" s="513" t="s">
        <v>14259</v>
      </c>
      <c r="B7573" s="502">
        <v>103211</v>
      </c>
      <c r="C7573" s="503" t="s">
        <v>14260</v>
      </c>
      <c r="D7573" s="502" t="s">
        <v>13</v>
      </c>
      <c r="E7573" s="504">
        <v>0</v>
      </c>
      <c r="F7573" s="512"/>
    </row>
    <row r="7574" spans="1:6">
      <c r="A7574" s="513" t="s">
        <v>14259</v>
      </c>
      <c r="B7574" s="502">
        <v>103196</v>
      </c>
      <c r="C7574" s="503" t="s">
        <v>14261</v>
      </c>
      <c r="D7574" s="502" t="s">
        <v>13</v>
      </c>
      <c r="E7574" s="504">
        <v>0</v>
      </c>
      <c r="F7574" s="512"/>
    </row>
    <row r="7575" spans="1:6">
      <c r="A7575" s="513" t="s">
        <v>14259</v>
      </c>
      <c r="B7575" s="502">
        <v>103212</v>
      </c>
      <c r="C7575" s="503" t="s">
        <v>14262</v>
      </c>
      <c r="D7575" s="502" t="s">
        <v>13</v>
      </c>
      <c r="E7575" s="504">
        <v>0</v>
      </c>
      <c r="F7575" s="512"/>
    </row>
    <row r="7576" spans="1:6">
      <c r="A7576" s="513" t="s">
        <v>14259</v>
      </c>
      <c r="B7576" s="502">
        <v>103197</v>
      </c>
      <c r="C7576" s="503" t="s">
        <v>14263</v>
      </c>
      <c r="D7576" s="502" t="s">
        <v>13</v>
      </c>
      <c r="E7576" s="504">
        <v>0</v>
      </c>
      <c r="F7576" s="512"/>
    </row>
    <row r="7577" spans="1:6">
      <c r="A7577" s="513" t="s">
        <v>14259</v>
      </c>
      <c r="B7577" s="502">
        <v>103217</v>
      </c>
      <c r="C7577" s="503" t="s">
        <v>14264</v>
      </c>
      <c r="D7577" s="502" t="s">
        <v>13</v>
      </c>
      <c r="E7577" s="504">
        <v>0</v>
      </c>
      <c r="F7577" s="512"/>
    </row>
    <row r="7578" spans="1:6">
      <c r="A7578" s="513" t="s">
        <v>14259</v>
      </c>
      <c r="B7578" s="502">
        <v>103202</v>
      </c>
      <c r="C7578" s="503" t="s">
        <v>14265</v>
      </c>
      <c r="D7578" s="502" t="s">
        <v>13</v>
      </c>
      <c r="E7578" s="504">
        <v>0</v>
      </c>
      <c r="F7578" s="512"/>
    </row>
    <row r="7579" spans="1:6">
      <c r="A7579" s="513" t="s">
        <v>14259</v>
      </c>
      <c r="B7579" s="502">
        <v>103215</v>
      </c>
      <c r="C7579" s="503" t="s">
        <v>14266</v>
      </c>
      <c r="D7579" s="502" t="s">
        <v>13</v>
      </c>
      <c r="E7579" s="504">
        <v>0</v>
      </c>
      <c r="F7579" s="512"/>
    </row>
    <row r="7580" spans="1:6">
      <c r="A7580" s="513" t="s">
        <v>14259</v>
      </c>
      <c r="B7580" s="502">
        <v>103200</v>
      </c>
      <c r="C7580" s="503" t="s">
        <v>14267</v>
      </c>
      <c r="D7580" s="502" t="s">
        <v>13</v>
      </c>
      <c r="E7580" s="504">
        <v>0</v>
      </c>
      <c r="F7580" s="512"/>
    </row>
    <row r="7581" spans="1:6">
      <c r="A7581" s="513" t="s">
        <v>14259</v>
      </c>
      <c r="B7581" s="502">
        <v>103216</v>
      </c>
      <c r="C7581" s="503" t="s">
        <v>14268</v>
      </c>
      <c r="D7581" s="502" t="s">
        <v>13</v>
      </c>
      <c r="E7581" s="504">
        <v>0</v>
      </c>
      <c r="F7581" s="512"/>
    </row>
    <row r="7582" spans="1:6">
      <c r="A7582" s="513" t="s">
        <v>14259</v>
      </c>
      <c r="B7582" s="502">
        <v>103201</v>
      </c>
      <c r="C7582" s="503" t="s">
        <v>14269</v>
      </c>
      <c r="D7582" s="502" t="s">
        <v>13</v>
      </c>
      <c r="E7582" s="504">
        <v>0</v>
      </c>
      <c r="F7582" s="512"/>
    </row>
    <row r="7583" spans="1:6">
      <c r="A7583" s="513" t="s">
        <v>14259</v>
      </c>
      <c r="B7583" s="502">
        <v>103185</v>
      </c>
      <c r="C7583" s="503" t="s">
        <v>5513</v>
      </c>
      <c r="D7583" s="502" t="s">
        <v>13</v>
      </c>
      <c r="E7583" s="504">
        <v>6169.98</v>
      </c>
      <c r="F7583" s="512">
        <v>0.97650000000000003</v>
      </c>
    </row>
    <row r="7584" spans="1:6">
      <c r="A7584" s="513" t="s">
        <v>14259</v>
      </c>
      <c r="B7584" s="502">
        <v>103218</v>
      </c>
      <c r="C7584" s="503" t="s">
        <v>14270</v>
      </c>
      <c r="D7584" s="502" t="s">
        <v>13</v>
      </c>
      <c r="E7584" s="504">
        <v>0</v>
      </c>
      <c r="F7584" s="512"/>
    </row>
    <row r="7585" spans="1:6">
      <c r="A7585" s="513" t="s">
        <v>14259</v>
      </c>
      <c r="B7585" s="502">
        <v>103203</v>
      </c>
      <c r="C7585" s="503" t="s">
        <v>14271</v>
      </c>
      <c r="D7585" s="502" t="s">
        <v>13</v>
      </c>
      <c r="E7585" s="504">
        <v>0</v>
      </c>
      <c r="F7585" s="512"/>
    </row>
    <row r="7586" spans="1:6">
      <c r="A7586" s="513" t="s">
        <v>14259</v>
      </c>
      <c r="B7586" s="502">
        <v>103213</v>
      </c>
      <c r="C7586" s="503" t="s">
        <v>14272</v>
      </c>
      <c r="D7586" s="502" t="s">
        <v>13</v>
      </c>
      <c r="E7586" s="504">
        <v>0</v>
      </c>
      <c r="F7586" s="512"/>
    </row>
    <row r="7587" spans="1:6">
      <c r="A7587" s="513" t="s">
        <v>14259</v>
      </c>
      <c r="B7587" s="502">
        <v>103198</v>
      </c>
      <c r="C7587" s="503" t="s">
        <v>14273</v>
      </c>
      <c r="D7587" s="502" t="s">
        <v>13</v>
      </c>
      <c r="E7587" s="504">
        <v>0</v>
      </c>
      <c r="F7587" s="512"/>
    </row>
    <row r="7588" spans="1:6">
      <c r="A7588" s="513" t="s">
        <v>14259</v>
      </c>
      <c r="B7588" s="502">
        <v>103214</v>
      </c>
      <c r="C7588" s="503" t="s">
        <v>14274</v>
      </c>
      <c r="D7588" s="502" t="s">
        <v>13</v>
      </c>
      <c r="E7588" s="504">
        <v>0</v>
      </c>
      <c r="F7588" s="512"/>
    </row>
    <row r="7589" spans="1:6">
      <c r="A7589" s="513" t="s">
        <v>14259</v>
      </c>
      <c r="B7589" s="502">
        <v>103199</v>
      </c>
      <c r="C7589" s="503" t="s">
        <v>14275</v>
      </c>
      <c r="D7589" s="502" t="s">
        <v>13</v>
      </c>
      <c r="E7589" s="504">
        <v>0</v>
      </c>
      <c r="F7589" s="512"/>
    </row>
    <row r="7590" spans="1:6">
      <c r="A7590" s="513" t="s">
        <v>14259</v>
      </c>
      <c r="B7590" s="502">
        <v>103219</v>
      </c>
      <c r="C7590" s="503" t="s">
        <v>14276</v>
      </c>
      <c r="D7590" s="502" t="s">
        <v>13</v>
      </c>
      <c r="E7590" s="504">
        <v>0</v>
      </c>
      <c r="F7590" s="512"/>
    </row>
    <row r="7591" spans="1:6">
      <c r="A7591" s="513" t="s">
        <v>14259</v>
      </c>
      <c r="B7591" s="502">
        <v>103204</v>
      </c>
      <c r="C7591" s="503" t="s">
        <v>14277</v>
      </c>
      <c r="D7591" s="502" t="s">
        <v>13</v>
      </c>
      <c r="E7591" s="504">
        <v>0</v>
      </c>
      <c r="F7591" s="512"/>
    </row>
    <row r="7592" spans="1:6">
      <c r="A7592" s="513" t="s">
        <v>14259</v>
      </c>
      <c r="B7592" s="502">
        <v>103186</v>
      </c>
      <c r="C7592" s="503" t="s">
        <v>5514</v>
      </c>
      <c r="D7592" s="502" t="s">
        <v>13</v>
      </c>
      <c r="E7592" s="504">
        <v>6493.57</v>
      </c>
      <c r="F7592" s="512">
        <v>0.9909</v>
      </c>
    </row>
    <row r="7593" spans="1:6">
      <c r="A7593" s="513" t="s">
        <v>14259</v>
      </c>
      <c r="B7593" s="502">
        <v>103210</v>
      </c>
      <c r="C7593" s="503" t="s">
        <v>5529</v>
      </c>
      <c r="D7593" s="502" t="s">
        <v>13</v>
      </c>
      <c r="E7593" s="504">
        <v>2332.5300000000002</v>
      </c>
      <c r="F7593" s="512">
        <v>0.89759999999999995</v>
      </c>
    </row>
    <row r="7594" spans="1:6">
      <c r="A7594" s="513" t="s">
        <v>14259</v>
      </c>
      <c r="B7594" s="502">
        <v>103195</v>
      </c>
      <c r="C7594" s="503" t="s">
        <v>5523</v>
      </c>
      <c r="D7594" s="502" t="s">
        <v>13</v>
      </c>
      <c r="E7594" s="504">
        <v>2216.54</v>
      </c>
      <c r="F7594" s="512">
        <v>0.94320000000000004</v>
      </c>
    </row>
    <row r="7595" spans="1:6">
      <c r="A7595" s="513" t="s">
        <v>14259</v>
      </c>
      <c r="B7595" s="502">
        <v>103205</v>
      </c>
      <c r="C7595" s="503" t="s">
        <v>5524</v>
      </c>
      <c r="D7595" s="502" t="s">
        <v>13</v>
      </c>
      <c r="E7595" s="504">
        <v>4121.62</v>
      </c>
      <c r="F7595" s="512">
        <v>0.96060000000000001</v>
      </c>
    </row>
    <row r="7596" spans="1:6">
      <c r="A7596" s="513" t="s">
        <v>14259</v>
      </c>
      <c r="B7596" s="502">
        <v>103190</v>
      </c>
      <c r="C7596" s="503" t="s">
        <v>5518</v>
      </c>
      <c r="D7596" s="502" t="s">
        <v>13</v>
      </c>
      <c r="E7596" s="504">
        <v>4108.62</v>
      </c>
      <c r="F7596" s="512">
        <v>0.96330000000000005</v>
      </c>
    </row>
    <row r="7597" spans="1:6">
      <c r="A7597" s="513" t="s">
        <v>14259</v>
      </c>
      <c r="B7597" s="502">
        <v>103207</v>
      </c>
      <c r="C7597" s="503" t="s">
        <v>5526</v>
      </c>
      <c r="D7597" s="502" t="s">
        <v>13</v>
      </c>
      <c r="E7597" s="504">
        <v>2570.3200000000002</v>
      </c>
      <c r="F7597" s="512">
        <v>0.94389999999999996</v>
      </c>
    </row>
    <row r="7598" spans="1:6">
      <c r="A7598" s="513" t="s">
        <v>14259</v>
      </c>
      <c r="B7598" s="502">
        <v>103192</v>
      </c>
      <c r="C7598" s="503" t="s">
        <v>5520</v>
      </c>
      <c r="D7598" s="502" t="s">
        <v>13</v>
      </c>
      <c r="E7598" s="504">
        <v>2557.3200000000002</v>
      </c>
      <c r="F7598" s="512">
        <v>0.94810000000000005</v>
      </c>
    </row>
    <row r="7599" spans="1:6">
      <c r="A7599" s="513" t="s">
        <v>14259</v>
      </c>
      <c r="B7599" s="502">
        <v>103208</v>
      </c>
      <c r="C7599" s="503" t="s">
        <v>5527</v>
      </c>
      <c r="D7599" s="502" t="s">
        <v>13</v>
      </c>
      <c r="E7599" s="504">
        <v>1989.05</v>
      </c>
      <c r="F7599" s="512">
        <v>0.92749999999999999</v>
      </c>
    </row>
    <row r="7600" spans="1:6">
      <c r="A7600" s="513" t="s">
        <v>14259</v>
      </c>
      <c r="B7600" s="502">
        <v>103193</v>
      </c>
      <c r="C7600" s="503" t="s">
        <v>5521</v>
      </c>
      <c r="D7600" s="502" t="s">
        <v>13</v>
      </c>
      <c r="E7600" s="504">
        <v>1976.05</v>
      </c>
      <c r="F7600" s="512">
        <v>0.93289999999999995</v>
      </c>
    </row>
    <row r="7601" spans="1:6">
      <c r="A7601" s="513" t="s">
        <v>14259</v>
      </c>
      <c r="B7601" s="502">
        <v>103187</v>
      </c>
      <c r="C7601" s="503" t="s">
        <v>5515</v>
      </c>
      <c r="D7601" s="502" t="s">
        <v>13</v>
      </c>
      <c r="E7601" s="504">
        <v>4888.28</v>
      </c>
      <c r="F7601" s="512">
        <v>0.97970000000000002</v>
      </c>
    </row>
    <row r="7602" spans="1:6">
      <c r="A7602" s="513" t="s">
        <v>14259</v>
      </c>
      <c r="B7602" s="502">
        <v>103188</v>
      </c>
      <c r="C7602" s="503" t="s">
        <v>5516</v>
      </c>
      <c r="D7602" s="502" t="s">
        <v>13</v>
      </c>
      <c r="E7602" s="504">
        <v>5251.61</v>
      </c>
      <c r="F7602" s="512">
        <v>0.98550000000000004</v>
      </c>
    </row>
    <row r="7603" spans="1:6">
      <c r="A7603" s="513" t="s">
        <v>14259</v>
      </c>
      <c r="B7603" s="502">
        <v>103189</v>
      </c>
      <c r="C7603" s="503" t="s">
        <v>5517</v>
      </c>
      <c r="D7603" s="502" t="s">
        <v>13</v>
      </c>
      <c r="E7603" s="504">
        <v>2634.1</v>
      </c>
      <c r="F7603" s="512">
        <v>0.9798</v>
      </c>
    </row>
    <row r="7604" spans="1:6">
      <c r="A7604" s="513" t="s">
        <v>14259</v>
      </c>
      <c r="B7604" s="502">
        <v>103209</v>
      </c>
      <c r="C7604" s="503" t="s">
        <v>5528</v>
      </c>
      <c r="D7604" s="502" t="s">
        <v>13</v>
      </c>
      <c r="E7604" s="504">
        <v>2847.02</v>
      </c>
      <c r="F7604" s="512">
        <v>0.94930000000000003</v>
      </c>
    </row>
    <row r="7605" spans="1:6">
      <c r="A7605" s="513" t="s">
        <v>14259</v>
      </c>
      <c r="B7605" s="502">
        <v>103194</v>
      </c>
      <c r="C7605" s="503" t="s">
        <v>5522</v>
      </c>
      <c r="D7605" s="502" t="s">
        <v>13</v>
      </c>
      <c r="E7605" s="504">
        <v>2834.02</v>
      </c>
      <c r="F7605" s="512">
        <v>0.95320000000000005</v>
      </c>
    </row>
    <row r="7606" spans="1:6">
      <c r="A7606" s="513" t="s">
        <v>14278</v>
      </c>
      <c r="B7606" s="502">
        <v>95001</v>
      </c>
      <c r="C7606" s="503" t="s">
        <v>14279</v>
      </c>
      <c r="D7606" s="502" t="s">
        <v>15</v>
      </c>
      <c r="E7606" s="504">
        <v>0</v>
      </c>
      <c r="F7606" s="512"/>
    </row>
    <row r="7607" spans="1:6">
      <c r="A7607" s="513" t="s">
        <v>14278</v>
      </c>
      <c r="B7607" s="502">
        <v>95000</v>
      </c>
      <c r="C7607" s="503" t="s">
        <v>14280</v>
      </c>
      <c r="D7607" s="502" t="s">
        <v>15</v>
      </c>
      <c r="E7607" s="504">
        <v>0</v>
      </c>
      <c r="F7607" s="512"/>
    </row>
    <row r="7608" spans="1:6">
      <c r="A7608" s="513" t="s">
        <v>14278</v>
      </c>
      <c r="B7608" s="502">
        <v>95005</v>
      </c>
      <c r="C7608" s="503" t="s">
        <v>14281</v>
      </c>
      <c r="D7608" s="502" t="s">
        <v>15</v>
      </c>
      <c r="E7608" s="504">
        <v>0</v>
      </c>
      <c r="F7608" s="512"/>
    </row>
    <row r="7609" spans="1:6">
      <c r="A7609" s="513" t="s">
        <v>14278</v>
      </c>
      <c r="B7609" s="502">
        <v>95004</v>
      </c>
      <c r="C7609" s="503" t="s">
        <v>14282</v>
      </c>
      <c r="D7609" s="502" t="s">
        <v>15</v>
      </c>
      <c r="E7609" s="504">
        <v>0</v>
      </c>
      <c r="F7609" s="512"/>
    </row>
    <row r="7610" spans="1:6">
      <c r="A7610" s="513" t="s">
        <v>14278</v>
      </c>
      <c r="B7610" s="502">
        <v>95003</v>
      </c>
      <c r="C7610" s="503" t="s">
        <v>14283</v>
      </c>
      <c r="D7610" s="502" t="s">
        <v>15</v>
      </c>
      <c r="E7610" s="504">
        <v>0</v>
      </c>
      <c r="F7610" s="512"/>
    </row>
    <row r="7611" spans="1:6">
      <c r="A7611" s="513" t="s">
        <v>14278</v>
      </c>
      <c r="B7611" s="502">
        <v>95002</v>
      </c>
      <c r="C7611" s="503" t="s">
        <v>14284</v>
      </c>
      <c r="D7611" s="502" t="s">
        <v>15</v>
      </c>
      <c r="E7611" s="504">
        <v>0</v>
      </c>
      <c r="F7611" s="512"/>
    </row>
    <row r="7612" spans="1:6">
      <c r="A7612" s="513" t="s">
        <v>14278</v>
      </c>
      <c r="B7612" s="502">
        <v>95007</v>
      </c>
      <c r="C7612" s="503" t="s">
        <v>14285</v>
      </c>
      <c r="D7612" s="502" t="s">
        <v>15</v>
      </c>
      <c r="E7612" s="504">
        <v>0</v>
      </c>
      <c r="F7612" s="512"/>
    </row>
    <row r="7613" spans="1:6">
      <c r="A7613" s="513" t="s">
        <v>14278</v>
      </c>
      <c r="B7613" s="502">
        <v>95006</v>
      </c>
      <c r="C7613" s="503" t="s">
        <v>14286</v>
      </c>
      <c r="D7613" s="502" t="s">
        <v>15</v>
      </c>
      <c r="E7613" s="504">
        <v>0</v>
      </c>
      <c r="F7613" s="512"/>
    </row>
    <row r="7614" spans="1:6">
      <c r="A7614" s="513" t="s">
        <v>14278</v>
      </c>
      <c r="B7614" s="502">
        <v>104313</v>
      </c>
      <c r="C7614" s="503" t="s">
        <v>14287</v>
      </c>
      <c r="D7614" s="502" t="s">
        <v>15</v>
      </c>
      <c r="E7614" s="504">
        <v>0</v>
      </c>
      <c r="F7614" s="512"/>
    </row>
    <row r="7615" spans="1:6">
      <c r="A7615" s="513" t="s">
        <v>14278</v>
      </c>
      <c r="B7615" s="502">
        <v>104312</v>
      </c>
      <c r="C7615" s="503" t="s">
        <v>14288</v>
      </c>
      <c r="D7615" s="502" t="s">
        <v>15</v>
      </c>
      <c r="E7615" s="504">
        <v>0</v>
      </c>
      <c r="F7615" s="512"/>
    </row>
    <row r="7616" spans="1:6">
      <c r="A7616" s="513" t="s">
        <v>14278</v>
      </c>
      <c r="B7616" s="502">
        <v>94992</v>
      </c>
      <c r="C7616" s="503" t="s">
        <v>5335</v>
      </c>
      <c r="D7616" s="502" t="s">
        <v>15</v>
      </c>
      <c r="E7616" s="504">
        <v>84.6</v>
      </c>
      <c r="F7616" s="512">
        <v>0</v>
      </c>
    </row>
    <row r="7617" spans="1:6">
      <c r="A7617" s="513" t="s">
        <v>14278</v>
      </c>
      <c r="B7617" s="502">
        <v>94994</v>
      </c>
      <c r="C7617" s="503" t="s">
        <v>5337</v>
      </c>
      <c r="D7617" s="502" t="s">
        <v>15</v>
      </c>
      <c r="E7617" s="504">
        <v>102.86</v>
      </c>
      <c r="F7617" s="512">
        <v>0</v>
      </c>
    </row>
    <row r="7618" spans="1:6">
      <c r="A7618" s="513" t="s">
        <v>14278</v>
      </c>
      <c r="B7618" s="502">
        <v>94990</v>
      </c>
      <c r="C7618" s="503" t="s">
        <v>5333</v>
      </c>
      <c r="D7618" s="502" t="s">
        <v>16</v>
      </c>
      <c r="E7618" s="504">
        <v>891.73</v>
      </c>
      <c r="F7618" s="512">
        <v>0</v>
      </c>
    </row>
    <row r="7619" spans="1:6">
      <c r="A7619" s="513" t="s">
        <v>14278</v>
      </c>
      <c r="B7619" s="502">
        <v>94991</v>
      </c>
      <c r="C7619" s="503" t="s">
        <v>5334</v>
      </c>
      <c r="D7619" s="502" t="s">
        <v>16</v>
      </c>
      <c r="E7619" s="504">
        <v>694.99</v>
      </c>
      <c r="F7619" s="512">
        <v>0</v>
      </c>
    </row>
    <row r="7620" spans="1:6">
      <c r="A7620" s="513" t="s">
        <v>14278</v>
      </c>
      <c r="B7620" s="502">
        <v>104626</v>
      </c>
      <c r="C7620" s="503" t="s">
        <v>5339</v>
      </c>
      <c r="D7620" s="502" t="s">
        <v>16</v>
      </c>
      <c r="E7620" s="504">
        <v>711.13</v>
      </c>
      <c r="F7620" s="512">
        <v>0</v>
      </c>
    </row>
    <row r="7621" spans="1:6">
      <c r="A7621" s="513" t="s">
        <v>14278</v>
      </c>
      <c r="B7621" s="502">
        <v>94993</v>
      </c>
      <c r="C7621" s="503" t="s">
        <v>5336</v>
      </c>
      <c r="D7621" s="502" t="s">
        <v>15</v>
      </c>
      <c r="E7621" s="504">
        <v>72.790000000000006</v>
      </c>
      <c r="F7621" s="512">
        <v>0</v>
      </c>
    </row>
    <row r="7622" spans="1:6">
      <c r="A7622" s="513" t="s">
        <v>14278</v>
      </c>
      <c r="B7622" s="502">
        <v>94995</v>
      </c>
      <c r="C7622" s="503" t="s">
        <v>5338</v>
      </c>
      <c r="D7622" s="502" t="s">
        <v>15</v>
      </c>
      <c r="E7622" s="504">
        <v>87.12</v>
      </c>
      <c r="F7622" s="512">
        <v>0</v>
      </c>
    </row>
    <row r="7623" spans="1:6">
      <c r="A7623" s="513" t="s">
        <v>14289</v>
      </c>
      <c r="B7623" s="502">
        <v>101169</v>
      </c>
      <c r="C7623" s="503" t="s">
        <v>1805</v>
      </c>
      <c r="D7623" s="502" t="s">
        <v>15</v>
      </c>
      <c r="E7623" s="504">
        <v>366.46</v>
      </c>
      <c r="F7623" s="512">
        <v>1.52E-2</v>
      </c>
    </row>
    <row r="7624" spans="1:6">
      <c r="A7624" s="513" t="s">
        <v>14289</v>
      </c>
      <c r="B7624" s="502">
        <v>104383</v>
      </c>
      <c r="C7624" s="503" t="s">
        <v>14290</v>
      </c>
      <c r="D7624" s="502" t="s">
        <v>15</v>
      </c>
      <c r="E7624" s="504">
        <v>0</v>
      </c>
      <c r="F7624" s="512"/>
    </row>
    <row r="7625" spans="1:6">
      <c r="A7625" s="513" t="s">
        <v>14289</v>
      </c>
      <c r="B7625" s="502">
        <v>101167</v>
      </c>
      <c r="C7625" s="503" t="s">
        <v>1804</v>
      </c>
      <c r="D7625" s="502" t="s">
        <v>15</v>
      </c>
      <c r="E7625" s="504">
        <v>352.2</v>
      </c>
      <c r="F7625" s="512">
        <v>1.2999999999999999E-2</v>
      </c>
    </row>
    <row r="7626" spans="1:6">
      <c r="A7626" s="513" t="s">
        <v>14289</v>
      </c>
      <c r="B7626" s="502">
        <v>101172</v>
      </c>
      <c r="C7626" s="503" t="s">
        <v>1807</v>
      </c>
      <c r="D7626" s="502" t="s">
        <v>15</v>
      </c>
      <c r="E7626" s="504">
        <v>98.41</v>
      </c>
      <c r="F7626" s="512">
        <v>4.6899999999999997E-2</v>
      </c>
    </row>
    <row r="7627" spans="1:6">
      <c r="A7627" s="513" t="s">
        <v>14289</v>
      </c>
      <c r="B7627" s="502">
        <v>104384</v>
      </c>
      <c r="C7627" s="503" t="s">
        <v>14291</v>
      </c>
      <c r="D7627" s="502" t="s">
        <v>15</v>
      </c>
      <c r="E7627" s="504">
        <v>0</v>
      </c>
      <c r="F7627" s="512"/>
    </row>
    <row r="7628" spans="1:6">
      <c r="A7628" s="513" t="s">
        <v>14289</v>
      </c>
      <c r="B7628" s="502">
        <v>101170</v>
      </c>
      <c r="C7628" s="503" t="s">
        <v>1806</v>
      </c>
      <c r="D7628" s="502" t="s">
        <v>15</v>
      </c>
      <c r="E7628" s="504">
        <v>73.88</v>
      </c>
      <c r="F7628" s="512">
        <v>4.9500000000000002E-2</v>
      </c>
    </row>
    <row r="7629" spans="1:6">
      <c r="A7629" s="513" t="s">
        <v>14292</v>
      </c>
      <c r="B7629" s="502">
        <v>104438</v>
      </c>
      <c r="C7629" s="503" t="s">
        <v>14293</v>
      </c>
      <c r="D7629" s="502" t="s">
        <v>15</v>
      </c>
      <c r="E7629" s="504">
        <v>0</v>
      </c>
      <c r="F7629" s="512"/>
    </row>
    <row r="7630" spans="1:6">
      <c r="A7630" s="513" t="s">
        <v>14292</v>
      </c>
      <c r="B7630" s="502">
        <v>92402</v>
      </c>
      <c r="C7630" s="503" t="s">
        <v>5267</v>
      </c>
      <c r="D7630" s="502" t="s">
        <v>15</v>
      </c>
      <c r="E7630" s="504">
        <v>96.62</v>
      </c>
      <c r="F7630" s="512">
        <v>1.1000000000000001E-3</v>
      </c>
    </row>
    <row r="7631" spans="1:6">
      <c r="A7631" s="513" t="s">
        <v>14292</v>
      </c>
      <c r="B7631" s="502">
        <v>104429</v>
      </c>
      <c r="C7631" s="503" t="s">
        <v>14294</v>
      </c>
      <c r="D7631" s="502" t="s">
        <v>15</v>
      </c>
      <c r="E7631" s="504">
        <v>0</v>
      </c>
      <c r="F7631" s="512"/>
    </row>
    <row r="7632" spans="1:6">
      <c r="A7632" s="513" t="s">
        <v>14292</v>
      </c>
      <c r="B7632" s="502">
        <v>104426</v>
      </c>
      <c r="C7632" s="503" t="s">
        <v>14295</v>
      </c>
      <c r="D7632" s="502" t="s">
        <v>15</v>
      </c>
      <c r="E7632" s="504">
        <v>0</v>
      </c>
      <c r="F7632" s="512"/>
    </row>
    <row r="7633" spans="1:6">
      <c r="A7633" s="513" t="s">
        <v>14292</v>
      </c>
      <c r="B7633" s="502">
        <v>104436</v>
      </c>
      <c r="C7633" s="503" t="s">
        <v>14296</v>
      </c>
      <c r="D7633" s="502" t="s">
        <v>15</v>
      </c>
      <c r="E7633" s="504">
        <v>0</v>
      </c>
      <c r="F7633" s="512"/>
    </row>
    <row r="7634" spans="1:6">
      <c r="A7634" s="513" t="s">
        <v>14292</v>
      </c>
      <c r="B7634" s="502">
        <v>104434</v>
      </c>
      <c r="C7634" s="503" t="s">
        <v>14297</v>
      </c>
      <c r="D7634" s="502" t="s">
        <v>15</v>
      </c>
      <c r="E7634" s="504">
        <v>0</v>
      </c>
      <c r="F7634" s="512"/>
    </row>
    <row r="7635" spans="1:6">
      <c r="A7635" s="513" t="s">
        <v>14292</v>
      </c>
      <c r="B7635" s="502">
        <v>104432</v>
      </c>
      <c r="C7635" s="503" t="s">
        <v>5299</v>
      </c>
      <c r="D7635" s="502" t="s">
        <v>15</v>
      </c>
      <c r="E7635" s="504">
        <v>103.87</v>
      </c>
      <c r="F7635" s="512">
        <v>1.4E-3</v>
      </c>
    </row>
    <row r="7636" spans="1:6">
      <c r="A7636" s="513" t="s">
        <v>14292</v>
      </c>
      <c r="B7636" s="502">
        <v>93679</v>
      </c>
      <c r="C7636" s="503" t="s">
        <v>5271</v>
      </c>
      <c r="D7636" s="502" t="s">
        <v>15</v>
      </c>
      <c r="E7636" s="504">
        <v>109.35</v>
      </c>
      <c r="F7636" s="512">
        <v>1.1999999999999999E-3</v>
      </c>
    </row>
    <row r="7637" spans="1:6">
      <c r="A7637" s="513" t="s">
        <v>14292</v>
      </c>
      <c r="B7637" s="502">
        <v>92396</v>
      </c>
      <c r="C7637" s="503" t="s">
        <v>5263</v>
      </c>
      <c r="D7637" s="502" t="s">
        <v>15</v>
      </c>
      <c r="E7637" s="504">
        <v>98.94</v>
      </c>
      <c r="F7637" s="512">
        <v>1.2999999999999999E-3</v>
      </c>
    </row>
    <row r="7638" spans="1:6">
      <c r="A7638" s="513" t="s">
        <v>14292</v>
      </c>
      <c r="B7638" s="502">
        <v>104439</v>
      </c>
      <c r="C7638" s="503" t="s">
        <v>14298</v>
      </c>
      <c r="D7638" s="502" t="s">
        <v>15</v>
      </c>
      <c r="E7638" s="504">
        <v>0</v>
      </c>
      <c r="F7638" s="512"/>
    </row>
    <row r="7639" spans="1:6">
      <c r="A7639" s="513" t="s">
        <v>14292</v>
      </c>
      <c r="B7639" s="502">
        <v>104440</v>
      </c>
      <c r="C7639" s="503" t="s">
        <v>14299</v>
      </c>
      <c r="D7639" s="502" t="s">
        <v>15</v>
      </c>
      <c r="E7639" s="504">
        <v>0</v>
      </c>
      <c r="F7639" s="512"/>
    </row>
    <row r="7640" spans="1:6">
      <c r="A7640" s="513" t="s">
        <v>14292</v>
      </c>
      <c r="B7640" s="502">
        <v>92406</v>
      </c>
      <c r="C7640" s="503" t="s">
        <v>5270</v>
      </c>
      <c r="D7640" s="502" t="s">
        <v>15</v>
      </c>
      <c r="E7640" s="504">
        <v>125.05</v>
      </c>
      <c r="F7640" s="512">
        <v>6.9999999999999999E-4</v>
      </c>
    </row>
    <row r="7641" spans="1:6">
      <c r="A7641" s="513" t="s">
        <v>14292</v>
      </c>
      <c r="B7641" s="502">
        <v>92403</v>
      </c>
      <c r="C7641" s="503" t="s">
        <v>5268</v>
      </c>
      <c r="D7641" s="502" t="s">
        <v>15</v>
      </c>
      <c r="E7641" s="504">
        <v>84.92</v>
      </c>
      <c r="F7641" s="512">
        <v>5.9999999999999995E-4</v>
      </c>
    </row>
    <row r="7642" spans="1:6">
      <c r="A7642" s="513" t="s">
        <v>14292</v>
      </c>
      <c r="B7642" s="502">
        <v>92404</v>
      </c>
      <c r="C7642" s="503" t="s">
        <v>5269</v>
      </c>
      <c r="D7642" s="502" t="s">
        <v>15</v>
      </c>
      <c r="E7642" s="504">
        <v>105.11</v>
      </c>
      <c r="F7642" s="512">
        <v>6.9999999999999999E-4</v>
      </c>
    </row>
    <row r="7643" spans="1:6">
      <c r="A7643" s="513" t="s">
        <v>14292</v>
      </c>
      <c r="B7643" s="502">
        <v>104430</v>
      </c>
      <c r="C7643" s="503" t="s">
        <v>14300</v>
      </c>
      <c r="D7643" s="502" t="s">
        <v>15</v>
      </c>
      <c r="E7643" s="504">
        <v>0</v>
      </c>
      <c r="F7643" s="512"/>
    </row>
    <row r="7644" spans="1:6">
      <c r="A7644" s="513" t="s">
        <v>14292</v>
      </c>
      <c r="B7644" s="502">
        <v>104431</v>
      </c>
      <c r="C7644" s="503" t="s">
        <v>14301</v>
      </c>
      <c r="D7644" s="502" t="s">
        <v>15</v>
      </c>
      <c r="E7644" s="504">
        <v>0</v>
      </c>
      <c r="F7644" s="512"/>
    </row>
    <row r="7645" spans="1:6">
      <c r="A7645" s="513" t="s">
        <v>14292</v>
      </c>
      <c r="B7645" s="502">
        <v>104427</v>
      </c>
      <c r="C7645" s="503" t="s">
        <v>14302</v>
      </c>
      <c r="D7645" s="502" t="s">
        <v>15</v>
      </c>
      <c r="E7645" s="504">
        <v>0</v>
      </c>
      <c r="F7645" s="512"/>
    </row>
    <row r="7646" spans="1:6">
      <c r="A7646" s="513" t="s">
        <v>14292</v>
      </c>
      <c r="B7646" s="502">
        <v>104428</v>
      </c>
      <c r="C7646" s="503" t="s">
        <v>14303</v>
      </c>
      <c r="D7646" s="502" t="s">
        <v>15</v>
      </c>
      <c r="E7646" s="504">
        <v>0</v>
      </c>
      <c r="F7646" s="512"/>
    </row>
    <row r="7647" spans="1:6">
      <c r="A7647" s="513" t="s">
        <v>14292</v>
      </c>
      <c r="B7647" s="502">
        <v>92391</v>
      </c>
      <c r="C7647" s="503" t="s">
        <v>5258</v>
      </c>
      <c r="D7647" s="502" t="s">
        <v>15</v>
      </c>
      <c r="E7647" s="504">
        <v>84.25</v>
      </c>
      <c r="F7647" s="512">
        <v>4.0000000000000002E-4</v>
      </c>
    </row>
    <row r="7648" spans="1:6">
      <c r="A7648" s="513" t="s">
        <v>14292</v>
      </c>
      <c r="B7648" s="502">
        <v>92392</v>
      </c>
      <c r="C7648" s="503" t="s">
        <v>5259</v>
      </c>
      <c r="D7648" s="502" t="s">
        <v>15</v>
      </c>
      <c r="E7648" s="504">
        <v>169.78</v>
      </c>
      <c r="F7648" s="512">
        <v>2.0000000000000001E-4</v>
      </c>
    </row>
    <row r="7649" spans="1:6">
      <c r="A7649" s="513" t="s">
        <v>14292</v>
      </c>
      <c r="B7649" s="502">
        <v>104437</v>
      </c>
      <c r="C7649" s="503" t="s">
        <v>14304</v>
      </c>
      <c r="D7649" s="502" t="s">
        <v>15</v>
      </c>
      <c r="E7649" s="504">
        <v>0</v>
      </c>
      <c r="F7649" s="512"/>
    </row>
    <row r="7650" spans="1:6">
      <c r="A7650" s="513" t="s">
        <v>14292</v>
      </c>
      <c r="B7650" s="502">
        <v>104435</v>
      </c>
      <c r="C7650" s="503" t="s">
        <v>14305</v>
      </c>
      <c r="D7650" s="502" t="s">
        <v>15</v>
      </c>
      <c r="E7650" s="504">
        <v>0</v>
      </c>
      <c r="F7650" s="512"/>
    </row>
    <row r="7651" spans="1:6">
      <c r="A7651" s="513" t="s">
        <v>14292</v>
      </c>
      <c r="B7651" s="502">
        <v>104433</v>
      </c>
      <c r="C7651" s="503" t="s">
        <v>5300</v>
      </c>
      <c r="D7651" s="502" t="s">
        <v>15</v>
      </c>
      <c r="E7651" s="504">
        <v>91.2</v>
      </c>
      <c r="F7651" s="512">
        <v>8.9999999999999998E-4</v>
      </c>
    </row>
    <row r="7652" spans="1:6">
      <c r="A7652" s="513" t="s">
        <v>14292</v>
      </c>
      <c r="B7652" s="502">
        <v>93680</v>
      </c>
      <c r="C7652" s="503" t="s">
        <v>5272</v>
      </c>
      <c r="D7652" s="502" t="s">
        <v>15</v>
      </c>
      <c r="E7652" s="504">
        <v>97.77</v>
      </c>
      <c r="F7652" s="512">
        <v>5.9999999999999995E-4</v>
      </c>
    </row>
    <row r="7653" spans="1:6">
      <c r="A7653" s="513" t="s">
        <v>14292</v>
      </c>
      <c r="B7653" s="502">
        <v>93681</v>
      </c>
      <c r="C7653" s="503" t="s">
        <v>5273</v>
      </c>
      <c r="D7653" s="502" t="s">
        <v>15</v>
      </c>
      <c r="E7653" s="504">
        <v>115.96</v>
      </c>
      <c r="F7653" s="512">
        <v>8.0000000000000004E-4</v>
      </c>
    </row>
    <row r="7654" spans="1:6">
      <c r="A7654" s="513" t="s">
        <v>14292</v>
      </c>
      <c r="B7654" s="502">
        <v>92397</v>
      </c>
      <c r="C7654" s="503" t="s">
        <v>5264</v>
      </c>
      <c r="D7654" s="502" t="s">
        <v>15</v>
      </c>
      <c r="E7654" s="504">
        <v>87.62</v>
      </c>
      <c r="F7654" s="512">
        <v>6.9999999999999999E-4</v>
      </c>
    </row>
    <row r="7655" spans="1:6">
      <c r="A7655" s="513" t="s">
        <v>14292</v>
      </c>
      <c r="B7655" s="502">
        <v>92398</v>
      </c>
      <c r="C7655" s="503" t="s">
        <v>5265</v>
      </c>
      <c r="D7655" s="502" t="s">
        <v>15</v>
      </c>
      <c r="E7655" s="504">
        <v>107.83</v>
      </c>
      <c r="F7655" s="512">
        <v>8.0000000000000004E-4</v>
      </c>
    </row>
    <row r="7656" spans="1:6">
      <c r="A7656" s="513" t="s">
        <v>14292</v>
      </c>
      <c r="B7656" s="502">
        <v>92400</v>
      </c>
      <c r="C7656" s="503" t="s">
        <v>5266</v>
      </c>
      <c r="D7656" s="502" t="s">
        <v>15</v>
      </c>
      <c r="E7656" s="504">
        <v>125.64</v>
      </c>
      <c r="F7656" s="512">
        <v>8.9999999999999998E-4</v>
      </c>
    </row>
    <row r="7657" spans="1:6">
      <c r="A7657" s="513" t="s">
        <v>14292</v>
      </c>
      <c r="B7657" s="502">
        <v>92395</v>
      </c>
      <c r="C7657" s="503" t="s">
        <v>5262</v>
      </c>
      <c r="D7657" s="502" t="s">
        <v>15</v>
      </c>
      <c r="E7657" s="504">
        <v>122.06</v>
      </c>
      <c r="F7657" s="512">
        <v>5.9999999999999995E-4</v>
      </c>
    </row>
    <row r="7658" spans="1:6">
      <c r="A7658" s="513" t="s">
        <v>14292</v>
      </c>
      <c r="B7658" s="502">
        <v>92393</v>
      </c>
      <c r="C7658" s="503" t="s">
        <v>5260</v>
      </c>
      <c r="D7658" s="502" t="s">
        <v>15</v>
      </c>
      <c r="E7658" s="504">
        <v>83.32</v>
      </c>
      <c r="F7658" s="512">
        <v>5.0000000000000001E-4</v>
      </c>
    </row>
    <row r="7659" spans="1:6">
      <c r="A7659" s="513" t="s">
        <v>14292</v>
      </c>
      <c r="B7659" s="502">
        <v>92394</v>
      </c>
      <c r="C7659" s="503" t="s">
        <v>5261</v>
      </c>
      <c r="D7659" s="502" t="s">
        <v>15</v>
      </c>
      <c r="E7659" s="504">
        <v>102.47</v>
      </c>
      <c r="F7659" s="512">
        <v>5.0000000000000001E-4</v>
      </c>
    </row>
    <row r="7660" spans="1:6">
      <c r="A7660" s="513" t="s">
        <v>14306</v>
      </c>
      <c r="B7660" s="502">
        <v>97115</v>
      </c>
      <c r="C7660" s="503" t="s">
        <v>5284</v>
      </c>
      <c r="D7660" s="502" t="s">
        <v>27</v>
      </c>
      <c r="E7660" s="504">
        <v>63.6</v>
      </c>
      <c r="F7660" s="512">
        <v>0</v>
      </c>
    </row>
    <row r="7661" spans="1:6">
      <c r="A7661" s="513" t="s">
        <v>14306</v>
      </c>
      <c r="B7661" s="502">
        <v>97113</v>
      </c>
      <c r="C7661" s="503" t="s">
        <v>5282</v>
      </c>
      <c r="D7661" s="502" t="s">
        <v>15</v>
      </c>
      <c r="E7661" s="504">
        <v>3.39</v>
      </c>
      <c r="F7661" s="512">
        <v>0</v>
      </c>
    </row>
    <row r="7662" spans="1:6">
      <c r="A7662" s="513" t="s">
        <v>14306</v>
      </c>
      <c r="B7662" s="502">
        <v>97120</v>
      </c>
      <c r="C7662" s="503" t="s">
        <v>7478</v>
      </c>
      <c r="D7662" s="502" t="s">
        <v>27</v>
      </c>
      <c r="E7662" s="504">
        <v>9.98</v>
      </c>
      <c r="F7662" s="512">
        <v>0</v>
      </c>
    </row>
    <row r="7663" spans="1:6">
      <c r="A7663" s="513" t="s">
        <v>14306</v>
      </c>
      <c r="B7663" s="502">
        <v>97116</v>
      </c>
      <c r="C7663" s="503" t="s">
        <v>7474</v>
      </c>
      <c r="D7663" s="502" t="s">
        <v>27</v>
      </c>
      <c r="E7663" s="504">
        <v>23.71</v>
      </c>
      <c r="F7663" s="512">
        <v>0</v>
      </c>
    </row>
    <row r="7664" spans="1:6">
      <c r="A7664" s="513" t="s">
        <v>14306</v>
      </c>
      <c r="B7664" s="502">
        <v>97117</v>
      </c>
      <c r="C7664" s="503" t="s">
        <v>7475</v>
      </c>
      <c r="D7664" s="502" t="s">
        <v>27</v>
      </c>
      <c r="E7664" s="504">
        <v>20.58</v>
      </c>
      <c r="F7664" s="512">
        <v>0</v>
      </c>
    </row>
    <row r="7665" spans="1:6">
      <c r="A7665" s="513" t="s">
        <v>14306</v>
      </c>
      <c r="B7665" s="502">
        <v>97118</v>
      </c>
      <c r="C7665" s="503" t="s">
        <v>7476</v>
      </c>
      <c r="D7665" s="502" t="s">
        <v>27</v>
      </c>
      <c r="E7665" s="504">
        <v>16.989999999999998</v>
      </c>
      <c r="F7665" s="512">
        <v>0</v>
      </c>
    </row>
    <row r="7666" spans="1:6">
      <c r="A7666" s="513" t="s">
        <v>14306</v>
      </c>
      <c r="B7666" s="502">
        <v>97119</v>
      </c>
      <c r="C7666" s="503" t="s">
        <v>7477</v>
      </c>
      <c r="D7666" s="502" t="s">
        <v>27</v>
      </c>
      <c r="E7666" s="504">
        <v>15.24</v>
      </c>
      <c r="F7666" s="512">
        <v>0</v>
      </c>
    </row>
    <row r="7667" spans="1:6">
      <c r="A7667" s="513" t="s">
        <v>14306</v>
      </c>
      <c r="B7667" s="502">
        <v>97114</v>
      </c>
      <c r="C7667" s="503" t="s">
        <v>5283</v>
      </c>
      <c r="D7667" s="502" t="s">
        <v>12</v>
      </c>
      <c r="E7667" s="504">
        <v>0.42</v>
      </c>
      <c r="F7667" s="512">
        <v>0</v>
      </c>
    </row>
    <row r="7668" spans="1:6">
      <c r="A7668" s="513" t="s">
        <v>14306</v>
      </c>
      <c r="B7668" s="502">
        <v>97111</v>
      </c>
      <c r="C7668" s="503" t="s">
        <v>5280</v>
      </c>
      <c r="D7668" s="502" t="s">
        <v>15</v>
      </c>
      <c r="E7668" s="504">
        <v>239.09</v>
      </c>
      <c r="F7668" s="512">
        <v>0</v>
      </c>
    </row>
    <row r="7669" spans="1:6">
      <c r="A7669" s="513" t="s">
        <v>14306</v>
      </c>
      <c r="B7669" s="502">
        <v>97112</v>
      </c>
      <c r="C7669" s="503" t="s">
        <v>5281</v>
      </c>
      <c r="D7669" s="502" t="s">
        <v>15</v>
      </c>
      <c r="E7669" s="504">
        <v>211.77</v>
      </c>
      <c r="F7669" s="512">
        <v>1E-4</v>
      </c>
    </row>
    <row r="7670" spans="1:6">
      <c r="A7670" s="513" t="s">
        <v>14306</v>
      </c>
      <c r="B7670" s="502">
        <v>103904</v>
      </c>
      <c r="C7670" s="503" t="s">
        <v>5285</v>
      </c>
      <c r="D7670" s="502" t="s">
        <v>15</v>
      </c>
      <c r="E7670" s="504">
        <v>127.02</v>
      </c>
      <c r="F7670" s="512">
        <v>1E-4</v>
      </c>
    </row>
    <row r="7671" spans="1:6">
      <c r="A7671" s="513" t="s">
        <v>14306</v>
      </c>
      <c r="B7671" s="502">
        <v>103905</v>
      </c>
      <c r="C7671" s="503" t="s">
        <v>5286</v>
      </c>
      <c r="D7671" s="502" t="s">
        <v>15</v>
      </c>
      <c r="E7671" s="504">
        <v>133.88</v>
      </c>
      <c r="F7671" s="512">
        <v>1E-4</v>
      </c>
    </row>
    <row r="7672" spans="1:6">
      <c r="A7672" s="513" t="s">
        <v>14306</v>
      </c>
      <c r="B7672" s="502">
        <v>103907</v>
      </c>
      <c r="C7672" s="503" t="s">
        <v>5288</v>
      </c>
      <c r="D7672" s="502" t="s">
        <v>15</v>
      </c>
      <c r="E7672" s="504">
        <v>139.80000000000001</v>
      </c>
      <c r="F7672" s="512">
        <v>2.0000000000000001E-4</v>
      </c>
    </row>
    <row r="7673" spans="1:6">
      <c r="A7673" s="513" t="s">
        <v>14306</v>
      </c>
      <c r="B7673" s="502">
        <v>103911</v>
      </c>
      <c r="C7673" s="503" t="s">
        <v>5291</v>
      </c>
      <c r="D7673" s="502" t="s">
        <v>15</v>
      </c>
      <c r="E7673" s="504">
        <v>205.37</v>
      </c>
      <c r="F7673" s="512">
        <v>2.9999999999999997E-4</v>
      </c>
    </row>
    <row r="7674" spans="1:6">
      <c r="A7674" s="513" t="s">
        <v>14306</v>
      </c>
      <c r="B7674" s="502">
        <v>97104</v>
      </c>
      <c r="C7674" s="503" t="s">
        <v>5274</v>
      </c>
      <c r="D7674" s="502" t="s">
        <v>15</v>
      </c>
      <c r="E7674" s="504">
        <v>130.52000000000001</v>
      </c>
      <c r="F7674" s="512">
        <v>1E-4</v>
      </c>
    </row>
    <row r="7675" spans="1:6">
      <c r="A7675" s="513" t="s">
        <v>14306</v>
      </c>
      <c r="B7675" s="502">
        <v>103906</v>
      </c>
      <c r="C7675" s="503" t="s">
        <v>5287</v>
      </c>
      <c r="D7675" s="502" t="s">
        <v>15</v>
      </c>
      <c r="E7675" s="504">
        <v>164.85</v>
      </c>
      <c r="F7675" s="512">
        <v>1E-4</v>
      </c>
    </row>
    <row r="7676" spans="1:6">
      <c r="A7676" s="513" t="s">
        <v>14306</v>
      </c>
      <c r="B7676" s="502">
        <v>97105</v>
      </c>
      <c r="C7676" s="503" t="s">
        <v>5275</v>
      </c>
      <c r="D7676" s="502" t="s">
        <v>15</v>
      </c>
      <c r="E7676" s="504">
        <v>147.12</v>
      </c>
      <c r="F7676" s="512">
        <v>2.0000000000000001E-4</v>
      </c>
    </row>
    <row r="7677" spans="1:6">
      <c r="A7677" s="513" t="s">
        <v>14306</v>
      </c>
      <c r="B7677" s="502">
        <v>97106</v>
      </c>
      <c r="C7677" s="503" t="s">
        <v>5276</v>
      </c>
      <c r="D7677" s="502" t="s">
        <v>15</v>
      </c>
      <c r="E7677" s="504">
        <v>162.88</v>
      </c>
      <c r="F7677" s="512">
        <v>2.0000000000000001E-4</v>
      </c>
    </row>
    <row r="7678" spans="1:6">
      <c r="A7678" s="513" t="s">
        <v>14306</v>
      </c>
      <c r="B7678" s="502">
        <v>97107</v>
      </c>
      <c r="C7678" s="503" t="s">
        <v>5277</v>
      </c>
      <c r="D7678" s="502" t="s">
        <v>15</v>
      </c>
      <c r="E7678" s="504">
        <v>185.31</v>
      </c>
      <c r="F7678" s="512">
        <v>2.9999999999999997E-4</v>
      </c>
    </row>
    <row r="7679" spans="1:6">
      <c r="A7679" s="513" t="s">
        <v>14306</v>
      </c>
      <c r="B7679" s="502">
        <v>97108</v>
      </c>
      <c r="C7679" s="503" t="s">
        <v>5278</v>
      </c>
      <c r="D7679" s="502" t="s">
        <v>15</v>
      </c>
      <c r="E7679" s="504">
        <v>211.2</v>
      </c>
      <c r="F7679" s="512">
        <v>2.9999999999999997E-4</v>
      </c>
    </row>
    <row r="7680" spans="1:6">
      <c r="A7680" s="513" t="s">
        <v>14306</v>
      </c>
      <c r="B7680" s="502">
        <v>97109</v>
      </c>
      <c r="C7680" s="503" t="s">
        <v>5279</v>
      </c>
      <c r="D7680" s="502" t="s">
        <v>15</v>
      </c>
      <c r="E7680" s="504">
        <v>233.29</v>
      </c>
      <c r="F7680" s="512">
        <v>2.9999999999999997E-4</v>
      </c>
    </row>
    <row r="7681" spans="1:6">
      <c r="A7681" s="513" t="s">
        <v>14306</v>
      </c>
      <c r="B7681" s="502">
        <v>103913</v>
      </c>
      <c r="C7681" s="503" t="s">
        <v>5293</v>
      </c>
      <c r="D7681" s="502" t="s">
        <v>15</v>
      </c>
      <c r="E7681" s="504">
        <v>118.96</v>
      </c>
      <c r="F7681" s="512">
        <v>0</v>
      </c>
    </row>
    <row r="7682" spans="1:6">
      <c r="A7682" s="513" t="s">
        <v>14306</v>
      </c>
      <c r="B7682" s="502">
        <v>103914</v>
      </c>
      <c r="C7682" s="503" t="s">
        <v>5294</v>
      </c>
      <c r="D7682" s="502" t="s">
        <v>15</v>
      </c>
      <c r="E7682" s="504">
        <v>138.47999999999999</v>
      </c>
      <c r="F7682" s="512">
        <v>0</v>
      </c>
    </row>
    <row r="7683" spans="1:6">
      <c r="A7683" s="513" t="s">
        <v>14306</v>
      </c>
      <c r="B7683" s="502">
        <v>103915</v>
      </c>
      <c r="C7683" s="503" t="s">
        <v>5295</v>
      </c>
      <c r="D7683" s="502" t="s">
        <v>15</v>
      </c>
      <c r="E7683" s="504">
        <v>150.53</v>
      </c>
      <c r="F7683" s="512">
        <v>1E-4</v>
      </c>
    </row>
    <row r="7684" spans="1:6">
      <c r="A7684" s="513" t="s">
        <v>14306</v>
      </c>
      <c r="B7684" s="502">
        <v>103916</v>
      </c>
      <c r="C7684" s="503" t="s">
        <v>5296</v>
      </c>
      <c r="D7684" s="502" t="s">
        <v>15</v>
      </c>
      <c r="E7684" s="504">
        <v>172.8</v>
      </c>
      <c r="F7684" s="512">
        <v>2.0000000000000001E-4</v>
      </c>
    </row>
    <row r="7685" spans="1:6">
      <c r="A7685" s="513" t="s">
        <v>14306</v>
      </c>
      <c r="B7685" s="502">
        <v>103917</v>
      </c>
      <c r="C7685" s="503" t="s">
        <v>5297</v>
      </c>
      <c r="D7685" s="502" t="s">
        <v>15</v>
      </c>
      <c r="E7685" s="504">
        <v>197.68</v>
      </c>
      <c r="F7685" s="512">
        <v>2.9999999999999997E-4</v>
      </c>
    </row>
    <row r="7686" spans="1:6">
      <c r="A7686" s="513" t="s">
        <v>14306</v>
      </c>
      <c r="B7686" s="502">
        <v>103918</v>
      </c>
      <c r="C7686" s="503" t="s">
        <v>5298</v>
      </c>
      <c r="D7686" s="502" t="s">
        <v>15</v>
      </c>
      <c r="E7686" s="504">
        <v>209.08</v>
      </c>
      <c r="F7686" s="512">
        <v>2.9999999999999997E-4</v>
      </c>
    </row>
    <row r="7687" spans="1:6">
      <c r="A7687" s="513" t="s">
        <v>14306</v>
      </c>
      <c r="B7687" s="502">
        <v>103919</v>
      </c>
      <c r="C7687" s="503" t="s">
        <v>14307</v>
      </c>
      <c r="D7687" s="502" t="s">
        <v>15</v>
      </c>
      <c r="E7687" s="504">
        <v>0</v>
      </c>
      <c r="F7687" s="512"/>
    </row>
    <row r="7688" spans="1:6">
      <c r="A7688" s="513" t="s">
        <v>14306</v>
      </c>
      <c r="B7688" s="502">
        <v>103920</v>
      </c>
      <c r="C7688" s="503" t="s">
        <v>14308</v>
      </c>
      <c r="D7688" s="502" t="s">
        <v>15</v>
      </c>
      <c r="E7688" s="504">
        <v>0</v>
      </c>
      <c r="F7688" s="512"/>
    </row>
    <row r="7689" spans="1:6">
      <c r="A7689" s="513" t="s">
        <v>14306</v>
      </c>
      <c r="B7689" s="502">
        <v>103921</v>
      </c>
      <c r="C7689" s="503" t="s">
        <v>14309</v>
      </c>
      <c r="D7689" s="502" t="s">
        <v>15</v>
      </c>
      <c r="E7689" s="504">
        <v>0</v>
      </c>
      <c r="F7689" s="512"/>
    </row>
    <row r="7690" spans="1:6">
      <c r="A7690" s="513" t="s">
        <v>14306</v>
      </c>
      <c r="B7690" s="502">
        <v>103922</v>
      </c>
      <c r="C7690" s="503" t="s">
        <v>14310</v>
      </c>
      <c r="D7690" s="502" t="s">
        <v>15</v>
      </c>
      <c r="E7690" s="504">
        <v>0</v>
      </c>
      <c r="F7690" s="512"/>
    </row>
    <row r="7691" spans="1:6">
      <c r="A7691" s="513" t="s">
        <v>14306</v>
      </c>
      <c r="B7691" s="502">
        <v>103923</v>
      </c>
      <c r="C7691" s="503" t="s">
        <v>14311</v>
      </c>
      <c r="D7691" s="502" t="s">
        <v>15</v>
      </c>
      <c r="E7691" s="504">
        <v>0</v>
      </c>
      <c r="F7691" s="512"/>
    </row>
    <row r="7692" spans="1:6">
      <c r="A7692" s="513" t="s">
        <v>14306</v>
      </c>
      <c r="B7692" s="502">
        <v>103908</v>
      </c>
      <c r="C7692" s="503" t="s">
        <v>5289</v>
      </c>
      <c r="D7692" s="502" t="s">
        <v>15</v>
      </c>
      <c r="E7692" s="504">
        <v>158.21</v>
      </c>
      <c r="F7692" s="512">
        <v>2.9999999999999997E-4</v>
      </c>
    </row>
    <row r="7693" spans="1:6">
      <c r="A7693" s="513" t="s">
        <v>14306</v>
      </c>
      <c r="B7693" s="502">
        <v>103909</v>
      </c>
      <c r="C7693" s="503" t="s">
        <v>5290</v>
      </c>
      <c r="D7693" s="502" t="s">
        <v>15</v>
      </c>
      <c r="E7693" s="504">
        <v>180.06</v>
      </c>
      <c r="F7693" s="512">
        <v>2.9999999999999997E-4</v>
      </c>
    </row>
    <row r="7694" spans="1:6">
      <c r="A7694" s="513" t="s">
        <v>14306</v>
      </c>
      <c r="B7694" s="502">
        <v>103912</v>
      </c>
      <c r="C7694" s="503" t="s">
        <v>5292</v>
      </c>
      <c r="D7694" s="502" t="s">
        <v>15</v>
      </c>
      <c r="E7694" s="504">
        <v>226.87</v>
      </c>
      <c r="F7694" s="512">
        <v>2.9999999999999997E-4</v>
      </c>
    </row>
    <row r="7695" spans="1:6">
      <c r="A7695" s="513" t="s">
        <v>14312</v>
      </c>
      <c r="B7695" s="502">
        <v>101979</v>
      </c>
      <c r="C7695" s="503" t="s">
        <v>2785</v>
      </c>
      <c r="D7695" s="502" t="s">
        <v>12</v>
      </c>
      <c r="E7695" s="504">
        <v>46.74</v>
      </c>
      <c r="F7695" s="512">
        <v>0</v>
      </c>
    </row>
    <row r="7696" spans="1:6">
      <c r="A7696" s="513" t="s">
        <v>14312</v>
      </c>
      <c r="B7696" s="502">
        <v>101970</v>
      </c>
      <c r="C7696" s="503" t="s">
        <v>14313</v>
      </c>
      <c r="D7696" s="502" t="s">
        <v>12</v>
      </c>
      <c r="E7696" s="504">
        <v>0</v>
      </c>
      <c r="F7696" s="512"/>
    </row>
    <row r="7697" spans="1:6">
      <c r="A7697" s="513" t="s">
        <v>14312</v>
      </c>
      <c r="B7697" s="502">
        <v>101972</v>
      </c>
      <c r="C7697" s="503" t="s">
        <v>14314</v>
      </c>
      <c r="D7697" s="502" t="s">
        <v>12</v>
      </c>
      <c r="E7697" s="504">
        <v>0</v>
      </c>
      <c r="F7697" s="512"/>
    </row>
    <row r="7698" spans="1:6">
      <c r="A7698" s="513" t="s">
        <v>14312</v>
      </c>
      <c r="B7698" s="502">
        <v>101966</v>
      </c>
      <c r="C7698" s="503" t="s">
        <v>2784</v>
      </c>
      <c r="D7698" s="502" t="s">
        <v>12</v>
      </c>
      <c r="E7698" s="504">
        <v>144.26</v>
      </c>
      <c r="F7698" s="512">
        <v>0</v>
      </c>
    </row>
    <row r="7699" spans="1:6">
      <c r="A7699" s="513" t="s">
        <v>14312</v>
      </c>
      <c r="B7699" s="502">
        <v>101976</v>
      </c>
      <c r="C7699" s="503" t="s">
        <v>14315</v>
      </c>
      <c r="D7699" s="502" t="s">
        <v>12</v>
      </c>
      <c r="E7699" s="504">
        <v>0</v>
      </c>
      <c r="F7699" s="512"/>
    </row>
    <row r="7700" spans="1:6">
      <c r="A7700" s="513" t="s">
        <v>14312</v>
      </c>
      <c r="B7700" s="502">
        <v>101978</v>
      </c>
      <c r="C7700" s="503" t="s">
        <v>14316</v>
      </c>
      <c r="D7700" s="502" t="s">
        <v>12</v>
      </c>
      <c r="E7700" s="504">
        <v>0</v>
      </c>
      <c r="F7700" s="512"/>
    </row>
    <row r="7701" spans="1:6">
      <c r="A7701" s="513" t="s">
        <v>14312</v>
      </c>
      <c r="B7701" s="502">
        <v>101967</v>
      </c>
      <c r="C7701" s="503" t="s">
        <v>14317</v>
      </c>
      <c r="D7701" s="502" t="s">
        <v>12</v>
      </c>
      <c r="E7701" s="504">
        <v>0</v>
      </c>
      <c r="F7701" s="512"/>
    </row>
    <row r="7702" spans="1:6">
      <c r="A7702" s="513" t="s">
        <v>14312</v>
      </c>
      <c r="B7702" s="502">
        <v>101968</v>
      </c>
      <c r="C7702" s="503" t="s">
        <v>14318</v>
      </c>
      <c r="D7702" s="502" t="s">
        <v>12</v>
      </c>
      <c r="E7702" s="504">
        <v>0</v>
      </c>
      <c r="F7702" s="512"/>
    </row>
    <row r="7703" spans="1:6">
      <c r="A7703" s="513" t="s">
        <v>14312</v>
      </c>
      <c r="B7703" s="502">
        <v>101965</v>
      </c>
      <c r="C7703" s="503" t="s">
        <v>14319</v>
      </c>
      <c r="D7703" s="502" t="s">
        <v>12</v>
      </c>
      <c r="E7703" s="504">
        <v>118.25</v>
      </c>
      <c r="F7703" s="512">
        <v>0</v>
      </c>
    </row>
    <row r="7704" spans="1:6">
      <c r="A7704" s="513" t="s">
        <v>14320</v>
      </c>
      <c r="B7704" s="502">
        <v>104100</v>
      </c>
      <c r="C7704" s="503" t="s">
        <v>14321</v>
      </c>
      <c r="D7704" s="502" t="s">
        <v>15</v>
      </c>
      <c r="E7704" s="504">
        <v>0</v>
      </c>
      <c r="F7704" s="512"/>
    </row>
    <row r="7705" spans="1:6">
      <c r="A7705" s="513" t="s">
        <v>14320</v>
      </c>
      <c r="B7705" s="502">
        <v>104099</v>
      </c>
      <c r="C7705" s="503" t="s">
        <v>14322</v>
      </c>
      <c r="D7705" s="502" t="s">
        <v>15</v>
      </c>
      <c r="E7705" s="504">
        <v>0</v>
      </c>
      <c r="F7705" s="512"/>
    </row>
    <row r="7706" spans="1:6">
      <c r="A7706" s="513" t="s">
        <v>14320</v>
      </c>
      <c r="B7706" s="502">
        <v>104102</v>
      </c>
      <c r="C7706" s="503" t="s">
        <v>14323</v>
      </c>
      <c r="D7706" s="502" t="s">
        <v>15</v>
      </c>
      <c r="E7706" s="504">
        <v>0</v>
      </c>
      <c r="F7706" s="512"/>
    </row>
    <row r="7707" spans="1:6">
      <c r="A7707" s="513" t="s">
        <v>14320</v>
      </c>
      <c r="B7707" s="502">
        <v>104101</v>
      </c>
      <c r="C7707" s="503" t="s">
        <v>14324</v>
      </c>
      <c r="D7707" s="502" t="s">
        <v>15</v>
      </c>
      <c r="E7707" s="504">
        <v>0</v>
      </c>
      <c r="F7707" s="512"/>
    </row>
    <row r="7708" spans="1:6">
      <c r="A7708" s="513" t="s">
        <v>14320</v>
      </c>
      <c r="B7708" s="502">
        <v>104103</v>
      </c>
      <c r="C7708" s="503" t="s">
        <v>14325</v>
      </c>
      <c r="D7708" s="502" t="s">
        <v>15</v>
      </c>
      <c r="E7708" s="504">
        <v>0</v>
      </c>
      <c r="F7708" s="512"/>
    </row>
    <row r="7709" spans="1:6">
      <c r="A7709" s="513" t="s">
        <v>14326</v>
      </c>
      <c r="B7709" s="502">
        <v>92123</v>
      </c>
      <c r="C7709" s="503" t="s">
        <v>977</v>
      </c>
      <c r="D7709" s="502" t="s">
        <v>16</v>
      </c>
      <c r="E7709" s="504">
        <v>59.34</v>
      </c>
      <c r="F7709" s="512">
        <v>0</v>
      </c>
    </row>
    <row r="7710" spans="1:6">
      <c r="A7710" s="513" t="s">
        <v>14326</v>
      </c>
      <c r="B7710" s="502">
        <v>92121</v>
      </c>
      <c r="C7710" s="503" t="s">
        <v>975</v>
      </c>
      <c r="D7710" s="502" t="s">
        <v>16</v>
      </c>
      <c r="E7710" s="504">
        <v>33.93</v>
      </c>
      <c r="F7710" s="512">
        <v>0</v>
      </c>
    </row>
    <row r="7711" spans="1:6">
      <c r="A7711" s="513" t="s">
        <v>14326</v>
      </c>
      <c r="B7711" s="502">
        <v>92122</v>
      </c>
      <c r="C7711" s="503" t="s">
        <v>976</v>
      </c>
      <c r="D7711" s="502" t="s">
        <v>16</v>
      </c>
      <c r="E7711" s="504">
        <v>56.95</v>
      </c>
      <c r="F7711" s="512">
        <v>0</v>
      </c>
    </row>
    <row r="7712" spans="1:6">
      <c r="A7712" s="513" t="s">
        <v>14327</v>
      </c>
      <c r="B7712" s="502">
        <v>103615</v>
      </c>
      <c r="C7712" s="503" t="s">
        <v>14328</v>
      </c>
      <c r="D7712" s="502" t="s">
        <v>12</v>
      </c>
      <c r="E7712" s="504">
        <v>0</v>
      </c>
      <c r="F7712" s="512"/>
    </row>
    <row r="7713" spans="1:6">
      <c r="A7713" s="513" t="s">
        <v>14327</v>
      </c>
      <c r="B7713" s="502">
        <v>103637</v>
      </c>
      <c r="C7713" s="503" t="s">
        <v>14329</v>
      </c>
      <c r="D7713" s="502" t="s">
        <v>12</v>
      </c>
      <c r="E7713" s="504">
        <v>0</v>
      </c>
      <c r="F7713" s="512"/>
    </row>
    <row r="7714" spans="1:6">
      <c r="A7714" s="513" t="s">
        <v>14327</v>
      </c>
      <c r="B7714" s="502">
        <v>103593</v>
      </c>
      <c r="C7714" s="503" t="s">
        <v>14330</v>
      </c>
      <c r="D7714" s="502" t="s">
        <v>12</v>
      </c>
      <c r="E7714" s="504">
        <v>0</v>
      </c>
      <c r="F7714" s="512"/>
    </row>
    <row r="7715" spans="1:6">
      <c r="A7715" s="513" t="s">
        <v>14327</v>
      </c>
      <c r="B7715" s="502">
        <v>103616</v>
      </c>
      <c r="C7715" s="503" t="s">
        <v>14331</v>
      </c>
      <c r="D7715" s="502" t="s">
        <v>12</v>
      </c>
      <c r="E7715" s="504">
        <v>0</v>
      </c>
      <c r="F7715" s="512"/>
    </row>
    <row r="7716" spans="1:6">
      <c r="A7716" s="513" t="s">
        <v>14327</v>
      </c>
      <c r="B7716" s="502">
        <v>103638</v>
      </c>
      <c r="C7716" s="503" t="s">
        <v>14332</v>
      </c>
      <c r="D7716" s="502" t="s">
        <v>12</v>
      </c>
      <c r="E7716" s="504">
        <v>0</v>
      </c>
      <c r="F7716" s="512"/>
    </row>
    <row r="7717" spans="1:6">
      <c r="A7717" s="513" t="s">
        <v>14327</v>
      </c>
      <c r="B7717" s="502">
        <v>103594</v>
      </c>
      <c r="C7717" s="503" t="s">
        <v>14333</v>
      </c>
      <c r="D7717" s="502" t="s">
        <v>12</v>
      </c>
      <c r="E7717" s="504">
        <v>0</v>
      </c>
      <c r="F7717" s="512"/>
    </row>
    <row r="7718" spans="1:6">
      <c r="A7718" s="513" t="s">
        <v>14327</v>
      </c>
      <c r="B7718" s="502">
        <v>103617</v>
      </c>
      <c r="C7718" s="503" t="s">
        <v>14334</v>
      </c>
      <c r="D7718" s="502" t="s">
        <v>12</v>
      </c>
      <c r="E7718" s="504">
        <v>0</v>
      </c>
      <c r="F7718" s="512"/>
    </row>
    <row r="7719" spans="1:6">
      <c r="A7719" s="513" t="s">
        <v>14327</v>
      </c>
      <c r="B7719" s="502">
        <v>103639</v>
      </c>
      <c r="C7719" s="503" t="s">
        <v>14335</v>
      </c>
      <c r="D7719" s="502" t="s">
        <v>12</v>
      </c>
      <c r="E7719" s="504">
        <v>0</v>
      </c>
      <c r="F7719" s="512"/>
    </row>
    <row r="7720" spans="1:6">
      <c r="A7720" s="513" t="s">
        <v>14327</v>
      </c>
      <c r="B7720" s="502">
        <v>103595</v>
      </c>
      <c r="C7720" s="503" t="s">
        <v>14336</v>
      </c>
      <c r="D7720" s="502" t="s">
        <v>12</v>
      </c>
      <c r="E7720" s="504">
        <v>0</v>
      </c>
      <c r="F7720" s="512"/>
    </row>
    <row r="7721" spans="1:6">
      <c r="A7721" s="513" t="s">
        <v>14327</v>
      </c>
      <c r="B7721" s="502">
        <v>103609</v>
      </c>
      <c r="C7721" s="503" t="s">
        <v>14337</v>
      </c>
      <c r="D7721" s="502" t="s">
        <v>12</v>
      </c>
      <c r="E7721" s="504">
        <v>0</v>
      </c>
      <c r="F7721" s="512"/>
    </row>
    <row r="7722" spans="1:6">
      <c r="A7722" s="513" t="s">
        <v>14327</v>
      </c>
      <c r="B7722" s="502">
        <v>103631</v>
      </c>
      <c r="C7722" s="503" t="s">
        <v>14338</v>
      </c>
      <c r="D7722" s="502" t="s">
        <v>12</v>
      </c>
      <c r="E7722" s="504">
        <v>0</v>
      </c>
      <c r="F7722" s="512"/>
    </row>
    <row r="7723" spans="1:6">
      <c r="A7723" s="513" t="s">
        <v>14327</v>
      </c>
      <c r="B7723" s="502">
        <v>103587</v>
      </c>
      <c r="C7723" s="503" t="s">
        <v>14339</v>
      </c>
      <c r="D7723" s="502" t="s">
        <v>12</v>
      </c>
      <c r="E7723" s="504">
        <v>0</v>
      </c>
      <c r="F7723" s="512"/>
    </row>
    <row r="7724" spans="1:6">
      <c r="A7724" s="513" t="s">
        <v>14327</v>
      </c>
      <c r="B7724" s="502">
        <v>103618</v>
      </c>
      <c r="C7724" s="503" t="s">
        <v>14340</v>
      </c>
      <c r="D7724" s="502" t="s">
        <v>12</v>
      </c>
      <c r="E7724" s="504">
        <v>0</v>
      </c>
      <c r="F7724" s="512"/>
    </row>
    <row r="7725" spans="1:6">
      <c r="A7725" s="513" t="s">
        <v>14327</v>
      </c>
      <c r="B7725" s="502">
        <v>103640</v>
      </c>
      <c r="C7725" s="503" t="s">
        <v>14341</v>
      </c>
      <c r="D7725" s="502" t="s">
        <v>12</v>
      </c>
      <c r="E7725" s="504">
        <v>0</v>
      </c>
      <c r="F7725" s="512"/>
    </row>
    <row r="7726" spans="1:6">
      <c r="A7726" s="513" t="s">
        <v>14327</v>
      </c>
      <c r="B7726" s="502">
        <v>103596</v>
      </c>
      <c r="C7726" s="503" t="s">
        <v>14342</v>
      </c>
      <c r="D7726" s="502" t="s">
        <v>12</v>
      </c>
      <c r="E7726" s="504">
        <v>0</v>
      </c>
      <c r="F7726" s="512"/>
    </row>
    <row r="7727" spans="1:6">
      <c r="A7727" s="513" t="s">
        <v>14327</v>
      </c>
      <c r="B7727" s="502">
        <v>103619</v>
      </c>
      <c r="C7727" s="503" t="s">
        <v>14343</v>
      </c>
      <c r="D7727" s="502" t="s">
        <v>12</v>
      </c>
      <c r="E7727" s="504">
        <v>0</v>
      </c>
      <c r="F7727" s="512"/>
    </row>
    <row r="7728" spans="1:6">
      <c r="A7728" s="513" t="s">
        <v>14327</v>
      </c>
      <c r="B7728" s="502">
        <v>103641</v>
      </c>
      <c r="C7728" s="503" t="s">
        <v>14344</v>
      </c>
      <c r="D7728" s="502" t="s">
        <v>12</v>
      </c>
      <c r="E7728" s="504">
        <v>0</v>
      </c>
      <c r="F7728" s="512"/>
    </row>
    <row r="7729" spans="1:6">
      <c r="A7729" s="513" t="s">
        <v>14327</v>
      </c>
      <c r="B7729" s="502">
        <v>103597</v>
      </c>
      <c r="C7729" s="503" t="s">
        <v>14345</v>
      </c>
      <c r="D7729" s="502" t="s">
        <v>12</v>
      </c>
      <c r="E7729" s="504">
        <v>0</v>
      </c>
      <c r="F7729" s="512"/>
    </row>
    <row r="7730" spans="1:6">
      <c r="A7730" s="513" t="s">
        <v>14327</v>
      </c>
      <c r="B7730" s="502">
        <v>103620</v>
      </c>
      <c r="C7730" s="503" t="s">
        <v>14346</v>
      </c>
      <c r="D7730" s="502" t="s">
        <v>12</v>
      </c>
      <c r="E7730" s="504">
        <v>0</v>
      </c>
      <c r="F7730" s="512"/>
    </row>
    <row r="7731" spans="1:6">
      <c r="A7731" s="513" t="s">
        <v>14327</v>
      </c>
      <c r="B7731" s="502">
        <v>103642</v>
      </c>
      <c r="C7731" s="503" t="s">
        <v>14347</v>
      </c>
      <c r="D7731" s="502" t="s">
        <v>12</v>
      </c>
      <c r="E7731" s="504">
        <v>0</v>
      </c>
      <c r="F7731" s="512"/>
    </row>
    <row r="7732" spans="1:6">
      <c r="A7732" s="513" t="s">
        <v>14327</v>
      </c>
      <c r="B7732" s="502">
        <v>103598</v>
      </c>
      <c r="C7732" s="503" t="s">
        <v>14348</v>
      </c>
      <c r="D7732" s="502" t="s">
        <v>12</v>
      </c>
      <c r="E7732" s="504">
        <v>0</v>
      </c>
      <c r="F7732" s="512"/>
    </row>
    <row r="7733" spans="1:6">
      <c r="A7733" s="513" t="s">
        <v>14327</v>
      </c>
      <c r="B7733" s="502">
        <v>103621</v>
      </c>
      <c r="C7733" s="503" t="s">
        <v>14349</v>
      </c>
      <c r="D7733" s="502" t="s">
        <v>12</v>
      </c>
      <c r="E7733" s="504">
        <v>0</v>
      </c>
      <c r="F7733" s="512"/>
    </row>
    <row r="7734" spans="1:6">
      <c r="A7734" s="513" t="s">
        <v>14327</v>
      </c>
      <c r="B7734" s="502">
        <v>103643</v>
      </c>
      <c r="C7734" s="503" t="s">
        <v>14350</v>
      </c>
      <c r="D7734" s="502" t="s">
        <v>12</v>
      </c>
      <c r="E7734" s="504">
        <v>0</v>
      </c>
      <c r="F7734" s="512"/>
    </row>
    <row r="7735" spans="1:6">
      <c r="A7735" s="513" t="s">
        <v>14327</v>
      </c>
      <c r="B7735" s="502">
        <v>103599</v>
      </c>
      <c r="C7735" s="503" t="s">
        <v>14351</v>
      </c>
      <c r="D7735" s="502" t="s">
        <v>12</v>
      </c>
      <c r="E7735" s="504">
        <v>0</v>
      </c>
      <c r="F7735" s="512"/>
    </row>
    <row r="7736" spans="1:6">
      <c r="A7736" s="513" t="s">
        <v>14327</v>
      </c>
      <c r="B7736" s="502">
        <v>103622</v>
      </c>
      <c r="C7736" s="503" t="s">
        <v>14352</v>
      </c>
      <c r="D7736" s="502" t="s">
        <v>12</v>
      </c>
      <c r="E7736" s="504">
        <v>0</v>
      </c>
      <c r="F7736" s="512"/>
    </row>
    <row r="7737" spans="1:6">
      <c r="A7737" s="513" t="s">
        <v>14327</v>
      </c>
      <c r="B7737" s="502">
        <v>103644</v>
      </c>
      <c r="C7737" s="503" t="s">
        <v>14353</v>
      </c>
      <c r="D7737" s="502" t="s">
        <v>12</v>
      </c>
      <c r="E7737" s="504">
        <v>0</v>
      </c>
      <c r="F7737" s="512"/>
    </row>
    <row r="7738" spans="1:6">
      <c r="A7738" s="513" t="s">
        <v>14327</v>
      </c>
      <c r="B7738" s="502">
        <v>103600</v>
      </c>
      <c r="C7738" s="503" t="s">
        <v>14354</v>
      </c>
      <c r="D7738" s="502" t="s">
        <v>12</v>
      </c>
      <c r="E7738" s="504">
        <v>0</v>
      </c>
      <c r="F7738" s="512"/>
    </row>
    <row r="7739" spans="1:6">
      <c r="A7739" s="513" t="s">
        <v>14327</v>
      </c>
      <c r="B7739" s="502">
        <v>103610</v>
      </c>
      <c r="C7739" s="503" t="s">
        <v>14355</v>
      </c>
      <c r="D7739" s="502" t="s">
        <v>12</v>
      </c>
      <c r="E7739" s="504">
        <v>0</v>
      </c>
      <c r="F7739" s="512"/>
    </row>
    <row r="7740" spans="1:6">
      <c r="A7740" s="513" t="s">
        <v>14327</v>
      </c>
      <c r="B7740" s="502">
        <v>103632</v>
      </c>
      <c r="C7740" s="503" t="s">
        <v>14356</v>
      </c>
      <c r="D7740" s="502" t="s">
        <v>12</v>
      </c>
      <c r="E7740" s="504">
        <v>0</v>
      </c>
      <c r="F7740" s="512"/>
    </row>
    <row r="7741" spans="1:6">
      <c r="A7741" s="513" t="s">
        <v>14327</v>
      </c>
      <c r="B7741" s="502">
        <v>103588</v>
      </c>
      <c r="C7741" s="503" t="s">
        <v>14357</v>
      </c>
      <c r="D7741" s="502" t="s">
        <v>12</v>
      </c>
      <c r="E7741" s="504">
        <v>0</v>
      </c>
      <c r="F7741" s="512"/>
    </row>
    <row r="7742" spans="1:6">
      <c r="A7742" s="513" t="s">
        <v>14327</v>
      </c>
      <c r="B7742" s="502">
        <v>103623</v>
      </c>
      <c r="C7742" s="503" t="s">
        <v>14358</v>
      </c>
      <c r="D7742" s="502" t="s">
        <v>12</v>
      </c>
      <c r="E7742" s="504">
        <v>0</v>
      </c>
      <c r="F7742" s="512"/>
    </row>
    <row r="7743" spans="1:6">
      <c r="A7743" s="513" t="s">
        <v>14327</v>
      </c>
      <c r="B7743" s="502">
        <v>103645</v>
      </c>
      <c r="C7743" s="503" t="s">
        <v>14359</v>
      </c>
      <c r="D7743" s="502" t="s">
        <v>12</v>
      </c>
      <c r="E7743" s="504">
        <v>0</v>
      </c>
      <c r="F7743" s="512"/>
    </row>
    <row r="7744" spans="1:6">
      <c r="A7744" s="513" t="s">
        <v>14327</v>
      </c>
      <c r="B7744" s="502">
        <v>103601</v>
      </c>
      <c r="C7744" s="503" t="s">
        <v>14360</v>
      </c>
      <c r="D7744" s="502" t="s">
        <v>12</v>
      </c>
      <c r="E7744" s="504">
        <v>0</v>
      </c>
      <c r="F7744" s="512"/>
    </row>
    <row r="7745" spans="1:6">
      <c r="A7745" s="513" t="s">
        <v>14327</v>
      </c>
      <c r="B7745" s="502">
        <v>103624</v>
      </c>
      <c r="C7745" s="503" t="s">
        <v>14361</v>
      </c>
      <c r="D7745" s="502" t="s">
        <v>12</v>
      </c>
      <c r="E7745" s="504">
        <v>0</v>
      </c>
      <c r="F7745" s="512"/>
    </row>
    <row r="7746" spans="1:6">
      <c r="A7746" s="513" t="s">
        <v>14327</v>
      </c>
      <c r="B7746" s="502">
        <v>103646</v>
      </c>
      <c r="C7746" s="503" t="s">
        <v>14362</v>
      </c>
      <c r="D7746" s="502" t="s">
        <v>12</v>
      </c>
      <c r="E7746" s="504">
        <v>0</v>
      </c>
      <c r="F7746" s="512"/>
    </row>
    <row r="7747" spans="1:6">
      <c r="A7747" s="513" t="s">
        <v>14327</v>
      </c>
      <c r="B7747" s="502">
        <v>103602</v>
      </c>
      <c r="C7747" s="503" t="s">
        <v>14363</v>
      </c>
      <c r="D7747" s="502" t="s">
        <v>12</v>
      </c>
      <c r="E7747" s="504">
        <v>0</v>
      </c>
      <c r="F7747" s="512"/>
    </row>
    <row r="7748" spans="1:6">
      <c r="A7748" s="513" t="s">
        <v>14327</v>
      </c>
      <c r="B7748" s="502">
        <v>103625</v>
      </c>
      <c r="C7748" s="503" t="s">
        <v>14364</v>
      </c>
      <c r="D7748" s="502" t="s">
        <v>12</v>
      </c>
      <c r="E7748" s="504">
        <v>0</v>
      </c>
      <c r="F7748" s="512"/>
    </row>
    <row r="7749" spans="1:6">
      <c r="A7749" s="513" t="s">
        <v>14327</v>
      </c>
      <c r="B7749" s="502">
        <v>103647</v>
      </c>
      <c r="C7749" s="503" t="s">
        <v>14365</v>
      </c>
      <c r="D7749" s="502" t="s">
        <v>12</v>
      </c>
      <c r="E7749" s="504">
        <v>0</v>
      </c>
      <c r="F7749" s="512"/>
    </row>
    <row r="7750" spans="1:6">
      <c r="A7750" s="513" t="s">
        <v>14327</v>
      </c>
      <c r="B7750" s="502">
        <v>103603</v>
      </c>
      <c r="C7750" s="503" t="s">
        <v>14366</v>
      </c>
      <c r="D7750" s="502" t="s">
        <v>12</v>
      </c>
      <c r="E7750" s="504">
        <v>0</v>
      </c>
      <c r="F7750" s="512"/>
    </row>
    <row r="7751" spans="1:6">
      <c r="A7751" s="513" t="s">
        <v>14327</v>
      </c>
      <c r="B7751" s="502">
        <v>103611</v>
      </c>
      <c r="C7751" s="503" t="s">
        <v>14367</v>
      </c>
      <c r="D7751" s="502" t="s">
        <v>12</v>
      </c>
      <c r="E7751" s="504">
        <v>0</v>
      </c>
      <c r="F7751" s="512"/>
    </row>
    <row r="7752" spans="1:6">
      <c r="A7752" s="513" t="s">
        <v>14327</v>
      </c>
      <c r="B7752" s="502">
        <v>103633</v>
      </c>
      <c r="C7752" s="503" t="s">
        <v>14368</v>
      </c>
      <c r="D7752" s="502" t="s">
        <v>12</v>
      </c>
      <c r="E7752" s="504">
        <v>0</v>
      </c>
      <c r="F7752" s="512"/>
    </row>
    <row r="7753" spans="1:6">
      <c r="A7753" s="513" t="s">
        <v>14327</v>
      </c>
      <c r="B7753" s="502">
        <v>103589</v>
      </c>
      <c r="C7753" s="503" t="s">
        <v>14369</v>
      </c>
      <c r="D7753" s="502" t="s">
        <v>12</v>
      </c>
      <c r="E7753" s="504">
        <v>0</v>
      </c>
      <c r="F7753" s="512"/>
    </row>
    <row r="7754" spans="1:6">
      <c r="A7754" s="513" t="s">
        <v>14327</v>
      </c>
      <c r="B7754" s="502">
        <v>103626</v>
      </c>
      <c r="C7754" s="503" t="s">
        <v>14370</v>
      </c>
      <c r="D7754" s="502" t="s">
        <v>12</v>
      </c>
      <c r="E7754" s="504">
        <v>0</v>
      </c>
      <c r="F7754" s="512"/>
    </row>
    <row r="7755" spans="1:6">
      <c r="A7755" s="513" t="s">
        <v>14327</v>
      </c>
      <c r="B7755" s="502">
        <v>103648</v>
      </c>
      <c r="C7755" s="503" t="s">
        <v>14371</v>
      </c>
      <c r="D7755" s="502" t="s">
        <v>12</v>
      </c>
      <c r="E7755" s="504">
        <v>0</v>
      </c>
      <c r="F7755" s="512"/>
    </row>
    <row r="7756" spans="1:6">
      <c r="A7756" s="513" t="s">
        <v>14327</v>
      </c>
      <c r="B7756" s="502">
        <v>103604</v>
      </c>
      <c r="C7756" s="503" t="s">
        <v>14372</v>
      </c>
      <c r="D7756" s="502" t="s">
        <v>12</v>
      </c>
      <c r="E7756" s="504">
        <v>0</v>
      </c>
      <c r="F7756" s="512"/>
    </row>
    <row r="7757" spans="1:6">
      <c r="A7757" s="513" t="s">
        <v>14327</v>
      </c>
      <c r="B7757" s="502">
        <v>103627</v>
      </c>
      <c r="C7757" s="503" t="s">
        <v>14373</v>
      </c>
      <c r="D7757" s="502" t="s">
        <v>12</v>
      </c>
      <c r="E7757" s="504">
        <v>0</v>
      </c>
      <c r="F7757" s="512"/>
    </row>
    <row r="7758" spans="1:6">
      <c r="A7758" s="513" t="s">
        <v>14327</v>
      </c>
      <c r="B7758" s="502">
        <v>103649</v>
      </c>
      <c r="C7758" s="503" t="s">
        <v>14374</v>
      </c>
      <c r="D7758" s="502" t="s">
        <v>12</v>
      </c>
      <c r="E7758" s="504">
        <v>0</v>
      </c>
      <c r="F7758" s="512"/>
    </row>
    <row r="7759" spans="1:6">
      <c r="A7759" s="513" t="s">
        <v>14327</v>
      </c>
      <c r="B7759" s="502">
        <v>103605</v>
      </c>
      <c r="C7759" s="503" t="s">
        <v>14375</v>
      </c>
      <c r="D7759" s="502" t="s">
        <v>12</v>
      </c>
      <c r="E7759" s="504">
        <v>0</v>
      </c>
      <c r="F7759" s="512"/>
    </row>
    <row r="7760" spans="1:6">
      <c r="A7760" s="513" t="s">
        <v>14327</v>
      </c>
      <c r="B7760" s="502">
        <v>103612</v>
      </c>
      <c r="C7760" s="503" t="s">
        <v>14376</v>
      </c>
      <c r="D7760" s="502" t="s">
        <v>12</v>
      </c>
      <c r="E7760" s="504">
        <v>0</v>
      </c>
      <c r="F7760" s="512"/>
    </row>
    <row r="7761" spans="1:6">
      <c r="A7761" s="513" t="s">
        <v>14327</v>
      </c>
      <c r="B7761" s="502">
        <v>103634</v>
      </c>
      <c r="C7761" s="503" t="s">
        <v>14377</v>
      </c>
      <c r="D7761" s="502" t="s">
        <v>12</v>
      </c>
      <c r="E7761" s="504">
        <v>0</v>
      </c>
      <c r="F7761" s="512"/>
    </row>
    <row r="7762" spans="1:6">
      <c r="A7762" s="513" t="s">
        <v>14327</v>
      </c>
      <c r="B7762" s="502">
        <v>103590</v>
      </c>
      <c r="C7762" s="503" t="s">
        <v>14378</v>
      </c>
      <c r="D7762" s="502" t="s">
        <v>12</v>
      </c>
      <c r="E7762" s="504">
        <v>0</v>
      </c>
      <c r="F7762" s="512"/>
    </row>
    <row r="7763" spans="1:6">
      <c r="A7763" s="513" t="s">
        <v>14327</v>
      </c>
      <c r="B7763" s="502">
        <v>103628</v>
      </c>
      <c r="C7763" s="503" t="s">
        <v>14379</v>
      </c>
      <c r="D7763" s="502" t="s">
        <v>12</v>
      </c>
      <c r="E7763" s="504">
        <v>0</v>
      </c>
      <c r="F7763" s="512"/>
    </row>
    <row r="7764" spans="1:6">
      <c r="A7764" s="513" t="s">
        <v>14327</v>
      </c>
      <c r="B7764" s="502">
        <v>103650</v>
      </c>
      <c r="C7764" s="503" t="s">
        <v>14380</v>
      </c>
      <c r="D7764" s="502" t="s">
        <v>12</v>
      </c>
      <c r="E7764" s="504">
        <v>0</v>
      </c>
      <c r="F7764" s="512"/>
    </row>
    <row r="7765" spans="1:6">
      <c r="A7765" s="513" t="s">
        <v>14327</v>
      </c>
      <c r="B7765" s="502">
        <v>103606</v>
      </c>
      <c r="C7765" s="503" t="s">
        <v>14381</v>
      </c>
      <c r="D7765" s="502" t="s">
        <v>12</v>
      </c>
      <c r="E7765" s="504">
        <v>0</v>
      </c>
      <c r="F7765" s="512"/>
    </row>
    <row r="7766" spans="1:6">
      <c r="A7766" s="513" t="s">
        <v>14327</v>
      </c>
      <c r="B7766" s="502">
        <v>103629</v>
      </c>
      <c r="C7766" s="503" t="s">
        <v>14382</v>
      </c>
      <c r="D7766" s="502" t="s">
        <v>12</v>
      </c>
      <c r="E7766" s="504">
        <v>0</v>
      </c>
      <c r="F7766" s="512"/>
    </row>
    <row r="7767" spans="1:6">
      <c r="A7767" s="513" t="s">
        <v>14327</v>
      </c>
      <c r="B7767" s="502">
        <v>103651</v>
      </c>
      <c r="C7767" s="503" t="s">
        <v>14383</v>
      </c>
      <c r="D7767" s="502" t="s">
        <v>12</v>
      </c>
      <c r="E7767" s="504">
        <v>0</v>
      </c>
      <c r="F7767" s="512"/>
    </row>
    <row r="7768" spans="1:6">
      <c r="A7768" s="513" t="s">
        <v>14327</v>
      </c>
      <c r="B7768" s="502">
        <v>103607</v>
      </c>
      <c r="C7768" s="503" t="s">
        <v>14384</v>
      </c>
      <c r="D7768" s="502" t="s">
        <v>12</v>
      </c>
      <c r="E7768" s="504">
        <v>0</v>
      </c>
      <c r="F7768" s="512"/>
    </row>
    <row r="7769" spans="1:6">
      <c r="A7769" s="513" t="s">
        <v>14327</v>
      </c>
      <c r="B7769" s="502">
        <v>103613</v>
      </c>
      <c r="C7769" s="503" t="s">
        <v>14385</v>
      </c>
      <c r="D7769" s="502" t="s">
        <v>12</v>
      </c>
      <c r="E7769" s="504">
        <v>0</v>
      </c>
      <c r="F7769" s="512"/>
    </row>
    <row r="7770" spans="1:6">
      <c r="A7770" s="513" t="s">
        <v>14327</v>
      </c>
      <c r="B7770" s="502">
        <v>103635</v>
      </c>
      <c r="C7770" s="503" t="s">
        <v>14386</v>
      </c>
      <c r="D7770" s="502" t="s">
        <v>12</v>
      </c>
      <c r="E7770" s="504">
        <v>0</v>
      </c>
      <c r="F7770" s="512"/>
    </row>
    <row r="7771" spans="1:6">
      <c r="A7771" s="513" t="s">
        <v>14327</v>
      </c>
      <c r="B7771" s="502">
        <v>103591</v>
      </c>
      <c r="C7771" s="503" t="s">
        <v>14387</v>
      </c>
      <c r="D7771" s="502" t="s">
        <v>12</v>
      </c>
      <c r="E7771" s="504">
        <v>0</v>
      </c>
      <c r="F7771" s="512"/>
    </row>
    <row r="7772" spans="1:6">
      <c r="A7772" s="513" t="s">
        <v>14327</v>
      </c>
      <c r="B7772" s="502">
        <v>103630</v>
      </c>
      <c r="C7772" s="503" t="s">
        <v>14388</v>
      </c>
      <c r="D7772" s="502" t="s">
        <v>12</v>
      </c>
      <c r="E7772" s="504">
        <v>0</v>
      </c>
      <c r="F7772" s="512"/>
    </row>
    <row r="7773" spans="1:6">
      <c r="A7773" s="513" t="s">
        <v>14327</v>
      </c>
      <c r="B7773" s="502">
        <v>103652</v>
      </c>
      <c r="C7773" s="503" t="s">
        <v>14389</v>
      </c>
      <c r="D7773" s="502" t="s">
        <v>12</v>
      </c>
      <c r="E7773" s="504">
        <v>0</v>
      </c>
      <c r="F7773" s="512"/>
    </row>
    <row r="7774" spans="1:6">
      <c r="A7774" s="513" t="s">
        <v>14327</v>
      </c>
      <c r="B7774" s="502">
        <v>103608</v>
      </c>
      <c r="C7774" s="503" t="s">
        <v>14390</v>
      </c>
      <c r="D7774" s="502" t="s">
        <v>12</v>
      </c>
      <c r="E7774" s="504">
        <v>0</v>
      </c>
      <c r="F7774" s="512"/>
    </row>
    <row r="7775" spans="1:6">
      <c r="A7775" s="513" t="s">
        <v>14327</v>
      </c>
      <c r="B7775" s="502">
        <v>103614</v>
      </c>
      <c r="C7775" s="503" t="s">
        <v>14391</v>
      </c>
      <c r="D7775" s="502" t="s">
        <v>12</v>
      </c>
      <c r="E7775" s="504">
        <v>0</v>
      </c>
      <c r="F7775" s="512"/>
    </row>
    <row r="7776" spans="1:6">
      <c r="A7776" s="513" t="s">
        <v>14327</v>
      </c>
      <c r="B7776" s="502">
        <v>103636</v>
      </c>
      <c r="C7776" s="503" t="s">
        <v>14392</v>
      </c>
      <c r="D7776" s="502" t="s">
        <v>12</v>
      </c>
      <c r="E7776" s="504">
        <v>0</v>
      </c>
      <c r="F7776" s="512"/>
    </row>
    <row r="7777" spans="1:6">
      <c r="A7777" s="513" t="s">
        <v>14327</v>
      </c>
      <c r="B7777" s="502">
        <v>103592</v>
      </c>
      <c r="C7777" s="503" t="s">
        <v>14393</v>
      </c>
      <c r="D7777" s="502" t="s">
        <v>12</v>
      </c>
      <c r="E7777" s="504">
        <v>0</v>
      </c>
      <c r="F7777" s="512"/>
    </row>
    <row r="7778" spans="1:6">
      <c r="A7778" s="513" t="s">
        <v>14394</v>
      </c>
      <c r="B7778" s="502">
        <v>88412</v>
      </c>
      <c r="C7778" s="503" t="s">
        <v>7480</v>
      </c>
      <c r="D7778" s="502" t="s">
        <v>15</v>
      </c>
      <c r="E7778" s="504">
        <v>4.6900000000000004</v>
      </c>
      <c r="F7778" s="512">
        <v>0</v>
      </c>
    </row>
    <row r="7779" spans="1:6">
      <c r="A7779" s="513" t="s">
        <v>14394</v>
      </c>
      <c r="B7779" s="502">
        <v>88411</v>
      </c>
      <c r="C7779" s="503" t="s">
        <v>7479</v>
      </c>
      <c r="D7779" s="502" t="s">
        <v>15</v>
      </c>
      <c r="E7779" s="504">
        <v>5.67</v>
      </c>
      <c r="F7779" s="512">
        <v>0</v>
      </c>
    </row>
    <row r="7780" spans="1:6">
      <c r="A7780" s="513" t="s">
        <v>14394</v>
      </c>
      <c r="B7780" s="502">
        <v>88415</v>
      </c>
      <c r="C7780" s="503" t="s">
        <v>7483</v>
      </c>
      <c r="D7780" s="502" t="s">
        <v>15</v>
      </c>
      <c r="E7780" s="504">
        <v>5.73</v>
      </c>
      <c r="F7780" s="512">
        <v>0</v>
      </c>
    </row>
    <row r="7781" spans="1:6">
      <c r="A7781" s="513" t="s">
        <v>14394</v>
      </c>
      <c r="B7781" s="502">
        <v>88413</v>
      </c>
      <c r="C7781" s="503" t="s">
        <v>7481</v>
      </c>
      <c r="D7781" s="502" t="s">
        <v>15</v>
      </c>
      <c r="E7781" s="504">
        <v>6.88</v>
      </c>
      <c r="F7781" s="512">
        <v>0</v>
      </c>
    </row>
    <row r="7782" spans="1:6">
      <c r="A7782" s="513" t="s">
        <v>14394</v>
      </c>
      <c r="B7782" s="502">
        <v>88414</v>
      </c>
      <c r="C7782" s="503" t="s">
        <v>7482</v>
      </c>
      <c r="D7782" s="502" t="s">
        <v>15</v>
      </c>
      <c r="E7782" s="504">
        <v>8.18</v>
      </c>
      <c r="F7782" s="512">
        <v>0</v>
      </c>
    </row>
    <row r="7783" spans="1:6">
      <c r="A7783" s="513" t="s">
        <v>14394</v>
      </c>
      <c r="B7783" s="502">
        <v>96131</v>
      </c>
      <c r="C7783" s="503" t="s">
        <v>7505</v>
      </c>
      <c r="D7783" s="502" t="s">
        <v>15</v>
      </c>
      <c r="E7783" s="504">
        <v>31.35</v>
      </c>
      <c r="F7783" s="512">
        <v>0</v>
      </c>
    </row>
    <row r="7784" spans="1:6">
      <c r="A7784" s="513" t="s">
        <v>14394</v>
      </c>
      <c r="B7784" s="502">
        <v>96126</v>
      </c>
      <c r="C7784" s="503" t="s">
        <v>7500</v>
      </c>
      <c r="D7784" s="502" t="s">
        <v>15</v>
      </c>
      <c r="E7784" s="504">
        <v>19.89</v>
      </c>
      <c r="F7784" s="512">
        <v>0</v>
      </c>
    </row>
    <row r="7785" spans="1:6">
      <c r="A7785" s="513" t="s">
        <v>14394</v>
      </c>
      <c r="B7785" s="502">
        <v>96132</v>
      </c>
      <c r="C7785" s="503" t="s">
        <v>7506</v>
      </c>
      <c r="D7785" s="502" t="s">
        <v>15</v>
      </c>
      <c r="E7785" s="504">
        <v>20.87</v>
      </c>
      <c r="F7785" s="512">
        <v>0</v>
      </c>
    </row>
    <row r="7786" spans="1:6">
      <c r="A7786" s="513" t="s">
        <v>14394</v>
      </c>
      <c r="B7786" s="502">
        <v>96127</v>
      </c>
      <c r="C7786" s="503" t="s">
        <v>7501</v>
      </c>
      <c r="D7786" s="502" t="s">
        <v>15</v>
      </c>
      <c r="E7786" s="504">
        <v>12.86</v>
      </c>
      <c r="F7786" s="512">
        <v>0</v>
      </c>
    </row>
    <row r="7787" spans="1:6">
      <c r="A7787" s="513" t="s">
        <v>14394</v>
      </c>
      <c r="B7787" s="502">
        <v>96135</v>
      </c>
      <c r="C7787" s="503" t="s">
        <v>7509</v>
      </c>
      <c r="D7787" s="502" t="s">
        <v>15</v>
      </c>
      <c r="E7787" s="504">
        <v>33.630000000000003</v>
      </c>
      <c r="F7787" s="512">
        <v>0</v>
      </c>
    </row>
    <row r="7788" spans="1:6">
      <c r="A7788" s="513" t="s">
        <v>14394</v>
      </c>
      <c r="B7788" s="502">
        <v>96130</v>
      </c>
      <c r="C7788" s="503" t="s">
        <v>7504</v>
      </c>
      <c r="D7788" s="502" t="s">
        <v>15</v>
      </c>
      <c r="E7788" s="504">
        <v>21.49</v>
      </c>
      <c r="F7788" s="512">
        <v>0</v>
      </c>
    </row>
    <row r="7789" spans="1:6">
      <c r="A7789" s="513" t="s">
        <v>14394</v>
      </c>
      <c r="B7789" s="502">
        <v>96133</v>
      </c>
      <c r="C7789" s="503" t="s">
        <v>7507</v>
      </c>
      <c r="D7789" s="502" t="s">
        <v>15</v>
      </c>
      <c r="E7789" s="504">
        <v>50.08</v>
      </c>
      <c r="F7789" s="512">
        <v>0</v>
      </c>
    </row>
    <row r="7790" spans="1:6">
      <c r="A7790" s="513" t="s">
        <v>14394</v>
      </c>
      <c r="B7790" s="502">
        <v>96128</v>
      </c>
      <c r="C7790" s="503" t="s">
        <v>7502</v>
      </c>
      <c r="D7790" s="502" t="s">
        <v>15</v>
      </c>
      <c r="E7790" s="504">
        <v>32.76</v>
      </c>
      <c r="F7790" s="512">
        <v>0</v>
      </c>
    </row>
    <row r="7791" spans="1:6">
      <c r="A7791" s="513" t="s">
        <v>14394</v>
      </c>
      <c r="B7791" s="502">
        <v>96134</v>
      </c>
      <c r="C7791" s="503" t="s">
        <v>7508</v>
      </c>
      <c r="D7791" s="502" t="s">
        <v>15</v>
      </c>
      <c r="E7791" s="504">
        <v>59</v>
      </c>
      <c r="F7791" s="512">
        <v>0</v>
      </c>
    </row>
    <row r="7792" spans="1:6">
      <c r="A7792" s="513" t="s">
        <v>14394</v>
      </c>
      <c r="B7792" s="502">
        <v>96129</v>
      </c>
      <c r="C7792" s="503" t="s">
        <v>7503</v>
      </c>
      <c r="D7792" s="502" t="s">
        <v>15</v>
      </c>
      <c r="E7792" s="504">
        <v>38.520000000000003</v>
      </c>
      <c r="F7792" s="512">
        <v>0</v>
      </c>
    </row>
    <row r="7793" spans="1:6">
      <c r="A7793" s="513" t="s">
        <v>14394</v>
      </c>
      <c r="B7793" s="502">
        <v>88432</v>
      </c>
      <c r="C7793" s="503" t="s">
        <v>7494</v>
      </c>
      <c r="D7793" s="502" t="s">
        <v>15</v>
      </c>
      <c r="E7793" s="504">
        <v>34.64</v>
      </c>
      <c r="F7793" s="512">
        <v>0</v>
      </c>
    </row>
    <row r="7794" spans="1:6">
      <c r="A7794" s="513" t="s">
        <v>14394</v>
      </c>
      <c r="B7794" s="502">
        <v>88426</v>
      </c>
      <c r="C7794" s="503" t="s">
        <v>7490</v>
      </c>
      <c r="D7794" s="502" t="s">
        <v>15</v>
      </c>
      <c r="E7794" s="504">
        <v>21.7</v>
      </c>
      <c r="F7794" s="512">
        <v>0</v>
      </c>
    </row>
    <row r="7795" spans="1:6">
      <c r="A7795" s="513" t="s">
        <v>14394</v>
      </c>
      <c r="B7795" s="502">
        <v>88417</v>
      </c>
      <c r="C7795" s="503" t="s">
        <v>7485</v>
      </c>
      <c r="D7795" s="502" t="s">
        <v>15</v>
      </c>
      <c r="E7795" s="504">
        <v>19.600000000000001</v>
      </c>
      <c r="F7795" s="512">
        <v>0</v>
      </c>
    </row>
    <row r="7796" spans="1:6">
      <c r="A7796" s="513" t="s">
        <v>14394</v>
      </c>
      <c r="B7796" s="502">
        <v>88424</v>
      </c>
      <c r="C7796" s="503" t="s">
        <v>7489</v>
      </c>
      <c r="D7796" s="502" t="s">
        <v>15</v>
      </c>
      <c r="E7796" s="504">
        <v>27.02</v>
      </c>
      <c r="F7796" s="512">
        <v>0</v>
      </c>
    </row>
    <row r="7797" spans="1:6">
      <c r="A7797" s="513" t="s">
        <v>14394</v>
      </c>
      <c r="B7797" s="502">
        <v>88416</v>
      </c>
      <c r="C7797" s="503" t="s">
        <v>7484</v>
      </c>
      <c r="D7797" s="502" t="s">
        <v>15</v>
      </c>
      <c r="E7797" s="504">
        <v>23.11</v>
      </c>
      <c r="F7797" s="512">
        <v>0</v>
      </c>
    </row>
    <row r="7798" spans="1:6">
      <c r="A7798" s="513" t="s">
        <v>14394</v>
      </c>
      <c r="B7798" s="502">
        <v>88431</v>
      </c>
      <c r="C7798" s="503" t="s">
        <v>7493</v>
      </c>
      <c r="D7798" s="502" t="s">
        <v>15</v>
      </c>
      <c r="E7798" s="504">
        <v>27.53</v>
      </c>
      <c r="F7798" s="512">
        <v>0</v>
      </c>
    </row>
    <row r="7799" spans="1:6">
      <c r="A7799" s="513" t="s">
        <v>14394</v>
      </c>
      <c r="B7799" s="502">
        <v>88423</v>
      </c>
      <c r="C7799" s="503" t="s">
        <v>7488</v>
      </c>
      <c r="D7799" s="502" t="s">
        <v>15</v>
      </c>
      <c r="E7799" s="504">
        <v>23.14</v>
      </c>
      <c r="F7799" s="512">
        <v>0</v>
      </c>
    </row>
    <row r="7800" spans="1:6">
      <c r="A7800" s="513" t="s">
        <v>14394</v>
      </c>
      <c r="B7800" s="502">
        <v>88428</v>
      </c>
      <c r="C7800" s="503" t="s">
        <v>7491</v>
      </c>
      <c r="D7800" s="502" t="s">
        <v>15</v>
      </c>
      <c r="E7800" s="504">
        <v>34</v>
      </c>
      <c r="F7800" s="512">
        <v>0</v>
      </c>
    </row>
    <row r="7801" spans="1:6">
      <c r="A7801" s="513" t="s">
        <v>14394</v>
      </c>
      <c r="B7801" s="502">
        <v>88420</v>
      </c>
      <c r="C7801" s="503" t="s">
        <v>7486</v>
      </c>
      <c r="D7801" s="502" t="s">
        <v>15</v>
      </c>
      <c r="E7801" s="504">
        <v>26.5</v>
      </c>
      <c r="F7801" s="512">
        <v>0</v>
      </c>
    </row>
    <row r="7802" spans="1:6">
      <c r="A7802" s="513" t="s">
        <v>14394</v>
      </c>
      <c r="B7802" s="502">
        <v>88429</v>
      </c>
      <c r="C7802" s="503" t="s">
        <v>7492</v>
      </c>
      <c r="D7802" s="502" t="s">
        <v>15</v>
      </c>
      <c r="E7802" s="504">
        <v>40.71</v>
      </c>
      <c r="F7802" s="512">
        <v>0</v>
      </c>
    </row>
    <row r="7803" spans="1:6">
      <c r="A7803" s="513" t="s">
        <v>14394</v>
      </c>
      <c r="B7803" s="502">
        <v>88421</v>
      </c>
      <c r="C7803" s="503" t="s">
        <v>7487</v>
      </c>
      <c r="D7803" s="502" t="s">
        <v>15</v>
      </c>
      <c r="E7803" s="504">
        <v>31.98</v>
      </c>
      <c r="F7803" s="512">
        <v>0</v>
      </c>
    </row>
    <row r="7804" spans="1:6">
      <c r="A7804" s="513" t="s">
        <v>14394</v>
      </c>
      <c r="B7804" s="502">
        <v>95622</v>
      </c>
      <c r="C7804" s="503" t="s">
        <v>7495</v>
      </c>
      <c r="D7804" s="502" t="s">
        <v>15</v>
      </c>
      <c r="E7804" s="504">
        <v>16.3</v>
      </c>
      <c r="F7804" s="512">
        <v>0</v>
      </c>
    </row>
    <row r="7805" spans="1:6">
      <c r="A7805" s="513" t="s">
        <v>14394</v>
      </c>
      <c r="B7805" s="502">
        <v>95623</v>
      </c>
      <c r="C7805" s="503" t="s">
        <v>7496</v>
      </c>
      <c r="D7805" s="502" t="s">
        <v>15</v>
      </c>
      <c r="E7805" s="504">
        <v>11.43</v>
      </c>
      <c r="F7805" s="512">
        <v>0</v>
      </c>
    </row>
    <row r="7806" spans="1:6">
      <c r="A7806" s="513" t="s">
        <v>14394</v>
      </c>
      <c r="B7806" s="502">
        <v>95626</v>
      </c>
      <c r="C7806" s="503" t="s">
        <v>7499</v>
      </c>
      <c r="D7806" s="502" t="s">
        <v>15</v>
      </c>
      <c r="E7806" s="504">
        <v>17.260000000000002</v>
      </c>
      <c r="F7806" s="512">
        <v>0</v>
      </c>
    </row>
    <row r="7807" spans="1:6">
      <c r="A7807" s="513" t="s">
        <v>14394</v>
      </c>
      <c r="B7807" s="502">
        <v>95624</v>
      </c>
      <c r="C7807" s="503" t="s">
        <v>7497</v>
      </c>
      <c r="D7807" s="502" t="s">
        <v>15</v>
      </c>
      <c r="E7807" s="504">
        <v>24.62</v>
      </c>
      <c r="F7807" s="512">
        <v>0</v>
      </c>
    </row>
    <row r="7808" spans="1:6">
      <c r="A7808" s="513" t="s">
        <v>14394</v>
      </c>
      <c r="B7808" s="502">
        <v>95625</v>
      </c>
      <c r="C7808" s="503" t="s">
        <v>7498</v>
      </c>
      <c r="D7808" s="502" t="s">
        <v>15</v>
      </c>
      <c r="E7808" s="504">
        <v>29.11</v>
      </c>
      <c r="F7808" s="512">
        <v>0</v>
      </c>
    </row>
    <row r="7809" spans="1:6">
      <c r="A7809" s="513" t="s">
        <v>14395</v>
      </c>
      <c r="B7809" s="502">
        <v>88497</v>
      </c>
      <c r="C7809" s="503" t="s">
        <v>6010</v>
      </c>
      <c r="D7809" s="502" t="s">
        <v>15</v>
      </c>
      <c r="E7809" s="504">
        <v>20.29</v>
      </c>
      <c r="F7809" s="512">
        <v>0</v>
      </c>
    </row>
    <row r="7810" spans="1:6">
      <c r="A7810" s="513" t="s">
        <v>14395</v>
      </c>
      <c r="B7810" s="502">
        <v>104648</v>
      </c>
      <c r="C7810" s="503" t="s">
        <v>14396</v>
      </c>
      <c r="D7810" s="502" t="s">
        <v>15</v>
      </c>
      <c r="E7810" s="504">
        <v>0</v>
      </c>
      <c r="F7810" s="512"/>
    </row>
    <row r="7811" spans="1:6">
      <c r="A7811" s="513" t="s">
        <v>14395</v>
      </c>
      <c r="B7811" s="502">
        <v>88495</v>
      </c>
      <c r="C7811" s="503" t="s">
        <v>6008</v>
      </c>
      <c r="D7811" s="502" t="s">
        <v>15</v>
      </c>
      <c r="E7811" s="504">
        <v>13.05</v>
      </c>
      <c r="F7811" s="512">
        <v>0</v>
      </c>
    </row>
    <row r="7812" spans="1:6">
      <c r="A7812" s="513" t="s">
        <v>14395</v>
      </c>
      <c r="B7812" s="502">
        <v>104646</v>
      </c>
      <c r="C7812" s="503" t="s">
        <v>14397</v>
      </c>
      <c r="D7812" s="502" t="s">
        <v>15</v>
      </c>
      <c r="E7812" s="504">
        <v>0</v>
      </c>
      <c r="F7812" s="512"/>
    </row>
    <row r="7813" spans="1:6">
      <c r="A7813" s="513" t="s">
        <v>14395</v>
      </c>
      <c r="B7813" s="502">
        <v>88496</v>
      </c>
      <c r="C7813" s="503" t="s">
        <v>6009</v>
      </c>
      <c r="D7813" s="502" t="s">
        <v>15</v>
      </c>
      <c r="E7813" s="504">
        <v>35.89</v>
      </c>
      <c r="F7813" s="512">
        <v>0</v>
      </c>
    </row>
    <row r="7814" spans="1:6">
      <c r="A7814" s="513" t="s">
        <v>14395</v>
      </c>
      <c r="B7814" s="502">
        <v>104647</v>
      </c>
      <c r="C7814" s="503" t="s">
        <v>14398</v>
      </c>
      <c r="D7814" s="502" t="s">
        <v>15</v>
      </c>
      <c r="E7814" s="504">
        <v>0</v>
      </c>
      <c r="F7814" s="512"/>
    </row>
    <row r="7815" spans="1:6">
      <c r="A7815" s="513" t="s">
        <v>14395</v>
      </c>
      <c r="B7815" s="502">
        <v>88494</v>
      </c>
      <c r="C7815" s="503" t="s">
        <v>6007</v>
      </c>
      <c r="D7815" s="502" t="s">
        <v>15</v>
      </c>
      <c r="E7815" s="504">
        <v>23.68</v>
      </c>
      <c r="F7815" s="512">
        <v>0</v>
      </c>
    </row>
    <row r="7816" spans="1:6">
      <c r="A7816" s="513" t="s">
        <v>14395</v>
      </c>
      <c r="B7816" s="502">
        <v>104645</v>
      </c>
      <c r="C7816" s="503" t="s">
        <v>14399</v>
      </c>
      <c r="D7816" s="502" t="s">
        <v>15</v>
      </c>
      <c r="E7816" s="504">
        <v>0</v>
      </c>
      <c r="F7816" s="512"/>
    </row>
    <row r="7817" spans="1:6">
      <c r="A7817" s="513" t="s">
        <v>14395</v>
      </c>
      <c r="B7817" s="502">
        <v>88485</v>
      </c>
      <c r="C7817" s="503" t="s">
        <v>6004</v>
      </c>
      <c r="D7817" s="502" t="s">
        <v>15</v>
      </c>
      <c r="E7817" s="504">
        <v>4.78</v>
      </c>
      <c r="F7817" s="512">
        <v>0</v>
      </c>
    </row>
    <row r="7818" spans="1:6">
      <c r="A7818" s="513" t="s">
        <v>14395</v>
      </c>
      <c r="B7818" s="502">
        <v>88484</v>
      </c>
      <c r="C7818" s="503" t="s">
        <v>6003</v>
      </c>
      <c r="D7818" s="502" t="s">
        <v>15</v>
      </c>
      <c r="E7818" s="504">
        <v>5.86</v>
      </c>
      <c r="F7818" s="512">
        <v>0</v>
      </c>
    </row>
    <row r="7819" spans="1:6">
      <c r="A7819" s="513" t="s">
        <v>14395</v>
      </c>
      <c r="B7819" s="502">
        <v>104638</v>
      </c>
      <c r="C7819" s="503" t="s">
        <v>14400</v>
      </c>
      <c r="D7819" s="502" t="s">
        <v>15</v>
      </c>
      <c r="E7819" s="504">
        <v>0</v>
      </c>
      <c r="F7819" s="512"/>
    </row>
    <row r="7820" spans="1:6">
      <c r="A7820" s="513" t="s">
        <v>14395</v>
      </c>
      <c r="B7820" s="502">
        <v>104637</v>
      </c>
      <c r="C7820" s="503" t="s">
        <v>14401</v>
      </c>
      <c r="D7820" s="502" t="s">
        <v>15</v>
      </c>
      <c r="E7820" s="504">
        <v>0</v>
      </c>
      <c r="F7820" s="512"/>
    </row>
    <row r="7821" spans="1:6">
      <c r="A7821" s="513" t="s">
        <v>14395</v>
      </c>
      <c r="B7821" s="502">
        <v>104641</v>
      </c>
      <c r="C7821" s="503" t="s">
        <v>6015</v>
      </c>
      <c r="D7821" s="502" t="s">
        <v>15</v>
      </c>
      <c r="E7821" s="504">
        <v>10.29</v>
      </c>
      <c r="F7821" s="512">
        <v>0</v>
      </c>
    </row>
    <row r="7822" spans="1:6">
      <c r="A7822" s="513" t="s">
        <v>14395</v>
      </c>
      <c r="B7822" s="502">
        <v>104639</v>
      </c>
      <c r="C7822" s="503" t="s">
        <v>6013</v>
      </c>
      <c r="D7822" s="502" t="s">
        <v>15</v>
      </c>
      <c r="E7822" s="504">
        <v>12.9</v>
      </c>
      <c r="F7822" s="512">
        <v>0</v>
      </c>
    </row>
    <row r="7823" spans="1:6">
      <c r="A7823" s="513" t="s">
        <v>14395</v>
      </c>
      <c r="B7823" s="502">
        <v>104644</v>
      </c>
      <c r="C7823" s="503" t="s">
        <v>14402</v>
      </c>
      <c r="D7823" s="502" t="s">
        <v>15</v>
      </c>
      <c r="E7823" s="504">
        <v>0</v>
      </c>
      <c r="F7823" s="512"/>
    </row>
    <row r="7824" spans="1:6">
      <c r="A7824" s="513" t="s">
        <v>14395</v>
      </c>
      <c r="B7824" s="502">
        <v>104643</v>
      </c>
      <c r="C7824" s="503" t="s">
        <v>14403</v>
      </c>
      <c r="D7824" s="502" t="s">
        <v>15</v>
      </c>
      <c r="E7824" s="504">
        <v>0</v>
      </c>
      <c r="F7824" s="512"/>
    </row>
    <row r="7825" spans="1:6">
      <c r="A7825" s="513" t="s">
        <v>14395</v>
      </c>
      <c r="B7825" s="502">
        <v>88489</v>
      </c>
      <c r="C7825" s="503" t="s">
        <v>6006</v>
      </c>
      <c r="D7825" s="502" t="s">
        <v>15</v>
      </c>
      <c r="E7825" s="504">
        <v>14.08</v>
      </c>
      <c r="F7825" s="512">
        <v>0</v>
      </c>
    </row>
    <row r="7826" spans="1:6">
      <c r="A7826" s="513" t="s">
        <v>14395</v>
      </c>
      <c r="B7826" s="502">
        <v>88488</v>
      </c>
      <c r="C7826" s="503" t="s">
        <v>6005</v>
      </c>
      <c r="D7826" s="502" t="s">
        <v>15</v>
      </c>
      <c r="E7826" s="504">
        <v>16.690000000000001</v>
      </c>
      <c r="F7826" s="512">
        <v>0</v>
      </c>
    </row>
    <row r="7827" spans="1:6">
      <c r="A7827" s="513" t="s">
        <v>14395</v>
      </c>
      <c r="B7827" s="502">
        <v>104642</v>
      </c>
      <c r="C7827" s="503" t="s">
        <v>6016</v>
      </c>
      <c r="D7827" s="502" t="s">
        <v>15</v>
      </c>
      <c r="E7827" s="504">
        <v>11.69</v>
      </c>
      <c r="F7827" s="512">
        <v>0</v>
      </c>
    </row>
    <row r="7828" spans="1:6">
      <c r="A7828" s="513" t="s">
        <v>14395</v>
      </c>
      <c r="B7828" s="502">
        <v>104640</v>
      </c>
      <c r="C7828" s="503" t="s">
        <v>6014</v>
      </c>
      <c r="D7828" s="502" t="s">
        <v>15</v>
      </c>
      <c r="E7828" s="504">
        <v>14.3</v>
      </c>
      <c r="F7828" s="512">
        <v>0</v>
      </c>
    </row>
    <row r="7829" spans="1:6">
      <c r="A7829" s="513" t="s">
        <v>14395</v>
      </c>
      <c r="B7829" s="502">
        <v>95305</v>
      </c>
      <c r="C7829" s="503" t="s">
        <v>6011</v>
      </c>
      <c r="D7829" s="502" t="s">
        <v>15</v>
      </c>
      <c r="E7829" s="504">
        <v>14.88</v>
      </c>
      <c r="F7829" s="512">
        <v>0</v>
      </c>
    </row>
    <row r="7830" spans="1:6">
      <c r="A7830" s="513" t="s">
        <v>14395</v>
      </c>
      <c r="B7830" s="502">
        <v>95306</v>
      </c>
      <c r="C7830" s="503" t="s">
        <v>6012</v>
      </c>
      <c r="D7830" s="502" t="s">
        <v>15</v>
      </c>
      <c r="E7830" s="504">
        <v>17.34</v>
      </c>
      <c r="F7830" s="512">
        <v>0</v>
      </c>
    </row>
    <row r="7831" spans="1:6">
      <c r="A7831" s="513" t="s">
        <v>14404</v>
      </c>
      <c r="B7831" s="502">
        <v>102201</v>
      </c>
      <c r="C7831" s="503" t="s">
        <v>5305</v>
      </c>
      <c r="D7831" s="502" t="s">
        <v>15</v>
      </c>
      <c r="E7831" s="504">
        <v>21.73</v>
      </c>
      <c r="F7831" s="512">
        <v>0</v>
      </c>
    </row>
    <row r="7832" spans="1:6">
      <c r="A7832" s="513" t="s">
        <v>14404</v>
      </c>
      <c r="B7832" s="502">
        <v>102200</v>
      </c>
      <c r="C7832" s="503" t="s">
        <v>3181</v>
      </c>
      <c r="D7832" s="502" t="s">
        <v>15</v>
      </c>
      <c r="E7832" s="504">
        <v>23.66</v>
      </c>
      <c r="F7832" s="512">
        <v>0</v>
      </c>
    </row>
    <row r="7833" spans="1:6">
      <c r="A7833" s="513" t="s">
        <v>14404</v>
      </c>
      <c r="B7833" s="502">
        <v>102202</v>
      </c>
      <c r="C7833" s="503" t="s">
        <v>3182</v>
      </c>
      <c r="D7833" s="502" t="s">
        <v>15</v>
      </c>
      <c r="E7833" s="504">
        <v>57.71</v>
      </c>
      <c r="F7833" s="512">
        <v>0</v>
      </c>
    </row>
    <row r="7834" spans="1:6">
      <c r="A7834" s="513" t="s">
        <v>14404</v>
      </c>
      <c r="B7834" s="502">
        <v>102193</v>
      </c>
      <c r="C7834" s="503" t="s">
        <v>3178</v>
      </c>
      <c r="D7834" s="502" t="s">
        <v>15</v>
      </c>
      <c r="E7834" s="504">
        <v>2.3199999999999998</v>
      </c>
      <c r="F7834" s="512">
        <v>0</v>
      </c>
    </row>
    <row r="7835" spans="1:6">
      <c r="A7835" s="513" t="s">
        <v>14404</v>
      </c>
      <c r="B7835" s="502">
        <v>102194</v>
      </c>
      <c r="C7835" s="503" t="s">
        <v>3179</v>
      </c>
      <c r="D7835" s="502" t="s">
        <v>15</v>
      </c>
      <c r="E7835" s="504">
        <v>9.2799999999999994</v>
      </c>
      <c r="F7835" s="512">
        <v>0</v>
      </c>
    </row>
    <row r="7836" spans="1:6">
      <c r="A7836" s="513" t="s">
        <v>14404</v>
      </c>
      <c r="B7836" s="502">
        <v>102198</v>
      </c>
      <c r="C7836" s="503" t="s">
        <v>14405</v>
      </c>
      <c r="D7836" s="502" t="s">
        <v>15</v>
      </c>
      <c r="E7836" s="504">
        <v>0</v>
      </c>
      <c r="F7836" s="512"/>
    </row>
    <row r="7837" spans="1:6">
      <c r="A7837" s="513" t="s">
        <v>14404</v>
      </c>
      <c r="B7837" s="502">
        <v>102197</v>
      </c>
      <c r="C7837" s="503" t="s">
        <v>3180</v>
      </c>
      <c r="D7837" s="502" t="s">
        <v>15</v>
      </c>
      <c r="E7837" s="504">
        <v>30.12</v>
      </c>
      <c r="F7837" s="512">
        <v>0</v>
      </c>
    </row>
    <row r="7838" spans="1:6">
      <c r="A7838" s="513" t="s">
        <v>14404</v>
      </c>
      <c r="B7838" s="502">
        <v>102195</v>
      </c>
      <c r="C7838" s="503" t="s">
        <v>14406</v>
      </c>
      <c r="D7838" s="502" t="s">
        <v>15</v>
      </c>
      <c r="E7838" s="504">
        <v>0</v>
      </c>
      <c r="F7838" s="512"/>
    </row>
    <row r="7839" spans="1:6">
      <c r="A7839" s="513" t="s">
        <v>14404</v>
      </c>
      <c r="B7839" s="502">
        <v>102199</v>
      </c>
      <c r="C7839" s="503" t="s">
        <v>14407</v>
      </c>
      <c r="D7839" s="502" t="s">
        <v>15</v>
      </c>
      <c r="E7839" s="504">
        <v>0</v>
      </c>
      <c r="F7839" s="512"/>
    </row>
    <row r="7840" spans="1:6">
      <c r="A7840" s="513" t="s">
        <v>14404</v>
      </c>
      <c r="B7840" s="502">
        <v>102196</v>
      </c>
      <c r="C7840" s="503" t="s">
        <v>14408</v>
      </c>
      <c r="D7840" s="502" t="s">
        <v>15</v>
      </c>
      <c r="E7840" s="504">
        <v>0</v>
      </c>
      <c r="F7840" s="512"/>
    </row>
    <row r="7841" spans="1:6">
      <c r="A7841" s="513" t="s">
        <v>14404</v>
      </c>
      <c r="B7841" s="502">
        <v>102233</v>
      </c>
      <c r="C7841" s="503" t="s">
        <v>3204</v>
      </c>
      <c r="D7841" s="502" t="s">
        <v>15</v>
      </c>
      <c r="E7841" s="504">
        <v>12.44</v>
      </c>
      <c r="F7841" s="512">
        <v>0</v>
      </c>
    </row>
    <row r="7842" spans="1:6">
      <c r="A7842" s="513" t="s">
        <v>14404</v>
      </c>
      <c r="B7842" s="502">
        <v>102234</v>
      </c>
      <c r="C7842" s="503" t="s">
        <v>3205</v>
      </c>
      <c r="D7842" s="502" t="s">
        <v>15</v>
      </c>
      <c r="E7842" s="504">
        <v>24.9</v>
      </c>
      <c r="F7842" s="512">
        <v>0</v>
      </c>
    </row>
    <row r="7843" spans="1:6">
      <c r="A7843" s="513" t="s">
        <v>14404</v>
      </c>
      <c r="B7843" s="502">
        <v>102207</v>
      </c>
      <c r="C7843" s="503" t="s">
        <v>3186</v>
      </c>
      <c r="D7843" s="502" t="s">
        <v>15</v>
      </c>
      <c r="E7843" s="504">
        <v>9.76</v>
      </c>
      <c r="F7843" s="512">
        <v>0</v>
      </c>
    </row>
    <row r="7844" spans="1:6">
      <c r="A7844" s="513" t="s">
        <v>14404</v>
      </c>
      <c r="B7844" s="502">
        <v>102217</v>
      </c>
      <c r="C7844" s="503" t="s">
        <v>3193</v>
      </c>
      <c r="D7844" s="502" t="s">
        <v>15</v>
      </c>
      <c r="E7844" s="504">
        <v>19.54</v>
      </c>
      <c r="F7844" s="512">
        <v>0</v>
      </c>
    </row>
    <row r="7845" spans="1:6">
      <c r="A7845" s="513" t="s">
        <v>14404</v>
      </c>
      <c r="B7845" s="502">
        <v>102227</v>
      </c>
      <c r="C7845" s="503" t="s">
        <v>3200</v>
      </c>
      <c r="D7845" s="502" t="s">
        <v>15</v>
      </c>
      <c r="E7845" s="504">
        <v>29.31</v>
      </c>
      <c r="F7845" s="512">
        <v>0</v>
      </c>
    </row>
    <row r="7846" spans="1:6">
      <c r="A7846" s="513" t="s">
        <v>14404</v>
      </c>
      <c r="B7846" s="502">
        <v>102211</v>
      </c>
      <c r="C7846" s="503" t="s">
        <v>14409</v>
      </c>
      <c r="D7846" s="502" t="s">
        <v>15</v>
      </c>
      <c r="E7846" s="504">
        <v>0</v>
      </c>
      <c r="F7846" s="512"/>
    </row>
    <row r="7847" spans="1:6">
      <c r="A7847" s="513" t="s">
        <v>14404</v>
      </c>
      <c r="B7847" s="502">
        <v>102221</v>
      </c>
      <c r="C7847" s="503" t="s">
        <v>14410</v>
      </c>
      <c r="D7847" s="502" t="s">
        <v>15</v>
      </c>
      <c r="E7847" s="504">
        <v>0</v>
      </c>
      <c r="F7847" s="512"/>
    </row>
    <row r="7848" spans="1:6">
      <c r="A7848" s="513" t="s">
        <v>14404</v>
      </c>
      <c r="B7848" s="502">
        <v>102231</v>
      </c>
      <c r="C7848" s="503" t="s">
        <v>14411</v>
      </c>
      <c r="D7848" s="502" t="s">
        <v>15</v>
      </c>
      <c r="E7848" s="504">
        <v>0</v>
      </c>
      <c r="F7848" s="512"/>
    </row>
    <row r="7849" spans="1:6">
      <c r="A7849" s="513" t="s">
        <v>14404</v>
      </c>
      <c r="B7849" s="502">
        <v>102209</v>
      </c>
      <c r="C7849" s="503" t="s">
        <v>3188</v>
      </c>
      <c r="D7849" s="502" t="s">
        <v>15</v>
      </c>
      <c r="E7849" s="504">
        <v>9.6300000000000008</v>
      </c>
      <c r="F7849" s="512">
        <v>0</v>
      </c>
    </row>
    <row r="7850" spans="1:6">
      <c r="A7850" s="513" t="s">
        <v>14404</v>
      </c>
      <c r="B7850" s="502">
        <v>102219</v>
      </c>
      <c r="C7850" s="503" t="s">
        <v>3195</v>
      </c>
      <c r="D7850" s="502" t="s">
        <v>15</v>
      </c>
      <c r="E7850" s="504">
        <v>19.25</v>
      </c>
      <c r="F7850" s="512">
        <v>0</v>
      </c>
    </row>
    <row r="7851" spans="1:6">
      <c r="A7851" s="513" t="s">
        <v>14404</v>
      </c>
      <c r="B7851" s="502">
        <v>102229</v>
      </c>
      <c r="C7851" s="503" t="s">
        <v>3202</v>
      </c>
      <c r="D7851" s="502" t="s">
        <v>15</v>
      </c>
      <c r="E7851" s="504">
        <v>28.88</v>
      </c>
      <c r="F7851" s="512">
        <v>0</v>
      </c>
    </row>
    <row r="7852" spans="1:6">
      <c r="A7852" s="513" t="s">
        <v>14404</v>
      </c>
      <c r="B7852" s="502">
        <v>102210</v>
      </c>
      <c r="C7852" s="503" t="s">
        <v>3189</v>
      </c>
      <c r="D7852" s="502" t="s">
        <v>15</v>
      </c>
      <c r="E7852" s="504">
        <v>9.17</v>
      </c>
      <c r="F7852" s="512">
        <v>0</v>
      </c>
    </row>
    <row r="7853" spans="1:6">
      <c r="A7853" s="513" t="s">
        <v>14404</v>
      </c>
      <c r="B7853" s="502">
        <v>102220</v>
      </c>
      <c r="C7853" s="503" t="s">
        <v>3196</v>
      </c>
      <c r="D7853" s="502" t="s">
        <v>15</v>
      </c>
      <c r="E7853" s="504">
        <v>18.350000000000001</v>
      </c>
      <c r="F7853" s="512">
        <v>0</v>
      </c>
    </row>
    <row r="7854" spans="1:6">
      <c r="A7854" s="513" t="s">
        <v>14404</v>
      </c>
      <c r="B7854" s="502">
        <v>102230</v>
      </c>
      <c r="C7854" s="503" t="s">
        <v>3203</v>
      </c>
      <c r="D7854" s="502" t="s">
        <v>15</v>
      </c>
      <c r="E7854" s="504">
        <v>27.53</v>
      </c>
      <c r="F7854" s="512">
        <v>0</v>
      </c>
    </row>
    <row r="7855" spans="1:6">
      <c r="A7855" s="513" t="s">
        <v>14404</v>
      </c>
      <c r="B7855" s="502">
        <v>102208</v>
      </c>
      <c r="C7855" s="503" t="s">
        <v>3187</v>
      </c>
      <c r="D7855" s="502" t="s">
        <v>15</v>
      </c>
      <c r="E7855" s="504">
        <v>9.33</v>
      </c>
      <c r="F7855" s="512">
        <v>0</v>
      </c>
    </row>
    <row r="7856" spans="1:6">
      <c r="A7856" s="513" t="s">
        <v>14404</v>
      </c>
      <c r="B7856" s="502">
        <v>102218</v>
      </c>
      <c r="C7856" s="503" t="s">
        <v>3194</v>
      </c>
      <c r="D7856" s="502" t="s">
        <v>15</v>
      </c>
      <c r="E7856" s="504">
        <v>18.649999999999999</v>
      </c>
      <c r="F7856" s="512">
        <v>0</v>
      </c>
    </row>
    <row r="7857" spans="1:6">
      <c r="A7857" s="513" t="s">
        <v>14404</v>
      </c>
      <c r="B7857" s="502">
        <v>102228</v>
      </c>
      <c r="C7857" s="503" t="s">
        <v>3201</v>
      </c>
      <c r="D7857" s="502" t="s">
        <v>15</v>
      </c>
      <c r="E7857" s="504">
        <v>27.99</v>
      </c>
      <c r="F7857" s="512">
        <v>0</v>
      </c>
    </row>
    <row r="7858" spans="1:6">
      <c r="A7858" s="513" t="s">
        <v>14404</v>
      </c>
      <c r="B7858" s="502">
        <v>102212</v>
      </c>
      <c r="C7858" s="503" t="s">
        <v>14412</v>
      </c>
      <c r="D7858" s="502" t="s">
        <v>15</v>
      </c>
      <c r="E7858" s="504">
        <v>0</v>
      </c>
      <c r="F7858" s="512"/>
    </row>
    <row r="7859" spans="1:6">
      <c r="A7859" s="513" t="s">
        <v>14404</v>
      </c>
      <c r="B7859" s="502">
        <v>102222</v>
      </c>
      <c r="C7859" s="503" t="s">
        <v>14413</v>
      </c>
      <c r="D7859" s="502" t="s">
        <v>15</v>
      </c>
      <c r="E7859" s="504">
        <v>0</v>
      </c>
      <c r="F7859" s="512"/>
    </row>
    <row r="7860" spans="1:6">
      <c r="A7860" s="513" t="s">
        <v>14404</v>
      </c>
      <c r="B7860" s="502">
        <v>102232</v>
      </c>
      <c r="C7860" s="503" t="s">
        <v>14414</v>
      </c>
      <c r="D7860" s="502" t="s">
        <v>15</v>
      </c>
      <c r="E7860" s="504">
        <v>0</v>
      </c>
      <c r="F7860" s="512"/>
    </row>
    <row r="7861" spans="1:6">
      <c r="A7861" s="513" t="s">
        <v>14404</v>
      </c>
      <c r="B7861" s="502">
        <v>102203</v>
      </c>
      <c r="C7861" s="503" t="s">
        <v>3183</v>
      </c>
      <c r="D7861" s="502" t="s">
        <v>15</v>
      </c>
      <c r="E7861" s="504">
        <v>10.98</v>
      </c>
      <c r="F7861" s="512">
        <v>0</v>
      </c>
    </row>
    <row r="7862" spans="1:6">
      <c r="A7862" s="513" t="s">
        <v>14404</v>
      </c>
      <c r="B7862" s="502">
        <v>102213</v>
      </c>
      <c r="C7862" s="503" t="s">
        <v>3190</v>
      </c>
      <c r="D7862" s="502" t="s">
        <v>15</v>
      </c>
      <c r="E7862" s="504">
        <v>21.99</v>
      </c>
      <c r="F7862" s="512">
        <v>0</v>
      </c>
    </row>
    <row r="7863" spans="1:6">
      <c r="A7863" s="513" t="s">
        <v>14404</v>
      </c>
      <c r="B7863" s="502">
        <v>102223</v>
      </c>
      <c r="C7863" s="503" t="s">
        <v>3197</v>
      </c>
      <c r="D7863" s="502" t="s">
        <v>15</v>
      </c>
      <c r="E7863" s="504">
        <v>32.979999999999997</v>
      </c>
      <c r="F7863" s="512">
        <v>0</v>
      </c>
    </row>
    <row r="7864" spans="1:6">
      <c r="A7864" s="513" t="s">
        <v>14404</v>
      </c>
      <c r="B7864" s="502">
        <v>102204</v>
      </c>
      <c r="C7864" s="503" t="s">
        <v>3184</v>
      </c>
      <c r="D7864" s="502" t="s">
        <v>15</v>
      </c>
      <c r="E7864" s="504">
        <v>11.27</v>
      </c>
      <c r="F7864" s="512">
        <v>0</v>
      </c>
    </row>
    <row r="7865" spans="1:6">
      <c r="A7865" s="513" t="s">
        <v>14404</v>
      </c>
      <c r="B7865" s="502">
        <v>102214</v>
      </c>
      <c r="C7865" s="503" t="s">
        <v>3191</v>
      </c>
      <c r="D7865" s="502" t="s">
        <v>15</v>
      </c>
      <c r="E7865" s="504">
        <v>22.57</v>
      </c>
      <c r="F7865" s="512">
        <v>0</v>
      </c>
    </row>
    <row r="7866" spans="1:6">
      <c r="A7866" s="513" t="s">
        <v>14404</v>
      </c>
      <c r="B7866" s="502">
        <v>102224</v>
      </c>
      <c r="C7866" s="503" t="s">
        <v>3198</v>
      </c>
      <c r="D7866" s="502" t="s">
        <v>15</v>
      </c>
      <c r="E7866" s="504">
        <v>33.86</v>
      </c>
      <c r="F7866" s="512">
        <v>0</v>
      </c>
    </row>
    <row r="7867" spans="1:6">
      <c r="A7867" s="513" t="s">
        <v>14404</v>
      </c>
      <c r="B7867" s="502">
        <v>102205</v>
      </c>
      <c r="C7867" s="503" t="s">
        <v>3185</v>
      </c>
      <c r="D7867" s="502" t="s">
        <v>15</v>
      </c>
      <c r="E7867" s="504">
        <v>10.34</v>
      </c>
      <c r="F7867" s="512">
        <v>0</v>
      </c>
    </row>
    <row r="7868" spans="1:6">
      <c r="A7868" s="513" t="s">
        <v>14404</v>
      </c>
      <c r="B7868" s="502">
        <v>102215</v>
      </c>
      <c r="C7868" s="503" t="s">
        <v>3192</v>
      </c>
      <c r="D7868" s="502" t="s">
        <v>15</v>
      </c>
      <c r="E7868" s="504">
        <v>20.71</v>
      </c>
      <c r="F7868" s="512">
        <v>0</v>
      </c>
    </row>
    <row r="7869" spans="1:6">
      <c r="A7869" s="513" t="s">
        <v>14404</v>
      </c>
      <c r="B7869" s="502">
        <v>102225</v>
      </c>
      <c r="C7869" s="503" t="s">
        <v>3199</v>
      </c>
      <c r="D7869" s="502" t="s">
        <v>15</v>
      </c>
      <c r="E7869" s="504">
        <v>31.06</v>
      </c>
      <c r="F7869" s="512">
        <v>0</v>
      </c>
    </row>
    <row r="7870" spans="1:6">
      <c r="A7870" s="513" t="s">
        <v>14404</v>
      </c>
      <c r="B7870" s="502">
        <v>102206</v>
      </c>
      <c r="C7870" s="503" t="s">
        <v>14415</v>
      </c>
      <c r="D7870" s="502" t="s">
        <v>15</v>
      </c>
      <c r="E7870" s="504">
        <v>0</v>
      </c>
      <c r="F7870" s="512"/>
    </row>
    <row r="7871" spans="1:6">
      <c r="A7871" s="513" t="s">
        <v>14404</v>
      </c>
      <c r="B7871" s="502">
        <v>102216</v>
      </c>
      <c r="C7871" s="503" t="s">
        <v>14416</v>
      </c>
      <c r="D7871" s="502" t="s">
        <v>15</v>
      </c>
      <c r="E7871" s="504">
        <v>0</v>
      </c>
      <c r="F7871" s="512"/>
    </row>
    <row r="7872" spans="1:6">
      <c r="A7872" s="513" t="s">
        <v>14404</v>
      </c>
      <c r="B7872" s="502">
        <v>102226</v>
      </c>
      <c r="C7872" s="503" t="s">
        <v>14417</v>
      </c>
      <c r="D7872" s="502" t="s">
        <v>15</v>
      </c>
      <c r="E7872" s="504">
        <v>0</v>
      </c>
      <c r="F7872" s="512"/>
    </row>
    <row r="7873" spans="1:6">
      <c r="A7873" s="513" t="s">
        <v>14418</v>
      </c>
      <c r="B7873" s="502">
        <v>100718</v>
      </c>
      <c r="C7873" s="503" t="s">
        <v>1673</v>
      </c>
      <c r="D7873" s="502" t="s">
        <v>12</v>
      </c>
      <c r="E7873" s="504">
        <v>1.57</v>
      </c>
      <c r="F7873" s="512">
        <v>0</v>
      </c>
    </row>
    <row r="7874" spans="1:6">
      <c r="A7874" s="513" t="s">
        <v>14418</v>
      </c>
      <c r="B7874" s="502">
        <v>100716</v>
      </c>
      <c r="C7874" s="503" t="s">
        <v>1671</v>
      </c>
      <c r="D7874" s="502" t="s">
        <v>15</v>
      </c>
      <c r="E7874" s="504">
        <v>24.44</v>
      </c>
      <c r="F7874" s="512">
        <v>0.80969999999999998</v>
      </c>
    </row>
    <row r="7875" spans="1:6">
      <c r="A7875" s="513" t="s">
        <v>14418</v>
      </c>
      <c r="B7875" s="502">
        <v>100717</v>
      </c>
      <c r="C7875" s="503" t="s">
        <v>1672</v>
      </c>
      <c r="D7875" s="502" t="s">
        <v>15</v>
      </c>
      <c r="E7875" s="504">
        <v>11.08</v>
      </c>
      <c r="F7875" s="512">
        <v>0</v>
      </c>
    </row>
    <row r="7876" spans="1:6">
      <c r="A7876" s="513" t="s">
        <v>14418</v>
      </c>
      <c r="B7876" s="502">
        <v>100754</v>
      </c>
      <c r="C7876" s="503" t="s">
        <v>1689</v>
      </c>
      <c r="D7876" s="502" t="s">
        <v>15</v>
      </c>
      <c r="E7876" s="504">
        <v>33.770000000000003</v>
      </c>
      <c r="F7876" s="512">
        <v>0</v>
      </c>
    </row>
    <row r="7877" spans="1:6">
      <c r="A7877" s="513" t="s">
        <v>14418</v>
      </c>
      <c r="B7877" s="502">
        <v>100736</v>
      </c>
      <c r="C7877" s="503" t="s">
        <v>1681</v>
      </c>
      <c r="D7877" s="502" t="s">
        <v>15</v>
      </c>
      <c r="E7877" s="504">
        <v>16.88</v>
      </c>
      <c r="F7877" s="512">
        <v>0</v>
      </c>
    </row>
    <row r="7878" spans="1:6">
      <c r="A7878" s="513" t="s">
        <v>14418</v>
      </c>
      <c r="B7878" s="502">
        <v>100753</v>
      </c>
      <c r="C7878" s="503" t="s">
        <v>5321</v>
      </c>
      <c r="D7878" s="502" t="s">
        <v>15</v>
      </c>
      <c r="E7878" s="504">
        <v>25.47</v>
      </c>
      <c r="F7878" s="512">
        <v>0</v>
      </c>
    </row>
    <row r="7879" spans="1:6">
      <c r="A7879" s="513" t="s">
        <v>14418</v>
      </c>
      <c r="B7879" s="502">
        <v>100735</v>
      </c>
      <c r="C7879" s="503" t="s">
        <v>5313</v>
      </c>
      <c r="D7879" s="502" t="s">
        <v>15</v>
      </c>
      <c r="E7879" s="504">
        <v>12.73</v>
      </c>
      <c r="F7879" s="512">
        <v>0</v>
      </c>
    </row>
    <row r="7880" spans="1:6">
      <c r="A7880" s="513" t="s">
        <v>14418</v>
      </c>
      <c r="B7880" s="502">
        <v>100734</v>
      </c>
      <c r="C7880" s="503" t="s">
        <v>1680</v>
      </c>
      <c r="D7880" s="502" t="s">
        <v>15</v>
      </c>
      <c r="E7880" s="504">
        <v>18.45</v>
      </c>
      <c r="F7880" s="512">
        <v>0</v>
      </c>
    </row>
    <row r="7881" spans="1:6">
      <c r="A7881" s="513" t="s">
        <v>14418</v>
      </c>
      <c r="B7881" s="502">
        <v>100733</v>
      </c>
      <c r="C7881" s="503" t="s">
        <v>5312</v>
      </c>
      <c r="D7881" s="502" t="s">
        <v>15</v>
      </c>
      <c r="E7881" s="504">
        <v>14.63</v>
      </c>
      <c r="F7881" s="512">
        <v>0</v>
      </c>
    </row>
    <row r="7882" spans="1:6">
      <c r="A7882" s="513" t="s">
        <v>14418</v>
      </c>
      <c r="B7882" s="502">
        <v>100740</v>
      </c>
      <c r="C7882" s="503" t="s">
        <v>1682</v>
      </c>
      <c r="D7882" s="502" t="s">
        <v>15</v>
      </c>
      <c r="E7882" s="504">
        <v>13.01</v>
      </c>
      <c r="F7882" s="512">
        <v>0</v>
      </c>
    </row>
    <row r="7883" spans="1:6">
      <c r="A7883" s="513" t="s">
        <v>14418</v>
      </c>
      <c r="B7883" s="502">
        <v>100758</v>
      </c>
      <c r="C7883" s="503" t="s">
        <v>1690</v>
      </c>
      <c r="D7883" s="502" t="s">
        <v>15</v>
      </c>
      <c r="E7883" s="504">
        <v>56.92</v>
      </c>
      <c r="F7883" s="512">
        <v>0</v>
      </c>
    </row>
    <row r="7884" spans="1:6">
      <c r="A7884" s="513" t="s">
        <v>14418</v>
      </c>
      <c r="B7884" s="502">
        <v>100742</v>
      </c>
      <c r="C7884" s="503" t="s">
        <v>1683</v>
      </c>
      <c r="D7884" s="502" t="s">
        <v>15</v>
      </c>
      <c r="E7884" s="504">
        <v>28.44</v>
      </c>
      <c r="F7884" s="512">
        <v>0</v>
      </c>
    </row>
    <row r="7885" spans="1:6">
      <c r="A7885" s="513" t="s">
        <v>14418</v>
      </c>
      <c r="B7885" s="502">
        <v>100739</v>
      </c>
      <c r="C7885" s="503" t="s">
        <v>5314</v>
      </c>
      <c r="D7885" s="502" t="s">
        <v>15</v>
      </c>
      <c r="E7885" s="504">
        <v>12.11</v>
      </c>
      <c r="F7885" s="512">
        <v>0</v>
      </c>
    </row>
    <row r="7886" spans="1:6">
      <c r="A7886" s="513" t="s">
        <v>14418</v>
      </c>
      <c r="B7886" s="502">
        <v>100757</v>
      </c>
      <c r="C7886" s="503" t="s">
        <v>5322</v>
      </c>
      <c r="D7886" s="502" t="s">
        <v>15</v>
      </c>
      <c r="E7886" s="504">
        <v>56.05</v>
      </c>
      <c r="F7886" s="512">
        <v>0</v>
      </c>
    </row>
    <row r="7887" spans="1:6">
      <c r="A7887" s="513" t="s">
        <v>14418</v>
      </c>
      <c r="B7887" s="502">
        <v>100741</v>
      </c>
      <c r="C7887" s="503" t="s">
        <v>5315</v>
      </c>
      <c r="D7887" s="502" t="s">
        <v>15</v>
      </c>
      <c r="E7887" s="504">
        <v>28.02</v>
      </c>
      <c r="F7887" s="512">
        <v>0</v>
      </c>
    </row>
    <row r="7888" spans="1:6">
      <c r="A7888" s="513" t="s">
        <v>14418</v>
      </c>
      <c r="B7888" s="502">
        <v>100744</v>
      </c>
      <c r="C7888" s="503" t="s">
        <v>1684</v>
      </c>
      <c r="D7888" s="502" t="s">
        <v>15</v>
      </c>
      <c r="E7888" s="504">
        <v>12.83</v>
      </c>
      <c r="F7888" s="512">
        <v>0</v>
      </c>
    </row>
    <row r="7889" spans="1:6">
      <c r="A7889" s="513" t="s">
        <v>14418</v>
      </c>
      <c r="B7889" s="502">
        <v>100760</v>
      </c>
      <c r="C7889" s="503" t="s">
        <v>1691</v>
      </c>
      <c r="D7889" s="502" t="s">
        <v>15</v>
      </c>
      <c r="E7889" s="504">
        <v>56.55</v>
      </c>
      <c r="F7889" s="512">
        <v>0</v>
      </c>
    </row>
    <row r="7890" spans="1:6">
      <c r="A7890" s="513" t="s">
        <v>14418</v>
      </c>
      <c r="B7890" s="502">
        <v>100746</v>
      </c>
      <c r="C7890" s="503" t="s">
        <v>1685</v>
      </c>
      <c r="D7890" s="502" t="s">
        <v>15</v>
      </c>
      <c r="E7890" s="504">
        <v>28.25</v>
      </c>
      <c r="F7890" s="512">
        <v>0</v>
      </c>
    </row>
    <row r="7891" spans="1:6">
      <c r="A7891" s="513" t="s">
        <v>14418</v>
      </c>
      <c r="B7891" s="502">
        <v>100743</v>
      </c>
      <c r="C7891" s="503" t="s">
        <v>5316</v>
      </c>
      <c r="D7891" s="502" t="s">
        <v>15</v>
      </c>
      <c r="E7891" s="504">
        <v>11.82</v>
      </c>
      <c r="F7891" s="512">
        <v>0</v>
      </c>
    </row>
    <row r="7892" spans="1:6">
      <c r="A7892" s="513" t="s">
        <v>14418</v>
      </c>
      <c r="B7892" s="502">
        <v>100745</v>
      </c>
      <c r="C7892" s="503" t="s">
        <v>5317</v>
      </c>
      <c r="D7892" s="502" t="s">
        <v>15</v>
      </c>
      <c r="E7892" s="504">
        <v>27.72</v>
      </c>
      <c r="F7892" s="512">
        <v>0</v>
      </c>
    </row>
    <row r="7893" spans="1:6">
      <c r="A7893" s="513" t="s">
        <v>14418</v>
      </c>
      <c r="B7893" s="502">
        <v>100759</v>
      </c>
      <c r="C7893" s="503" t="s">
        <v>5323</v>
      </c>
      <c r="D7893" s="502" t="s">
        <v>15</v>
      </c>
      <c r="E7893" s="504">
        <v>55.45</v>
      </c>
      <c r="F7893" s="512">
        <v>0</v>
      </c>
    </row>
    <row r="7894" spans="1:6">
      <c r="A7894" s="513" t="s">
        <v>14418</v>
      </c>
      <c r="B7894" s="502">
        <v>100748</v>
      </c>
      <c r="C7894" s="503" t="s">
        <v>1686</v>
      </c>
      <c r="D7894" s="502" t="s">
        <v>15</v>
      </c>
      <c r="E7894" s="504">
        <v>12.91</v>
      </c>
      <c r="F7894" s="512">
        <v>0</v>
      </c>
    </row>
    <row r="7895" spans="1:6">
      <c r="A7895" s="513" t="s">
        <v>14418</v>
      </c>
      <c r="B7895" s="502">
        <v>100762</v>
      </c>
      <c r="C7895" s="503" t="s">
        <v>1692</v>
      </c>
      <c r="D7895" s="502" t="s">
        <v>15</v>
      </c>
      <c r="E7895" s="504">
        <v>56.7</v>
      </c>
      <c r="F7895" s="512">
        <v>0</v>
      </c>
    </row>
    <row r="7896" spans="1:6">
      <c r="A7896" s="513" t="s">
        <v>14418</v>
      </c>
      <c r="B7896" s="502">
        <v>100750</v>
      </c>
      <c r="C7896" s="503" t="s">
        <v>1687</v>
      </c>
      <c r="D7896" s="502" t="s">
        <v>15</v>
      </c>
      <c r="E7896" s="504">
        <v>28.33</v>
      </c>
      <c r="F7896" s="512">
        <v>0</v>
      </c>
    </row>
    <row r="7897" spans="1:6">
      <c r="A7897" s="513" t="s">
        <v>14418</v>
      </c>
      <c r="B7897" s="502">
        <v>100747</v>
      </c>
      <c r="C7897" s="503" t="s">
        <v>5318</v>
      </c>
      <c r="D7897" s="502" t="s">
        <v>15</v>
      </c>
      <c r="E7897" s="504">
        <v>11.94</v>
      </c>
      <c r="F7897" s="512">
        <v>0</v>
      </c>
    </row>
    <row r="7898" spans="1:6">
      <c r="A7898" s="513" t="s">
        <v>14418</v>
      </c>
      <c r="B7898" s="502">
        <v>100761</v>
      </c>
      <c r="C7898" s="503" t="s">
        <v>5324</v>
      </c>
      <c r="D7898" s="502" t="s">
        <v>15</v>
      </c>
      <c r="E7898" s="504">
        <v>55.7</v>
      </c>
      <c r="F7898" s="512">
        <v>0</v>
      </c>
    </row>
    <row r="7899" spans="1:6">
      <c r="A7899" s="513" t="s">
        <v>14418</v>
      </c>
      <c r="B7899" s="502">
        <v>100749</v>
      </c>
      <c r="C7899" s="503" t="s">
        <v>5319</v>
      </c>
      <c r="D7899" s="502" t="s">
        <v>15</v>
      </c>
      <c r="E7899" s="504">
        <v>27.84</v>
      </c>
      <c r="F7899" s="512">
        <v>0</v>
      </c>
    </row>
    <row r="7900" spans="1:6">
      <c r="A7900" s="513" t="s">
        <v>14418</v>
      </c>
      <c r="B7900" s="502">
        <v>100720</v>
      </c>
      <c r="C7900" s="503" t="s">
        <v>1674</v>
      </c>
      <c r="D7900" s="502" t="s">
        <v>15</v>
      </c>
      <c r="E7900" s="504">
        <v>12.36</v>
      </c>
      <c r="F7900" s="512">
        <v>0</v>
      </c>
    </row>
    <row r="7901" spans="1:6">
      <c r="A7901" s="513" t="s">
        <v>14418</v>
      </c>
      <c r="B7901" s="502">
        <v>100722</v>
      </c>
      <c r="C7901" s="503" t="s">
        <v>1675</v>
      </c>
      <c r="D7901" s="502" t="s">
        <v>15</v>
      </c>
      <c r="E7901" s="504">
        <v>27.83</v>
      </c>
      <c r="F7901" s="512">
        <v>0</v>
      </c>
    </row>
    <row r="7902" spans="1:6">
      <c r="A7902" s="513" t="s">
        <v>14418</v>
      </c>
      <c r="B7902" s="502">
        <v>100719</v>
      </c>
      <c r="C7902" s="503" t="s">
        <v>5306</v>
      </c>
      <c r="D7902" s="502" t="s">
        <v>15</v>
      </c>
      <c r="E7902" s="504">
        <v>12.31</v>
      </c>
      <c r="F7902" s="512">
        <v>0</v>
      </c>
    </row>
    <row r="7903" spans="1:6">
      <c r="A7903" s="513" t="s">
        <v>14418</v>
      </c>
      <c r="B7903" s="502">
        <v>100721</v>
      </c>
      <c r="C7903" s="503" t="s">
        <v>5307</v>
      </c>
      <c r="D7903" s="502" t="s">
        <v>15</v>
      </c>
      <c r="E7903" s="504">
        <v>28.45</v>
      </c>
      <c r="F7903" s="512">
        <v>0</v>
      </c>
    </row>
    <row r="7904" spans="1:6">
      <c r="A7904" s="513" t="s">
        <v>14418</v>
      </c>
      <c r="B7904" s="502">
        <v>100724</v>
      </c>
      <c r="C7904" s="503" t="s">
        <v>1676</v>
      </c>
      <c r="D7904" s="502" t="s">
        <v>15</v>
      </c>
      <c r="E7904" s="504">
        <v>16.079999999999998</v>
      </c>
      <c r="F7904" s="512">
        <v>0</v>
      </c>
    </row>
    <row r="7905" spans="1:6">
      <c r="A7905" s="513" t="s">
        <v>14418</v>
      </c>
      <c r="B7905" s="502">
        <v>100726</v>
      </c>
      <c r="C7905" s="503" t="s">
        <v>1677</v>
      </c>
      <c r="D7905" s="502" t="s">
        <v>15</v>
      </c>
      <c r="E7905" s="504">
        <v>31.42</v>
      </c>
      <c r="F7905" s="512">
        <v>0</v>
      </c>
    </row>
    <row r="7906" spans="1:6">
      <c r="A7906" s="513" t="s">
        <v>14418</v>
      </c>
      <c r="B7906" s="502">
        <v>100723</v>
      </c>
      <c r="C7906" s="503" t="s">
        <v>5308</v>
      </c>
      <c r="D7906" s="502" t="s">
        <v>15</v>
      </c>
      <c r="E7906" s="504">
        <v>13.21</v>
      </c>
      <c r="F7906" s="512">
        <v>0</v>
      </c>
    </row>
    <row r="7907" spans="1:6">
      <c r="A7907" s="513" t="s">
        <v>14418</v>
      </c>
      <c r="B7907" s="502">
        <v>100725</v>
      </c>
      <c r="C7907" s="503" t="s">
        <v>5309</v>
      </c>
      <c r="D7907" s="502" t="s">
        <v>15</v>
      </c>
      <c r="E7907" s="504">
        <v>28.76</v>
      </c>
      <c r="F7907" s="512">
        <v>0</v>
      </c>
    </row>
    <row r="7908" spans="1:6">
      <c r="A7908" s="513" t="s">
        <v>14418</v>
      </c>
      <c r="B7908" s="502">
        <v>100752</v>
      </c>
      <c r="C7908" s="503" t="s">
        <v>1688</v>
      </c>
      <c r="D7908" s="502" t="s">
        <v>15</v>
      </c>
      <c r="E7908" s="504">
        <v>53.79</v>
      </c>
      <c r="F7908" s="512">
        <v>0</v>
      </c>
    </row>
    <row r="7909" spans="1:6">
      <c r="A7909" s="513" t="s">
        <v>14418</v>
      </c>
      <c r="B7909" s="502">
        <v>100730</v>
      </c>
      <c r="C7909" s="503" t="s">
        <v>1679</v>
      </c>
      <c r="D7909" s="502" t="s">
        <v>15</v>
      </c>
      <c r="E7909" s="504">
        <v>26.9</v>
      </c>
      <c r="F7909" s="512">
        <v>0</v>
      </c>
    </row>
    <row r="7910" spans="1:6">
      <c r="A7910" s="513" t="s">
        <v>14418</v>
      </c>
      <c r="B7910" s="502">
        <v>100751</v>
      </c>
      <c r="C7910" s="503" t="s">
        <v>5320</v>
      </c>
      <c r="D7910" s="502" t="s">
        <v>15</v>
      </c>
      <c r="E7910" s="504">
        <v>45.77</v>
      </c>
      <c r="F7910" s="512">
        <v>0</v>
      </c>
    </row>
    <row r="7911" spans="1:6">
      <c r="A7911" s="513" t="s">
        <v>14418</v>
      </c>
      <c r="B7911" s="502">
        <v>100729</v>
      </c>
      <c r="C7911" s="503" t="s">
        <v>5311</v>
      </c>
      <c r="D7911" s="502" t="s">
        <v>15</v>
      </c>
      <c r="E7911" s="504">
        <v>22.88</v>
      </c>
      <c r="F7911" s="512">
        <v>0</v>
      </c>
    </row>
    <row r="7912" spans="1:6">
      <c r="A7912" s="513" t="s">
        <v>14418</v>
      </c>
      <c r="B7912" s="502">
        <v>100728</v>
      </c>
      <c r="C7912" s="503" t="s">
        <v>1678</v>
      </c>
      <c r="D7912" s="502" t="s">
        <v>15</v>
      </c>
      <c r="E7912" s="504">
        <v>27.47</v>
      </c>
      <c r="F7912" s="512">
        <v>0</v>
      </c>
    </row>
    <row r="7913" spans="1:6">
      <c r="A7913" s="513" t="s">
        <v>14418</v>
      </c>
      <c r="B7913" s="502">
        <v>100732</v>
      </c>
      <c r="C7913" s="503" t="s">
        <v>14419</v>
      </c>
      <c r="D7913" s="502" t="s">
        <v>15</v>
      </c>
      <c r="E7913" s="504">
        <v>0</v>
      </c>
      <c r="F7913" s="512"/>
    </row>
    <row r="7914" spans="1:6">
      <c r="A7914" s="513" t="s">
        <v>14418</v>
      </c>
      <c r="B7914" s="502">
        <v>100731</v>
      </c>
      <c r="C7914" s="503" t="s">
        <v>14420</v>
      </c>
      <c r="D7914" s="502" t="s">
        <v>15</v>
      </c>
      <c r="E7914" s="504">
        <v>0</v>
      </c>
      <c r="F7914" s="512"/>
    </row>
    <row r="7915" spans="1:6">
      <c r="A7915" s="513" t="s">
        <v>14418</v>
      </c>
      <c r="B7915" s="502">
        <v>100727</v>
      </c>
      <c r="C7915" s="503" t="s">
        <v>5310</v>
      </c>
      <c r="D7915" s="502" t="s">
        <v>15</v>
      </c>
      <c r="E7915" s="504">
        <v>30.58</v>
      </c>
      <c r="F7915" s="512">
        <v>0</v>
      </c>
    </row>
    <row r="7916" spans="1:6">
      <c r="A7916" s="513" t="s">
        <v>14418</v>
      </c>
      <c r="B7916" s="502">
        <v>100756</v>
      </c>
      <c r="C7916" s="503" t="s">
        <v>14421</v>
      </c>
      <c r="D7916" s="502" t="s">
        <v>15</v>
      </c>
      <c r="E7916" s="504">
        <v>0</v>
      </c>
      <c r="F7916" s="512"/>
    </row>
    <row r="7917" spans="1:6">
      <c r="A7917" s="513" t="s">
        <v>14418</v>
      </c>
      <c r="B7917" s="502">
        <v>100738</v>
      </c>
      <c r="C7917" s="503" t="s">
        <v>14422</v>
      </c>
      <c r="D7917" s="502" t="s">
        <v>15</v>
      </c>
      <c r="E7917" s="504">
        <v>0</v>
      </c>
      <c r="F7917" s="512"/>
    </row>
    <row r="7918" spans="1:6">
      <c r="A7918" s="513" t="s">
        <v>14418</v>
      </c>
      <c r="B7918" s="502">
        <v>100755</v>
      </c>
      <c r="C7918" s="503" t="s">
        <v>14423</v>
      </c>
      <c r="D7918" s="502" t="s">
        <v>15</v>
      </c>
      <c r="E7918" s="504">
        <v>0</v>
      </c>
      <c r="F7918" s="512"/>
    </row>
    <row r="7919" spans="1:6">
      <c r="A7919" s="513" t="s">
        <v>14418</v>
      </c>
      <c r="B7919" s="502">
        <v>100737</v>
      </c>
      <c r="C7919" s="503" t="s">
        <v>14424</v>
      </c>
      <c r="D7919" s="502" t="s">
        <v>15</v>
      </c>
      <c r="E7919" s="504">
        <v>0</v>
      </c>
      <c r="F7919" s="512"/>
    </row>
    <row r="7920" spans="1:6">
      <c r="A7920" s="513" t="s">
        <v>14425</v>
      </c>
      <c r="B7920" s="502">
        <v>102499</v>
      </c>
      <c r="C7920" s="503" t="s">
        <v>3214</v>
      </c>
      <c r="D7920" s="502" t="s">
        <v>15</v>
      </c>
      <c r="E7920" s="504">
        <v>3.23</v>
      </c>
      <c r="F7920" s="512">
        <v>0</v>
      </c>
    </row>
    <row r="7921" spans="1:6">
      <c r="A7921" s="513" t="s">
        <v>14425</v>
      </c>
      <c r="B7921" s="502">
        <v>102505</v>
      </c>
      <c r="C7921" s="503" t="s">
        <v>3218</v>
      </c>
      <c r="D7921" s="502" t="s">
        <v>12</v>
      </c>
      <c r="E7921" s="504">
        <v>11.76</v>
      </c>
      <c r="F7921" s="512">
        <v>0</v>
      </c>
    </row>
    <row r="7922" spans="1:6">
      <c r="A7922" s="513" t="s">
        <v>14425</v>
      </c>
      <c r="B7922" s="502">
        <v>102504</v>
      </c>
      <c r="C7922" s="503" t="s">
        <v>3217</v>
      </c>
      <c r="D7922" s="502" t="s">
        <v>12</v>
      </c>
      <c r="E7922" s="504">
        <v>11.12</v>
      </c>
      <c r="F7922" s="512">
        <v>0</v>
      </c>
    </row>
    <row r="7923" spans="1:6">
      <c r="A7923" s="513" t="s">
        <v>14425</v>
      </c>
      <c r="B7923" s="502">
        <v>102506</v>
      </c>
      <c r="C7923" s="503" t="s">
        <v>3219</v>
      </c>
      <c r="D7923" s="502" t="s">
        <v>12</v>
      </c>
      <c r="E7923" s="504">
        <v>12.25</v>
      </c>
      <c r="F7923" s="512">
        <v>0</v>
      </c>
    </row>
    <row r="7924" spans="1:6">
      <c r="A7924" s="513" t="s">
        <v>14425</v>
      </c>
      <c r="B7924" s="502">
        <v>102500</v>
      </c>
      <c r="C7924" s="503" t="s">
        <v>3215</v>
      </c>
      <c r="D7924" s="502" t="s">
        <v>12</v>
      </c>
      <c r="E7924" s="504">
        <v>4.91</v>
      </c>
      <c r="F7924" s="512">
        <v>0</v>
      </c>
    </row>
    <row r="7925" spans="1:6">
      <c r="A7925" s="513" t="s">
        <v>14425</v>
      </c>
      <c r="B7925" s="502">
        <v>102502</v>
      </c>
      <c r="C7925" s="503" t="s">
        <v>14426</v>
      </c>
      <c r="D7925" s="502" t="s">
        <v>12</v>
      </c>
      <c r="E7925" s="504">
        <v>0</v>
      </c>
      <c r="F7925" s="512"/>
    </row>
    <row r="7926" spans="1:6">
      <c r="A7926" s="513" t="s">
        <v>14425</v>
      </c>
      <c r="B7926" s="502">
        <v>102507</v>
      </c>
      <c r="C7926" s="503" t="s">
        <v>3220</v>
      </c>
      <c r="D7926" s="502" t="s">
        <v>12</v>
      </c>
      <c r="E7926" s="504">
        <v>7.16</v>
      </c>
      <c r="F7926" s="512">
        <v>0</v>
      </c>
    </row>
    <row r="7927" spans="1:6">
      <c r="A7927" s="513" t="s">
        <v>14425</v>
      </c>
      <c r="B7927" s="502">
        <v>102510</v>
      </c>
      <c r="C7927" s="503" t="s">
        <v>14427</v>
      </c>
      <c r="D7927" s="502" t="s">
        <v>12</v>
      </c>
      <c r="E7927" s="504">
        <v>0</v>
      </c>
      <c r="F7927" s="512"/>
    </row>
    <row r="7928" spans="1:6">
      <c r="A7928" s="513" t="s">
        <v>14425</v>
      </c>
      <c r="B7928" s="502">
        <v>102512</v>
      </c>
      <c r="C7928" s="503" t="s">
        <v>3223</v>
      </c>
      <c r="D7928" s="502" t="s">
        <v>12</v>
      </c>
      <c r="E7928" s="504">
        <v>6.61</v>
      </c>
      <c r="F7928" s="512">
        <v>0.33279999999999998</v>
      </c>
    </row>
    <row r="7929" spans="1:6">
      <c r="A7929" s="513" t="s">
        <v>14425</v>
      </c>
      <c r="B7929" s="502">
        <v>102501</v>
      </c>
      <c r="C7929" s="503" t="s">
        <v>3216</v>
      </c>
      <c r="D7929" s="502" t="s">
        <v>15</v>
      </c>
      <c r="E7929" s="504">
        <v>27.95</v>
      </c>
      <c r="F7929" s="512">
        <v>0</v>
      </c>
    </row>
    <row r="7930" spans="1:6">
      <c r="A7930" s="513" t="s">
        <v>14425</v>
      </c>
      <c r="B7930" s="502">
        <v>102503</v>
      </c>
      <c r="C7930" s="503" t="s">
        <v>14428</v>
      </c>
      <c r="D7930" s="502" t="s">
        <v>15</v>
      </c>
      <c r="E7930" s="504">
        <v>0</v>
      </c>
      <c r="F7930" s="512"/>
    </row>
    <row r="7931" spans="1:6">
      <c r="A7931" s="513" t="s">
        <v>14425</v>
      </c>
      <c r="B7931" s="502">
        <v>102508</v>
      </c>
      <c r="C7931" s="503" t="s">
        <v>3221</v>
      </c>
      <c r="D7931" s="502" t="s">
        <v>15</v>
      </c>
      <c r="E7931" s="504">
        <v>50.89</v>
      </c>
      <c r="F7931" s="512">
        <v>0</v>
      </c>
    </row>
    <row r="7932" spans="1:6">
      <c r="A7932" s="513" t="s">
        <v>14425</v>
      </c>
      <c r="B7932" s="502">
        <v>102511</v>
      </c>
      <c r="C7932" s="503" t="s">
        <v>14429</v>
      </c>
      <c r="D7932" s="502" t="s">
        <v>15</v>
      </c>
      <c r="E7932" s="504">
        <v>0</v>
      </c>
      <c r="F7932" s="512"/>
    </row>
    <row r="7933" spans="1:6">
      <c r="A7933" s="513" t="s">
        <v>14425</v>
      </c>
      <c r="B7933" s="502">
        <v>102509</v>
      </c>
      <c r="C7933" s="503" t="s">
        <v>3222</v>
      </c>
      <c r="D7933" s="502" t="s">
        <v>15</v>
      </c>
      <c r="E7933" s="504">
        <v>36.56</v>
      </c>
      <c r="F7933" s="512">
        <v>0</v>
      </c>
    </row>
    <row r="7934" spans="1:6">
      <c r="A7934" s="513" t="s">
        <v>14425</v>
      </c>
      <c r="B7934" s="502">
        <v>102498</v>
      </c>
      <c r="C7934" s="503" t="s">
        <v>3213</v>
      </c>
      <c r="D7934" s="502" t="s">
        <v>12</v>
      </c>
      <c r="E7934" s="504">
        <v>1.86</v>
      </c>
      <c r="F7934" s="512">
        <v>0</v>
      </c>
    </row>
    <row r="7935" spans="1:6">
      <c r="A7935" s="513" t="s">
        <v>14425</v>
      </c>
      <c r="B7935" s="502">
        <v>102519</v>
      </c>
      <c r="C7935" s="503" t="s">
        <v>14430</v>
      </c>
      <c r="D7935" s="502" t="s">
        <v>13</v>
      </c>
      <c r="E7935" s="504">
        <v>0</v>
      </c>
      <c r="F7935" s="512"/>
    </row>
    <row r="7936" spans="1:6">
      <c r="A7936" s="513" t="s">
        <v>14425</v>
      </c>
      <c r="B7936" s="502">
        <v>102491</v>
      </c>
      <c r="C7936" s="503" t="s">
        <v>3208</v>
      </c>
      <c r="D7936" s="502" t="s">
        <v>15</v>
      </c>
      <c r="E7936" s="504">
        <v>23.19</v>
      </c>
      <c r="F7936" s="512">
        <v>0</v>
      </c>
    </row>
    <row r="7937" spans="1:6">
      <c r="A7937" s="513" t="s">
        <v>14425</v>
      </c>
      <c r="B7937" s="502">
        <v>102492</v>
      </c>
      <c r="C7937" s="503" t="s">
        <v>3209</v>
      </c>
      <c r="D7937" s="502" t="s">
        <v>15</v>
      </c>
      <c r="E7937" s="504">
        <v>29.37</v>
      </c>
      <c r="F7937" s="512">
        <v>0</v>
      </c>
    </row>
    <row r="7938" spans="1:6">
      <c r="A7938" s="513" t="s">
        <v>14425</v>
      </c>
      <c r="B7938" s="502">
        <v>102804</v>
      </c>
      <c r="C7938" s="503" t="s">
        <v>14431</v>
      </c>
      <c r="D7938" s="502" t="s">
        <v>15</v>
      </c>
      <c r="E7938" s="504">
        <v>0</v>
      </c>
      <c r="F7938" s="512"/>
    </row>
    <row r="7939" spans="1:6">
      <c r="A7939" s="513" t="s">
        <v>14425</v>
      </c>
      <c r="B7939" s="502">
        <v>102494</v>
      </c>
      <c r="C7939" s="503" t="s">
        <v>3210</v>
      </c>
      <c r="D7939" s="502" t="s">
        <v>15</v>
      </c>
      <c r="E7939" s="504">
        <v>71.95</v>
      </c>
      <c r="F7939" s="512">
        <v>0</v>
      </c>
    </row>
    <row r="7940" spans="1:6">
      <c r="A7940" s="513" t="s">
        <v>14425</v>
      </c>
      <c r="B7940" s="502">
        <v>102805</v>
      </c>
      <c r="C7940" s="503" t="s">
        <v>14432</v>
      </c>
      <c r="D7940" s="502" t="s">
        <v>15</v>
      </c>
      <c r="E7940" s="504">
        <v>0</v>
      </c>
      <c r="F7940" s="512"/>
    </row>
    <row r="7941" spans="1:6">
      <c r="A7941" s="513" t="s">
        <v>14425</v>
      </c>
      <c r="B7941" s="502">
        <v>102490</v>
      </c>
      <c r="C7941" s="503" t="s">
        <v>14433</v>
      </c>
      <c r="D7941" s="502" t="s">
        <v>15</v>
      </c>
      <c r="E7941" s="504">
        <v>0</v>
      </c>
      <c r="F7941" s="512"/>
    </row>
    <row r="7942" spans="1:6">
      <c r="A7942" s="513" t="s">
        <v>14425</v>
      </c>
      <c r="B7942" s="502">
        <v>102496</v>
      </c>
      <c r="C7942" s="503" t="s">
        <v>3211</v>
      </c>
      <c r="D7942" s="502" t="s">
        <v>12</v>
      </c>
      <c r="E7942" s="504">
        <v>15.07</v>
      </c>
      <c r="F7942" s="512">
        <v>0</v>
      </c>
    </row>
    <row r="7943" spans="1:6">
      <c r="A7943" s="513" t="s">
        <v>14425</v>
      </c>
      <c r="B7943" s="502">
        <v>102497</v>
      </c>
      <c r="C7943" s="503" t="s">
        <v>3212</v>
      </c>
      <c r="D7943" s="502" t="s">
        <v>12</v>
      </c>
      <c r="E7943" s="504">
        <v>5.29</v>
      </c>
      <c r="F7943" s="512">
        <v>0</v>
      </c>
    </row>
    <row r="7944" spans="1:6">
      <c r="A7944" s="513" t="s">
        <v>14425</v>
      </c>
      <c r="B7944" s="502">
        <v>102520</v>
      </c>
      <c r="C7944" s="503" t="s">
        <v>3225</v>
      </c>
      <c r="D7944" s="502" t="s">
        <v>15</v>
      </c>
      <c r="E7944" s="504">
        <v>91.9</v>
      </c>
      <c r="F7944" s="512">
        <v>0</v>
      </c>
    </row>
    <row r="7945" spans="1:6">
      <c r="A7945" s="513" t="s">
        <v>14425</v>
      </c>
      <c r="B7945" s="502">
        <v>102518</v>
      </c>
      <c r="C7945" s="503" t="s">
        <v>14434</v>
      </c>
      <c r="D7945" s="502" t="s">
        <v>13</v>
      </c>
      <c r="E7945" s="504">
        <v>0</v>
      </c>
      <c r="F7945" s="512"/>
    </row>
    <row r="7946" spans="1:6">
      <c r="A7946" s="513" t="s">
        <v>14425</v>
      </c>
      <c r="B7946" s="502">
        <v>102514</v>
      </c>
      <c r="C7946" s="503" t="s">
        <v>14435</v>
      </c>
      <c r="D7946" s="502" t="s">
        <v>13</v>
      </c>
      <c r="E7946" s="504">
        <v>0</v>
      </c>
      <c r="F7946" s="512"/>
    </row>
    <row r="7947" spans="1:6">
      <c r="A7947" s="513" t="s">
        <v>14425</v>
      </c>
      <c r="B7947" s="502">
        <v>102516</v>
      </c>
      <c r="C7947" s="503" t="s">
        <v>14436</v>
      </c>
      <c r="D7947" s="502" t="s">
        <v>13</v>
      </c>
      <c r="E7947" s="504">
        <v>0</v>
      </c>
      <c r="F7947" s="512"/>
    </row>
    <row r="7948" spans="1:6">
      <c r="A7948" s="513" t="s">
        <v>14425</v>
      </c>
      <c r="B7948" s="502">
        <v>102515</v>
      </c>
      <c r="C7948" s="503" t="s">
        <v>14437</v>
      </c>
      <c r="D7948" s="502" t="s">
        <v>13</v>
      </c>
      <c r="E7948" s="504">
        <v>0</v>
      </c>
      <c r="F7948" s="512"/>
    </row>
    <row r="7949" spans="1:6">
      <c r="A7949" s="513" t="s">
        <v>14425</v>
      </c>
      <c r="B7949" s="502">
        <v>102517</v>
      </c>
      <c r="C7949" s="503" t="s">
        <v>14438</v>
      </c>
      <c r="D7949" s="502" t="s">
        <v>13</v>
      </c>
      <c r="E7949" s="504">
        <v>0</v>
      </c>
      <c r="F7949" s="512"/>
    </row>
    <row r="7950" spans="1:6">
      <c r="A7950" s="513" t="s">
        <v>14425</v>
      </c>
      <c r="B7950" s="502">
        <v>102513</v>
      </c>
      <c r="C7950" s="503" t="s">
        <v>3224</v>
      </c>
      <c r="D7950" s="502" t="s">
        <v>15</v>
      </c>
      <c r="E7950" s="504">
        <v>52.93</v>
      </c>
      <c r="F7950" s="512">
        <v>0</v>
      </c>
    </row>
    <row r="7951" spans="1:6">
      <c r="A7951" s="513" t="s">
        <v>14425</v>
      </c>
      <c r="B7951" s="502">
        <v>102489</v>
      </c>
      <c r="C7951" s="503" t="s">
        <v>3207</v>
      </c>
      <c r="D7951" s="502" t="s">
        <v>15</v>
      </c>
      <c r="E7951" s="504">
        <v>32.130000000000003</v>
      </c>
      <c r="F7951" s="512">
        <v>0</v>
      </c>
    </row>
    <row r="7952" spans="1:6">
      <c r="A7952" s="513" t="s">
        <v>14425</v>
      </c>
      <c r="B7952" s="502">
        <v>102488</v>
      </c>
      <c r="C7952" s="503" t="s">
        <v>3206</v>
      </c>
      <c r="D7952" s="502" t="s">
        <v>15</v>
      </c>
      <c r="E7952" s="504">
        <v>4.03</v>
      </c>
      <c r="F7952" s="512">
        <v>1.49E-2</v>
      </c>
    </row>
    <row r="7953" spans="1:6">
      <c r="A7953" s="513" t="s">
        <v>14439</v>
      </c>
      <c r="B7953" s="502">
        <v>101730</v>
      </c>
      <c r="C7953" s="503" t="s">
        <v>14440</v>
      </c>
      <c r="D7953" s="502" t="s">
        <v>15</v>
      </c>
      <c r="E7953" s="504">
        <v>0</v>
      </c>
      <c r="F7953" s="512"/>
    </row>
    <row r="7954" spans="1:6">
      <c r="A7954" s="513" t="s">
        <v>14439</v>
      </c>
      <c r="B7954" s="502">
        <v>101746</v>
      </c>
      <c r="C7954" s="503" t="s">
        <v>2294</v>
      </c>
      <c r="D7954" s="502" t="s">
        <v>15</v>
      </c>
      <c r="E7954" s="504">
        <v>447.44</v>
      </c>
      <c r="F7954" s="512">
        <v>0.89490000000000003</v>
      </c>
    </row>
    <row r="7955" spans="1:6">
      <c r="A7955" s="513" t="s">
        <v>14439</v>
      </c>
      <c r="B7955" s="502">
        <v>98679</v>
      </c>
      <c r="C7955" s="503" t="s">
        <v>2299</v>
      </c>
      <c r="D7955" s="502" t="s">
        <v>15</v>
      </c>
      <c r="E7955" s="504">
        <v>40.619999999999997</v>
      </c>
      <c r="F7955" s="512">
        <v>5.4699999999999999E-2</v>
      </c>
    </row>
    <row r="7956" spans="1:6">
      <c r="A7956" s="513" t="s">
        <v>14439</v>
      </c>
      <c r="B7956" s="502">
        <v>98680</v>
      </c>
      <c r="C7956" s="503" t="s">
        <v>2300</v>
      </c>
      <c r="D7956" s="502" t="s">
        <v>15</v>
      </c>
      <c r="E7956" s="504">
        <v>51.05</v>
      </c>
      <c r="F7956" s="512">
        <v>4.3499999999999997E-2</v>
      </c>
    </row>
    <row r="7957" spans="1:6">
      <c r="A7957" s="513" t="s">
        <v>14439</v>
      </c>
      <c r="B7957" s="502">
        <v>101749</v>
      </c>
      <c r="C7957" s="503" t="s">
        <v>2291</v>
      </c>
      <c r="D7957" s="502" t="s">
        <v>15</v>
      </c>
      <c r="E7957" s="504">
        <v>59.57</v>
      </c>
      <c r="F7957" s="512">
        <v>3.73E-2</v>
      </c>
    </row>
    <row r="7958" spans="1:6">
      <c r="A7958" s="513" t="s">
        <v>14439</v>
      </c>
      <c r="B7958" s="502">
        <v>98681</v>
      </c>
      <c r="C7958" s="503" t="s">
        <v>2301</v>
      </c>
      <c r="D7958" s="502" t="s">
        <v>15</v>
      </c>
      <c r="E7958" s="504">
        <v>37.869999999999997</v>
      </c>
      <c r="F7958" s="512">
        <v>5.8599999999999999E-2</v>
      </c>
    </row>
    <row r="7959" spans="1:6">
      <c r="A7959" s="513" t="s">
        <v>14439</v>
      </c>
      <c r="B7959" s="502">
        <v>98682</v>
      </c>
      <c r="C7959" s="503" t="s">
        <v>2302</v>
      </c>
      <c r="D7959" s="502" t="s">
        <v>15</v>
      </c>
      <c r="E7959" s="504">
        <v>48.3</v>
      </c>
      <c r="F7959" s="512">
        <v>4.5999999999999999E-2</v>
      </c>
    </row>
    <row r="7960" spans="1:6">
      <c r="A7960" s="513" t="s">
        <v>14439</v>
      </c>
      <c r="B7960" s="502">
        <v>101750</v>
      </c>
      <c r="C7960" s="503" t="s">
        <v>2292</v>
      </c>
      <c r="D7960" s="502" t="s">
        <v>15</v>
      </c>
      <c r="E7960" s="504">
        <v>56.82</v>
      </c>
      <c r="F7960" s="512">
        <v>3.9100000000000003E-2</v>
      </c>
    </row>
    <row r="7961" spans="1:6">
      <c r="A7961" s="513" t="s">
        <v>14439</v>
      </c>
      <c r="B7961" s="502">
        <v>101737</v>
      </c>
      <c r="C7961" s="503" t="s">
        <v>2316</v>
      </c>
      <c r="D7961" s="502" t="s">
        <v>15</v>
      </c>
      <c r="E7961" s="504">
        <v>134.68</v>
      </c>
      <c r="F7961" s="512">
        <v>0</v>
      </c>
    </row>
    <row r="7962" spans="1:6">
      <c r="A7962" s="513" t="s">
        <v>14439</v>
      </c>
      <c r="B7962" s="502">
        <v>101735</v>
      </c>
      <c r="C7962" s="503" t="s">
        <v>2314</v>
      </c>
      <c r="D7962" s="502" t="s">
        <v>15</v>
      </c>
      <c r="E7962" s="504">
        <v>428.63</v>
      </c>
      <c r="F7962" s="512">
        <v>0</v>
      </c>
    </row>
    <row r="7963" spans="1:6">
      <c r="A7963" s="513" t="s">
        <v>14439</v>
      </c>
      <c r="B7963" s="502">
        <v>101734</v>
      </c>
      <c r="C7963" s="503" t="s">
        <v>2313</v>
      </c>
      <c r="D7963" s="502" t="s">
        <v>15</v>
      </c>
      <c r="E7963" s="504">
        <v>418.42</v>
      </c>
      <c r="F7963" s="512">
        <v>0</v>
      </c>
    </row>
    <row r="7964" spans="1:6">
      <c r="A7964" s="513" t="s">
        <v>14439</v>
      </c>
      <c r="B7964" s="502">
        <v>101736</v>
      </c>
      <c r="C7964" s="503" t="s">
        <v>2315</v>
      </c>
      <c r="D7964" s="502" t="s">
        <v>15</v>
      </c>
      <c r="E7964" s="504">
        <v>114.45</v>
      </c>
      <c r="F7964" s="512">
        <v>0</v>
      </c>
    </row>
    <row r="7965" spans="1:6">
      <c r="A7965" s="513" t="s">
        <v>14439</v>
      </c>
      <c r="B7965" s="502">
        <v>101733</v>
      </c>
      <c r="C7965" s="503" t="s">
        <v>2312</v>
      </c>
      <c r="D7965" s="502" t="s">
        <v>15</v>
      </c>
      <c r="E7965" s="504">
        <v>277.5</v>
      </c>
      <c r="F7965" s="512">
        <v>0</v>
      </c>
    </row>
    <row r="7966" spans="1:6">
      <c r="A7966" s="513" t="s">
        <v>14439</v>
      </c>
      <c r="B7966" s="502">
        <v>98678</v>
      </c>
      <c r="C7966" s="503" t="s">
        <v>2298</v>
      </c>
      <c r="D7966" s="502" t="s">
        <v>15</v>
      </c>
      <c r="E7966" s="504">
        <v>355.34</v>
      </c>
      <c r="F7966" s="512">
        <v>0</v>
      </c>
    </row>
    <row r="7967" spans="1:6">
      <c r="A7967" s="513" t="s">
        <v>14439</v>
      </c>
      <c r="B7967" s="502">
        <v>98677</v>
      </c>
      <c r="C7967" s="503" t="s">
        <v>14441</v>
      </c>
      <c r="D7967" s="502" t="s">
        <v>15</v>
      </c>
      <c r="E7967" s="504">
        <v>0</v>
      </c>
      <c r="F7967" s="512"/>
    </row>
    <row r="7968" spans="1:6">
      <c r="A7968" s="513" t="s">
        <v>14439</v>
      </c>
      <c r="B7968" s="502">
        <v>98676</v>
      </c>
      <c r="C7968" s="503" t="s">
        <v>14442</v>
      </c>
      <c r="D7968" s="502" t="s">
        <v>15</v>
      </c>
      <c r="E7968" s="504">
        <v>0</v>
      </c>
      <c r="F7968" s="512"/>
    </row>
    <row r="7969" spans="1:6">
      <c r="A7969" s="513" t="s">
        <v>14439</v>
      </c>
      <c r="B7969" s="502">
        <v>98675</v>
      </c>
      <c r="C7969" s="503" t="s">
        <v>14443</v>
      </c>
      <c r="D7969" s="502" t="s">
        <v>15</v>
      </c>
      <c r="E7969" s="504">
        <v>0</v>
      </c>
      <c r="F7969" s="512"/>
    </row>
    <row r="7970" spans="1:6">
      <c r="A7970" s="513" t="s">
        <v>14439</v>
      </c>
      <c r="B7970" s="502">
        <v>101747</v>
      </c>
      <c r="C7970" s="503" t="s">
        <v>2324</v>
      </c>
      <c r="D7970" s="502" t="s">
        <v>15</v>
      </c>
      <c r="E7970" s="504">
        <v>84.52</v>
      </c>
      <c r="F7970" s="512">
        <v>1E-4</v>
      </c>
    </row>
    <row r="7971" spans="1:6">
      <c r="A7971" s="513" t="s">
        <v>14439</v>
      </c>
      <c r="B7971" s="502">
        <v>104162</v>
      </c>
      <c r="C7971" s="503" t="s">
        <v>5332</v>
      </c>
      <c r="D7971" s="502" t="s">
        <v>15</v>
      </c>
      <c r="E7971" s="504">
        <v>93.99</v>
      </c>
      <c r="F7971" s="512">
        <v>2.6100000000000002E-2</v>
      </c>
    </row>
    <row r="7972" spans="1:6">
      <c r="A7972" s="513" t="s">
        <v>14439</v>
      </c>
      <c r="B7972" s="502">
        <v>98671</v>
      </c>
      <c r="C7972" s="503" t="s">
        <v>2296</v>
      </c>
      <c r="D7972" s="502" t="s">
        <v>15</v>
      </c>
      <c r="E7972" s="504">
        <v>370.66</v>
      </c>
      <c r="F7972" s="512">
        <v>0</v>
      </c>
    </row>
    <row r="7973" spans="1:6">
      <c r="A7973" s="513" t="s">
        <v>14439</v>
      </c>
      <c r="B7973" s="502">
        <v>101092</v>
      </c>
      <c r="C7973" s="503" t="s">
        <v>1810</v>
      </c>
      <c r="D7973" s="502" t="s">
        <v>15</v>
      </c>
      <c r="E7973" s="504">
        <v>383.04</v>
      </c>
      <c r="F7973" s="512">
        <v>0</v>
      </c>
    </row>
    <row r="7974" spans="1:6">
      <c r="A7974" s="513" t="s">
        <v>14439</v>
      </c>
      <c r="B7974" s="502">
        <v>101091</v>
      </c>
      <c r="C7974" s="503" t="s">
        <v>1809</v>
      </c>
      <c r="D7974" s="502" t="s">
        <v>15</v>
      </c>
      <c r="E7974" s="504">
        <v>166.22</v>
      </c>
      <c r="F7974" s="512">
        <v>0.56740000000000002</v>
      </c>
    </row>
    <row r="7975" spans="1:6">
      <c r="A7975" s="513" t="s">
        <v>14439</v>
      </c>
      <c r="B7975" s="502">
        <v>101726</v>
      </c>
      <c r="C7975" s="503" t="s">
        <v>2308</v>
      </c>
      <c r="D7975" s="502" t="s">
        <v>15</v>
      </c>
      <c r="E7975" s="504">
        <v>212.85</v>
      </c>
      <c r="F7975" s="512">
        <v>0.44309999999999999</v>
      </c>
    </row>
    <row r="7976" spans="1:6">
      <c r="A7976" s="513" t="s">
        <v>14439</v>
      </c>
      <c r="B7976" s="502">
        <v>101725</v>
      </c>
      <c r="C7976" s="503" t="s">
        <v>2307</v>
      </c>
      <c r="D7976" s="502" t="s">
        <v>15</v>
      </c>
      <c r="E7976" s="504">
        <v>316.01</v>
      </c>
      <c r="F7976" s="512">
        <v>0.2984</v>
      </c>
    </row>
    <row r="7977" spans="1:6">
      <c r="A7977" s="513" t="s">
        <v>14439</v>
      </c>
      <c r="B7977" s="502">
        <v>98672</v>
      </c>
      <c r="C7977" s="503" t="s">
        <v>2297</v>
      </c>
      <c r="D7977" s="502" t="s">
        <v>15</v>
      </c>
      <c r="E7977" s="504">
        <v>476.26</v>
      </c>
      <c r="F7977" s="512">
        <v>0</v>
      </c>
    </row>
    <row r="7978" spans="1:6">
      <c r="A7978" s="513" t="s">
        <v>14439</v>
      </c>
      <c r="B7978" s="502">
        <v>101093</v>
      </c>
      <c r="C7978" s="503" t="s">
        <v>1811</v>
      </c>
      <c r="D7978" s="502" t="s">
        <v>15</v>
      </c>
      <c r="E7978" s="504">
        <v>488.64</v>
      </c>
      <c r="F7978" s="512">
        <v>0</v>
      </c>
    </row>
    <row r="7979" spans="1:6">
      <c r="A7979" s="513" t="s">
        <v>14439</v>
      </c>
      <c r="B7979" s="502">
        <v>101731</v>
      </c>
      <c r="C7979" s="503" t="s">
        <v>2309</v>
      </c>
      <c r="D7979" s="502" t="s">
        <v>15</v>
      </c>
      <c r="E7979" s="504">
        <v>352.66</v>
      </c>
      <c r="F7979" s="512">
        <v>0.77980000000000005</v>
      </c>
    </row>
    <row r="7980" spans="1:6">
      <c r="A7980" s="513" t="s">
        <v>14439</v>
      </c>
      <c r="B7980" s="502">
        <v>101732</v>
      </c>
      <c r="C7980" s="503" t="s">
        <v>2310</v>
      </c>
      <c r="D7980" s="502" t="s">
        <v>15</v>
      </c>
      <c r="E7980" s="504">
        <v>107.97</v>
      </c>
      <c r="F7980" s="512">
        <v>0.45429999999999998</v>
      </c>
    </row>
    <row r="7981" spans="1:6">
      <c r="A7981" s="513" t="s">
        <v>14439</v>
      </c>
      <c r="B7981" s="502">
        <v>101090</v>
      </c>
      <c r="C7981" s="503" t="s">
        <v>1808</v>
      </c>
      <c r="D7981" s="502" t="s">
        <v>15</v>
      </c>
      <c r="E7981" s="504">
        <v>239.24</v>
      </c>
      <c r="F7981" s="512">
        <v>0.68200000000000005</v>
      </c>
    </row>
    <row r="7982" spans="1:6">
      <c r="A7982" s="513" t="s">
        <v>14439</v>
      </c>
      <c r="B7982" s="502">
        <v>101751</v>
      </c>
      <c r="C7982" s="503" t="s">
        <v>2295</v>
      </c>
      <c r="D7982" s="502" t="s">
        <v>15</v>
      </c>
      <c r="E7982" s="504">
        <v>296.33999999999997</v>
      </c>
      <c r="F7982" s="512">
        <v>0.82669999999999999</v>
      </c>
    </row>
    <row r="7983" spans="1:6">
      <c r="A7983" s="513" t="s">
        <v>14439</v>
      </c>
      <c r="B7983" s="502">
        <v>101729</v>
      </c>
      <c r="C7983" s="503" t="s">
        <v>2293</v>
      </c>
      <c r="D7983" s="502" t="s">
        <v>15</v>
      </c>
      <c r="E7983" s="504">
        <v>289.02999999999997</v>
      </c>
      <c r="F7983" s="512">
        <v>0.84760000000000002</v>
      </c>
    </row>
    <row r="7984" spans="1:6">
      <c r="A7984" s="513" t="s">
        <v>14439</v>
      </c>
      <c r="B7984" s="502">
        <v>98683</v>
      </c>
      <c r="C7984" s="503" t="s">
        <v>14444</v>
      </c>
      <c r="D7984" s="502" t="s">
        <v>15</v>
      </c>
      <c r="E7984" s="504">
        <v>0</v>
      </c>
      <c r="F7984" s="512"/>
    </row>
    <row r="7985" spans="1:6">
      <c r="A7985" s="513" t="s">
        <v>14439</v>
      </c>
      <c r="B7985" s="502">
        <v>101094</v>
      </c>
      <c r="C7985" s="503" t="s">
        <v>5331</v>
      </c>
      <c r="D7985" s="502" t="s">
        <v>12</v>
      </c>
      <c r="E7985" s="504">
        <v>171.69</v>
      </c>
      <c r="F7985" s="512">
        <v>0</v>
      </c>
    </row>
    <row r="7986" spans="1:6">
      <c r="A7986" s="513" t="s">
        <v>14439</v>
      </c>
      <c r="B7986" s="502">
        <v>101095</v>
      </c>
      <c r="C7986" s="503" t="s">
        <v>14445</v>
      </c>
      <c r="D7986" s="502" t="s">
        <v>12</v>
      </c>
      <c r="E7986" s="504">
        <v>0</v>
      </c>
      <c r="F7986" s="512"/>
    </row>
    <row r="7987" spans="1:6">
      <c r="A7987" s="513" t="s">
        <v>14439</v>
      </c>
      <c r="B7987" s="502">
        <v>101728</v>
      </c>
      <c r="C7987" s="503" t="s">
        <v>14446</v>
      </c>
      <c r="D7987" s="502" t="s">
        <v>15</v>
      </c>
      <c r="E7987" s="504">
        <v>0</v>
      </c>
      <c r="F7987" s="512"/>
    </row>
    <row r="7988" spans="1:6">
      <c r="A7988" s="513" t="s">
        <v>14439</v>
      </c>
      <c r="B7988" s="502">
        <v>101727</v>
      </c>
      <c r="C7988" s="503" t="s">
        <v>2311</v>
      </c>
      <c r="D7988" s="502" t="s">
        <v>15</v>
      </c>
      <c r="E7988" s="504">
        <v>201.68</v>
      </c>
      <c r="F7988" s="512">
        <v>0</v>
      </c>
    </row>
    <row r="7989" spans="1:6">
      <c r="A7989" s="513" t="s">
        <v>14439</v>
      </c>
      <c r="B7989" s="502">
        <v>101748</v>
      </c>
      <c r="C7989" s="503" t="s">
        <v>2317</v>
      </c>
      <c r="D7989" s="502" t="s">
        <v>15</v>
      </c>
      <c r="E7989" s="504">
        <v>4.01</v>
      </c>
      <c r="F7989" s="512">
        <v>1.2500000000000001E-2</v>
      </c>
    </row>
    <row r="7990" spans="1:6">
      <c r="A7990" s="513" t="s">
        <v>14439</v>
      </c>
      <c r="B7990" s="502">
        <v>101742</v>
      </c>
      <c r="C7990" s="503" t="s">
        <v>2325</v>
      </c>
      <c r="D7990" s="502" t="s">
        <v>12</v>
      </c>
      <c r="E7990" s="504">
        <v>63.3</v>
      </c>
      <c r="F7990" s="512">
        <v>0</v>
      </c>
    </row>
    <row r="7991" spans="1:6">
      <c r="A7991" s="513" t="s">
        <v>14439</v>
      </c>
      <c r="B7991" s="502">
        <v>101740</v>
      </c>
      <c r="C7991" s="503" t="s">
        <v>2322</v>
      </c>
      <c r="D7991" s="502" t="s">
        <v>12</v>
      </c>
      <c r="E7991" s="504">
        <v>54.71</v>
      </c>
      <c r="F7991" s="512">
        <v>0.3332</v>
      </c>
    </row>
    <row r="7992" spans="1:6">
      <c r="A7992" s="513" t="s">
        <v>14439</v>
      </c>
      <c r="B7992" s="502">
        <v>98685</v>
      </c>
      <c r="C7992" s="503" t="s">
        <v>2303</v>
      </c>
      <c r="D7992" s="502" t="s">
        <v>12</v>
      </c>
      <c r="E7992" s="504">
        <v>68.33</v>
      </c>
      <c r="F7992" s="512">
        <v>0</v>
      </c>
    </row>
    <row r="7993" spans="1:6">
      <c r="A7993" s="513" t="s">
        <v>14439</v>
      </c>
      <c r="B7993" s="502">
        <v>98686</v>
      </c>
      <c r="C7993" s="503" t="s">
        <v>2304</v>
      </c>
      <c r="D7993" s="502" t="s">
        <v>12</v>
      </c>
      <c r="E7993" s="504">
        <v>48.53</v>
      </c>
      <c r="F7993" s="512">
        <v>0.23200000000000001</v>
      </c>
    </row>
    <row r="7994" spans="1:6">
      <c r="A7994" s="513" t="s">
        <v>14439</v>
      </c>
      <c r="B7994" s="502">
        <v>101739</v>
      </c>
      <c r="C7994" s="503" t="s">
        <v>2321</v>
      </c>
      <c r="D7994" s="502" t="s">
        <v>12</v>
      </c>
      <c r="E7994" s="504">
        <v>43.61</v>
      </c>
      <c r="F7994" s="512">
        <v>0.52990000000000004</v>
      </c>
    </row>
    <row r="7995" spans="1:6">
      <c r="A7995" s="513" t="s">
        <v>14439</v>
      </c>
      <c r="B7995" s="502">
        <v>101738</v>
      </c>
      <c r="C7995" s="503" t="s">
        <v>2320</v>
      </c>
      <c r="D7995" s="502" t="s">
        <v>12</v>
      </c>
      <c r="E7995" s="504">
        <v>39.880000000000003</v>
      </c>
      <c r="F7995" s="512">
        <v>0.57950000000000002</v>
      </c>
    </row>
    <row r="7996" spans="1:6">
      <c r="A7996" s="513" t="s">
        <v>14439</v>
      </c>
      <c r="B7996" s="502">
        <v>101741</v>
      </c>
      <c r="C7996" s="503" t="s">
        <v>2323</v>
      </c>
      <c r="D7996" s="502" t="s">
        <v>12</v>
      </c>
      <c r="E7996" s="504">
        <v>26.43</v>
      </c>
      <c r="F7996" s="512">
        <v>0</v>
      </c>
    </row>
    <row r="7997" spans="1:6">
      <c r="A7997" s="513" t="s">
        <v>14439</v>
      </c>
      <c r="B7997" s="502">
        <v>98697</v>
      </c>
      <c r="C7997" s="503" t="s">
        <v>2319</v>
      </c>
      <c r="D7997" s="502" t="s">
        <v>12</v>
      </c>
      <c r="E7997" s="504">
        <v>57.84</v>
      </c>
      <c r="F7997" s="512">
        <v>0</v>
      </c>
    </row>
    <row r="7998" spans="1:6">
      <c r="A7998" s="513" t="s">
        <v>14439</v>
      </c>
      <c r="B7998" s="502">
        <v>98688</v>
      </c>
      <c r="C7998" s="503" t="s">
        <v>2305</v>
      </c>
      <c r="D7998" s="502" t="s">
        <v>12</v>
      </c>
      <c r="E7998" s="504">
        <v>71.22</v>
      </c>
      <c r="F7998" s="512">
        <v>0</v>
      </c>
    </row>
    <row r="7999" spans="1:6">
      <c r="A7999" s="513" t="s">
        <v>14439</v>
      </c>
      <c r="B7999" s="502">
        <v>98687</v>
      </c>
      <c r="C7999" s="503" t="s">
        <v>14447</v>
      </c>
      <c r="D7999" s="502" t="s">
        <v>12</v>
      </c>
      <c r="E7999" s="504">
        <v>0</v>
      </c>
      <c r="F7999" s="512"/>
    </row>
    <row r="8000" spans="1:6">
      <c r="A8000" s="513" t="s">
        <v>14439</v>
      </c>
      <c r="B8000" s="502">
        <v>98689</v>
      </c>
      <c r="C8000" s="503" t="s">
        <v>2306</v>
      </c>
      <c r="D8000" s="502" t="s">
        <v>12</v>
      </c>
      <c r="E8000" s="504">
        <v>98.6</v>
      </c>
      <c r="F8000" s="512">
        <v>0</v>
      </c>
    </row>
    <row r="8001" spans="1:6">
      <c r="A8001" s="513" t="s">
        <v>14439</v>
      </c>
      <c r="B8001" s="502">
        <v>98695</v>
      </c>
      <c r="C8001" s="503" t="s">
        <v>2318</v>
      </c>
      <c r="D8001" s="502" t="s">
        <v>12</v>
      </c>
      <c r="E8001" s="504">
        <v>88.5</v>
      </c>
      <c r="F8001" s="512">
        <v>0</v>
      </c>
    </row>
    <row r="8002" spans="1:6">
      <c r="A8002" s="513" t="s">
        <v>14448</v>
      </c>
      <c r="B8002" s="502">
        <v>100606</v>
      </c>
      <c r="C8002" s="503" t="s">
        <v>1490</v>
      </c>
      <c r="D8002" s="502" t="s">
        <v>13</v>
      </c>
      <c r="E8002" s="504">
        <v>1898.1</v>
      </c>
      <c r="F8002" s="512">
        <v>3.8E-3</v>
      </c>
    </row>
    <row r="8003" spans="1:6">
      <c r="A8003" s="513" t="s">
        <v>14448</v>
      </c>
      <c r="B8003" s="502">
        <v>100604</v>
      </c>
      <c r="C8003" s="503" t="s">
        <v>1488</v>
      </c>
      <c r="D8003" s="502" t="s">
        <v>13</v>
      </c>
      <c r="E8003" s="504">
        <v>809.44</v>
      </c>
      <c r="F8003" s="512">
        <v>8.6E-3</v>
      </c>
    </row>
    <row r="8004" spans="1:6">
      <c r="A8004" s="513" t="s">
        <v>14448</v>
      </c>
      <c r="B8004" s="502">
        <v>100605</v>
      </c>
      <c r="C8004" s="503" t="s">
        <v>1489</v>
      </c>
      <c r="D8004" s="502" t="s">
        <v>13</v>
      </c>
      <c r="E8004" s="504">
        <v>1259.06</v>
      </c>
      <c r="F8004" s="512">
        <v>5.4999999999999997E-3</v>
      </c>
    </row>
    <row r="8005" spans="1:6">
      <c r="A8005" s="513" t="s">
        <v>14448</v>
      </c>
      <c r="B8005" s="502">
        <v>100580</v>
      </c>
      <c r="C8005" s="503" t="s">
        <v>1464</v>
      </c>
      <c r="D8005" s="502" t="s">
        <v>13</v>
      </c>
      <c r="E8005" s="504">
        <v>730.39</v>
      </c>
      <c r="F8005" s="512">
        <v>1.0699999999999999E-2</v>
      </c>
    </row>
    <row r="8006" spans="1:6">
      <c r="A8006" s="513" t="s">
        <v>14448</v>
      </c>
      <c r="B8006" s="502">
        <v>100579</v>
      </c>
      <c r="C8006" s="503" t="s">
        <v>1463</v>
      </c>
      <c r="D8006" s="502" t="s">
        <v>13</v>
      </c>
      <c r="E8006" s="504">
        <v>675.49</v>
      </c>
      <c r="F8006" s="512">
        <v>1.03E-2</v>
      </c>
    </row>
    <row r="8007" spans="1:6">
      <c r="A8007" s="513" t="s">
        <v>14448</v>
      </c>
      <c r="B8007" s="502">
        <v>100609</v>
      </c>
      <c r="C8007" s="503" t="s">
        <v>1493</v>
      </c>
      <c r="D8007" s="502" t="s">
        <v>13</v>
      </c>
      <c r="E8007" s="504">
        <v>1936.01</v>
      </c>
      <c r="F8007" s="512">
        <v>3.8E-3</v>
      </c>
    </row>
    <row r="8008" spans="1:6">
      <c r="A8008" s="513" t="s">
        <v>14448</v>
      </c>
      <c r="B8008" s="502">
        <v>100607</v>
      </c>
      <c r="C8008" s="503" t="s">
        <v>1491</v>
      </c>
      <c r="D8008" s="502" t="s">
        <v>13</v>
      </c>
      <c r="E8008" s="504">
        <v>832.72</v>
      </c>
      <c r="F8008" s="512">
        <v>8.3000000000000001E-3</v>
      </c>
    </row>
    <row r="8009" spans="1:6">
      <c r="A8009" s="513" t="s">
        <v>14448</v>
      </c>
      <c r="B8009" s="502">
        <v>100608</v>
      </c>
      <c r="C8009" s="503" t="s">
        <v>1492</v>
      </c>
      <c r="D8009" s="502" t="s">
        <v>13</v>
      </c>
      <c r="E8009" s="504">
        <v>1288.07</v>
      </c>
      <c r="F8009" s="512">
        <v>5.4000000000000003E-3</v>
      </c>
    </row>
    <row r="8010" spans="1:6">
      <c r="A8010" s="513" t="s">
        <v>14448</v>
      </c>
      <c r="B8010" s="502">
        <v>100582</v>
      </c>
      <c r="C8010" s="503" t="s">
        <v>1466</v>
      </c>
      <c r="D8010" s="502" t="s">
        <v>13</v>
      </c>
      <c r="E8010" s="504">
        <v>804.47</v>
      </c>
      <c r="F8010" s="512">
        <v>1.04E-2</v>
      </c>
    </row>
    <row r="8011" spans="1:6">
      <c r="A8011" s="513" t="s">
        <v>14448</v>
      </c>
      <c r="B8011" s="502">
        <v>100581</v>
      </c>
      <c r="C8011" s="503" t="s">
        <v>1465</v>
      </c>
      <c r="D8011" s="502" t="s">
        <v>13</v>
      </c>
      <c r="E8011" s="504">
        <v>705.54</v>
      </c>
      <c r="F8011" s="512">
        <v>9.9000000000000008E-3</v>
      </c>
    </row>
    <row r="8012" spans="1:6">
      <c r="A8012" s="513" t="s">
        <v>14448</v>
      </c>
      <c r="B8012" s="502">
        <v>100613</v>
      </c>
      <c r="C8012" s="503" t="s">
        <v>1497</v>
      </c>
      <c r="D8012" s="502" t="s">
        <v>13</v>
      </c>
      <c r="E8012" s="504">
        <v>1973.05</v>
      </c>
      <c r="F8012" s="512">
        <v>3.7000000000000002E-3</v>
      </c>
    </row>
    <row r="8013" spans="1:6">
      <c r="A8013" s="513" t="s">
        <v>14448</v>
      </c>
      <c r="B8013" s="502">
        <v>100610</v>
      </c>
      <c r="C8013" s="503" t="s">
        <v>1494</v>
      </c>
      <c r="D8013" s="502" t="s">
        <v>13</v>
      </c>
      <c r="E8013" s="504">
        <v>855.93</v>
      </c>
      <c r="F8013" s="512">
        <v>8.2000000000000007E-3</v>
      </c>
    </row>
    <row r="8014" spans="1:6">
      <c r="A8014" s="513" t="s">
        <v>14448</v>
      </c>
      <c r="B8014" s="502">
        <v>100611</v>
      </c>
      <c r="C8014" s="503" t="s">
        <v>1495</v>
      </c>
      <c r="D8014" s="502" t="s">
        <v>13</v>
      </c>
      <c r="E8014" s="504">
        <v>1060.3499999999999</v>
      </c>
      <c r="F8014" s="512">
        <v>6.6E-3</v>
      </c>
    </row>
    <row r="8015" spans="1:6">
      <c r="A8015" s="513" t="s">
        <v>14448</v>
      </c>
      <c r="B8015" s="502">
        <v>100612</v>
      </c>
      <c r="C8015" s="503" t="s">
        <v>1496</v>
      </c>
      <c r="D8015" s="502" t="s">
        <v>13</v>
      </c>
      <c r="E8015" s="504">
        <v>1316.52</v>
      </c>
      <c r="F8015" s="512">
        <v>5.3E-3</v>
      </c>
    </row>
    <row r="8016" spans="1:6">
      <c r="A8016" s="513" t="s">
        <v>14448</v>
      </c>
      <c r="B8016" s="502">
        <v>100584</v>
      </c>
      <c r="C8016" s="503" t="s">
        <v>1468</v>
      </c>
      <c r="D8016" s="502" t="s">
        <v>13</v>
      </c>
      <c r="E8016" s="504">
        <v>796.9</v>
      </c>
      <c r="F8016" s="512">
        <v>1.01E-2</v>
      </c>
    </row>
    <row r="8017" spans="1:6">
      <c r="A8017" s="513" t="s">
        <v>14448</v>
      </c>
      <c r="B8017" s="502">
        <v>100583</v>
      </c>
      <c r="C8017" s="503" t="s">
        <v>1467</v>
      </c>
      <c r="D8017" s="502" t="s">
        <v>13</v>
      </c>
      <c r="E8017" s="504">
        <v>737.38</v>
      </c>
      <c r="F8017" s="512">
        <v>9.4999999999999998E-3</v>
      </c>
    </row>
    <row r="8018" spans="1:6">
      <c r="A8018" s="513" t="s">
        <v>14448</v>
      </c>
      <c r="B8018" s="502">
        <v>100616</v>
      </c>
      <c r="C8018" s="503" t="s">
        <v>1500</v>
      </c>
      <c r="D8018" s="502" t="s">
        <v>13</v>
      </c>
      <c r="E8018" s="504">
        <v>2050.39</v>
      </c>
      <c r="F8018" s="512">
        <v>3.8E-3</v>
      </c>
    </row>
    <row r="8019" spans="1:6">
      <c r="A8019" s="513" t="s">
        <v>14448</v>
      </c>
      <c r="B8019" s="502">
        <v>100614</v>
      </c>
      <c r="C8019" s="503" t="s">
        <v>1498</v>
      </c>
      <c r="D8019" s="502" t="s">
        <v>13</v>
      </c>
      <c r="E8019" s="504">
        <v>1111.51</v>
      </c>
      <c r="F8019" s="512">
        <v>6.4999999999999997E-3</v>
      </c>
    </row>
    <row r="8020" spans="1:6">
      <c r="A8020" s="513" t="s">
        <v>14448</v>
      </c>
      <c r="B8020" s="502">
        <v>100615</v>
      </c>
      <c r="C8020" s="503" t="s">
        <v>1499</v>
      </c>
      <c r="D8020" s="502" t="s">
        <v>13</v>
      </c>
      <c r="E8020" s="504">
        <v>1372.97</v>
      </c>
      <c r="F8020" s="512">
        <v>5.3E-3</v>
      </c>
    </row>
    <row r="8021" spans="1:6">
      <c r="A8021" s="513" t="s">
        <v>14448</v>
      </c>
      <c r="B8021" s="502">
        <v>100586</v>
      </c>
      <c r="C8021" s="503" t="s">
        <v>1470</v>
      </c>
      <c r="D8021" s="502" t="s">
        <v>13</v>
      </c>
      <c r="E8021" s="504">
        <v>894.39</v>
      </c>
      <c r="F8021" s="512">
        <v>9.9000000000000008E-3</v>
      </c>
    </row>
    <row r="8022" spans="1:6">
      <c r="A8022" s="513" t="s">
        <v>14448</v>
      </c>
      <c r="B8022" s="502">
        <v>100585</v>
      </c>
      <c r="C8022" s="503" t="s">
        <v>1469</v>
      </c>
      <c r="D8022" s="502" t="s">
        <v>13</v>
      </c>
      <c r="E8022" s="504">
        <v>799.55</v>
      </c>
      <c r="F8022" s="512">
        <v>8.8999999999999999E-3</v>
      </c>
    </row>
    <row r="8023" spans="1:6">
      <c r="A8023" s="513" t="s">
        <v>14448</v>
      </c>
      <c r="B8023" s="502">
        <v>100618</v>
      </c>
      <c r="C8023" s="503" t="s">
        <v>1502</v>
      </c>
      <c r="D8023" s="502" t="s">
        <v>13</v>
      </c>
      <c r="E8023" s="504">
        <v>2135.91</v>
      </c>
      <c r="F8023" s="512">
        <v>3.7000000000000002E-3</v>
      </c>
    </row>
    <row r="8024" spans="1:6">
      <c r="A8024" s="513" t="s">
        <v>14448</v>
      </c>
      <c r="B8024" s="502">
        <v>100617</v>
      </c>
      <c r="C8024" s="503" t="s">
        <v>1501</v>
      </c>
      <c r="D8024" s="502" t="s">
        <v>13</v>
      </c>
      <c r="E8024" s="504">
        <v>1429.12</v>
      </c>
      <c r="F8024" s="512">
        <v>5.1999999999999998E-3</v>
      </c>
    </row>
    <row r="8025" spans="1:6">
      <c r="A8025" s="513" t="s">
        <v>14448</v>
      </c>
      <c r="B8025" s="502">
        <v>100588</v>
      </c>
      <c r="C8025" s="503" t="s">
        <v>1472</v>
      </c>
      <c r="D8025" s="502" t="s">
        <v>13</v>
      </c>
      <c r="E8025" s="504">
        <v>937.31</v>
      </c>
      <c r="F8025" s="512">
        <v>9.1000000000000004E-3</v>
      </c>
    </row>
    <row r="8026" spans="1:6">
      <c r="A8026" s="513" t="s">
        <v>14448</v>
      </c>
      <c r="B8026" s="502">
        <v>100587</v>
      </c>
      <c r="C8026" s="503" t="s">
        <v>1471</v>
      </c>
      <c r="D8026" s="502" t="s">
        <v>13</v>
      </c>
      <c r="E8026" s="504">
        <v>863.58</v>
      </c>
      <c r="F8026" s="512">
        <v>8.3000000000000001E-3</v>
      </c>
    </row>
    <row r="8027" spans="1:6">
      <c r="A8027" s="513" t="s">
        <v>14448</v>
      </c>
      <c r="B8027" s="502">
        <v>100590</v>
      </c>
      <c r="C8027" s="503" t="s">
        <v>1474</v>
      </c>
      <c r="D8027" s="502" t="s">
        <v>13</v>
      </c>
      <c r="E8027" s="504">
        <v>1019.51</v>
      </c>
      <c r="F8027" s="512">
        <v>8.6E-3</v>
      </c>
    </row>
    <row r="8028" spans="1:6">
      <c r="A8028" s="513" t="s">
        <v>14448</v>
      </c>
      <c r="B8028" s="502">
        <v>100589</v>
      </c>
      <c r="C8028" s="503" t="s">
        <v>1473</v>
      </c>
      <c r="D8028" s="502" t="s">
        <v>13</v>
      </c>
      <c r="E8028" s="504">
        <v>946.68</v>
      </c>
      <c r="F8028" s="512">
        <v>8.2000000000000007E-3</v>
      </c>
    </row>
    <row r="8029" spans="1:6">
      <c r="A8029" s="513" t="s">
        <v>14448</v>
      </c>
      <c r="B8029" s="502">
        <v>100592</v>
      </c>
      <c r="C8029" s="503" t="s">
        <v>1476</v>
      </c>
      <c r="D8029" s="502" t="s">
        <v>13</v>
      </c>
      <c r="E8029" s="504">
        <v>1007.33</v>
      </c>
      <c r="F8029" s="512">
        <v>8.6999999999999994E-3</v>
      </c>
    </row>
    <row r="8030" spans="1:6">
      <c r="A8030" s="513" t="s">
        <v>14448</v>
      </c>
      <c r="B8030" s="502">
        <v>100591</v>
      </c>
      <c r="C8030" s="503" t="s">
        <v>1475</v>
      </c>
      <c r="D8030" s="502" t="s">
        <v>13</v>
      </c>
      <c r="E8030" s="504">
        <v>946.96</v>
      </c>
      <c r="F8030" s="512">
        <v>8.3000000000000001E-3</v>
      </c>
    </row>
    <row r="8031" spans="1:6">
      <c r="A8031" s="513" t="s">
        <v>14448</v>
      </c>
      <c r="B8031" s="502">
        <v>100594</v>
      </c>
      <c r="C8031" s="503" t="s">
        <v>1478</v>
      </c>
      <c r="D8031" s="502" t="s">
        <v>13</v>
      </c>
      <c r="E8031" s="504">
        <v>1116.67</v>
      </c>
      <c r="F8031" s="512">
        <v>8.8000000000000005E-3</v>
      </c>
    </row>
    <row r="8032" spans="1:6">
      <c r="A8032" s="513" t="s">
        <v>14448</v>
      </c>
      <c r="B8032" s="502">
        <v>100593</v>
      </c>
      <c r="C8032" s="503" t="s">
        <v>1477</v>
      </c>
      <c r="D8032" s="502" t="s">
        <v>13</v>
      </c>
      <c r="E8032" s="504">
        <v>1014.31</v>
      </c>
      <c r="F8032" s="512">
        <v>7.9000000000000008E-3</v>
      </c>
    </row>
    <row r="8033" spans="1:6">
      <c r="A8033" s="513" t="s">
        <v>14448</v>
      </c>
      <c r="B8033" s="502">
        <v>100596</v>
      </c>
      <c r="C8033" s="503" t="s">
        <v>1480</v>
      </c>
      <c r="D8033" s="502" t="s">
        <v>13</v>
      </c>
      <c r="E8033" s="504">
        <v>1354.44</v>
      </c>
      <c r="F8033" s="512">
        <v>8.2000000000000007E-3</v>
      </c>
    </row>
    <row r="8034" spans="1:6">
      <c r="A8034" s="513" t="s">
        <v>14448</v>
      </c>
      <c r="B8034" s="502">
        <v>100595</v>
      </c>
      <c r="C8034" s="503" t="s">
        <v>1479</v>
      </c>
      <c r="D8034" s="502" t="s">
        <v>13</v>
      </c>
      <c r="E8034" s="504">
        <v>1216.3</v>
      </c>
      <c r="F8034" s="512">
        <v>6.8999999999999999E-3</v>
      </c>
    </row>
    <row r="8035" spans="1:6">
      <c r="A8035" s="513" t="s">
        <v>14448</v>
      </c>
      <c r="B8035" s="502">
        <v>100598</v>
      </c>
      <c r="C8035" s="503" t="s">
        <v>1482</v>
      </c>
      <c r="D8035" s="502" t="s">
        <v>13</v>
      </c>
      <c r="E8035" s="504">
        <v>1511.86</v>
      </c>
      <c r="F8035" s="512">
        <v>7.7000000000000002E-3</v>
      </c>
    </row>
    <row r="8036" spans="1:6">
      <c r="A8036" s="513" t="s">
        <v>14448</v>
      </c>
      <c r="B8036" s="502">
        <v>100597</v>
      </c>
      <c r="C8036" s="503" t="s">
        <v>1481</v>
      </c>
      <c r="D8036" s="502" t="s">
        <v>13</v>
      </c>
      <c r="E8036" s="504">
        <v>1397.95</v>
      </c>
      <c r="F8036" s="512">
        <v>6.7999999999999996E-3</v>
      </c>
    </row>
    <row r="8037" spans="1:6">
      <c r="A8037" s="513" t="s">
        <v>14448</v>
      </c>
      <c r="B8037" s="502">
        <v>100603</v>
      </c>
      <c r="C8037" s="503" t="s">
        <v>1487</v>
      </c>
      <c r="D8037" s="502" t="s">
        <v>13</v>
      </c>
      <c r="E8037" s="504">
        <v>1826.69</v>
      </c>
      <c r="F8037" s="512">
        <v>3.8999999999999998E-3</v>
      </c>
    </row>
    <row r="8038" spans="1:6">
      <c r="A8038" s="513" t="s">
        <v>14448</v>
      </c>
      <c r="B8038" s="502">
        <v>100599</v>
      </c>
      <c r="C8038" s="503" t="s">
        <v>1483</v>
      </c>
      <c r="D8038" s="502" t="s">
        <v>13</v>
      </c>
      <c r="E8038" s="504">
        <v>647.22</v>
      </c>
      <c r="F8038" s="512">
        <v>0.01</v>
      </c>
    </row>
    <row r="8039" spans="1:6">
      <c r="A8039" s="513" t="s">
        <v>14448</v>
      </c>
      <c r="B8039" s="502">
        <v>100600</v>
      </c>
      <c r="C8039" s="503" t="s">
        <v>1484</v>
      </c>
      <c r="D8039" s="502" t="s">
        <v>13</v>
      </c>
      <c r="E8039" s="504">
        <v>760.63</v>
      </c>
      <c r="F8039" s="512">
        <v>8.8999999999999999E-3</v>
      </c>
    </row>
    <row r="8040" spans="1:6">
      <c r="A8040" s="513" t="s">
        <v>14448</v>
      </c>
      <c r="B8040" s="502">
        <v>100601</v>
      </c>
      <c r="C8040" s="503" t="s">
        <v>1485</v>
      </c>
      <c r="D8040" s="502" t="s">
        <v>13</v>
      </c>
      <c r="E8040" s="504">
        <v>956.3</v>
      </c>
      <c r="F8040" s="512">
        <v>7.1000000000000004E-3</v>
      </c>
    </row>
    <row r="8041" spans="1:6">
      <c r="A8041" s="513" t="s">
        <v>14448</v>
      </c>
      <c r="B8041" s="502">
        <v>100602</v>
      </c>
      <c r="C8041" s="503" t="s">
        <v>1486</v>
      </c>
      <c r="D8041" s="502" t="s">
        <v>13</v>
      </c>
      <c r="E8041" s="504">
        <v>1200.3599999999999</v>
      </c>
      <c r="F8041" s="512">
        <v>5.5999999999999999E-3</v>
      </c>
    </row>
    <row r="8042" spans="1:6">
      <c r="A8042" s="513" t="s">
        <v>14448</v>
      </c>
      <c r="B8042" s="502">
        <v>100578</v>
      </c>
      <c r="C8042" s="503" t="s">
        <v>1462</v>
      </c>
      <c r="D8042" s="502" t="s">
        <v>13</v>
      </c>
      <c r="E8042" s="504">
        <v>614.92999999999995</v>
      </c>
      <c r="F8042" s="512">
        <v>1.12E-2</v>
      </c>
    </row>
    <row r="8043" spans="1:6">
      <c r="A8043" s="513" t="s">
        <v>14448</v>
      </c>
      <c r="B8043" s="502">
        <v>100623</v>
      </c>
      <c r="C8043" s="503" t="s">
        <v>1507</v>
      </c>
      <c r="D8043" s="502" t="s">
        <v>13</v>
      </c>
      <c r="E8043" s="504">
        <v>2531.6</v>
      </c>
      <c r="F8043" s="512">
        <v>0.748</v>
      </c>
    </row>
    <row r="8044" spans="1:6">
      <c r="A8044" s="513" t="s">
        <v>14448</v>
      </c>
      <c r="B8044" s="502">
        <v>100621</v>
      </c>
      <c r="C8044" s="503" t="s">
        <v>1505</v>
      </c>
      <c r="D8044" s="502" t="s">
        <v>13</v>
      </c>
      <c r="E8044" s="504">
        <v>3056.77</v>
      </c>
      <c r="F8044" s="512">
        <v>0.80689999999999995</v>
      </c>
    </row>
    <row r="8045" spans="1:6">
      <c r="A8045" s="513" t="s">
        <v>14448</v>
      </c>
      <c r="B8045" s="502">
        <v>100622</v>
      </c>
      <c r="C8045" s="503" t="s">
        <v>1506</v>
      </c>
      <c r="D8045" s="502" t="s">
        <v>13</v>
      </c>
      <c r="E8045" s="504">
        <v>2353.7199999999998</v>
      </c>
      <c r="F8045" s="512">
        <v>0.74470000000000003</v>
      </c>
    </row>
    <row r="8046" spans="1:6">
      <c r="A8046" s="513" t="s">
        <v>14448</v>
      </c>
      <c r="B8046" s="502">
        <v>100620</v>
      </c>
      <c r="C8046" s="503" t="s">
        <v>1504</v>
      </c>
      <c r="D8046" s="502" t="s">
        <v>13</v>
      </c>
      <c r="E8046" s="504">
        <v>2641.99</v>
      </c>
      <c r="F8046" s="512">
        <v>0.79069999999999996</v>
      </c>
    </row>
    <row r="8047" spans="1:6">
      <c r="A8047" s="513" t="s">
        <v>14448</v>
      </c>
      <c r="B8047" s="502">
        <v>100619</v>
      </c>
      <c r="C8047" s="503" t="s">
        <v>1503</v>
      </c>
      <c r="D8047" s="502" t="s">
        <v>13</v>
      </c>
      <c r="E8047" s="504">
        <v>580.27</v>
      </c>
      <c r="F8047" s="512">
        <v>0.60009999999999997</v>
      </c>
    </row>
    <row r="8048" spans="1:6">
      <c r="A8048" s="513" t="s">
        <v>14449</v>
      </c>
      <c r="B8048" s="502">
        <v>97985</v>
      </c>
      <c r="C8048" s="503" t="s">
        <v>2804</v>
      </c>
      <c r="D8048" s="502" t="s">
        <v>12</v>
      </c>
      <c r="E8048" s="504">
        <v>1560.87</v>
      </c>
      <c r="F8048" s="512">
        <v>0</v>
      </c>
    </row>
    <row r="8049" spans="1:6">
      <c r="A8049" s="513" t="s">
        <v>14449</v>
      </c>
      <c r="B8049" s="502">
        <v>97993</v>
      </c>
      <c r="C8049" s="503" t="s">
        <v>2808</v>
      </c>
      <c r="D8049" s="502" t="s">
        <v>12</v>
      </c>
      <c r="E8049" s="504">
        <v>2221.1999999999998</v>
      </c>
      <c r="F8049" s="512">
        <v>0</v>
      </c>
    </row>
    <row r="8050" spans="1:6">
      <c r="A8050" s="513" t="s">
        <v>14449</v>
      </c>
      <c r="B8050" s="502">
        <v>97991</v>
      </c>
      <c r="C8050" s="503" t="s">
        <v>2807</v>
      </c>
      <c r="D8050" s="502" t="s">
        <v>12</v>
      </c>
      <c r="E8050" s="504">
        <v>1037.0899999999999</v>
      </c>
      <c r="F8050" s="512">
        <v>2.9000000000000001E-2</v>
      </c>
    </row>
    <row r="8051" spans="1:6">
      <c r="A8051" s="513" t="s">
        <v>14449</v>
      </c>
      <c r="B8051" s="502">
        <v>99283</v>
      </c>
      <c r="C8051" s="503" t="s">
        <v>2856</v>
      </c>
      <c r="D8051" s="502" t="s">
        <v>12</v>
      </c>
      <c r="E8051" s="504">
        <v>1210.1300000000001</v>
      </c>
      <c r="F8051" s="512">
        <v>0</v>
      </c>
    </row>
    <row r="8052" spans="1:6">
      <c r="A8052" s="513" t="s">
        <v>14449</v>
      </c>
      <c r="B8052" s="502">
        <v>99293</v>
      </c>
      <c r="C8052" s="503" t="s">
        <v>2860</v>
      </c>
      <c r="D8052" s="502" t="s">
        <v>12</v>
      </c>
      <c r="E8052" s="504">
        <v>1462.96</v>
      </c>
      <c r="F8052" s="512">
        <v>0</v>
      </c>
    </row>
    <row r="8053" spans="1:6">
      <c r="A8053" s="513" t="s">
        <v>14449</v>
      </c>
      <c r="B8053" s="502">
        <v>99243</v>
      </c>
      <c r="C8053" s="503" t="s">
        <v>2842</v>
      </c>
      <c r="D8053" s="502" t="s">
        <v>12</v>
      </c>
      <c r="E8053" s="504">
        <v>1715.73</v>
      </c>
      <c r="F8053" s="512">
        <v>0</v>
      </c>
    </row>
    <row r="8054" spans="1:6">
      <c r="A8054" s="513" t="s">
        <v>14449</v>
      </c>
      <c r="B8054" s="502">
        <v>99249</v>
      </c>
      <c r="C8054" s="503" t="s">
        <v>2845</v>
      </c>
      <c r="D8054" s="502" t="s">
        <v>12</v>
      </c>
      <c r="E8054" s="504">
        <v>2094.96</v>
      </c>
      <c r="F8054" s="512">
        <v>0</v>
      </c>
    </row>
    <row r="8055" spans="1:6">
      <c r="A8055" s="513" t="s">
        <v>14449</v>
      </c>
      <c r="B8055" s="502">
        <v>99278</v>
      </c>
      <c r="C8055" s="503" t="s">
        <v>2853</v>
      </c>
      <c r="D8055" s="502" t="s">
        <v>12</v>
      </c>
      <c r="E8055" s="504">
        <v>427.63</v>
      </c>
      <c r="F8055" s="512">
        <v>4.07E-2</v>
      </c>
    </row>
    <row r="8056" spans="1:6">
      <c r="A8056" s="513" t="s">
        <v>14449</v>
      </c>
      <c r="B8056" s="502">
        <v>99288</v>
      </c>
      <c r="C8056" s="503" t="s">
        <v>2857</v>
      </c>
      <c r="D8056" s="502" t="s">
        <v>12</v>
      </c>
      <c r="E8056" s="504">
        <v>564.91</v>
      </c>
      <c r="F8056" s="512">
        <v>3.5799999999999998E-2</v>
      </c>
    </row>
    <row r="8057" spans="1:6">
      <c r="A8057" s="513" t="s">
        <v>14449</v>
      </c>
      <c r="B8057" s="502">
        <v>99240</v>
      </c>
      <c r="C8057" s="503" t="s">
        <v>2840</v>
      </c>
      <c r="D8057" s="502" t="s">
        <v>12</v>
      </c>
      <c r="E8057" s="504">
        <v>752.4</v>
      </c>
      <c r="F8057" s="512">
        <v>3.1199999999999999E-2</v>
      </c>
    </row>
    <row r="8058" spans="1:6">
      <c r="A8058" s="513" t="s">
        <v>14449</v>
      </c>
      <c r="B8058" s="502">
        <v>99246</v>
      </c>
      <c r="C8058" s="503" t="s">
        <v>2843</v>
      </c>
      <c r="D8058" s="502" t="s">
        <v>12</v>
      </c>
      <c r="E8058" s="504">
        <v>1031.57</v>
      </c>
      <c r="F8058" s="512">
        <v>2.92E-2</v>
      </c>
    </row>
    <row r="8059" spans="1:6">
      <c r="A8059" s="513" t="s">
        <v>14449</v>
      </c>
      <c r="B8059" s="502">
        <v>97981</v>
      </c>
      <c r="C8059" s="503" t="s">
        <v>2802</v>
      </c>
      <c r="D8059" s="502" t="s">
        <v>12</v>
      </c>
      <c r="E8059" s="504">
        <v>1296.72</v>
      </c>
      <c r="F8059" s="512">
        <v>0</v>
      </c>
    </row>
    <row r="8060" spans="1:6">
      <c r="A8060" s="513" t="s">
        <v>14449</v>
      </c>
      <c r="B8060" s="502">
        <v>97989</v>
      </c>
      <c r="C8060" s="503" t="s">
        <v>2806</v>
      </c>
      <c r="D8060" s="502" t="s">
        <v>12</v>
      </c>
      <c r="E8060" s="504">
        <v>1824.97</v>
      </c>
      <c r="F8060" s="512">
        <v>0</v>
      </c>
    </row>
    <row r="8061" spans="1:6">
      <c r="A8061" s="513" t="s">
        <v>14449</v>
      </c>
      <c r="B8061" s="502">
        <v>98409</v>
      </c>
      <c r="C8061" s="503" t="s">
        <v>2839</v>
      </c>
      <c r="D8061" s="502" t="s">
        <v>12</v>
      </c>
      <c r="E8061" s="504">
        <v>430.08</v>
      </c>
      <c r="F8061" s="512">
        <v>4.0399999999999998E-2</v>
      </c>
    </row>
    <row r="8062" spans="1:6">
      <c r="A8062" s="513" t="s">
        <v>14449</v>
      </c>
      <c r="B8062" s="502">
        <v>97983</v>
      </c>
      <c r="C8062" s="503" t="s">
        <v>2803</v>
      </c>
      <c r="D8062" s="502" t="s">
        <v>12</v>
      </c>
      <c r="E8062" s="504">
        <v>568.13</v>
      </c>
      <c r="F8062" s="512">
        <v>3.56E-2</v>
      </c>
    </row>
    <row r="8063" spans="1:6">
      <c r="A8063" s="513" t="s">
        <v>14449</v>
      </c>
      <c r="B8063" s="502">
        <v>97987</v>
      </c>
      <c r="C8063" s="503" t="s">
        <v>2805</v>
      </c>
      <c r="D8063" s="502" t="s">
        <v>12</v>
      </c>
      <c r="E8063" s="504">
        <v>756.44</v>
      </c>
      <c r="F8063" s="512">
        <v>3.1099999999999999E-2</v>
      </c>
    </row>
    <row r="8064" spans="1:6">
      <c r="A8064" s="513" t="s">
        <v>14449</v>
      </c>
      <c r="B8064" s="502">
        <v>99241</v>
      </c>
      <c r="C8064" s="503" t="s">
        <v>2841</v>
      </c>
      <c r="D8064" s="502" t="s">
        <v>12</v>
      </c>
      <c r="E8064" s="504">
        <v>2015.86</v>
      </c>
      <c r="F8064" s="512">
        <v>0</v>
      </c>
    </row>
    <row r="8065" spans="1:6">
      <c r="A8065" s="513" t="s">
        <v>14449</v>
      </c>
      <c r="B8065" s="502">
        <v>99247</v>
      </c>
      <c r="C8065" s="503" t="s">
        <v>2844</v>
      </c>
      <c r="D8065" s="502" t="s">
        <v>12</v>
      </c>
      <c r="E8065" s="504">
        <v>2298.77</v>
      </c>
      <c r="F8065" s="512">
        <v>0</v>
      </c>
    </row>
    <row r="8066" spans="1:6">
      <c r="A8066" s="513" t="s">
        <v>14449</v>
      </c>
      <c r="B8066" s="502">
        <v>99263</v>
      </c>
      <c r="C8066" s="503" t="s">
        <v>2848</v>
      </c>
      <c r="D8066" s="502" t="s">
        <v>12</v>
      </c>
      <c r="E8066" s="504">
        <v>2581.6999999999998</v>
      </c>
      <c r="F8066" s="512">
        <v>0</v>
      </c>
    </row>
    <row r="8067" spans="1:6">
      <c r="A8067" s="513" t="s">
        <v>14449</v>
      </c>
      <c r="B8067" s="502">
        <v>99276</v>
      </c>
      <c r="C8067" s="503" t="s">
        <v>2851</v>
      </c>
      <c r="D8067" s="502" t="s">
        <v>12</v>
      </c>
      <c r="E8067" s="504">
        <v>2864.67</v>
      </c>
      <c r="F8067" s="512">
        <v>0</v>
      </c>
    </row>
    <row r="8068" spans="1:6">
      <c r="A8068" s="513" t="s">
        <v>14449</v>
      </c>
      <c r="B8068" s="502">
        <v>99291</v>
      </c>
      <c r="C8068" s="503" t="s">
        <v>2859</v>
      </c>
      <c r="D8068" s="502" t="s">
        <v>12</v>
      </c>
      <c r="E8068" s="504">
        <v>3147.56</v>
      </c>
      <c r="F8068" s="512">
        <v>0</v>
      </c>
    </row>
    <row r="8069" spans="1:6">
      <c r="A8069" s="513" t="s">
        <v>14449</v>
      </c>
      <c r="B8069" s="502">
        <v>99297</v>
      </c>
      <c r="C8069" s="503" t="s">
        <v>2862</v>
      </c>
      <c r="D8069" s="502" t="s">
        <v>12</v>
      </c>
      <c r="E8069" s="504">
        <v>3453.15</v>
      </c>
      <c r="F8069" s="512">
        <v>0</v>
      </c>
    </row>
    <row r="8070" spans="1:6">
      <c r="A8070" s="513" t="s">
        <v>14449</v>
      </c>
      <c r="B8070" s="502">
        <v>99254</v>
      </c>
      <c r="C8070" s="503" t="s">
        <v>2846</v>
      </c>
      <c r="D8070" s="502" t="s">
        <v>12</v>
      </c>
      <c r="E8070" s="504">
        <v>1450.01</v>
      </c>
      <c r="F8070" s="512">
        <v>0</v>
      </c>
    </row>
    <row r="8071" spans="1:6">
      <c r="A8071" s="513" t="s">
        <v>14449</v>
      </c>
      <c r="B8071" s="502">
        <v>99261</v>
      </c>
      <c r="C8071" s="503" t="s">
        <v>2847</v>
      </c>
      <c r="D8071" s="502" t="s">
        <v>12</v>
      </c>
      <c r="E8071" s="504">
        <v>1732.9</v>
      </c>
      <c r="F8071" s="512">
        <v>0</v>
      </c>
    </row>
    <row r="8072" spans="1:6">
      <c r="A8072" s="513" t="s">
        <v>14449</v>
      </c>
      <c r="B8072" s="502">
        <v>99266</v>
      </c>
      <c r="C8072" s="503" t="s">
        <v>2849</v>
      </c>
      <c r="D8072" s="502" t="s">
        <v>12</v>
      </c>
      <c r="E8072" s="504">
        <v>2015.86</v>
      </c>
      <c r="F8072" s="512">
        <v>0</v>
      </c>
    </row>
    <row r="8073" spans="1:6">
      <c r="A8073" s="513" t="s">
        <v>14449</v>
      </c>
      <c r="B8073" s="502">
        <v>99269</v>
      </c>
      <c r="C8073" s="503" t="s">
        <v>2850</v>
      </c>
      <c r="D8073" s="502" t="s">
        <v>12</v>
      </c>
      <c r="E8073" s="504">
        <v>2298.77</v>
      </c>
      <c r="F8073" s="512">
        <v>0</v>
      </c>
    </row>
    <row r="8074" spans="1:6">
      <c r="A8074" s="513" t="s">
        <v>14449</v>
      </c>
      <c r="B8074" s="502">
        <v>99277</v>
      </c>
      <c r="C8074" s="503" t="s">
        <v>2852</v>
      </c>
      <c r="D8074" s="502" t="s">
        <v>12</v>
      </c>
      <c r="E8074" s="504">
        <v>2581.6999999999998</v>
      </c>
      <c r="F8074" s="512">
        <v>0</v>
      </c>
    </row>
    <row r="8075" spans="1:6">
      <c r="A8075" s="513" t="s">
        <v>14449</v>
      </c>
      <c r="B8075" s="502">
        <v>99281</v>
      </c>
      <c r="C8075" s="503" t="s">
        <v>2854</v>
      </c>
      <c r="D8075" s="502" t="s">
        <v>12</v>
      </c>
      <c r="E8075" s="504">
        <v>2864.67</v>
      </c>
      <c r="F8075" s="512">
        <v>0</v>
      </c>
    </row>
    <row r="8076" spans="1:6">
      <c r="A8076" s="513" t="s">
        <v>14449</v>
      </c>
      <c r="B8076" s="502">
        <v>99289</v>
      </c>
      <c r="C8076" s="503" t="s">
        <v>2858</v>
      </c>
      <c r="D8076" s="502" t="s">
        <v>12</v>
      </c>
      <c r="E8076" s="504">
        <v>3147.56</v>
      </c>
      <c r="F8076" s="512">
        <v>0</v>
      </c>
    </row>
    <row r="8077" spans="1:6">
      <c r="A8077" s="513" t="s">
        <v>14449</v>
      </c>
      <c r="B8077" s="502">
        <v>99282</v>
      </c>
      <c r="C8077" s="503" t="s">
        <v>2855</v>
      </c>
      <c r="D8077" s="502" t="s">
        <v>12</v>
      </c>
      <c r="E8077" s="504">
        <v>3174.98</v>
      </c>
      <c r="F8077" s="512">
        <v>0</v>
      </c>
    </row>
    <row r="8078" spans="1:6">
      <c r="A8078" s="513" t="s">
        <v>14449</v>
      </c>
      <c r="B8078" s="502">
        <v>99296</v>
      </c>
      <c r="C8078" s="503" t="s">
        <v>2861</v>
      </c>
      <c r="D8078" s="502" t="s">
        <v>12</v>
      </c>
      <c r="E8078" s="504">
        <v>3457.88</v>
      </c>
      <c r="F8078" s="512">
        <v>0</v>
      </c>
    </row>
    <row r="8079" spans="1:6">
      <c r="A8079" s="513" t="s">
        <v>14449</v>
      </c>
      <c r="B8079" s="502">
        <v>99299</v>
      </c>
      <c r="C8079" s="503" t="s">
        <v>2863</v>
      </c>
      <c r="D8079" s="502" t="s">
        <v>12</v>
      </c>
      <c r="E8079" s="504">
        <v>3740.71</v>
      </c>
      <c r="F8079" s="512">
        <v>0</v>
      </c>
    </row>
    <row r="8080" spans="1:6">
      <c r="A8080" s="513" t="s">
        <v>14449</v>
      </c>
      <c r="B8080" s="502">
        <v>99302</v>
      </c>
      <c r="C8080" s="503" t="s">
        <v>2864</v>
      </c>
      <c r="D8080" s="502" t="s">
        <v>12</v>
      </c>
      <c r="E8080" s="504">
        <v>4028.34</v>
      </c>
      <c r="F8080" s="512">
        <v>0</v>
      </c>
    </row>
    <row r="8081" spans="1:6">
      <c r="A8081" s="513" t="s">
        <v>14449</v>
      </c>
      <c r="B8081" s="502">
        <v>99307</v>
      </c>
      <c r="C8081" s="503" t="s">
        <v>2867</v>
      </c>
      <c r="D8081" s="502" t="s">
        <v>12</v>
      </c>
      <c r="E8081" s="504">
        <v>2604.39</v>
      </c>
      <c r="F8081" s="512">
        <v>0</v>
      </c>
    </row>
    <row r="8082" spans="1:6">
      <c r="A8082" s="513" t="s">
        <v>14449</v>
      </c>
      <c r="B8082" s="502">
        <v>99317</v>
      </c>
      <c r="C8082" s="503" t="s">
        <v>2871</v>
      </c>
      <c r="D8082" s="502" t="s">
        <v>12</v>
      </c>
      <c r="E8082" s="504">
        <v>2887.3</v>
      </c>
      <c r="F8082" s="512">
        <v>0</v>
      </c>
    </row>
    <row r="8083" spans="1:6">
      <c r="A8083" s="513" t="s">
        <v>14449</v>
      </c>
      <c r="B8083" s="502">
        <v>99321</v>
      </c>
      <c r="C8083" s="503" t="s">
        <v>2874</v>
      </c>
      <c r="D8083" s="502" t="s">
        <v>12</v>
      </c>
      <c r="E8083" s="504">
        <v>3170.25</v>
      </c>
      <c r="F8083" s="512">
        <v>0</v>
      </c>
    </row>
    <row r="8084" spans="1:6">
      <c r="A8084" s="513" t="s">
        <v>14449</v>
      </c>
      <c r="B8084" s="502">
        <v>99323</v>
      </c>
      <c r="C8084" s="503" t="s">
        <v>2875</v>
      </c>
      <c r="D8084" s="502" t="s">
        <v>12</v>
      </c>
      <c r="E8084" s="504">
        <v>3453.15</v>
      </c>
      <c r="F8084" s="512">
        <v>0</v>
      </c>
    </row>
    <row r="8085" spans="1:6">
      <c r="A8085" s="513" t="s">
        <v>14449</v>
      </c>
      <c r="B8085" s="502">
        <v>99325</v>
      </c>
      <c r="C8085" s="503" t="s">
        <v>2876</v>
      </c>
      <c r="D8085" s="502" t="s">
        <v>12</v>
      </c>
      <c r="E8085" s="504">
        <v>3740.71</v>
      </c>
      <c r="F8085" s="512">
        <v>0</v>
      </c>
    </row>
    <row r="8086" spans="1:6">
      <c r="A8086" s="513" t="s">
        <v>14449</v>
      </c>
      <c r="B8086" s="502">
        <v>99311</v>
      </c>
      <c r="C8086" s="503" t="s">
        <v>2869</v>
      </c>
      <c r="D8086" s="502" t="s">
        <v>12</v>
      </c>
      <c r="E8086" s="504">
        <v>4316.01</v>
      </c>
      <c r="F8086" s="512">
        <v>0</v>
      </c>
    </row>
    <row r="8087" spans="1:6">
      <c r="A8087" s="513" t="s">
        <v>14449</v>
      </c>
      <c r="B8087" s="502">
        <v>99314</v>
      </c>
      <c r="C8087" s="503" t="s">
        <v>2870</v>
      </c>
      <c r="D8087" s="502" t="s">
        <v>12</v>
      </c>
      <c r="E8087" s="504">
        <v>4603.66</v>
      </c>
      <c r="F8087" s="512">
        <v>0</v>
      </c>
    </row>
    <row r="8088" spans="1:6">
      <c r="A8088" s="513" t="s">
        <v>14449</v>
      </c>
      <c r="B8088" s="502">
        <v>99304</v>
      </c>
      <c r="C8088" s="503" t="s">
        <v>2865</v>
      </c>
      <c r="D8088" s="502" t="s">
        <v>12</v>
      </c>
      <c r="E8088" s="504">
        <v>3745.44</v>
      </c>
      <c r="F8088" s="512">
        <v>0</v>
      </c>
    </row>
    <row r="8089" spans="1:6">
      <c r="A8089" s="513" t="s">
        <v>14449</v>
      </c>
      <c r="B8089" s="502">
        <v>99306</v>
      </c>
      <c r="C8089" s="503" t="s">
        <v>2866</v>
      </c>
      <c r="D8089" s="502" t="s">
        <v>12</v>
      </c>
      <c r="E8089" s="504">
        <v>4028.34</v>
      </c>
      <c r="F8089" s="512">
        <v>0</v>
      </c>
    </row>
    <row r="8090" spans="1:6">
      <c r="A8090" s="513" t="s">
        <v>14449</v>
      </c>
      <c r="B8090" s="502">
        <v>99309</v>
      </c>
      <c r="C8090" s="503" t="s">
        <v>2868</v>
      </c>
      <c r="D8090" s="502" t="s">
        <v>12</v>
      </c>
      <c r="E8090" s="504">
        <v>4316.01</v>
      </c>
      <c r="F8090" s="512">
        <v>0</v>
      </c>
    </row>
    <row r="8091" spans="1:6">
      <c r="A8091" s="513" t="s">
        <v>14449</v>
      </c>
      <c r="B8091" s="502">
        <v>99327</v>
      </c>
      <c r="C8091" s="503" t="s">
        <v>2877</v>
      </c>
      <c r="D8091" s="502" t="s">
        <v>12</v>
      </c>
      <c r="E8091" s="504">
        <v>4845.03</v>
      </c>
      <c r="F8091" s="512">
        <v>0</v>
      </c>
    </row>
    <row r="8092" spans="1:6">
      <c r="A8092" s="513" t="s">
        <v>14449</v>
      </c>
      <c r="B8092" s="502">
        <v>98009</v>
      </c>
      <c r="C8092" s="503" t="s">
        <v>2816</v>
      </c>
      <c r="D8092" s="502" t="s">
        <v>12</v>
      </c>
      <c r="E8092" s="504">
        <v>2100.69</v>
      </c>
      <c r="F8092" s="512">
        <v>0</v>
      </c>
    </row>
    <row r="8093" spans="1:6">
      <c r="A8093" s="513" t="s">
        <v>14449</v>
      </c>
      <c r="B8093" s="502">
        <v>98011</v>
      </c>
      <c r="C8093" s="503" t="s">
        <v>2817</v>
      </c>
      <c r="D8093" s="502" t="s">
        <v>12</v>
      </c>
      <c r="E8093" s="504">
        <v>2396.06</v>
      </c>
      <c r="F8093" s="512">
        <v>0</v>
      </c>
    </row>
    <row r="8094" spans="1:6">
      <c r="A8094" s="513" t="s">
        <v>14449</v>
      </c>
      <c r="B8094" s="502">
        <v>98013</v>
      </c>
      <c r="C8094" s="503" t="s">
        <v>2818</v>
      </c>
      <c r="D8094" s="502" t="s">
        <v>12</v>
      </c>
      <c r="E8094" s="504">
        <v>2691.48</v>
      </c>
      <c r="F8094" s="512">
        <v>0</v>
      </c>
    </row>
    <row r="8095" spans="1:6">
      <c r="A8095" s="513" t="s">
        <v>14449</v>
      </c>
      <c r="B8095" s="502">
        <v>98015</v>
      </c>
      <c r="C8095" s="503" t="s">
        <v>2819</v>
      </c>
      <c r="D8095" s="502" t="s">
        <v>12</v>
      </c>
      <c r="E8095" s="504">
        <v>2986.92</v>
      </c>
      <c r="F8095" s="512">
        <v>0</v>
      </c>
    </row>
    <row r="8096" spans="1:6">
      <c r="A8096" s="513" t="s">
        <v>14449</v>
      </c>
      <c r="B8096" s="502">
        <v>98017</v>
      </c>
      <c r="C8096" s="503" t="s">
        <v>2820</v>
      </c>
      <c r="D8096" s="502" t="s">
        <v>12</v>
      </c>
      <c r="E8096" s="504">
        <v>3282.28</v>
      </c>
      <c r="F8096" s="512">
        <v>0</v>
      </c>
    </row>
    <row r="8097" spans="1:6">
      <c r="A8097" s="513" t="s">
        <v>14449</v>
      </c>
      <c r="B8097" s="502">
        <v>98019</v>
      </c>
      <c r="C8097" s="503" t="s">
        <v>2821</v>
      </c>
      <c r="D8097" s="502" t="s">
        <v>12</v>
      </c>
      <c r="E8097" s="504">
        <v>3604.09</v>
      </c>
      <c r="F8097" s="512">
        <v>0</v>
      </c>
    </row>
    <row r="8098" spans="1:6">
      <c r="A8098" s="513" t="s">
        <v>14449</v>
      </c>
      <c r="B8098" s="502">
        <v>97995</v>
      </c>
      <c r="C8098" s="503" t="s">
        <v>2809</v>
      </c>
      <c r="D8098" s="502" t="s">
        <v>12</v>
      </c>
      <c r="E8098" s="504">
        <v>1509.89</v>
      </c>
      <c r="F8098" s="512">
        <v>0</v>
      </c>
    </row>
    <row r="8099" spans="1:6">
      <c r="A8099" s="513" t="s">
        <v>14449</v>
      </c>
      <c r="B8099" s="502">
        <v>97997</v>
      </c>
      <c r="C8099" s="503" t="s">
        <v>2810</v>
      </c>
      <c r="D8099" s="502" t="s">
        <v>12</v>
      </c>
      <c r="E8099" s="504">
        <v>1805.24</v>
      </c>
      <c r="F8099" s="512">
        <v>0</v>
      </c>
    </row>
    <row r="8100" spans="1:6">
      <c r="A8100" s="513" t="s">
        <v>14449</v>
      </c>
      <c r="B8100" s="502">
        <v>97999</v>
      </c>
      <c r="C8100" s="503" t="s">
        <v>2811</v>
      </c>
      <c r="D8100" s="502" t="s">
        <v>12</v>
      </c>
      <c r="E8100" s="504">
        <v>2100.69</v>
      </c>
      <c r="F8100" s="512">
        <v>0</v>
      </c>
    </row>
    <row r="8101" spans="1:6">
      <c r="A8101" s="513" t="s">
        <v>14449</v>
      </c>
      <c r="B8101" s="502">
        <v>98001</v>
      </c>
      <c r="C8101" s="503" t="s">
        <v>2812</v>
      </c>
      <c r="D8101" s="502" t="s">
        <v>12</v>
      </c>
      <c r="E8101" s="504">
        <v>2396.06</v>
      </c>
      <c r="F8101" s="512">
        <v>0</v>
      </c>
    </row>
    <row r="8102" spans="1:6">
      <c r="A8102" s="513" t="s">
        <v>14449</v>
      </c>
      <c r="B8102" s="502">
        <v>98003</v>
      </c>
      <c r="C8102" s="503" t="s">
        <v>2813</v>
      </c>
      <c r="D8102" s="502" t="s">
        <v>12</v>
      </c>
      <c r="E8102" s="504">
        <v>2691.48</v>
      </c>
      <c r="F8102" s="512">
        <v>0</v>
      </c>
    </row>
    <row r="8103" spans="1:6">
      <c r="A8103" s="513" t="s">
        <v>14449</v>
      </c>
      <c r="B8103" s="502">
        <v>98005</v>
      </c>
      <c r="C8103" s="503" t="s">
        <v>2814</v>
      </c>
      <c r="D8103" s="502" t="s">
        <v>12</v>
      </c>
      <c r="E8103" s="504">
        <v>2986.92</v>
      </c>
      <c r="F8103" s="512">
        <v>0</v>
      </c>
    </row>
    <row r="8104" spans="1:6">
      <c r="A8104" s="513" t="s">
        <v>14449</v>
      </c>
      <c r="B8104" s="502">
        <v>98007</v>
      </c>
      <c r="C8104" s="503" t="s">
        <v>2815</v>
      </c>
      <c r="D8104" s="502" t="s">
        <v>12</v>
      </c>
      <c r="E8104" s="504">
        <v>3282.28</v>
      </c>
      <c r="F8104" s="512">
        <v>0</v>
      </c>
    </row>
    <row r="8105" spans="1:6">
      <c r="A8105" s="513" t="s">
        <v>14449</v>
      </c>
      <c r="B8105" s="502">
        <v>98031</v>
      </c>
      <c r="C8105" s="503" t="s">
        <v>2827</v>
      </c>
      <c r="D8105" s="502" t="s">
        <v>12</v>
      </c>
      <c r="E8105" s="504">
        <v>3314.24</v>
      </c>
      <c r="F8105" s="512">
        <v>0</v>
      </c>
    </row>
    <row r="8106" spans="1:6">
      <c r="A8106" s="513" t="s">
        <v>14449</v>
      </c>
      <c r="B8106" s="502">
        <v>98033</v>
      </c>
      <c r="C8106" s="503" t="s">
        <v>2828</v>
      </c>
      <c r="D8106" s="502" t="s">
        <v>12</v>
      </c>
      <c r="E8106" s="504">
        <v>3609.61</v>
      </c>
      <c r="F8106" s="512">
        <v>0</v>
      </c>
    </row>
    <row r="8107" spans="1:6">
      <c r="A8107" s="513" t="s">
        <v>14449</v>
      </c>
      <c r="B8107" s="502">
        <v>98035</v>
      </c>
      <c r="C8107" s="503" t="s">
        <v>2829</v>
      </c>
      <c r="D8107" s="502" t="s">
        <v>12</v>
      </c>
      <c r="E8107" s="504">
        <v>3904.92</v>
      </c>
      <c r="F8107" s="512">
        <v>0</v>
      </c>
    </row>
    <row r="8108" spans="1:6">
      <c r="A8108" s="513" t="s">
        <v>14449</v>
      </c>
      <c r="B8108" s="502">
        <v>98037</v>
      </c>
      <c r="C8108" s="503" t="s">
        <v>2830</v>
      </c>
      <c r="D8108" s="502" t="s">
        <v>12</v>
      </c>
      <c r="E8108" s="504">
        <v>4205.8</v>
      </c>
      <c r="F8108" s="512">
        <v>0</v>
      </c>
    </row>
    <row r="8109" spans="1:6">
      <c r="A8109" s="513" t="s">
        <v>14449</v>
      </c>
      <c r="B8109" s="502">
        <v>98021</v>
      </c>
      <c r="C8109" s="503" t="s">
        <v>2822</v>
      </c>
      <c r="D8109" s="502" t="s">
        <v>12</v>
      </c>
      <c r="E8109" s="504">
        <v>2717.92</v>
      </c>
      <c r="F8109" s="512">
        <v>0</v>
      </c>
    </row>
    <row r="8110" spans="1:6">
      <c r="A8110" s="513" t="s">
        <v>14449</v>
      </c>
      <c r="B8110" s="502">
        <v>98023</v>
      </c>
      <c r="C8110" s="503" t="s">
        <v>2823</v>
      </c>
      <c r="D8110" s="502" t="s">
        <v>12</v>
      </c>
      <c r="E8110" s="504">
        <v>3013.3</v>
      </c>
      <c r="F8110" s="512">
        <v>0</v>
      </c>
    </row>
    <row r="8111" spans="1:6">
      <c r="A8111" s="513" t="s">
        <v>14449</v>
      </c>
      <c r="B8111" s="502">
        <v>98025</v>
      </c>
      <c r="C8111" s="503" t="s">
        <v>2824</v>
      </c>
      <c r="D8111" s="502" t="s">
        <v>12</v>
      </c>
      <c r="E8111" s="504">
        <v>3308.73</v>
      </c>
      <c r="F8111" s="512">
        <v>0</v>
      </c>
    </row>
    <row r="8112" spans="1:6">
      <c r="A8112" s="513" t="s">
        <v>14449</v>
      </c>
      <c r="B8112" s="502">
        <v>98027</v>
      </c>
      <c r="C8112" s="503" t="s">
        <v>2825</v>
      </c>
      <c r="D8112" s="502" t="s">
        <v>12</v>
      </c>
      <c r="E8112" s="504">
        <v>3604.09</v>
      </c>
      <c r="F8112" s="512">
        <v>0</v>
      </c>
    </row>
    <row r="8113" spans="1:6">
      <c r="A8113" s="513" t="s">
        <v>14449</v>
      </c>
      <c r="B8113" s="502">
        <v>98029</v>
      </c>
      <c r="C8113" s="503" t="s">
        <v>2826</v>
      </c>
      <c r="D8113" s="502" t="s">
        <v>12</v>
      </c>
      <c r="E8113" s="504">
        <v>3904.92</v>
      </c>
      <c r="F8113" s="512">
        <v>0</v>
      </c>
    </row>
    <row r="8114" spans="1:6">
      <c r="A8114" s="513" t="s">
        <v>14449</v>
      </c>
      <c r="B8114" s="502">
        <v>98045</v>
      </c>
      <c r="C8114" s="503" t="s">
        <v>2834</v>
      </c>
      <c r="D8114" s="502" t="s">
        <v>12</v>
      </c>
      <c r="E8114" s="504">
        <v>4506.7299999999996</v>
      </c>
      <c r="F8114" s="512">
        <v>0</v>
      </c>
    </row>
    <row r="8115" spans="1:6">
      <c r="A8115" s="513" t="s">
        <v>14449</v>
      </c>
      <c r="B8115" s="502">
        <v>98047</v>
      </c>
      <c r="C8115" s="503" t="s">
        <v>2835</v>
      </c>
      <c r="D8115" s="502" t="s">
        <v>12</v>
      </c>
      <c r="E8115" s="504">
        <v>4807.63</v>
      </c>
      <c r="F8115" s="512">
        <v>0</v>
      </c>
    </row>
    <row r="8116" spans="1:6">
      <c r="A8116" s="513" t="s">
        <v>14449</v>
      </c>
      <c r="B8116" s="502">
        <v>98039</v>
      </c>
      <c r="C8116" s="503" t="s">
        <v>2831</v>
      </c>
      <c r="D8116" s="502" t="s">
        <v>12</v>
      </c>
      <c r="E8116" s="504">
        <v>3910.43</v>
      </c>
      <c r="F8116" s="512">
        <v>0</v>
      </c>
    </row>
    <row r="8117" spans="1:6">
      <c r="A8117" s="513" t="s">
        <v>14449</v>
      </c>
      <c r="B8117" s="502">
        <v>98041</v>
      </c>
      <c r="C8117" s="503" t="s">
        <v>2832</v>
      </c>
      <c r="D8117" s="502" t="s">
        <v>12</v>
      </c>
      <c r="E8117" s="504">
        <v>4205.8</v>
      </c>
      <c r="F8117" s="512">
        <v>0</v>
      </c>
    </row>
    <row r="8118" spans="1:6">
      <c r="A8118" s="513" t="s">
        <v>14449</v>
      </c>
      <c r="B8118" s="502">
        <v>98043</v>
      </c>
      <c r="C8118" s="503" t="s">
        <v>2833</v>
      </c>
      <c r="D8118" s="502" t="s">
        <v>12</v>
      </c>
      <c r="E8118" s="504">
        <v>4506.7299999999996</v>
      </c>
      <c r="F8118" s="512">
        <v>0</v>
      </c>
    </row>
    <row r="8119" spans="1:6">
      <c r="A8119" s="513" t="s">
        <v>14449</v>
      </c>
      <c r="B8119" s="502">
        <v>98049</v>
      </c>
      <c r="C8119" s="503" t="s">
        <v>2836</v>
      </c>
      <c r="D8119" s="502" t="s">
        <v>12</v>
      </c>
      <c r="E8119" s="504">
        <v>5054.6000000000004</v>
      </c>
      <c r="F8119" s="512">
        <v>0</v>
      </c>
    </row>
    <row r="8120" spans="1:6">
      <c r="A8120" s="513" t="s">
        <v>14449</v>
      </c>
      <c r="B8120" s="502">
        <v>101809</v>
      </c>
      <c r="C8120" s="503" t="s">
        <v>14450</v>
      </c>
      <c r="D8120" s="502" t="s">
        <v>13</v>
      </c>
      <c r="E8120" s="504">
        <v>3163.52</v>
      </c>
      <c r="F8120" s="512">
        <v>2.23E-2</v>
      </c>
    </row>
    <row r="8121" spans="1:6">
      <c r="A8121" s="513" t="s">
        <v>14449</v>
      </c>
      <c r="B8121" s="502">
        <v>97980</v>
      </c>
      <c r="C8121" s="503" t="s">
        <v>14451</v>
      </c>
      <c r="D8121" s="502" t="s">
        <v>13</v>
      </c>
      <c r="E8121" s="504">
        <v>2255.69</v>
      </c>
      <c r="F8121" s="512">
        <v>1.89E-2</v>
      </c>
    </row>
    <row r="8122" spans="1:6">
      <c r="A8122" s="513" t="s">
        <v>14449</v>
      </c>
      <c r="B8122" s="502">
        <v>98405</v>
      </c>
      <c r="C8122" s="503" t="s">
        <v>14452</v>
      </c>
      <c r="D8122" s="502" t="s">
        <v>13</v>
      </c>
      <c r="E8122" s="504">
        <v>2775.46</v>
      </c>
      <c r="F8122" s="512">
        <v>2.0199999999999999E-2</v>
      </c>
    </row>
    <row r="8123" spans="1:6">
      <c r="A8123" s="513" t="s">
        <v>14449</v>
      </c>
      <c r="B8123" s="502">
        <v>97988</v>
      </c>
      <c r="C8123" s="503" t="s">
        <v>14453</v>
      </c>
      <c r="D8123" s="502" t="s">
        <v>13</v>
      </c>
      <c r="E8123" s="504">
        <v>3294.6</v>
      </c>
      <c r="F8123" s="512">
        <v>2.1700000000000001E-2</v>
      </c>
    </row>
    <row r="8124" spans="1:6">
      <c r="A8124" s="513" t="s">
        <v>14449</v>
      </c>
      <c r="B8124" s="502">
        <v>102139</v>
      </c>
      <c r="C8124" s="503" t="s">
        <v>14454</v>
      </c>
      <c r="D8124" s="502" t="s">
        <v>13</v>
      </c>
      <c r="E8124" s="504">
        <v>1853.4</v>
      </c>
      <c r="F8124" s="512">
        <v>4.4999999999999998E-2</v>
      </c>
    </row>
    <row r="8125" spans="1:6">
      <c r="A8125" s="513" t="s">
        <v>14449</v>
      </c>
      <c r="B8125" s="502">
        <v>102141</v>
      </c>
      <c r="C8125" s="503" t="s">
        <v>14455</v>
      </c>
      <c r="D8125" s="502" t="s">
        <v>13</v>
      </c>
      <c r="E8125" s="504">
        <v>2854.58</v>
      </c>
      <c r="F8125" s="512">
        <v>4.1099999999999998E-2</v>
      </c>
    </row>
    <row r="8126" spans="1:6">
      <c r="A8126" s="513" t="s">
        <v>14449</v>
      </c>
      <c r="B8126" s="502">
        <v>99280</v>
      </c>
      <c r="C8126" s="503" t="s">
        <v>14456</v>
      </c>
      <c r="D8126" s="502" t="s">
        <v>13</v>
      </c>
      <c r="E8126" s="504">
        <v>2164.7199999999998</v>
      </c>
      <c r="F8126" s="512">
        <v>1.9699999999999999E-2</v>
      </c>
    </row>
    <row r="8127" spans="1:6">
      <c r="A8127" s="513" t="s">
        <v>14449</v>
      </c>
      <c r="B8127" s="502">
        <v>99292</v>
      </c>
      <c r="C8127" s="503" t="s">
        <v>14457</v>
      </c>
      <c r="D8127" s="502" t="s">
        <v>13</v>
      </c>
      <c r="E8127" s="504">
        <v>2671.74</v>
      </c>
      <c r="F8127" s="512">
        <v>2.1000000000000001E-2</v>
      </c>
    </row>
    <row r="8128" spans="1:6">
      <c r="A8128" s="513" t="s">
        <v>14449</v>
      </c>
      <c r="B8128" s="502">
        <v>99242</v>
      </c>
      <c r="C8128" s="503" t="s">
        <v>14458</v>
      </c>
      <c r="D8128" s="502" t="s">
        <v>13</v>
      </c>
      <c r="E8128" s="504">
        <v>3179.25</v>
      </c>
      <c r="F8128" s="512">
        <v>2.2499999999999999E-2</v>
      </c>
    </row>
    <row r="8129" spans="1:6">
      <c r="A8129" s="513" t="s">
        <v>14449</v>
      </c>
      <c r="B8129" s="502">
        <v>99248</v>
      </c>
      <c r="C8129" s="503" t="s">
        <v>14459</v>
      </c>
      <c r="D8129" s="502" t="s">
        <v>13</v>
      </c>
      <c r="E8129" s="504">
        <v>4072.32</v>
      </c>
      <c r="F8129" s="512">
        <v>2.41E-2</v>
      </c>
    </row>
    <row r="8130" spans="1:6">
      <c r="A8130" s="513" t="s">
        <v>14449</v>
      </c>
      <c r="B8130" s="502">
        <v>99275</v>
      </c>
      <c r="C8130" s="503" t="s">
        <v>14460</v>
      </c>
      <c r="D8130" s="502" t="s">
        <v>13</v>
      </c>
      <c r="E8130" s="504">
        <v>1048.79</v>
      </c>
      <c r="F8130" s="512">
        <v>4.3700000000000003E-2</v>
      </c>
    </row>
    <row r="8131" spans="1:6">
      <c r="A8131" s="513" t="s">
        <v>14449</v>
      </c>
      <c r="B8131" s="502">
        <v>99285</v>
      </c>
      <c r="C8131" s="503" t="s">
        <v>14461</v>
      </c>
      <c r="D8131" s="502" t="s">
        <v>13</v>
      </c>
      <c r="E8131" s="504">
        <v>1414.28</v>
      </c>
      <c r="F8131" s="512">
        <v>5.04E-2</v>
      </c>
    </row>
    <row r="8132" spans="1:6">
      <c r="A8132" s="513" t="s">
        <v>14449</v>
      </c>
      <c r="B8132" s="502">
        <v>102457</v>
      </c>
      <c r="C8132" s="503" t="s">
        <v>14462</v>
      </c>
      <c r="D8132" s="502" t="s">
        <v>13</v>
      </c>
      <c r="E8132" s="504">
        <v>1781.34</v>
      </c>
      <c r="F8132" s="512">
        <v>4.2500000000000003E-2</v>
      </c>
    </row>
    <row r="8133" spans="1:6">
      <c r="A8133" s="513" t="s">
        <v>14449</v>
      </c>
      <c r="B8133" s="502">
        <v>102142</v>
      </c>
      <c r="C8133" s="503" t="s">
        <v>14463</v>
      </c>
      <c r="D8133" s="502" t="s">
        <v>13</v>
      </c>
      <c r="E8133" s="504">
        <v>2808.82</v>
      </c>
      <c r="F8133" s="512">
        <v>4.1799999999999997E-2</v>
      </c>
    </row>
    <row r="8134" spans="1:6">
      <c r="A8134" s="513" t="s">
        <v>14449</v>
      </c>
      <c r="B8134" s="502">
        <v>97992</v>
      </c>
      <c r="C8134" s="503" t="s">
        <v>14464</v>
      </c>
      <c r="D8134" s="502" t="s">
        <v>13</v>
      </c>
      <c r="E8134" s="504">
        <v>4211.5200000000004</v>
      </c>
      <c r="F8134" s="512">
        <v>2.3300000000000001E-2</v>
      </c>
    </row>
    <row r="8135" spans="1:6">
      <c r="A8135" s="513" t="s">
        <v>14449</v>
      </c>
      <c r="B8135" s="502">
        <v>97978</v>
      </c>
      <c r="C8135" s="503" t="s">
        <v>14465</v>
      </c>
      <c r="D8135" s="502" t="s">
        <v>13</v>
      </c>
      <c r="E8135" s="504">
        <v>1058.93</v>
      </c>
      <c r="F8135" s="512">
        <v>4.3299999999999998E-2</v>
      </c>
    </row>
    <row r="8136" spans="1:6">
      <c r="A8136" s="513" t="s">
        <v>14449</v>
      </c>
      <c r="B8136" s="502">
        <v>98410</v>
      </c>
      <c r="C8136" s="503" t="s">
        <v>14466</v>
      </c>
      <c r="D8136" s="502" t="s">
        <v>13</v>
      </c>
      <c r="E8136" s="504">
        <v>1349.95</v>
      </c>
      <c r="F8136" s="512">
        <v>4.8300000000000003E-2</v>
      </c>
    </row>
    <row r="8137" spans="1:6">
      <c r="A8137" s="513" t="s">
        <v>14449</v>
      </c>
      <c r="B8137" s="502">
        <v>97994</v>
      </c>
      <c r="C8137" s="503" t="s">
        <v>14467</v>
      </c>
      <c r="D8137" s="502" t="s">
        <v>13</v>
      </c>
      <c r="E8137" s="504">
        <v>2956.26</v>
      </c>
      <c r="F8137" s="512">
        <v>1.95E-2</v>
      </c>
    </row>
    <row r="8138" spans="1:6">
      <c r="A8138" s="513" t="s">
        <v>14449</v>
      </c>
      <c r="B8138" s="502">
        <v>99290</v>
      </c>
      <c r="C8138" s="503" t="s">
        <v>14468</v>
      </c>
      <c r="D8138" s="502" t="s">
        <v>13</v>
      </c>
      <c r="E8138" s="504">
        <v>4524.62</v>
      </c>
      <c r="F8138" s="512">
        <v>2.2200000000000001E-2</v>
      </c>
    </row>
    <row r="8139" spans="1:6">
      <c r="A8139" s="513" t="s">
        <v>14449</v>
      </c>
      <c r="B8139" s="502">
        <v>99244</v>
      </c>
      <c r="C8139" s="503" t="s">
        <v>14469</v>
      </c>
      <c r="D8139" s="502" t="s">
        <v>13</v>
      </c>
      <c r="E8139" s="504">
        <v>5523.29</v>
      </c>
      <c r="F8139" s="512">
        <v>2.7699999999999999E-2</v>
      </c>
    </row>
    <row r="8140" spans="1:6">
      <c r="A8140" s="513" t="s">
        <v>14449</v>
      </c>
      <c r="B8140" s="502">
        <v>99256</v>
      </c>
      <c r="C8140" s="503" t="s">
        <v>14470</v>
      </c>
      <c r="D8140" s="502" t="s">
        <v>13</v>
      </c>
      <c r="E8140" s="504">
        <v>6492.58</v>
      </c>
      <c r="F8140" s="512">
        <v>2.81E-2</v>
      </c>
    </row>
    <row r="8141" spans="1:6">
      <c r="A8141" s="513" t="s">
        <v>14449</v>
      </c>
      <c r="B8141" s="502">
        <v>99271</v>
      </c>
      <c r="C8141" s="503" t="s">
        <v>14471</v>
      </c>
      <c r="D8141" s="502" t="s">
        <v>13</v>
      </c>
      <c r="E8141" s="504">
        <v>7461.81</v>
      </c>
      <c r="F8141" s="512">
        <v>2.8400000000000002E-2</v>
      </c>
    </row>
    <row r="8142" spans="1:6">
      <c r="A8142" s="513" t="s">
        <v>14449</v>
      </c>
      <c r="B8142" s="502">
        <v>99284</v>
      </c>
      <c r="C8142" s="503" t="s">
        <v>14472</v>
      </c>
      <c r="D8142" s="502" t="s">
        <v>13</v>
      </c>
      <c r="E8142" s="504">
        <v>8431.18</v>
      </c>
      <c r="F8142" s="512">
        <v>2.86E-2</v>
      </c>
    </row>
    <row r="8143" spans="1:6">
      <c r="A8143" s="513" t="s">
        <v>14449</v>
      </c>
      <c r="B8143" s="502">
        <v>99294</v>
      </c>
      <c r="C8143" s="503" t="s">
        <v>14473</v>
      </c>
      <c r="D8143" s="502" t="s">
        <v>13</v>
      </c>
      <c r="E8143" s="504">
        <v>9400.41</v>
      </c>
      <c r="F8143" s="512">
        <v>2.8799999999999999E-2</v>
      </c>
    </row>
    <row r="8144" spans="1:6">
      <c r="A8144" s="513" t="s">
        <v>14449</v>
      </c>
      <c r="B8144" s="502">
        <v>99252</v>
      </c>
      <c r="C8144" s="503" t="s">
        <v>14474</v>
      </c>
      <c r="D8144" s="502" t="s">
        <v>13</v>
      </c>
      <c r="E8144" s="504">
        <v>2884.02</v>
      </c>
      <c r="F8144" s="512">
        <v>1.9900000000000001E-2</v>
      </c>
    </row>
    <row r="8145" spans="1:6">
      <c r="A8145" s="513" t="s">
        <v>14449</v>
      </c>
      <c r="B8145" s="502">
        <v>99259</v>
      </c>
      <c r="C8145" s="503" t="s">
        <v>14475</v>
      </c>
      <c r="D8145" s="502" t="s">
        <v>13</v>
      </c>
      <c r="E8145" s="504">
        <v>3650.55</v>
      </c>
      <c r="F8145" s="512">
        <v>2.0799999999999999E-2</v>
      </c>
    </row>
    <row r="8146" spans="1:6">
      <c r="A8146" s="513" t="s">
        <v>14449</v>
      </c>
      <c r="B8146" s="502">
        <v>99265</v>
      </c>
      <c r="C8146" s="503" t="s">
        <v>14476</v>
      </c>
      <c r="D8146" s="502" t="s">
        <v>13</v>
      </c>
      <c r="E8146" s="504">
        <v>4417</v>
      </c>
      <c r="F8146" s="512">
        <v>2.1399999999999999E-2</v>
      </c>
    </row>
    <row r="8147" spans="1:6">
      <c r="A8147" s="513" t="s">
        <v>14449</v>
      </c>
      <c r="B8147" s="502">
        <v>99267</v>
      </c>
      <c r="C8147" s="503" t="s">
        <v>14477</v>
      </c>
      <c r="D8147" s="502" t="s">
        <v>13</v>
      </c>
      <c r="E8147" s="504">
        <v>5183.55</v>
      </c>
      <c r="F8147" s="512">
        <v>2.18E-2</v>
      </c>
    </row>
    <row r="8148" spans="1:6">
      <c r="A8148" s="513" t="s">
        <v>14449</v>
      </c>
      <c r="B8148" s="502">
        <v>99274</v>
      </c>
      <c r="C8148" s="503" t="s">
        <v>14478</v>
      </c>
      <c r="D8148" s="502" t="s">
        <v>13</v>
      </c>
      <c r="E8148" s="504">
        <v>5987.08</v>
      </c>
      <c r="F8148" s="512">
        <v>2.6700000000000002E-2</v>
      </c>
    </row>
    <row r="8149" spans="1:6">
      <c r="A8149" s="513" t="s">
        <v>14449</v>
      </c>
      <c r="B8149" s="502">
        <v>99279</v>
      </c>
      <c r="C8149" s="503" t="s">
        <v>14479</v>
      </c>
      <c r="D8149" s="502" t="s">
        <v>13</v>
      </c>
      <c r="E8149" s="504">
        <v>6758.22</v>
      </c>
      <c r="F8149" s="512">
        <v>2.7E-2</v>
      </c>
    </row>
    <row r="8150" spans="1:6">
      <c r="A8150" s="513" t="s">
        <v>14449</v>
      </c>
      <c r="B8150" s="502">
        <v>99286</v>
      </c>
      <c r="C8150" s="503" t="s">
        <v>14480</v>
      </c>
      <c r="D8150" s="502" t="s">
        <v>13</v>
      </c>
      <c r="E8150" s="504">
        <v>7529.48</v>
      </c>
      <c r="F8150" s="512">
        <v>2.7199999999999998E-2</v>
      </c>
    </row>
    <row r="8151" spans="1:6">
      <c r="A8151" s="513" t="s">
        <v>14449</v>
      </c>
      <c r="B8151" s="502">
        <v>99326</v>
      </c>
      <c r="C8151" s="503" t="s">
        <v>14481</v>
      </c>
      <c r="D8151" s="502" t="s">
        <v>13</v>
      </c>
      <c r="E8151" s="504">
        <v>9275.91</v>
      </c>
      <c r="F8151" s="512">
        <v>0.03</v>
      </c>
    </row>
    <row r="8152" spans="1:6">
      <c r="A8152" s="513" t="s">
        <v>14449</v>
      </c>
      <c r="B8152" s="502">
        <v>99287</v>
      </c>
      <c r="C8152" s="503" t="s">
        <v>14482</v>
      </c>
      <c r="D8152" s="502" t="s">
        <v>13</v>
      </c>
      <c r="E8152" s="504">
        <v>10679.17</v>
      </c>
      <c r="F8152" s="512">
        <v>3.0200000000000001E-2</v>
      </c>
    </row>
    <row r="8153" spans="1:6">
      <c r="A8153" s="513" t="s">
        <v>14449</v>
      </c>
      <c r="B8153" s="502">
        <v>99298</v>
      </c>
      <c r="C8153" s="503" t="s">
        <v>14483</v>
      </c>
      <c r="D8153" s="502" t="s">
        <v>13</v>
      </c>
      <c r="E8153" s="504">
        <v>12082.46</v>
      </c>
      <c r="F8153" s="512">
        <v>3.04E-2</v>
      </c>
    </row>
    <row r="8154" spans="1:6">
      <c r="A8154" s="513" t="s">
        <v>14449</v>
      </c>
      <c r="B8154" s="502">
        <v>99300</v>
      </c>
      <c r="C8154" s="503" t="s">
        <v>14484</v>
      </c>
      <c r="D8154" s="502" t="s">
        <v>13</v>
      </c>
      <c r="E8154" s="504">
        <v>13485.76</v>
      </c>
      <c r="F8154" s="512">
        <v>3.0499999999999999E-2</v>
      </c>
    </row>
    <row r="8155" spans="1:6">
      <c r="A8155" s="513" t="s">
        <v>14449</v>
      </c>
      <c r="B8155" s="502">
        <v>99301</v>
      </c>
      <c r="C8155" s="503" t="s">
        <v>14485</v>
      </c>
      <c r="D8155" s="502" t="s">
        <v>13</v>
      </c>
      <c r="E8155" s="504">
        <v>6679.27</v>
      </c>
      <c r="F8155" s="512">
        <v>2.3900000000000001E-2</v>
      </c>
    </row>
    <row r="8156" spans="1:6">
      <c r="A8156" s="513" t="s">
        <v>14449</v>
      </c>
      <c r="B8156" s="502">
        <v>99312</v>
      </c>
      <c r="C8156" s="503" t="s">
        <v>14486</v>
      </c>
      <c r="D8156" s="502" t="s">
        <v>13</v>
      </c>
      <c r="E8156" s="504">
        <v>7832.77</v>
      </c>
      <c r="F8156" s="512">
        <v>2.4299999999999999E-2</v>
      </c>
    </row>
    <row r="8157" spans="1:6">
      <c r="A8157" s="513" t="s">
        <v>14449</v>
      </c>
      <c r="B8157" s="502">
        <v>99320</v>
      </c>
      <c r="C8157" s="503" t="s">
        <v>14487</v>
      </c>
      <c r="D8157" s="502" t="s">
        <v>13</v>
      </c>
      <c r="E8157" s="504">
        <v>9051.23</v>
      </c>
      <c r="F8157" s="512">
        <v>2.9899999999999999E-2</v>
      </c>
    </row>
    <row r="8158" spans="1:6">
      <c r="A8158" s="513" t="s">
        <v>14449</v>
      </c>
      <c r="B8158" s="502">
        <v>99322</v>
      </c>
      <c r="C8158" s="503" t="s">
        <v>14488</v>
      </c>
      <c r="D8158" s="502" t="s">
        <v>13</v>
      </c>
      <c r="E8158" s="504">
        <v>10212.9</v>
      </c>
      <c r="F8158" s="512">
        <v>3.0099999999999998E-2</v>
      </c>
    </row>
    <row r="8159" spans="1:6">
      <c r="A8159" s="513" t="s">
        <v>14449</v>
      </c>
      <c r="B8159" s="502">
        <v>99324</v>
      </c>
      <c r="C8159" s="503" t="s">
        <v>14489</v>
      </c>
      <c r="D8159" s="502" t="s">
        <v>13</v>
      </c>
      <c r="E8159" s="504">
        <v>11374.6</v>
      </c>
      <c r="F8159" s="512">
        <v>3.0300000000000001E-2</v>
      </c>
    </row>
    <row r="8160" spans="1:6">
      <c r="A8160" s="513" t="s">
        <v>14449</v>
      </c>
      <c r="B8160" s="502">
        <v>99310</v>
      </c>
      <c r="C8160" s="503" t="s">
        <v>14490</v>
      </c>
      <c r="D8160" s="502" t="s">
        <v>13</v>
      </c>
      <c r="E8160" s="504">
        <v>15835.29</v>
      </c>
      <c r="F8160" s="512">
        <v>3.0700000000000002E-2</v>
      </c>
    </row>
    <row r="8161" spans="1:6">
      <c r="A8161" s="513" t="s">
        <v>14449</v>
      </c>
      <c r="B8161" s="502">
        <v>99313</v>
      </c>
      <c r="C8161" s="503" t="s">
        <v>14491</v>
      </c>
      <c r="D8161" s="502" t="s">
        <v>13</v>
      </c>
      <c r="E8161" s="504">
        <v>17660.740000000002</v>
      </c>
      <c r="F8161" s="512">
        <v>3.0800000000000001E-2</v>
      </c>
    </row>
    <row r="8162" spans="1:6">
      <c r="A8162" s="513" t="s">
        <v>14449</v>
      </c>
      <c r="B8162" s="502">
        <v>99303</v>
      </c>
      <c r="C8162" s="503" t="s">
        <v>14492</v>
      </c>
      <c r="D8162" s="502" t="s">
        <v>13</v>
      </c>
      <c r="E8162" s="504">
        <v>12344.41</v>
      </c>
      <c r="F8162" s="512">
        <v>3.0300000000000001E-2</v>
      </c>
    </row>
    <row r="8163" spans="1:6">
      <c r="A8163" s="513" t="s">
        <v>14449</v>
      </c>
      <c r="B8163" s="502">
        <v>99305</v>
      </c>
      <c r="C8163" s="503" t="s">
        <v>14493</v>
      </c>
      <c r="D8163" s="502" t="s">
        <v>13</v>
      </c>
      <c r="E8163" s="504">
        <v>13958.84</v>
      </c>
      <c r="F8163" s="512">
        <v>3.0499999999999999E-2</v>
      </c>
    </row>
    <row r="8164" spans="1:6">
      <c r="A8164" s="513" t="s">
        <v>14449</v>
      </c>
      <c r="B8164" s="502">
        <v>99308</v>
      </c>
      <c r="C8164" s="503" t="s">
        <v>14494</v>
      </c>
      <c r="D8164" s="502" t="s">
        <v>13</v>
      </c>
      <c r="E8164" s="504">
        <v>15573.28</v>
      </c>
      <c r="F8164" s="512">
        <v>3.0700000000000002E-2</v>
      </c>
    </row>
    <row r="8165" spans="1:6">
      <c r="A8165" s="513" t="s">
        <v>14449</v>
      </c>
      <c r="B8165" s="502">
        <v>99315</v>
      </c>
      <c r="C8165" s="503" t="s">
        <v>14495</v>
      </c>
      <c r="D8165" s="502" t="s">
        <v>13</v>
      </c>
      <c r="E8165" s="504">
        <v>19748.28</v>
      </c>
      <c r="F8165" s="512">
        <v>3.1E-2</v>
      </c>
    </row>
    <row r="8166" spans="1:6">
      <c r="A8166" s="513" t="s">
        <v>14449</v>
      </c>
      <c r="B8166" s="502">
        <v>98008</v>
      </c>
      <c r="C8166" s="503" t="s">
        <v>14496</v>
      </c>
      <c r="D8166" s="502" t="s">
        <v>13</v>
      </c>
      <c r="E8166" s="504">
        <v>4638.21</v>
      </c>
      <c r="F8166" s="512">
        <v>2.1700000000000001E-2</v>
      </c>
    </row>
    <row r="8167" spans="1:6">
      <c r="A8167" s="513" t="s">
        <v>14449</v>
      </c>
      <c r="B8167" s="502">
        <v>98010</v>
      </c>
      <c r="C8167" s="503" t="s">
        <v>14497</v>
      </c>
      <c r="D8167" s="502" t="s">
        <v>13</v>
      </c>
      <c r="E8167" s="504">
        <v>5661.87</v>
      </c>
      <c r="F8167" s="512">
        <v>2.7E-2</v>
      </c>
    </row>
    <row r="8168" spans="1:6">
      <c r="A8168" s="513" t="s">
        <v>14449</v>
      </c>
      <c r="B8168" s="502">
        <v>98012</v>
      </c>
      <c r="C8168" s="503" t="s">
        <v>14498</v>
      </c>
      <c r="D8168" s="502" t="s">
        <v>13</v>
      </c>
      <c r="E8168" s="504">
        <v>6656.14</v>
      </c>
      <c r="F8168" s="512">
        <v>2.7400000000000001E-2</v>
      </c>
    </row>
    <row r="8169" spans="1:6">
      <c r="A8169" s="513" t="s">
        <v>14449</v>
      </c>
      <c r="B8169" s="502">
        <v>98014</v>
      </c>
      <c r="C8169" s="503" t="s">
        <v>14499</v>
      </c>
      <c r="D8169" s="502" t="s">
        <v>13</v>
      </c>
      <c r="E8169" s="504">
        <v>7650.37</v>
      </c>
      <c r="F8169" s="512">
        <v>2.7699999999999999E-2</v>
      </c>
    </row>
    <row r="8170" spans="1:6">
      <c r="A8170" s="513" t="s">
        <v>14449</v>
      </c>
      <c r="B8170" s="502">
        <v>98016</v>
      </c>
      <c r="C8170" s="503" t="s">
        <v>14500</v>
      </c>
      <c r="D8170" s="502" t="s">
        <v>13</v>
      </c>
      <c r="E8170" s="504">
        <v>8644.75</v>
      </c>
      <c r="F8170" s="512">
        <v>2.7900000000000001E-2</v>
      </c>
    </row>
    <row r="8171" spans="1:6">
      <c r="A8171" s="513" t="s">
        <v>14449</v>
      </c>
      <c r="B8171" s="502">
        <v>98018</v>
      </c>
      <c r="C8171" s="503" t="s">
        <v>14501</v>
      </c>
      <c r="D8171" s="502" t="s">
        <v>13</v>
      </c>
      <c r="E8171" s="504">
        <v>9638.9599999999991</v>
      </c>
      <c r="F8171" s="512">
        <v>2.81E-2</v>
      </c>
    </row>
    <row r="8172" spans="1:6">
      <c r="A8172" s="513" t="s">
        <v>14449</v>
      </c>
      <c r="B8172" s="502">
        <v>97996</v>
      </c>
      <c r="C8172" s="503" t="s">
        <v>14502</v>
      </c>
      <c r="D8172" s="502" t="s">
        <v>13</v>
      </c>
      <c r="E8172" s="504">
        <v>3742.73</v>
      </c>
      <c r="F8172" s="512">
        <v>2.0299999999999999E-2</v>
      </c>
    </row>
    <row r="8173" spans="1:6">
      <c r="A8173" s="513" t="s">
        <v>14449</v>
      </c>
      <c r="B8173" s="502">
        <v>98407</v>
      </c>
      <c r="C8173" s="503" t="s">
        <v>14503</v>
      </c>
      <c r="D8173" s="502" t="s">
        <v>13</v>
      </c>
      <c r="E8173" s="504">
        <v>4529.1000000000004</v>
      </c>
      <c r="F8173" s="512">
        <v>2.0899999999999998E-2</v>
      </c>
    </row>
    <row r="8174" spans="1:6">
      <c r="A8174" s="513" t="s">
        <v>14449</v>
      </c>
      <c r="B8174" s="502">
        <v>98408</v>
      </c>
      <c r="C8174" s="503" t="s">
        <v>14504</v>
      </c>
      <c r="D8174" s="502" t="s">
        <v>13</v>
      </c>
      <c r="E8174" s="504">
        <v>5315.6</v>
      </c>
      <c r="F8174" s="512">
        <v>2.1299999999999999E-2</v>
      </c>
    </row>
    <row r="8175" spans="1:6">
      <c r="A8175" s="513" t="s">
        <v>14449</v>
      </c>
      <c r="B8175" s="502">
        <v>98002</v>
      </c>
      <c r="C8175" s="503" t="s">
        <v>14505</v>
      </c>
      <c r="D8175" s="502" t="s">
        <v>13</v>
      </c>
      <c r="E8175" s="504">
        <v>6139.05</v>
      </c>
      <c r="F8175" s="512">
        <v>2.6100000000000002E-2</v>
      </c>
    </row>
    <row r="8176" spans="1:6">
      <c r="A8176" s="513" t="s">
        <v>14449</v>
      </c>
      <c r="B8176" s="502">
        <v>98406</v>
      </c>
      <c r="C8176" s="503" t="s">
        <v>14506</v>
      </c>
      <c r="D8176" s="502" t="s">
        <v>13</v>
      </c>
      <c r="E8176" s="504">
        <v>6930.14</v>
      </c>
      <c r="F8176" s="512">
        <v>2.63E-2</v>
      </c>
    </row>
    <row r="8177" spans="1:6">
      <c r="A8177" s="513" t="s">
        <v>14449</v>
      </c>
      <c r="B8177" s="502">
        <v>98006</v>
      </c>
      <c r="C8177" s="503" t="s">
        <v>14507</v>
      </c>
      <c r="D8177" s="502" t="s">
        <v>13</v>
      </c>
      <c r="E8177" s="504">
        <v>7721.32</v>
      </c>
      <c r="F8177" s="512">
        <v>2.6499999999999999E-2</v>
      </c>
    </row>
    <row r="8178" spans="1:6">
      <c r="A8178" s="513" t="s">
        <v>14449</v>
      </c>
      <c r="B8178" s="502">
        <v>98030</v>
      </c>
      <c r="C8178" s="503" t="s">
        <v>14508</v>
      </c>
      <c r="D8178" s="502" t="s">
        <v>13</v>
      </c>
      <c r="E8178" s="504">
        <v>9511.2000000000007</v>
      </c>
      <c r="F8178" s="512">
        <v>2.92E-2</v>
      </c>
    </row>
    <row r="8179" spans="1:6">
      <c r="A8179" s="513" t="s">
        <v>14449</v>
      </c>
      <c r="B8179" s="502">
        <v>98032</v>
      </c>
      <c r="C8179" s="503" t="s">
        <v>14509</v>
      </c>
      <c r="D8179" s="502" t="s">
        <v>13</v>
      </c>
      <c r="E8179" s="504">
        <v>10950.98</v>
      </c>
      <c r="F8179" s="512">
        <v>2.9499999999999998E-2</v>
      </c>
    </row>
    <row r="8180" spans="1:6">
      <c r="A8180" s="513" t="s">
        <v>14449</v>
      </c>
      <c r="B8180" s="502">
        <v>98034</v>
      </c>
      <c r="C8180" s="503" t="s">
        <v>14510</v>
      </c>
      <c r="D8180" s="502" t="s">
        <v>13</v>
      </c>
      <c r="E8180" s="504">
        <v>12390.78</v>
      </c>
      <c r="F8180" s="512">
        <v>2.9600000000000001E-2</v>
      </c>
    </row>
    <row r="8181" spans="1:6">
      <c r="A8181" s="513" t="s">
        <v>14449</v>
      </c>
      <c r="B8181" s="502">
        <v>98036</v>
      </c>
      <c r="C8181" s="503" t="s">
        <v>14511</v>
      </c>
      <c r="D8181" s="502" t="s">
        <v>13</v>
      </c>
      <c r="E8181" s="504">
        <v>13830.61</v>
      </c>
      <c r="F8181" s="512">
        <v>2.9700000000000001E-2</v>
      </c>
    </row>
    <row r="8182" spans="1:6">
      <c r="A8182" s="513" t="s">
        <v>14449</v>
      </c>
      <c r="B8182" s="502">
        <v>98020</v>
      </c>
      <c r="C8182" s="503" t="s">
        <v>14512</v>
      </c>
      <c r="D8182" s="502" t="s">
        <v>13</v>
      </c>
      <c r="E8182" s="504">
        <v>6848.09</v>
      </c>
      <c r="F8182" s="512">
        <v>2.3300000000000001E-2</v>
      </c>
    </row>
    <row r="8183" spans="1:6">
      <c r="A8183" s="513" t="s">
        <v>14449</v>
      </c>
      <c r="B8183" s="502">
        <v>98022</v>
      </c>
      <c r="C8183" s="503" t="s">
        <v>14513</v>
      </c>
      <c r="D8183" s="502" t="s">
        <v>13</v>
      </c>
      <c r="E8183" s="504">
        <v>8031.02</v>
      </c>
      <c r="F8183" s="512">
        <v>2.3699999999999999E-2</v>
      </c>
    </row>
    <row r="8184" spans="1:6">
      <c r="A8184" s="513" t="s">
        <v>14449</v>
      </c>
      <c r="B8184" s="502">
        <v>98024</v>
      </c>
      <c r="C8184" s="503" t="s">
        <v>14514</v>
      </c>
      <c r="D8184" s="502" t="s">
        <v>13</v>
      </c>
      <c r="E8184" s="504">
        <v>9278.93</v>
      </c>
      <c r="F8184" s="512">
        <v>2.92E-2</v>
      </c>
    </row>
    <row r="8185" spans="1:6">
      <c r="A8185" s="513" t="s">
        <v>14449</v>
      </c>
      <c r="B8185" s="502">
        <v>98026</v>
      </c>
      <c r="C8185" s="503" t="s">
        <v>14515</v>
      </c>
      <c r="D8185" s="502" t="s">
        <v>13</v>
      </c>
      <c r="E8185" s="504">
        <v>10470.040000000001</v>
      </c>
      <c r="F8185" s="512">
        <v>2.9399999999999999E-2</v>
      </c>
    </row>
    <row r="8186" spans="1:6">
      <c r="A8186" s="513" t="s">
        <v>14449</v>
      </c>
      <c r="B8186" s="502">
        <v>98028</v>
      </c>
      <c r="C8186" s="503" t="s">
        <v>14516</v>
      </c>
      <c r="D8186" s="502" t="s">
        <v>13</v>
      </c>
      <c r="E8186" s="504">
        <v>11661.19</v>
      </c>
      <c r="F8186" s="512">
        <v>2.9600000000000001E-2</v>
      </c>
    </row>
    <row r="8187" spans="1:6">
      <c r="A8187" s="513" t="s">
        <v>14449</v>
      </c>
      <c r="B8187" s="502">
        <v>98044</v>
      </c>
      <c r="C8187" s="503" t="s">
        <v>14517</v>
      </c>
      <c r="D8187" s="502" t="s">
        <v>13</v>
      </c>
      <c r="E8187" s="504">
        <v>16241.29</v>
      </c>
      <c r="F8187" s="512">
        <v>2.9899999999999999E-2</v>
      </c>
    </row>
    <row r="8188" spans="1:6">
      <c r="A8188" s="513" t="s">
        <v>14449</v>
      </c>
      <c r="B8188" s="502">
        <v>98046</v>
      </c>
      <c r="C8188" s="503" t="s">
        <v>14518</v>
      </c>
      <c r="D8188" s="502" t="s">
        <v>13</v>
      </c>
      <c r="E8188" s="504">
        <v>18113.88</v>
      </c>
      <c r="F8188" s="512">
        <v>3.0099999999999998E-2</v>
      </c>
    </row>
    <row r="8189" spans="1:6">
      <c r="A8189" s="513" t="s">
        <v>14449</v>
      </c>
      <c r="B8189" s="502">
        <v>98038</v>
      </c>
      <c r="C8189" s="503" t="s">
        <v>14519</v>
      </c>
      <c r="D8189" s="502" t="s">
        <v>13</v>
      </c>
      <c r="E8189" s="504">
        <v>12659.72</v>
      </c>
      <c r="F8189" s="512">
        <v>2.9600000000000001E-2</v>
      </c>
    </row>
    <row r="8190" spans="1:6">
      <c r="A8190" s="513" t="s">
        <v>14449</v>
      </c>
      <c r="B8190" s="502">
        <v>98040</v>
      </c>
      <c r="C8190" s="503" t="s">
        <v>14520</v>
      </c>
      <c r="D8190" s="502" t="s">
        <v>13</v>
      </c>
      <c r="E8190" s="504">
        <v>14316</v>
      </c>
      <c r="F8190" s="512">
        <v>2.98E-2</v>
      </c>
    </row>
    <row r="8191" spans="1:6">
      <c r="A8191" s="513" t="s">
        <v>14449</v>
      </c>
      <c r="B8191" s="502">
        <v>98042</v>
      </c>
      <c r="C8191" s="503" t="s">
        <v>14521</v>
      </c>
      <c r="D8191" s="502" t="s">
        <v>13</v>
      </c>
      <c r="E8191" s="504">
        <v>15972.28</v>
      </c>
      <c r="F8191" s="512">
        <v>2.9899999999999999E-2</v>
      </c>
    </row>
    <row r="8192" spans="1:6">
      <c r="A8192" s="513" t="s">
        <v>14449</v>
      </c>
      <c r="B8192" s="502">
        <v>98048</v>
      </c>
      <c r="C8192" s="503" t="s">
        <v>14522</v>
      </c>
      <c r="D8192" s="502" t="s">
        <v>13</v>
      </c>
      <c r="E8192" s="504">
        <v>20255.57</v>
      </c>
      <c r="F8192" s="512">
        <v>3.0200000000000001E-2</v>
      </c>
    </row>
    <row r="8193" spans="1:6">
      <c r="A8193" s="513" t="s">
        <v>14449</v>
      </c>
      <c r="B8193" s="502">
        <v>97955</v>
      </c>
      <c r="C8193" s="503" t="s">
        <v>2797</v>
      </c>
      <c r="D8193" s="502" t="s">
        <v>13</v>
      </c>
      <c r="E8193" s="504">
        <v>3334.08</v>
      </c>
      <c r="F8193" s="512">
        <v>2.7000000000000001E-3</v>
      </c>
    </row>
    <row r="8194" spans="1:6">
      <c r="A8194" s="513" t="s">
        <v>14449</v>
      </c>
      <c r="B8194" s="502">
        <v>97948</v>
      </c>
      <c r="C8194" s="503" t="s">
        <v>2791</v>
      </c>
      <c r="D8194" s="502" t="s">
        <v>13</v>
      </c>
      <c r="E8194" s="504">
        <v>3554.92</v>
      </c>
      <c r="F8194" s="512">
        <v>2.5000000000000001E-3</v>
      </c>
    </row>
    <row r="8195" spans="1:6">
      <c r="A8195" s="513" t="s">
        <v>14449</v>
      </c>
      <c r="B8195" s="502">
        <v>97934</v>
      </c>
      <c r="C8195" s="503" t="s">
        <v>3595</v>
      </c>
      <c r="D8195" s="502" t="s">
        <v>13</v>
      </c>
      <c r="E8195" s="504">
        <v>2563.88</v>
      </c>
      <c r="F8195" s="512">
        <v>5.9499999999999997E-2</v>
      </c>
    </row>
    <row r="8196" spans="1:6">
      <c r="A8196" s="513" t="s">
        <v>14449</v>
      </c>
      <c r="B8196" s="502">
        <v>97953</v>
      </c>
      <c r="C8196" s="503" t="s">
        <v>2796</v>
      </c>
      <c r="D8196" s="502" t="s">
        <v>13</v>
      </c>
      <c r="E8196" s="504">
        <v>1552.78</v>
      </c>
      <c r="F8196" s="512">
        <v>1.8E-3</v>
      </c>
    </row>
    <row r="8197" spans="1:6">
      <c r="A8197" s="513" t="s">
        <v>14449</v>
      </c>
      <c r="B8197" s="502">
        <v>97947</v>
      </c>
      <c r="C8197" s="503" t="s">
        <v>2790</v>
      </c>
      <c r="D8197" s="502" t="s">
        <v>13</v>
      </c>
      <c r="E8197" s="504">
        <v>1926.67</v>
      </c>
      <c r="F8197" s="512">
        <v>1.5E-3</v>
      </c>
    </row>
    <row r="8198" spans="1:6">
      <c r="A8198" s="513" t="s">
        <v>14449</v>
      </c>
      <c r="B8198" s="502">
        <v>97933</v>
      </c>
      <c r="C8198" s="503" t="s">
        <v>2787</v>
      </c>
      <c r="D8198" s="502" t="s">
        <v>13</v>
      </c>
      <c r="E8198" s="504">
        <v>1188.4000000000001</v>
      </c>
      <c r="F8198" s="512">
        <v>1.7999999999999999E-2</v>
      </c>
    </row>
    <row r="8199" spans="1:6">
      <c r="A8199" s="513" t="s">
        <v>14449</v>
      </c>
      <c r="B8199" s="502">
        <v>97961</v>
      </c>
      <c r="C8199" s="503" t="s">
        <v>2800</v>
      </c>
      <c r="D8199" s="502" t="s">
        <v>13</v>
      </c>
      <c r="E8199" s="504">
        <v>2687.79</v>
      </c>
      <c r="F8199" s="512">
        <v>3.3E-3</v>
      </c>
    </row>
    <row r="8200" spans="1:6">
      <c r="A8200" s="513" t="s">
        <v>14449</v>
      </c>
      <c r="B8200" s="502">
        <v>97951</v>
      </c>
      <c r="C8200" s="503" t="s">
        <v>2794</v>
      </c>
      <c r="D8200" s="502" t="s">
        <v>13</v>
      </c>
      <c r="E8200" s="504">
        <v>3089.44</v>
      </c>
      <c r="F8200" s="512">
        <v>2.8E-3</v>
      </c>
    </row>
    <row r="8201" spans="1:6">
      <c r="A8201" s="513" t="s">
        <v>14449</v>
      </c>
      <c r="B8201" s="502">
        <v>97973</v>
      </c>
      <c r="C8201" s="503" t="s">
        <v>2801</v>
      </c>
      <c r="D8201" s="502" t="s">
        <v>13</v>
      </c>
      <c r="E8201" s="504">
        <v>4993.13</v>
      </c>
      <c r="F8201" s="512">
        <v>4.5999999999999999E-3</v>
      </c>
    </row>
    <row r="8202" spans="1:6">
      <c r="A8202" s="513" t="s">
        <v>14449</v>
      </c>
      <c r="B8202" s="502">
        <v>97952</v>
      </c>
      <c r="C8202" s="503" t="s">
        <v>2795</v>
      </c>
      <c r="D8202" s="502" t="s">
        <v>13</v>
      </c>
      <c r="E8202" s="504">
        <v>5352.09</v>
      </c>
      <c r="F8202" s="512">
        <v>4.3E-3</v>
      </c>
    </row>
    <row r="8203" spans="1:6">
      <c r="A8203" s="513" t="s">
        <v>14449</v>
      </c>
      <c r="B8203" s="502">
        <v>97957</v>
      </c>
      <c r="C8203" s="503" t="s">
        <v>2799</v>
      </c>
      <c r="D8203" s="502" t="s">
        <v>13</v>
      </c>
      <c r="E8203" s="504">
        <v>2933.64</v>
      </c>
      <c r="F8203" s="512">
        <v>5.0000000000000001E-3</v>
      </c>
    </row>
    <row r="8204" spans="1:6">
      <c r="A8204" s="513" t="s">
        <v>14449</v>
      </c>
      <c r="B8204" s="502">
        <v>97950</v>
      </c>
      <c r="C8204" s="503" t="s">
        <v>2793</v>
      </c>
      <c r="D8204" s="502" t="s">
        <v>13</v>
      </c>
      <c r="E8204" s="504">
        <v>3357.01</v>
      </c>
      <c r="F8204" s="512">
        <v>4.4000000000000003E-3</v>
      </c>
    </row>
    <row r="8205" spans="1:6">
      <c r="A8205" s="513" t="s">
        <v>14449</v>
      </c>
      <c r="B8205" s="502">
        <v>97936</v>
      </c>
      <c r="C8205" s="503" t="s">
        <v>2789</v>
      </c>
      <c r="D8205" s="502" t="s">
        <v>13</v>
      </c>
      <c r="E8205" s="504">
        <v>2129.91</v>
      </c>
      <c r="F8205" s="512">
        <v>7.5700000000000003E-2</v>
      </c>
    </row>
    <row r="8206" spans="1:6">
      <c r="A8206" s="513" t="s">
        <v>14449</v>
      </c>
      <c r="B8206" s="502">
        <v>97956</v>
      </c>
      <c r="C8206" s="503" t="s">
        <v>2798</v>
      </c>
      <c r="D8206" s="502" t="s">
        <v>13</v>
      </c>
      <c r="E8206" s="504">
        <v>1648.86</v>
      </c>
      <c r="F8206" s="512">
        <v>3.5999999999999999E-3</v>
      </c>
    </row>
    <row r="8207" spans="1:6">
      <c r="A8207" s="513" t="s">
        <v>14449</v>
      </c>
      <c r="B8207" s="502">
        <v>97949</v>
      </c>
      <c r="C8207" s="503" t="s">
        <v>2792</v>
      </c>
      <c r="D8207" s="502" t="s">
        <v>13</v>
      </c>
      <c r="E8207" s="504">
        <v>1907.6</v>
      </c>
      <c r="F8207" s="512">
        <v>3.0999999999999999E-3</v>
      </c>
    </row>
    <row r="8208" spans="1:6">
      <c r="A8208" s="513" t="s">
        <v>14449</v>
      </c>
      <c r="B8208" s="502">
        <v>97935</v>
      </c>
      <c r="C8208" s="503" t="s">
        <v>2788</v>
      </c>
      <c r="D8208" s="502" t="s">
        <v>13</v>
      </c>
      <c r="E8208" s="504">
        <v>955.32</v>
      </c>
      <c r="F8208" s="512">
        <v>2.47E-2</v>
      </c>
    </row>
    <row r="8209" spans="1:6">
      <c r="A8209" s="513" t="s">
        <v>14449</v>
      </c>
      <c r="B8209" s="502">
        <v>99319</v>
      </c>
      <c r="C8209" s="503" t="s">
        <v>2873</v>
      </c>
      <c r="D8209" s="502" t="s">
        <v>12</v>
      </c>
      <c r="E8209" s="504">
        <v>965.58</v>
      </c>
      <c r="F8209" s="512">
        <v>0</v>
      </c>
    </row>
    <row r="8210" spans="1:6">
      <c r="A8210" s="513" t="s">
        <v>14449</v>
      </c>
      <c r="B8210" s="502">
        <v>99318</v>
      </c>
      <c r="C8210" s="503" t="s">
        <v>2872</v>
      </c>
      <c r="D8210" s="502" t="s">
        <v>12</v>
      </c>
      <c r="E8210" s="504">
        <v>313.45</v>
      </c>
      <c r="F8210" s="512">
        <v>3.15E-2</v>
      </c>
    </row>
    <row r="8211" spans="1:6">
      <c r="A8211" s="513" t="s">
        <v>14449</v>
      </c>
      <c r="B8211" s="502">
        <v>98051</v>
      </c>
      <c r="C8211" s="503" t="s">
        <v>2838</v>
      </c>
      <c r="D8211" s="502" t="s">
        <v>12</v>
      </c>
      <c r="E8211" s="504">
        <v>1038.02</v>
      </c>
      <c r="F8211" s="512">
        <v>0</v>
      </c>
    </row>
    <row r="8212" spans="1:6">
      <c r="A8212" s="513" t="s">
        <v>14449</v>
      </c>
      <c r="B8212" s="502">
        <v>98050</v>
      </c>
      <c r="C8212" s="503" t="s">
        <v>2837</v>
      </c>
      <c r="D8212" s="502" t="s">
        <v>12</v>
      </c>
      <c r="E8212" s="504">
        <v>314.55</v>
      </c>
      <c r="F8212" s="512">
        <v>3.1300000000000001E-2</v>
      </c>
    </row>
    <row r="8213" spans="1:6">
      <c r="A8213" s="513" t="s">
        <v>14449</v>
      </c>
      <c r="B8213" s="502">
        <v>99272</v>
      </c>
      <c r="C8213" s="503" t="s">
        <v>14523</v>
      </c>
      <c r="D8213" s="502" t="s">
        <v>13</v>
      </c>
      <c r="E8213" s="504">
        <v>1187.95</v>
      </c>
      <c r="F8213" s="512">
        <v>1.3100000000000001E-2</v>
      </c>
    </row>
    <row r="8214" spans="1:6">
      <c r="A8214" s="513" t="s">
        <v>14449</v>
      </c>
      <c r="B8214" s="502">
        <v>99273</v>
      </c>
      <c r="C8214" s="503" t="s">
        <v>14524</v>
      </c>
      <c r="D8214" s="502" t="s">
        <v>13</v>
      </c>
      <c r="E8214" s="504">
        <v>1674.68</v>
      </c>
      <c r="F8214" s="512">
        <v>9.2999999999999992E-3</v>
      </c>
    </row>
    <row r="8215" spans="1:6">
      <c r="A8215" s="513" t="s">
        <v>14449</v>
      </c>
      <c r="B8215" s="502">
        <v>99268</v>
      </c>
      <c r="C8215" s="503" t="s">
        <v>14525</v>
      </c>
      <c r="D8215" s="502" t="s">
        <v>13</v>
      </c>
      <c r="E8215" s="504">
        <v>531.95000000000005</v>
      </c>
      <c r="F8215" s="512">
        <v>3.32E-2</v>
      </c>
    </row>
    <row r="8216" spans="1:6">
      <c r="A8216" s="513" t="s">
        <v>14449</v>
      </c>
      <c r="B8216" s="502">
        <v>99270</v>
      </c>
      <c r="C8216" s="503" t="s">
        <v>14526</v>
      </c>
      <c r="D8216" s="502" t="s">
        <v>13</v>
      </c>
      <c r="E8216" s="504">
        <v>692.31</v>
      </c>
      <c r="F8216" s="512">
        <v>3.39E-2</v>
      </c>
    </row>
    <row r="8217" spans="1:6">
      <c r="A8217" s="513" t="s">
        <v>14449</v>
      </c>
      <c r="B8217" s="502">
        <v>97976</v>
      </c>
      <c r="C8217" s="503" t="s">
        <v>14527</v>
      </c>
      <c r="D8217" s="502" t="s">
        <v>13</v>
      </c>
      <c r="E8217" s="504">
        <v>1239.8699999999999</v>
      </c>
      <c r="F8217" s="512">
        <v>1.2500000000000001E-2</v>
      </c>
    </row>
    <row r="8218" spans="1:6">
      <c r="A8218" s="513" t="s">
        <v>14449</v>
      </c>
      <c r="B8218" s="502">
        <v>97977</v>
      </c>
      <c r="C8218" s="503" t="s">
        <v>14528</v>
      </c>
      <c r="D8218" s="502" t="s">
        <v>13</v>
      </c>
      <c r="E8218" s="504">
        <v>1766.72</v>
      </c>
      <c r="F8218" s="512">
        <v>8.8000000000000005E-3</v>
      </c>
    </row>
    <row r="8219" spans="1:6">
      <c r="A8219" s="513" t="s">
        <v>14449</v>
      </c>
      <c r="B8219" s="502">
        <v>97974</v>
      </c>
      <c r="C8219" s="503" t="s">
        <v>14529</v>
      </c>
      <c r="D8219" s="502" t="s">
        <v>13</v>
      </c>
      <c r="E8219" s="504">
        <v>537.11</v>
      </c>
      <c r="F8219" s="512">
        <v>3.2899999999999999E-2</v>
      </c>
    </row>
    <row r="8220" spans="1:6">
      <c r="A8220" s="513" t="s">
        <v>14449</v>
      </c>
      <c r="B8220" s="502">
        <v>97975</v>
      </c>
      <c r="C8220" s="503" t="s">
        <v>14530</v>
      </c>
      <c r="D8220" s="502" t="s">
        <v>13</v>
      </c>
      <c r="E8220" s="504">
        <v>698.35</v>
      </c>
      <c r="F8220" s="512">
        <v>3.3599999999999998E-2</v>
      </c>
    </row>
    <row r="8221" spans="1:6">
      <c r="A8221" s="513" t="s">
        <v>14449</v>
      </c>
      <c r="B8221" s="502">
        <v>101798</v>
      </c>
      <c r="C8221" s="503" t="s">
        <v>2904</v>
      </c>
      <c r="D8221" s="502" t="s">
        <v>13</v>
      </c>
      <c r="E8221" s="504">
        <v>295.11</v>
      </c>
      <c r="F8221" s="512">
        <v>0.82</v>
      </c>
    </row>
    <row r="8222" spans="1:6">
      <c r="A8222" s="513" t="s">
        <v>14449</v>
      </c>
      <c r="B8222" s="502">
        <v>101799</v>
      </c>
      <c r="C8222" s="503" t="s">
        <v>2905</v>
      </c>
      <c r="D8222" s="502" t="s">
        <v>13</v>
      </c>
      <c r="E8222" s="504">
        <v>701.62</v>
      </c>
      <c r="F8222" s="512">
        <v>0.87509999999999999</v>
      </c>
    </row>
    <row r="8223" spans="1:6">
      <c r="A8223" s="513" t="s">
        <v>14531</v>
      </c>
      <c r="B8223" s="502">
        <v>102487</v>
      </c>
      <c r="C8223" s="503" t="s">
        <v>3083</v>
      </c>
      <c r="D8223" s="502" t="s">
        <v>16</v>
      </c>
      <c r="E8223" s="504">
        <v>717.05</v>
      </c>
      <c r="F8223" s="512">
        <v>6.9999999999999999E-4</v>
      </c>
    </row>
    <row r="8224" spans="1:6">
      <c r="A8224" s="513" t="s">
        <v>14531</v>
      </c>
      <c r="B8224" s="502">
        <v>102486</v>
      </c>
      <c r="C8224" s="503" t="s">
        <v>3082</v>
      </c>
      <c r="D8224" s="502" t="s">
        <v>16</v>
      </c>
      <c r="E8224" s="504">
        <v>857.15</v>
      </c>
      <c r="F8224" s="512">
        <v>0</v>
      </c>
    </row>
    <row r="8225" spans="1:6">
      <c r="A8225" s="513" t="s">
        <v>14531</v>
      </c>
      <c r="B8225" s="502">
        <v>102474</v>
      </c>
      <c r="C8225" s="503" t="s">
        <v>3070</v>
      </c>
      <c r="D8225" s="502" t="s">
        <v>16</v>
      </c>
      <c r="E8225" s="504">
        <v>794.22</v>
      </c>
      <c r="F8225" s="512">
        <v>0</v>
      </c>
    </row>
    <row r="8226" spans="1:6">
      <c r="A8226" s="513" t="s">
        <v>14531</v>
      </c>
      <c r="B8226" s="502">
        <v>102480</v>
      </c>
      <c r="C8226" s="503" t="s">
        <v>3076</v>
      </c>
      <c r="D8226" s="502" t="s">
        <v>16</v>
      </c>
      <c r="E8226" s="504">
        <v>787.63</v>
      </c>
      <c r="F8226" s="512">
        <v>0</v>
      </c>
    </row>
    <row r="8227" spans="1:6">
      <c r="A8227" s="513" t="s">
        <v>14531</v>
      </c>
      <c r="B8227" s="502">
        <v>94975</v>
      </c>
      <c r="C8227" s="503" t="s">
        <v>3068</v>
      </c>
      <c r="D8227" s="502" t="s">
        <v>16</v>
      </c>
      <c r="E8227" s="504">
        <v>595.39</v>
      </c>
      <c r="F8227" s="512">
        <v>0</v>
      </c>
    </row>
    <row r="8228" spans="1:6">
      <c r="A8228" s="513" t="s">
        <v>14531</v>
      </c>
      <c r="B8228" s="502">
        <v>94963</v>
      </c>
      <c r="C8228" s="503" t="s">
        <v>3056</v>
      </c>
      <c r="D8228" s="502" t="s">
        <v>16</v>
      </c>
      <c r="E8228" s="504">
        <v>535.34</v>
      </c>
      <c r="F8228" s="512">
        <v>0</v>
      </c>
    </row>
    <row r="8229" spans="1:6">
      <c r="A8229" s="513" t="s">
        <v>14531</v>
      </c>
      <c r="B8229" s="502">
        <v>94969</v>
      </c>
      <c r="C8229" s="503" t="s">
        <v>3062</v>
      </c>
      <c r="D8229" s="502" t="s">
        <v>16</v>
      </c>
      <c r="E8229" s="504">
        <v>527.82000000000005</v>
      </c>
      <c r="F8229" s="512">
        <v>0</v>
      </c>
    </row>
    <row r="8230" spans="1:6">
      <c r="A8230" s="513" t="s">
        <v>14531</v>
      </c>
      <c r="B8230" s="502">
        <v>102475</v>
      </c>
      <c r="C8230" s="503" t="s">
        <v>3071</v>
      </c>
      <c r="D8230" s="502" t="s">
        <v>16</v>
      </c>
      <c r="E8230" s="504">
        <v>832.7</v>
      </c>
      <c r="F8230" s="512">
        <v>0</v>
      </c>
    </row>
    <row r="8231" spans="1:6">
      <c r="A8231" s="513" t="s">
        <v>14531</v>
      </c>
      <c r="B8231" s="502">
        <v>102481</v>
      </c>
      <c r="C8231" s="503" t="s">
        <v>3077</v>
      </c>
      <c r="D8231" s="502" t="s">
        <v>16</v>
      </c>
      <c r="E8231" s="504">
        <v>819.23</v>
      </c>
      <c r="F8231" s="512">
        <v>0</v>
      </c>
    </row>
    <row r="8232" spans="1:6">
      <c r="A8232" s="513" t="s">
        <v>14531</v>
      </c>
      <c r="B8232" s="502">
        <v>94964</v>
      </c>
      <c r="C8232" s="503" t="s">
        <v>3057</v>
      </c>
      <c r="D8232" s="502" t="s">
        <v>16</v>
      </c>
      <c r="E8232" s="504">
        <v>568.42999999999995</v>
      </c>
      <c r="F8232" s="512">
        <v>0</v>
      </c>
    </row>
    <row r="8233" spans="1:6">
      <c r="A8233" s="513" t="s">
        <v>14531</v>
      </c>
      <c r="B8233" s="502">
        <v>94970</v>
      </c>
      <c r="C8233" s="503" t="s">
        <v>3063</v>
      </c>
      <c r="D8233" s="502" t="s">
        <v>16</v>
      </c>
      <c r="E8233" s="504">
        <v>553.73</v>
      </c>
      <c r="F8233" s="512">
        <v>0</v>
      </c>
    </row>
    <row r="8234" spans="1:6">
      <c r="A8234" s="513" t="s">
        <v>14531</v>
      </c>
      <c r="B8234" s="502">
        <v>102476</v>
      </c>
      <c r="C8234" s="503" t="s">
        <v>3072</v>
      </c>
      <c r="D8234" s="502" t="s">
        <v>16</v>
      </c>
      <c r="E8234" s="504">
        <v>840.8</v>
      </c>
      <c r="F8234" s="512">
        <v>0</v>
      </c>
    </row>
    <row r="8235" spans="1:6">
      <c r="A8235" s="513" t="s">
        <v>14531</v>
      </c>
      <c r="B8235" s="502">
        <v>102482</v>
      </c>
      <c r="C8235" s="503" t="s">
        <v>3078</v>
      </c>
      <c r="D8235" s="502" t="s">
        <v>16</v>
      </c>
      <c r="E8235" s="504">
        <v>838.43</v>
      </c>
      <c r="F8235" s="512">
        <v>0</v>
      </c>
    </row>
    <row r="8236" spans="1:6">
      <c r="A8236" s="513" t="s">
        <v>14531</v>
      </c>
      <c r="B8236" s="502">
        <v>94965</v>
      </c>
      <c r="C8236" s="503" t="s">
        <v>3058</v>
      </c>
      <c r="D8236" s="502" t="s">
        <v>16</v>
      </c>
      <c r="E8236" s="504">
        <v>579.95000000000005</v>
      </c>
      <c r="F8236" s="512">
        <v>0</v>
      </c>
    </row>
    <row r="8237" spans="1:6">
      <c r="A8237" s="513" t="s">
        <v>14531</v>
      </c>
      <c r="B8237" s="502">
        <v>94971</v>
      </c>
      <c r="C8237" s="503" t="s">
        <v>3064</v>
      </c>
      <c r="D8237" s="502" t="s">
        <v>16</v>
      </c>
      <c r="E8237" s="504">
        <v>572.36</v>
      </c>
      <c r="F8237" s="512">
        <v>0</v>
      </c>
    </row>
    <row r="8238" spans="1:6">
      <c r="A8238" s="513" t="s">
        <v>14531</v>
      </c>
      <c r="B8238" s="502">
        <v>102477</v>
      </c>
      <c r="C8238" s="503" t="s">
        <v>3073</v>
      </c>
      <c r="D8238" s="502" t="s">
        <v>16</v>
      </c>
      <c r="E8238" s="504">
        <v>872.86</v>
      </c>
      <c r="F8238" s="512">
        <v>0</v>
      </c>
    </row>
    <row r="8239" spans="1:6">
      <c r="A8239" s="513" t="s">
        <v>14531</v>
      </c>
      <c r="B8239" s="502">
        <v>102483</v>
      </c>
      <c r="C8239" s="503" t="s">
        <v>3079</v>
      </c>
      <c r="D8239" s="502" t="s">
        <v>16</v>
      </c>
      <c r="E8239" s="504">
        <v>865.91</v>
      </c>
      <c r="F8239" s="512">
        <v>0</v>
      </c>
    </row>
    <row r="8240" spans="1:6">
      <c r="A8240" s="513" t="s">
        <v>14531</v>
      </c>
      <c r="B8240" s="502">
        <v>94966</v>
      </c>
      <c r="C8240" s="503" t="s">
        <v>3059</v>
      </c>
      <c r="D8240" s="502" t="s">
        <v>16</v>
      </c>
      <c r="E8240" s="504">
        <v>592.54999999999995</v>
      </c>
      <c r="F8240" s="512">
        <v>0</v>
      </c>
    </row>
    <row r="8241" spans="1:6">
      <c r="A8241" s="513" t="s">
        <v>14531</v>
      </c>
      <c r="B8241" s="502">
        <v>94972</v>
      </c>
      <c r="C8241" s="503" t="s">
        <v>3065</v>
      </c>
      <c r="D8241" s="502" t="s">
        <v>16</v>
      </c>
      <c r="E8241" s="504">
        <v>584.88</v>
      </c>
      <c r="F8241" s="512">
        <v>0</v>
      </c>
    </row>
    <row r="8242" spans="1:6">
      <c r="A8242" s="513" t="s">
        <v>14531</v>
      </c>
      <c r="B8242" s="502">
        <v>102478</v>
      </c>
      <c r="C8242" s="503" t="s">
        <v>3074</v>
      </c>
      <c r="D8242" s="502" t="s">
        <v>16</v>
      </c>
      <c r="E8242" s="504">
        <v>903.52</v>
      </c>
      <c r="F8242" s="512">
        <v>0</v>
      </c>
    </row>
    <row r="8243" spans="1:6">
      <c r="A8243" s="513" t="s">
        <v>14531</v>
      </c>
      <c r="B8243" s="502">
        <v>102484</v>
      </c>
      <c r="C8243" s="503" t="s">
        <v>3080</v>
      </c>
      <c r="D8243" s="502" t="s">
        <v>16</v>
      </c>
      <c r="E8243" s="504">
        <v>902.8</v>
      </c>
      <c r="F8243" s="512">
        <v>0</v>
      </c>
    </row>
    <row r="8244" spans="1:6">
      <c r="A8244" s="513" t="s">
        <v>14531</v>
      </c>
      <c r="B8244" s="502">
        <v>94967</v>
      </c>
      <c r="C8244" s="503" t="s">
        <v>3060</v>
      </c>
      <c r="D8244" s="502" t="s">
        <v>16</v>
      </c>
      <c r="E8244" s="504">
        <v>650.49</v>
      </c>
      <c r="F8244" s="512">
        <v>0</v>
      </c>
    </row>
    <row r="8245" spans="1:6">
      <c r="A8245" s="513" t="s">
        <v>14531</v>
      </c>
      <c r="B8245" s="502">
        <v>94973</v>
      </c>
      <c r="C8245" s="503" t="s">
        <v>3066</v>
      </c>
      <c r="D8245" s="502" t="s">
        <v>16</v>
      </c>
      <c r="E8245" s="504">
        <v>640.6</v>
      </c>
      <c r="F8245" s="512">
        <v>0</v>
      </c>
    </row>
    <row r="8246" spans="1:6">
      <c r="A8246" s="513" t="s">
        <v>14531</v>
      </c>
      <c r="B8246" s="502">
        <v>94974</v>
      </c>
      <c r="C8246" s="503" t="s">
        <v>3067</v>
      </c>
      <c r="D8246" s="502" t="s">
        <v>16</v>
      </c>
      <c r="E8246" s="504">
        <v>567.16999999999996</v>
      </c>
      <c r="F8246" s="512">
        <v>0</v>
      </c>
    </row>
    <row r="8247" spans="1:6">
      <c r="A8247" s="513" t="s">
        <v>14531</v>
      </c>
      <c r="B8247" s="502">
        <v>94962</v>
      </c>
      <c r="C8247" s="503" t="s">
        <v>3055</v>
      </c>
      <c r="D8247" s="502" t="s">
        <v>16</v>
      </c>
      <c r="E8247" s="504">
        <v>500.45</v>
      </c>
      <c r="F8247" s="512">
        <v>0</v>
      </c>
    </row>
    <row r="8248" spans="1:6">
      <c r="A8248" s="513" t="s">
        <v>14531</v>
      </c>
      <c r="B8248" s="502">
        <v>94968</v>
      </c>
      <c r="C8248" s="503" t="s">
        <v>3061</v>
      </c>
      <c r="D8248" s="502" t="s">
        <v>16</v>
      </c>
      <c r="E8248" s="504">
        <v>496.69</v>
      </c>
      <c r="F8248" s="512">
        <v>0</v>
      </c>
    </row>
    <row r="8249" spans="1:6">
      <c r="A8249" s="513" t="s">
        <v>14531</v>
      </c>
      <c r="B8249" s="502">
        <v>102485</v>
      </c>
      <c r="C8249" s="503" t="s">
        <v>3081</v>
      </c>
      <c r="D8249" s="502" t="s">
        <v>16</v>
      </c>
      <c r="E8249" s="504">
        <v>840.11</v>
      </c>
      <c r="F8249" s="512">
        <v>0</v>
      </c>
    </row>
    <row r="8250" spans="1:6">
      <c r="A8250" s="513" t="s">
        <v>14531</v>
      </c>
      <c r="B8250" s="502">
        <v>102473</v>
      </c>
      <c r="C8250" s="503" t="s">
        <v>3069</v>
      </c>
      <c r="D8250" s="502" t="s">
        <v>16</v>
      </c>
      <c r="E8250" s="504">
        <v>766.71</v>
      </c>
      <c r="F8250" s="512">
        <v>0</v>
      </c>
    </row>
    <row r="8251" spans="1:6">
      <c r="A8251" s="513" t="s">
        <v>14531</v>
      </c>
      <c r="B8251" s="502">
        <v>102479</v>
      </c>
      <c r="C8251" s="503" t="s">
        <v>3075</v>
      </c>
      <c r="D8251" s="502" t="s">
        <v>16</v>
      </c>
      <c r="E8251" s="504">
        <v>764.28</v>
      </c>
      <c r="F8251" s="512">
        <v>0</v>
      </c>
    </row>
    <row r="8252" spans="1:6">
      <c r="A8252" s="513" t="s">
        <v>14532</v>
      </c>
      <c r="B8252" s="502">
        <v>104835</v>
      </c>
      <c r="C8252" s="503" t="s">
        <v>14533</v>
      </c>
      <c r="D8252" s="502" t="s">
        <v>16</v>
      </c>
      <c r="E8252" s="504">
        <v>0</v>
      </c>
      <c r="F8252" s="512"/>
    </row>
    <row r="8253" spans="1:6">
      <c r="A8253" s="513" t="s">
        <v>14532</v>
      </c>
      <c r="B8253" s="502">
        <v>104833</v>
      </c>
      <c r="C8253" s="503" t="s">
        <v>14534</v>
      </c>
      <c r="D8253" s="502" t="s">
        <v>16</v>
      </c>
      <c r="E8253" s="504">
        <v>0</v>
      </c>
      <c r="F8253" s="512"/>
    </row>
    <row r="8254" spans="1:6">
      <c r="A8254" s="513" t="s">
        <v>14532</v>
      </c>
      <c r="B8254" s="502">
        <v>104834</v>
      </c>
      <c r="C8254" s="503" t="s">
        <v>14535</v>
      </c>
      <c r="D8254" s="502" t="s">
        <v>16</v>
      </c>
      <c r="E8254" s="504">
        <v>0</v>
      </c>
      <c r="F8254" s="512"/>
    </row>
    <row r="8255" spans="1:6">
      <c r="A8255" s="513" t="s">
        <v>14532</v>
      </c>
      <c r="B8255" s="502">
        <v>104836</v>
      </c>
      <c r="C8255" s="503" t="s">
        <v>14536</v>
      </c>
      <c r="D8255" s="502" t="s">
        <v>16</v>
      </c>
      <c r="E8255" s="504">
        <v>0</v>
      </c>
      <c r="F8255" s="512"/>
    </row>
    <row r="8256" spans="1:6">
      <c r="A8256" s="513" t="s">
        <v>14532</v>
      </c>
      <c r="B8256" s="502">
        <v>104837</v>
      </c>
      <c r="C8256" s="503" t="s">
        <v>14537</v>
      </c>
      <c r="D8256" s="502" t="s">
        <v>16</v>
      </c>
      <c r="E8256" s="504">
        <v>0</v>
      </c>
      <c r="F8256" s="512"/>
    </row>
    <row r="8257" spans="1:6">
      <c r="A8257" s="513" t="s">
        <v>14532</v>
      </c>
      <c r="B8257" s="502">
        <v>104838</v>
      </c>
      <c r="C8257" s="503" t="s">
        <v>14538</v>
      </c>
      <c r="D8257" s="502" t="s">
        <v>16</v>
      </c>
      <c r="E8257" s="504">
        <v>0</v>
      </c>
      <c r="F8257" s="512"/>
    </row>
    <row r="8258" spans="1:6">
      <c r="A8258" s="513" t="s">
        <v>14532</v>
      </c>
      <c r="B8258" s="502">
        <v>104839</v>
      </c>
      <c r="C8258" s="503" t="s">
        <v>14539</v>
      </c>
      <c r="D8258" s="502" t="s">
        <v>16</v>
      </c>
      <c r="E8258" s="504">
        <v>0</v>
      </c>
      <c r="F8258" s="512"/>
    </row>
    <row r="8259" spans="1:6">
      <c r="A8259" s="513" t="s">
        <v>14532</v>
      </c>
      <c r="B8259" s="502">
        <v>104840</v>
      </c>
      <c r="C8259" s="503" t="s">
        <v>14540</v>
      </c>
      <c r="D8259" s="502" t="s">
        <v>16</v>
      </c>
      <c r="E8259" s="504">
        <v>0</v>
      </c>
      <c r="F8259" s="512"/>
    </row>
    <row r="8260" spans="1:6">
      <c r="A8260" s="513" t="s">
        <v>14532</v>
      </c>
      <c r="B8260" s="502">
        <v>104830</v>
      </c>
      <c r="C8260" s="503" t="s">
        <v>14541</v>
      </c>
      <c r="D8260" s="502" t="s">
        <v>16</v>
      </c>
      <c r="E8260" s="504">
        <v>0</v>
      </c>
      <c r="F8260" s="512"/>
    </row>
    <row r="8261" spans="1:6">
      <c r="A8261" s="513" t="s">
        <v>14532</v>
      </c>
      <c r="B8261" s="502">
        <v>104829</v>
      </c>
      <c r="C8261" s="503" t="s">
        <v>14542</v>
      </c>
      <c r="D8261" s="502" t="s">
        <v>16</v>
      </c>
      <c r="E8261" s="504">
        <v>0</v>
      </c>
      <c r="F8261" s="512"/>
    </row>
    <row r="8262" spans="1:6">
      <c r="A8262" s="513" t="s">
        <v>14532</v>
      </c>
      <c r="B8262" s="502">
        <v>104832</v>
      </c>
      <c r="C8262" s="503" t="s">
        <v>14543</v>
      </c>
      <c r="D8262" s="502" t="s">
        <v>16</v>
      </c>
      <c r="E8262" s="504">
        <v>0</v>
      </c>
      <c r="F8262" s="512"/>
    </row>
    <row r="8263" spans="1:6">
      <c r="A8263" s="513" t="s">
        <v>14532</v>
      </c>
      <c r="B8263" s="502">
        <v>104831</v>
      </c>
      <c r="C8263" s="503" t="s">
        <v>14544</v>
      </c>
      <c r="D8263" s="502" t="s">
        <v>16</v>
      </c>
      <c r="E8263" s="504">
        <v>0</v>
      </c>
      <c r="F8263" s="512"/>
    </row>
    <row r="8264" spans="1:6">
      <c r="A8264" s="513" t="s">
        <v>14545</v>
      </c>
      <c r="B8264" s="502">
        <v>103773</v>
      </c>
      <c r="C8264" s="503" t="s">
        <v>14546</v>
      </c>
      <c r="D8264" s="502" t="s">
        <v>13</v>
      </c>
      <c r="E8264" s="504">
        <v>0</v>
      </c>
      <c r="F8264" s="512"/>
    </row>
    <row r="8265" spans="1:6">
      <c r="A8265" s="513" t="s">
        <v>14545</v>
      </c>
      <c r="B8265" s="502">
        <v>103772</v>
      </c>
      <c r="C8265" s="503" t="s">
        <v>14547</v>
      </c>
      <c r="D8265" s="502" t="s">
        <v>13</v>
      </c>
      <c r="E8265" s="504">
        <v>0</v>
      </c>
      <c r="F8265" s="512"/>
    </row>
    <row r="8266" spans="1:6">
      <c r="A8266" s="513" t="s">
        <v>14545</v>
      </c>
      <c r="B8266" s="502">
        <v>103768</v>
      </c>
      <c r="C8266" s="503" t="s">
        <v>14548</v>
      </c>
      <c r="D8266" s="502" t="s">
        <v>13</v>
      </c>
      <c r="E8266" s="504">
        <v>0</v>
      </c>
      <c r="F8266" s="512"/>
    </row>
    <row r="8267" spans="1:6">
      <c r="A8267" s="513" t="s">
        <v>14545</v>
      </c>
      <c r="B8267" s="502">
        <v>103767</v>
      </c>
      <c r="C8267" s="503" t="s">
        <v>14549</v>
      </c>
      <c r="D8267" s="502" t="s">
        <v>13</v>
      </c>
      <c r="E8267" s="504">
        <v>0</v>
      </c>
      <c r="F8267" s="512"/>
    </row>
    <row r="8268" spans="1:6">
      <c r="A8268" s="513" t="s">
        <v>14545</v>
      </c>
      <c r="B8268" s="502">
        <v>103766</v>
      </c>
      <c r="C8268" s="503" t="s">
        <v>14550</v>
      </c>
      <c r="D8268" s="502" t="s">
        <v>13</v>
      </c>
      <c r="E8268" s="504">
        <v>0</v>
      </c>
      <c r="F8268" s="512"/>
    </row>
    <row r="8269" spans="1:6">
      <c r="A8269" s="513" t="s">
        <v>14545</v>
      </c>
      <c r="B8269" s="502">
        <v>103765</v>
      </c>
      <c r="C8269" s="503" t="s">
        <v>14551</v>
      </c>
      <c r="D8269" s="502" t="s">
        <v>13</v>
      </c>
      <c r="E8269" s="504">
        <v>0</v>
      </c>
      <c r="F8269" s="512"/>
    </row>
    <row r="8270" spans="1:6">
      <c r="A8270" s="513" t="s">
        <v>14545</v>
      </c>
      <c r="B8270" s="502">
        <v>103771</v>
      </c>
      <c r="C8270" s="503" t="s">
        <v>14552</v>
      </c>
      <c r="D8270" s="502" t="s">
        <v>13</v>
      </c>
      <c r="E8270" s="504">
        <v>0</v>
      </c>
      <c r="F8270" s="512"/>
    </row>
    <row r="8271" spans="1:6">
      <c r="A8271" s="513" t="s">
        <v>14545</v>
      </c>
      <c r="B8271" s="502">
        <v>103769</v>
      </c>
      <c r="C8271" s="503" t="s">
        <v>5535</v>
      </c>
      <c r="D8271" s="502" t="s">
        <v>13</v>
      </c>
      <c r="E8271" s="504">
        <v>2846.56</v>
      </c>
      <c r="F8271" s="512">
        <v>0</v>
      </c>
    </row>
    <row r="8272" spans="1:6">
      <c r="A8272" s="513" t="s">
        <v>14545</v>
      </c>
      <c r="B8272" s="502">
        <v>103770</v>
      </c>
      <c r="C8272" s="503" t="s">
        <v>14553</v>
      </c>
      <c r="D8272" s="502" t="s">
        <v>13</v>
      </c>
      <c r="E8272" s="504">
        <v>0</v>
      </c>
      <c r="F8272" s="512"/>
    </row>
    <row r="8273" spans="1:6">
      <c r="A8273" s="513" t="s">
        <v>14545</v>
      </c>
      <c r="B8273" s="502">
        <v>103764</v>
      </c>
      <c r="C8273" s="503" t="s">
        <v>14554</v>
      </c>
      <c r="D8273" s="502" t="s">
        <v>13</v>
      </c>
      <c r="E8273" s="504">
        <v>0</v>
      </c>
      <c r="F8273" s="512"/>
    </row>
    <row r="8274" spans="1:6">
      <c r="A8274" s="513" t="s">
        <v>14545</v>
      </c>
      <c r="B8274" s="502">
        <v>103780</v>
      </c>
      <c r="C8274" s="503" t="s">
        <v>14555</v>
      </c>
      <c r="D8274" s="502" t="s">
        <v>15</v>
      </c>
      <c r="E8274" s="504">
        <v>0</v>
      </c>
      <c r="F8274" s="512"/>
    </row>
    <row r="8275" spans="1:6">
      <c r="A8275" s="513" t="s">
        <v>14545</v>
      </c>
      <c r="B8275" s="502">
        <v>103781</v>
      </c>
      <c r="C8275" s="503" t="s">
        <v>14556</v>
      </c>
      <c r="D8275" s="502" t="s">
        <v>15</v>
      </c>
      <c r="E8275" s="504">
        <v>0</v>
      </c>
      <c r="F8275" s="512"/>
    </row>
    <row r="8276" spans="1:6">
      <c r="A8276" s="513" t="s">
        <v>14545</v>
      </c>
      <c r="B8276" s="502">
        <v>103779</v>
      </c>
      <c r="C8276" s="503" t="s">
        <v>14557</v>
      </c>
      <c r="D8276" s="502" t="s">
        <v>15</v>
      </c>
      <c r="E8276" s="504">
        <v>0</v>
      </c>
      <c r="F8276" s="512"/>
    </row>
    <row r="8277" spans="1:6">
      <c r="A8277" s="513" t="s">
        <v>14545</v>
      </c>
      <c r="B8277" s="502">
        <v>103778</v>
      </c>
      <c r="C8277" s="503" t="s">
        <v>14558</v>
      </c>
      <c r="D8277" s="502" t="s">
        <v>15</v>
      </c>
      <c r="E8277" s="504">
        <v>0</v>
      </c>
      <c r="F8277" s="512"/>
    </row>
    <row r="8278" spans="1:6">
      <c r="A8278" s="513" t="s">
        <v>14545</v>
      </c>
      <c r="B8278" s="502">
        <v>103924</v>
      </c>
      <c r="C8278" s="503" t="s">
        <v>14559</v>
      </c>
      <c r="D8278" s="502" t="s">
        <v>15</v>
      </c>
      <c r="E8278" s="504">
        <v>0</v>
      </c>
      <c r="F8278" s="512"/>
    </row>
    <row r="8279" spans="1:6">
      <c r="A8279" s="513" t="s">
        <v>14545</v>
      </c>
      <c r="B8279" s="502">
        <v>103776</v>
      </c>
      <c r="C8279" s="503" t="s">
        <v>14560</v>
      </c>
      <c r="D8279" s="502" t="s">
        <v>15</v>
      </c>
      <c r="E8279" s="504">
        <v>0</v>
      </c>
      <c r="F8279" s="512"/>
    </row>
    <row r="8280" spans="1:6">
      <c r="A8280" s="513" t="s">
        <v>14545</v>
      </c>
      <c r="B8280" s="502">
        <v>103774</v>
      </c>
      <c r="C8280" s="503" t="s">
        <v>14561</v>
      </c>
      <c r="D8280" s="502" t="s">
        <v>15</v>
      </c>
      <c r="E8280" s="504">
        <v>0</v>
      </c>
      <c r="F8280" s="512"/>
    </row>
    <row r="8281" spans="1:6">
      <c r="A8281" s="513" t="s">
        <v>14545</v>
      </c>
      <c r="B8281" s="502">
        <v>103775</v>
      </c>
      <c r="C8281" s="503" t="s">
        <v>14562</v>
      </c>
      <c r="D8281" s="502" t="s">
        <v>15</v>
      </c>
      <c r="E8281" s="504">
        <v>0</v>
      </c>
      <c r="F8281" s="512"/>
    </row>
    <row r="8282" spans="1:6">
      <c r="A8282" s="513" t="s">
        <v>14563</v>
      </c>
      <c r="B8282" s="502">
        <v>97097</v>
      </c>
      <c r="C8282" s="503" t="s">
        <v>3638</v>
      </c>
      <c r="D8282" s="502" t="s">
        <v>15</v>
      </c>
      <c r="E8282" s="504">
        <v>44.82</v>
      </c>
      <c r="F8282" s="512">
        <v>2.0000000000000001E-4</v>
      </c>
    </row>
    <row r="8283" spans="1:6">
      <c r="A8283" s="513" t="s">
        <v>14563</v>
      </c>
      <c r="B8283" s="502">
        <v>97089</v>
      </c>
      <c r="C8283" s="503" t="s">
        <v>3632</v>
      </c>
      <c r="D8283" s="502" t="s">
        <v>27</v>
      </c>
      <c r="E8283" s="504">
        <v>14.17</v>
      </c>
      <c r="F8283" s="512">
        <v>0</v>
      </c>
    </row>
    <row r="8284" spans="1:6">
      <c r="A8284" s="513" t="s">
        <v>14563</v>
      </c>
      <c r="B8284" s="502">
        <v>97090</v>
      </c>
      <c r="C8284" s="503" t="s">
        <v>3633</v>
      </c>
      <c r="D8284" s="502" t="s">
        <v>27</v>
      </c>
      <c r="E8284" s="504">
        <v>13.87</v>
      </c>
      <c r="F8284" s="512">
        <v>0</v>
      </c>
    </row>
    <row r="8285" spans="1:6">
      <c r="A8285" s="513" t="s">
        <v>14563</v>
      </c>
      <c r="B8285" s="502">
        <v>97091</v>
      </c>
      <c r="C8285" s="503" t="s">
        <v>3634</v>
      </c>
      <c r="D8285" s="502" t="s">
        <v>27</v>
      </c>
      <c r="E8285" s="504">
        <v>13.41</v>
      </c>
      <c r="F8285" s="512">
        <v>0</v>
      </c>
    </row>
    <row r="8286" spans="1:6">
      <c r="A8286" s="513" t="s">
        <v>14563</v>
      </c>
      <c r="B8286" s="502">
        <v>97092</v>
      </c>
      <c r="C8286" s="503" t="s">
        <v>3635</v>
      </c>
      <c r="D8286" s="502" t="s">
        <v>27</v>
      </c>
      <c r="E8286" s="504">
        <v>12.93</v>
      </c>
      <c r="F8286" s="512">
        <v>0</v>
      </c>
    </row>
    <row r="8287" spans="1:6">
      <c r="A8287" s="513" t="s">
        <v>14563</v>
      </c>
      <c r="B8287" s="502">
        <v>103053</v>
      </c>
      <c r="C8287" s="503" t="s">
        <v>14564</v>
      </c>
      <c r="D8287" s="502" t="s">
        <v>27</v>
      </c>
      <c r="E8287" s="504">
        <v>0</v>
      </c>
      <c r="F8287" s="512"/>
    </row>
    <row r="8288" spans="1:6">
      <c r="A8288" s="513" t="s">
        <v>14563</v>
      </c>
      <c r="B8288" s="502">
        <v>97093</v>
      </c>
      <c r="C8288" s="503" t="s">
        <v>3636</v>
      </c>
      <c r="D8288" s="502" t="s">
        <v>27</v>
      </c>
      <c r="E8288" s="504">
        <v>12.09</v>
      </c>
      <c r="F8288" s="512">
        <v>0</v>
      </c>
    </row>
    <row r="8289" spans="1:6">
      <c r="A8289" s="513" t="s">
        <v>14563</v>
      </c>
      <c r="B8289" s="502">
        <v>103054</v>
      </c>
      <c r="C8289" s="503" t="s">
        <v>14565</v>
      </c>
      <c r="D8289" s="502" t="s">
        <v>27</v>
      </c>
      <c r="E8289" s="504">
        <v>0</v>
      </c>
      <c r="F8289" s="512"/>
    </row>
    <row r="8290" spans="1:6">
      <c r="A8290" s="513" t="s">
        <v>14563</v>
      </c>
      <c r="B8290" s="502">
        <v>97088</v>
      </c>
      <c r="C8290" s="503" t="s">
        <v>3631</v>
      </c>
      <c r="D8290" s="502" t="s">
        <v>27</v>
      </c>
      <c r="E8290" s="504">
        <v>15.54</v>
      </c>
      <c r="F8290" s="512">
        <v>0</v>
      </c>
    </row>
    <row r="8291" spans="1:6">
      <c r="A8291" s="513" t="s">
        <v>14563</v>
      </c>
      <c r="B8291" s="502">
        <v>97087</v>
      </c>
      <c r="C8291" s="503" t="s">
        <v>3630</v>
      </c>
      <c r="D8291" s="502" t="s">
        <v>15</v>
      </c>
      <c r="E8291" s="504">
        <v>3.41</v>
      </c>
      <c r="F8291" s="512">
        <v>0</v>
      </c>
    </row>
    <row r="8292" spans="1:6">
      <c r="A8292" s="513" t="s">
        <v>14563</v>
      </c>
      <c r="B8292" s="502">
        <v>97083</v>
      </c>
      <c r="C8292" s="503" t="s">
        <v>3627</v>
      </c>
      <c r="D8292" s="502" t="s">
        <v>15</v>
      </c>
      <c r="E8292" s="504">
        <v>3.72</v>
      </c>
      <c r="F8292" s="512">
        <v>1.8800000000000001E-2</v>
      </c>
    </row>
    <row r="8293" spans="1:6">
      <c r="A8293" s="513" t="s">
        <v>14563</v>
      </c>
      <c r="B8293" s="502">
        <v>97084</v>
      </c>
      <c r="C8293" s="503" t="s">
        <v>3628</v>
      </c>
      <c r="D8293" s="502" t="s">
        <v>15</v>
      </c>
      <c r="E8293" s="504">
        <v>0.78</v>
      </c>
      <c r="F8293" s="512">
        <v>0</v>
      </c>
    </row>
    <row r="8294" spans="1:6">
      <c r="A8294" s="513" t="s">
        <v>14563</v>
      </c>
      <c r="B8294" s="502">
        <v>97096</v>
      </c>
      <c r="C8294" s="503" t="s">
        <v>3637</v>
      </c>
      <c r="D8294" s="502" t="s">
        <v>16</v>
      </c>
      <c r="E8294" s="504">
        <v>588.63</v>
      </c>
      <c r="F8294" s="512">
        <v>1E-4</v>
      </c>
    </row>
    <row r="8295" spans="1:6">
      <c r="A8295" s="513" t="s">
        <v>14563</v>
      </c>
      <c r="B8295" s="502">
        <v>97082</v>
      </c>
      <c r="C8295" s="503" t="s">
        <v>3626</v>
      </c>
      <c r="D8295" s="502" t="s">
        <v>16</v>
      </c>
      <c r="E8295" s="504">
        <v>68.97</v>
      </c>
      <c r="F8295" s="512">
        <v>0</v>
      </c>
    </row>
    <row r="8296" spans="1:6">
      <c r="A8296" s="513" t="s">
        <v>14563</v>
      </c>
      <c r="B8296" s="502">
        <v>103076</v>
      </c>
      <c r="C8296" s="503" t="s">
        <v>3646</v>
      </c>
      <c r="D8296" s="502" t="s">
        <v>15</v>
      </c>
      <c r="E8296" s="504">
        <v>156.91</v>
      </c>
      <c r="F8296" s="512">
        <v>4.0000000000000002E-4</v>
      </c>
    </row>
    <row r="8297" spans="1:6">
      <c r="A8297" s="513" t="s">
        <v>14563</v>
      </c>
      <c r="B8297" s="502">
        <v>103067</v>
      </c>
      <c r="C8297" s="503" t="s">
        <v>14566</v>
      </c>
      <c r="D8297" s="502" t="s">
        <v>15</v>
      </c>
      <c r="E8297" s="504">
        <v>0</v>
      </c>
      <c r="F8297" s="512"/>
    </row>
    <row r="8298" spans="1:6">
      <c r="A8298" s="513" t="s">
        <v>14563</v>
      </c>
      <c r="B8298" s="502">
        <v>103077</v>
      </c>
      <c r="C8298" s="503" t="s">
        <v>3647</v>
      </c>
      <c r="D8298" s="502" t="s">
        <v>15</v>
      </c>
      <c r="E8298" s="504">
        <v>199.14</v>
      </c>
      <c r="F8298" s="512">
        <v>4.0000000000000002E-4</v>
      </c>
    </row>
    <row r="8299" spans="1:6">
      <c r="A8299" s="513" t="s">
        <v>14563</v>
      </c>
      <c r="B8299" s="502">
        <v>103068</v>
      </c>
      <c r="C8299" s="503" t="s">
        <v>14567</v>
      </c>
      <c r="D8299" s="502" t="s">
        <v>15</v>
      </c>
      <c r="E8299" s="504">
        <v>0</v>
      </c>
      <c r="F8299" s="512"/>
    </row>
    <row r="8300" spans="1:6">
      <c r="A8300" s="513" t="s">
        <v>14563</v>
      </c>
      <c r="B8300" s="502">
        <v>103078</v>
      </c>
      <c r="C8300" s="503" t="s">
        <v>3648</v>
      </c>
      <c r="D8300" s="502" t="s">
        <v>15</v>
      </c>
      <c r="E8300" s="504">
        <v>237.92</v>
      </c>
      <c r="F8300" s="512">
        <v>2.9999999999999997E-4</v>
      </c>
    </row>
    <row r="8301" spans="1:6">
      <c r="A8301" s="513" t="s">
        <v>14563</v>
      </c>
      <c r="B8301" s="502">
        <v>103069</v>
      </c>
      <c r="C8301" s="503" t="s">
        <v>14568</v>
      </c>
      <c r="D8301" s="502" t="s">
        <v>15</v>
      </c>
      <c r="E8301" s="504">
        <v>0</v>
      </c>
      <c r="F8301" s="512"/>
    </row>
    <row r="8302" spans="1:6">
      <c r="A8302" s="513" t="s">
        <v>14563</v>
      </c>
      <c r="B8302" s="502">
        <v>103079</v>
      </c>
      <c r="C8302" s="503" t="s">
        <v>3649</v>
      </c>
      <c r="D8302" s="502" t="s">
        <v>15</v>
      </c>
      <c r="E8302" s="504">
        <v>282.97000000000003</v>
      </c>
      <c r="F8302" s="512">
        <v>2.9999999999999997E-4</v>
      </c>
    </row>
    <row r="8303" spans="1:6">
      <c r="A8303" s="513" t="s">
        <v>14563</v>
      </c>
      <c r="B8303" s="502">
        <v>103070</v>
      </c>
      <c r="C8303" s="503" t="s">
        <v>14569</v>
      </c>
      <c r="D8303" s="502" t="s">
        <v>15</v>
      </c>
      <c r="E8303" s="504">
        <v>0</v>
      </c>
      <c r="F8303" s="512"/>
    </row>
    <row r="8304" spans="1:6">
      <c r="A8304" s="513" t="s">
        <v>14563</v>
      </c>
      <c r="B8304" s="502">
        <v>103080</v>
      </c>
      <c r="C8304" s="503" t="s">
        <v>3650</v>
      </c>
      <c r="D8304" s="502" t="s">
        <v>15</v>
      </c>
      <c r="E8304" s="504">
        <v>343.09</v>
      </c>
      <c r="F8304" s="512">
        <v>2.0000000000000001E-4</v>
      </c>
    </row>
    <row r="8305" spans="1:6">
      <c r="A8305" s="513" t="s">
        <v>14563</v>
      </c>
      <c r="B8305" s="502">
        <v>103071</v>
      </c>
      <c r="C8305" s="503" t="s">
        <v>14570</v>
      </c>
      <c r="D8305" s="502" t="s">
        <v>15</v>
      </c>
      <c r="E8305" s="504">
        <v>0</v>
      </c>
      <c r="F8305" s="512"/>
    </row>
    <row r="8306" spans="1:6">
      <c r="A8306" s="513" t="s">
        <v>14563</v>
      </c>
      <c r="B8306" s="502">
        <v>103075</v>
      </c>
      <c r="C8306" s="503" t="s">
        <v>3645</v>
      </c>
      <c r="D8306" s="502" t="s">
        <v>15</v>
      </c>
      <c r="E8306" s="504">
        <v>223.15</v>
      </c>
      <c r="F8306" s="512">
        <v>4.0000000000000002E-4</v>
      </c>
    </row>
    <row r="8307" spans="1:6">
      <c r="A8307" s="513" t="s">
        <v>14563</v>
      </c>
      <c r="B8307" s="502">
        <v>103062</v>
      </c>
      <c r="C8307" s="503" t="s">
        <v>14571</v>
      </c>
      <c r="D8307" s="502" t="s">
        <v>15</v>
      </c>
      <c r="E8307" s="504">
        <v>0</v>
      </c>
      <c r="F8307" s="512"/>
    </row>
    <row r="8308" spans="1:6">
      <c r="A8308" s="513" t="s">
        <v>14563</v>
      </c>
      <c r="B8308" s="502">
        <v>103065</v>
      </c>
      <c r="C8308" s="503" t="s">
        <v>14572</v>
      </c>
      <c r="D8308" s="502" t="s">
        <v>15</v>
      </c>
      <c r="E8308" s="504">
        <v>0</v>
      </c>
      <c r="F8308" s="512"/>
    </row>
    <row r="8309" spans="1:6">
      <c r="A8309" s="513" t="s">
        <v>14563</v>
      </c>
      <c r="B8309" s="502">
        <v>103063</v>
      </c>
      <c r="C8309" s="503" t="s">
        <v>14573</v>
      </c>
      <c r="D8309" s="502" t="s">
        <v>15</v>
      </c>
      <c r="E8309" s="504">
        <v>0</v>
      </c>
      <c r="F8309" s="512"/>
    </row>
    <row r="8310" spans="1:6">
      <c r="A8310" s="513" t="s">
        <v>14563</v>
      </c>
      <c r="B8310" s="502">
        <v>103066</v>
      </c>
      <c r="C8310" s="503" t="s">
        <v>14574</v>
      </c>
      <c r="D8310" s="502" t="s">
        <v>15</v>
      </c>
      <c r="E8310" s="504">
        <v>0</v>
      </c>
      <c r="F8310" s="512"/>
    </row>
    <row r="8311" spans="1:6">
      <c r="A8311" s="513" t="s">
        <v>14563</v>
      </c>
      <c r="B8311" s="502">
        <v>103064</v>
      </c>
      <c r="C8311" s="503" t="s">
        <v>14575</v>
      </c>
      <c r="D8311" s="502" t="s">
        <v>15</v>
      </c>
      <c r="E8311" s="504">
        <v>0</v>
      </c>
      <c r="F8311" s="512"/>
    </row>
    <row r="8312" spans="1:6">
      <c r="A8312" s="513" t="s">
        <v>14563</v>
      </c>
      <c r="B8312" s="502">
        <v>103074</v>
      </c>
      <c r="C8312" s="503" t="s">
        <v>3644</v>
      </c>
      <c r="D8312" s="502" t="s">
        <v>15</v>
      </c>
      <c r="E8312" s="504">
        <v>178.33</v>
      </c>
      <c r="F8312" s="512">
        <v>4.0000000000000002E-4</v>
      </c>
    </row>
    <row r="8313" spans="1:6">
      <c r="A8313" s="513" t="s">
        <v>14563</v>
      </c>
      <c r="B8313" s="502">
        <v>103057</v>
      </c>
      <c r="C8313" s="503" t="s">
        <v>14576</v>
      </c>
      <c r="D8313" s="502" t="s">
        <v>15</v>
      </c>
      <c r="E8313" s="504">
        <v>0</v>
      </c>
      <c r="F8313" s="512"/>
    </row>
    <row r="8314" spans="1:6">
      <c r="A8314" s="513" t="s">
        <v>14563</v>
      </c>
      <c r="B8314" s="502">
        <v>103060</v>
      </c>
      <c r="C8314" s="503" t="s">
        <v>14577</v>
      </c>
      <c r="D8314" s="502" t="s">
        <v>15</v>
      </c>
      <c r="E8314" s="504">
        <v>0</v>
      </c>
      <c r="F8314" s="512"/>
    </row>
    <row r="8315" spans="1:6">
      <c r="A8315" s="513" t="s">
        <v>14563</v>
      </c>
      <c r="B8315" s="502">
        <v>103058</v>
      </c>
      <c r="C8315" s="503" t="s">
        <v>14578</v>
      </c>
      <c r="D8315" s="502" t="s">
        <v>15</v>
      </c>
      <c r="E8315" s="504">
        <v>0</v>
      </c>
      <c r="F8315" s="512"/>
    </row>
    <row r="8316" spans="1:6">
      <c r="A8316" s="513" t="s">
        <v>14563</v>
      </c>
      <c r="B8316" s="502">
        <v>103061</v>
      </c>
      <c r="C8316" s="503" t="s">
        <v>14579</v>
      </c>
      <c r="D8316" s="502" t="s">
        <v>15</v>
      </c>
      <c r="E8316" s="504">
        <v>0</v>
      </c>
      <c r="F8316" s="512"/>
    </row>
    <row r="8317" spans="1:6">
      <c r="A8317" s="513" t="s">
        <v>14563</v>
      </c>
      <c r="B8317" s="502">
        <v>103059</v>
      </c>
      <c r="C8317" s="503" t="s">
        <v>14580</v>
      </c>
      <c r="D8317" s="502" t="s">
        <v>15</v>
      </c>
      <c r="E8317" s="504">
        <v>0</v>
      </c>
      <c r="F8317" s="512"/>
    </row>
    <row r="8318" spans="1:6">
      <c r="A8318" s="513" t="s">
        <v>14563</v>
      </c>
      <c r="B8318" s="502">
        <v>97101</v>
      </c>
      <c r="C8318" s="503" t="s">
        <v>3639</v>
      </c>
      <c r="D8318" s="502" t="s">
        <v>15</v>
      </c>
      <c r="E8318" s="504">
        <v>180.73</v>
      </c>
      <c r="F8318" s="512">
        <v>4.0000000000000002E-4</v>
      </c>
    </row>
    <row r="8319" spans="1:6">
      <c r="A8319" s="513" t="s">
        <v>14563</v>
      </c>
      <c r="B8319" s="502">
        <v>97098</v>
      </c>
      <c r="C8319" s="503" t="s">
        <v>14581</v>
      </c>
      <c r="D8319" s="502" t="s">
        <v>15</v>
      </c>
      <c r="E8319" s="504">
        <v>0</v>
      </c>
      <c r="F8319" s="512"/>
    </row>
    <row r="8320" spans="1:6">
      <c r="A8320" s="513" t="s">
        <v>14563</v>
      </c>
      <c r="B8320" s="502">
        <v>97102</v>
      </c>
      <c r="C8320" s="503" t="s">
        <v>3640</v>
      </c>
      <c r="D8320" s="502" t="s">
        <v>15</v>
      </c>
      <c r="E8320" s="504">
        <v>222.96</v>
      </c>
      <c r="F8320" s="512">
        <v>4.0000000000000002E-4</v>
      </c>
    </row>
    <row r="8321" spans="1:6">
      <c r="A8321" s="513" t="s">
        <v>14563</v>
      </c>
      <c r="B8321" s="502">
        <v>97099</v>
      </c>
      <c r="C8321" s="503" t="s">
        <v>14582</v>
      </c>
      <c r="D8321" s="502" t="s">
        <v>15</v>
      </c>
      <c r="E8321" s="504">
        <v>0</v>
      </c>
      <c r="F8321" s="512"/>
    </row>
    <row r="8322" spans="1:6">
      <c r="A8322" s="513" t="s">
        <v>14563</v>
      </c>
      <c r="B8322" s="502">
        <v>97103</v>
      </c>
      <c r="C8322" s="503" t="s">
        <v>3641</v>
      </c>
      <c r="D8322" s="502" t="s">
        <v>15</v>
      </c>
      <c r="E8322" s="504">
        <v>261.74</v>
      </c>
      <c r="F8322" s="512">
        <v>2.9999999999999997E-4</v>
      </c>
    </row>
    <row r="8323" spans="1:6">
      <c r="A8323" s="513" t="s">
        <v>14563</v>
      </c>
      <c r="B8323" s="502">
        <v>97100</v>
      </c>
      <c r="C8323" s="503" t="s">
        <v>14583</v>
      </c>
      <c r="D8323" s="502" t="s">
        <v>15</v>
      </c>
      <c r="E8323" s="504">
        <v>0</v>
      </c>
      <c r="F8323" s="512"/>
    </row>
    <row r="8324" spans="1:6">
      <c r="A8324" s="513" t="s">
        <v>14563</v>
      </c>
      <c r="B8324" s="502">
        <v>103072</v>
      </c>
      <c r="C8324" s="503" t="s">
        <v>3642</v>
      </c>
      <c r="D8324" s="502" t="s">
        <v>15</v>
      </c>
      <c r="E8324" s="504">
        <v>306.79000000000002</v>
      </c>
      <c r="F8324" s="512">
        <v>2.9999999999999997E-4</v>
      </c>
    </row>
    <row r="8325" spans="1:6">
      <c r="A8325" s="513" t="s">
        <v>14563</v>
      </c>
      <c r="B8325" s="502">
        <v>103055</v>
      </c>
      <c r="C8325" s="503" t="s">
        <v>14584</v>
      </c>
      <c r="D8325" s="502" t="s">
        <v>15</v>
      </c>
      <c r="E8325" s="504">
        <v>0</v>
      </c>
      <c r="F8325" s="512"/>
    </row>
    <row r="8326" spans="1:6">
      <c r="A8326" s="513" t="s">
        <v>14563</v>
      </c>
      <c r="B8326" s="502">
        <v>103073</v>
      </c>
      <c r="C8326" s="503" t="s">
        <v>3643</v>
      </c>
      <c r="D8326" s="502" t="s">
        <v>15</v>
      </c>
      <c r="E8326" s="504">
        <v>366.92</v>
      </c>
      <c r="F8326" s="512">
        <v>2.0000000000000001E-4</v>
      </c>
    </row>
    <row r="8327" spans="1:6">
      <c r="A8327" s="513" t="s">
        <v>14563</v>
      </c>
      <c r="B8327" s="502">
        <v>103056</v>
      </c>
      <c r="C8327" s="503" t="s">
        <v>14585</v>
      </c>
      <c r="D8327" s="502" t="s">
        <v>15</v>
      </c>
      <c r="E8327" s="504">
        <v>0</v>
      </c>
      <c r="F8327" s="512"/>
    </row>
    <row r="8328" spans="1:6">
      <c r="A8328" s="513" t="s">
        <v>14563</v>
      </c>
      <c r="B8328" s="502">
        <v>97086</v>
      </c>
      <c r="C8328" s="503" t="s">
        <v>3629</v>
      </c>
      <c r="D8328" s="502" t="s">
        <v>15</v>
      </c>
      <c r="E8328" s="504">
        <v>139.35</v>
      </c>
      <c r="F8328" s="512">
        <v>0</v>
      </c>
    </row>
    <row r="8329" spans="1:6">
      <c r="A8329" s="513" t="s">
        <v>14563</v>
      </c>
      <c r="B8329" s="502">
        <v>97085</v>
      </c>
      <c r="C8329" s="503" t="s">
        <v>14586</v>
      </c>
      <c r="D8329" s="502" t="s">
        <v>15</v>
      </c>
      <c r="E8329" s="504">
        <v>0</v>
      </c>
      <c r="F8329" s="512"/>
    </row>
    <row r="8330" spans="1:6">
      <c r="A8330" s="513" t="s">
        <v>14587</v>
      </c>
      <c r="B8330" s="502">
        <v>104766</v>
      </c>
      <c r="C8330" s="503" t="s">
        <v>5795</v>
      </c>
      <c r="D8330" s="502" t="s">
        <v>12</v>
      </c>
      <c r="E8330" s="504">
        <v>17.32</v>
      </c>
      <c r="F8330" s="512">
        <v>0</v>
      </c>
    </row>
    <row r="8331" spans="1:6">
      <c r="A8331" s="513" t="s">
        <v>14587</v>
      </c>
      <c r="B8331" s="502">
        <v>90467</v>
      </c>
      <c r="C8331" s="503" t="s">
        <v>5837</v>
      </c>
      <c r="D8331" s="502" t="s">
        <v>12</v>
      </c>
      <c r="E8331" s="504">
        <v>25.32</v>
      </c>
      <c r="F8331" s="512">
        <v>0</v>
      </c>
    </row>
    <row r="8332" spans="1:6">
      <c r="A8332" s="513" t="s">
        <v>14587</v>
      </c>
      <c r="B8332" s="502">
        <v>90466</v>
      </c>
      <c r="C8332" s="503" t="s">
        <v>5836</v>
      </c>
      <c r="D8332" s="502" t="s">
        <v>12</v>
      </c>
      <c r="E8332" s="504">
        <v>16.84</v>
      </c>
      <c r="F8332" s="512">
        <v>0</v>
      </c>
    </row>
    <row r="8333" spans="1:6">
      <c r="A8333" s="513" t="s">
        <v>14587</v>
      </c>
      <c r="B8333" s="502">
        <v>90469</v>
      </c>
      <c r="C8333" s="503" t="s">
        <v>5839</v>
      </c>
      <c r="D8333" s="502" t="s">
        <v>12</v>
      </c>
      <c r="E8333" s="504">
        <v>12.58</v>
      </c>
      <c r="F8333" s="512">
        <v>0</v>
      </c>
    </row>
    <row r="8334" spans="1:6">
      <c r="A8334" s="513" t="s">
        <v>14587</v>
      </c>
      <c r="B8334" s="502">
        <v>90470</v>
      </c>
      <c r="C8334" s="503" t="s">
        <v>5840</v>
      </c>
      <c r="D8334" s="502" t="s">
        <v>12</v>
      </c>
      <c r="E8334" s="504">
        <v>16.7</v>
      </c>
      <c r="F8334" s="512">
        <v>0</v>
      </c>
    </row>
    <row r="8335" spans="1:6">
      <c r="A8335" s="513" t="s">
        <v>14587</v>
      </c>
      <c r="B8335" s="502">
        <v>90468</v>
      </c>
      <c r="C8335" s="503" t="s">
        <v>5838</v>
      </c>
      <c r="D8335" s="502" t="s">
        <v>12</v>
      </c>
      <c r="E8335" s="504">
        <v>8.2799999999999994</v>
      </c>
      <c r="F8335" s="512">
        <v>0</v>
      </c>
    </row>
    <row r="8336" spans="1:6">
      <c r="A8336" s="513" t="s">
        <v>14587</v>
      </c>
      <c r="B8336" s="502">
        <v>91188</v>
      </c>
      <c r="C8336" s="503" t="s">
        <v>5849</v>
      </c>
      <c r="D8336" s="502" t="s">
        <v>13</v>
      </c>
      <c r="E8336" s="504">
        <v>14.21</v>
      </c>
      <c r="F8336" s="512">
        <v>1.2E-2</v>
      </c>
    </row>
    <row r="8337" spans="1:6">
      <c r="A8337" s="513" t="s">
        <v>14587</v>
      </c>
      <c r="B8337" s="502">
        <v>91189</v>
      </c>
      <c r="C8337" s="503" t="s">
        <v>5850</v>
      </c>
      <c r="D8337" s="502" t="s">
        <v>13</v>
      </c>
      <c r="E8337" s="504">
        <v>77.97</v>
      </c>
      <c r="F8337" s="512">
        <v>1.6E-2</v>
      </c>
    </row>
    <row r="8338" spans="1:6">
      <c r="A8338" s="513" t="s">
        <v>14587</v>
      </c>
      <c r="B8338" s="502">
        <v>91192</v>
      </c>
      <c r="C8338" s="503" t="s">
        <v>5853</v>
      </c>
      <c r="D8338" s="502" t="s">
        <v>13</v>
      </c>
      <c r="E8338" s="504">
        <v>23.83</v>
      </c>
      <c r="F8338" s="512">
        <v>0</v>
      </c>
    </row>
    <row r="8339" spans="1:6">
      <c r="A8339" s="513" t="s">
        <v>14587</v>
      </c>
      <c r="B8339" s="502">
        <v>91190</v>
      </c>
      <c r="C8339" s="503" t="s">
        <v>5851</v>
      </c>
      <c r="D8339" s="502" t="s">
        <v>13</v>
      </c>
      <c r="E8339" s="504">
        <v>11.56</v>
      </c>
      <c r="F8339" s="512">
        <v>0</v>
      </c>
    </row>
    <row r="8340" spans="1:6">
      <c r="A8340" s="513" t="s">
        <v>14587</v>
      </c>
      <c r="B8340" s="502">
        <v>91191</v>
      </c>
      <c r="C8340" s="503" t="s">
        <v>5852</v>
      </c>
      <c r="D8340" s="502" t="s">
        <v>13</v>
      </c>
      <c r="E8340" s="504">
        <v>15.95</v>
      </c>
      <c r="F8340" s="512">
        <v>0</v>
      </c>
    </row>
    <row r="8341" spans="1:6">
      <c r="A8341" s="513" t="s">
        <v>14587</v>
      </c>
      <c r="B8341" s="502">
        <v>95541</v>
      </c>
      <c r="C8341" s="503" t="s">
        <v>5855</v>
      </c>
      <c r="D8341" s="502" t="s">
        <v>13</v>
      </c>
      <c r="E8341" s="504">
        <v>26.61</v>
      </c>
      <c r="F8341" s="512">
        <v>0</v>
      </c>
    </row>
    <row r="8342" spans="1:6">
      <c r="A8342" s="513" t="s">
        <v>14587</v>
      </c>
      <c r="B8342" s="502">
        <v>96564</v>
      </c>
      <c r="C8342" s="503" t="s">
        <v>14588</v>
      </c>
      <c r="D8342" s="502" t="s">
        <v>12</v>
      </c>
      <c r="E8342" s="504">
        <v>0</v>
      </c>
      <c r="F8342" s="512"/>
    </row>
    <row r="8343" spans="1:6">
      <c r="A8343" s="513" t="s">
        <v>14587</v>
      </c>
      <c r="B8343" s="502">
        <v>104785</v>
      </c>
      <c r="C8343" s="503" t="s">
        <v>5803</v>
      </c>
      <c r="D8343" s="502" t="s">
        <v>12</v>
      </c>
      <c r="E8343" s="504">
        <v>12.55</v>
      </c>
      <c r="F8343" s="512">
        <v>6.7699999999999996E-2</v>
      </c>
    </row>
    <row r="8344" spans="1:6">
      <c r="A8344" s="513" t="s">
        <v>14587</v>
      </c>
      <c r="B8344" s="502">
        <v>91181</v>
      </c>
      <c r="C8344" s="503" t="s">
        <v>5844</v>
      </c>
      <c r="D8344" s="502" t="s">
        <v>12</v>
      </c>
      <c r="E8344" s="504">
        <v>24.7</v>
      </c>
      <c r="F8344" s="512">
        <v>3.4000000000000002E-2</v>
      </c>
    </row>
    <row r="8345" spans="1:6">
      <c r="A8345" s="513" t="s">
        <v>14587</v>
      </c>
      <c r="B8345" s="502">
        <v>91166</v>
      </c>
      <c r="C8345" s="503" t="s">
        <v>5841</v>
      </c>
      <c r="D8345" s="502" t="s">
        <v>12</v>
      </c>
      <c r="E8345" s="504">
        <v>4.4000000000000004</v>
      </c>
      <c r="F8345" s="512">
        <v>0.20680000000000001</v>
      </c>
    </row>
    <row r="8346" spans="1:6">
      <c r="A8346" s="513" t="s">
        <v>14587</v>
      </c>
      <c r="B8346" s="502">
        <v>91167</v>
      </c>
      <c r="C8346" s="503" t="s">
        <v>7226</v>
      </c>
      <c r="D8346" s="502" t="s">
        <v>12</v>
      </c>
      <c r="E8346" s="504">
        <v>10.81</v>
      </c>
      <c r="F8346" s="512">
        <v>0</v>
      </c>
    </row>
    <row r="8347" spans="1:6">
      <c r="A8347" s="513" t="s">
        <v>14587</v>
      </c>
      <c r="B8347" s="502">
        <v>91176</v>
      </c>
      <c r="C8347" s="503" t="s">
        <v>7233</v>
      </c>
      <c r="D8347" s="502" t="s">
        <v>12</v>
      </c>
      <c r="E8347" s="504">
        <v>17.559999999999999</v>
      </c>
      <c r="F8347" s="512">
        <v>6.8900000000000003E-2</v>
      </c>
    </row>
    <row r="8348" spans="1:6">
      <c r="A8348" s="513" t="s">
        <v>14587</v>
      </c>
      <c r="B8348" s="502">
        <v>91182</v>
      </c>
      <c r="C8348" s="503" t="s">
        <v>5845</v>
      </c>
      <c r="D8348" s="502" t="s">
        <v>12</v>
      </c>
      <c r="E8348" s="504">
        <v>26.92</v>
      </c>
      <c r="F8348" s="512">
        <v>0.1244</v>
      </c>
    </row>
    <row r="8349" spans="1:6">
      <c r="A8349" s="513" t="s">
        <v>14587</v>
      </c>
      <c r="B8349" s="502">
        <v>91186</v>
      </c>
      <c r="C8349" s="503" t="s">
        <v>5847</v>
      </c>
      <c r="D8349" s="502" t="s">
        <v>12</v>
      </c>
      <c r="E8349" s="504">
        <v>29.69</v>
      </c>
      <c r="F8349" s="512">
        <v>0.1169</v>
      </c>
    </row>
    <row r="8350" spans="1:6">
      <c r="A8350" s="513" t="s">
        <v>14587</v>
      </c>
      <c r="B8350" s="502">
        <v>91171</v>
      </c>
      <c r="C8350" s="503" t="s">
        <v>7228</v>
      </c>
      <c r="D8350" s="502" t="s">
        <v>12</v>
      </c>
      <c r="E8350" s="504">
        <v>17.45</v>
      </c>
      <c r="F8350" s="512">
        <v>0</v>
      </c>
    </row>
    <row r="8351" spans="1:6">
      <c r="A8351" s="513" t="s">
        <v>14587</v>
      </c>
      <c r="B8351" s="502">
        <v>91187</v>
      </c>
      <c r="C8351" s="503" t="s">
        <v>5848</v>
      </c>
      <c r="D8351" s="502" t="s">
        <v>12</v>
      </c>
      <c r="E8351" s="504">
        <v>26.71</v>
      </c>
      <c r="F8351" s="512">
        <v>0.106</v>
      </c>
    </row>
    <row r="8352" spans="1:6">
      <c r="A8352" s="513" t="s">
        <v>14587</v>
      </c>
      <c r="B8352" s="502">
        <v>91172</v>
      </c>
      <c r="C8352" s="503" t="s">
        <v>7229</v>
      </c>
      <c r="D8352" s="502" t="s">
        <v>12</v>
      </c>
      <c r="E8352" s="504">
        <v>20.079999999999998</v>
      </c>
      <c r="F8352" s="512">
        <v>0</v>
      </c>
    </row>
    <row r="8353" spans="1:6">
      <c r="A8353" s="513" t="s">
        <v>14587</v>
      </c>
      <c r="B8353" s="502">
        <v>91185</v>
      </c>
      <c r="C8353" s="503" t="s">
        <v>5846</v>
      </c>
      <c r="D8353" s="502" t="s">
        <v>12</v>
      </c>
      <c r="E8353" s="504">
        <v>26.92</v>
      </c>
      <c r="F8353" s="512">
        <v>0.1244</v>
      </c>
    </row>
    <row r="8354" spans="1:6">
      <c r="A8354" s="513" t="s">
        <v>14587</v>
      </c>
      <c r="B8354" s="502">
        <v>91170</v>
      </c>
      <c r="C8354" s="503" t="s">
        <v>7227</v>
      </c>
      <c r="D8354" s="502" t="s">
        <v>12</v>
      </c>
      <c r="E8354" s="504">
        <v>10.81</v>
      </c>
      <c r="F8354" s="512">
        <v>0</v>
      </c>
    </row>
    <row r="8355" spans="1:6">
      <c r="A8355" s="513" t="s">
        <v>14587</v>
      </c>
      <c r="B8355" s="502">
        <v>91180</v>
      </c>
      <c r="C8355" s="503" t="s">
        <v>5843</v>
      </c>
      <c r="D8355" s="502" t="s">
        <v>12</v>
      </c>
      <c r="E8355" s="504">
        <v>23.5</v>
      </c>
      <c r="F8355" s="512">
        <v>4.8099999999999997E-2</v>
      </c>
    </row>
    <row r="8356" spans="1:6">
      <c r="A8356" s="513" t="s">
        <v>14587</v>
      </c>
      <c r="B8356" s="502">
        <v>91179</v>
      </c>
      <c r="C8356" s="503" t="s">
        <v>5842</v>
      </c>
      <c r="D8356" s="502" t="s">
        <v>12</v>
      </c>
      <c r="E8356" s="504">
        <v>17.559999999999999</v>
      </c>
      <c r="F8356" s="512">
        <v>6.8900000000000003E-2</v>
      </c>
    </row>
    <row r="8357" spans="1:6">
      <c r="A8357" s="513" t="s">
        <v>14587</v>
      </c>
      <c r="B8357" s="502">
        <v>91174</v>
      </c>
      <c r="C8357" s="503" t="s">
        <v>7231</v>
      </c>
      <c r="D8357" s="502" t="s">
        <v>12</v>
      </c>
      <c r="E8357" s="504">
        <v>6.97</v>
      </c>
      <c r="F8357" s="512">
        <v>0</v>
      </c>
    </row>
    <row r="8358" spans="1:6">
      <c r="A8358" s="513" t="s">
        <v>14587</v>
      </c>
      <c r="B8358" s="502">
        <v>91175</v>
      </c>
      <c r="C8358" s="503" t="s">
        <v>7232</v>
      </c>
      <c r="D8358" s="502" t="s">
        <v>12</v>
      </c>
      <c r="E8358" s="504">
        <v>10.84</v>
      </c>
      <c r="F8358" s="512">
        <v>0</v>
      </c>
    </row>
    <row r="8359" spans="1:6">
      <c r="A8359" s="513" t="s">
        <v>14587</v>
      </c>
      <c r="B8359" s="502">
        <v>91173</v>
      </c>
      <c r="C8359" s="503" t="s">
        <v>7230</v>
      </c>
      <c r="D8359" s="502" t="s">
        <v>12</v>
      </c>
      <c r="E8359" s="504">
        <v>4.0199999999999996</v>
      </c>
      <c r="F8359" s="512">
        <v>0</v>
      </c>
    </row>
    <row r="8360" spans="1:6">
      <c r="A8360" s="513" t="s">
        <v>14587</v>
      </c>
      <c r="B8360" s="502">
        <v>104759</v>
      </c>
      <c r="C8360" s="503" t="s">
        <v>5788</v>
      </c>
      <c r="D8360" s="502" t="s">
        <v>13</v>
      </c>
      <c r="E8360" s="504">
        <v>45.11</v>
      </c>
      <c r="F8360" s="512">
        <v>0</v>
      </c>
    </row>
    <row r="8361" spans="1:6">
      <c r="A8361" s="513" t="s">
        <v>14587</v>
      </c>
      <c r="B8361" s="502">
        <v>104760</v>
      </c>
      <c r="C8361" s="503" t="s">
        <v>5789</v>
      </c>
      <c r="D8361" s="502" t="s">
        <v>13</v>
      </c>
      <c r="E8361" s="504">
        <v>65.89</v>
      </c>
      <c r="F8361" s="512">
        <v>0</v>
      </c>
    </row>
    <row r="8362" spans="1:6">
      <c r="A8362" s="513" t="s">
        <v>14587</v>
      </c>
      <c r="B8362" s="502">
        <v>104758</v>
      </c>
      <c r="C8362" s="503" t="s">
        <v>5787</v>
      </c>
      <c r="D8362" s="502" t="s">
        <v>13</v>
      </c>
      <c r="E8362" s="504">
        <v>16.93</v>
      </c>
      <c r="F8362" s="512">
        <v>0</v>
      </c>
    </row>
    <row r="8363" spans="1:6">
      <c r="A8363" s="513" t="s">
        <v>14587</v>
      </c>
      <c r="B8363" s="502">
        <v>90437</v>
      </c>
      <c r="C8363" s="503" t="s">
        <v>5813</v>
      </c>
      <c r="D8363" s="502" t="s">
        <v>13</v>
      </c>
      <c r="E8363" s="504">
        <v>43.51</v>
      </c>
      <c r="F8363" s="512">
        <v>0</v>
      </c>
    </row>
    <row r="8364" spans="1:6">
      <c r="A8364" s="513" t="s">
        <v>14587</v>
      </c>
      <c r="B8364" s="502">
        <v>90438</v>
      </c>
      <c r="C8364" s="503" t="s">
        <v>5814</v>
      </c>
      <c r="D8364" s="502" t="s">
        <v>13</v>
      </c>
      <c r="E8364" s="504">
        <v>63.55</v>
      </c>
      <c r="F8364" s="512">
        <v>0</v>
      </c>
    </row>
    <row r="8365" spans="1:6">
      <c r="A8365" s="513" t="s">
        <v>14587</v>
      </c>
      <c r="B8365" s="502">
        <v>90436</v>
      </c>
      <c r="C8365" s="503" t="s">
        <v>5812</v>
      </c>
      <c r="D8365" s="502" t="s">
        <v>13</v>
      </c>
      <c r="E8365" s="504">
        <v>16.329999999999998</v>
      </c>
      <c r="F8365" s="512">
        <v>0</v>
      </c>
    </row>
    <row r="8366" spans="1:6">
      <c r="A8366" s="513" t="s">
        <v>14587</v>
      </c>
      <c r="B8366" s="502">
        <v>104770</v>
      </c>
      <c r="C8366" s="503" t="s">
        <v>5797</v>
      </c>
      <c r="D8366" s="502" t="s">
        <v>13</v>
      </c>
      <c r="E8366" s="504">
        <v>1.91</v>
      </c>
      <c r="F8366" s="512">
        <v>0</v>
      </c>
    </row>
    <row r="8367" spans="1:6">
      <c r="A8367" s="513" t="s">
        <v>14587</v>
      </c>
      <c r="B8367" s="502">
        <v>104772</v>
      </c>
      <c r="C8367" s="503" t="s">
        <v>5798</v>
      </c>
      <c r="D8367" s="502" t="s">
        <v>13</v>
      </c>
      <c r="E8367" s="504">
        <v>2.79</v>
      </c>
      <c r="F8367" s="512">
        <v>0</v>
      </c>
    </row>
    <row r="8368" spans="1:6">
      <c r="A8368" s="513" t="s">
        <v>14587</v>
      </c>
      <c r="B8368" s="502">
        <v>104768</v>
      </c>
      <c r="C8368" s="503" t="s">
        <v>5796</v>
      </c>
      <c r="D8368" s="502" t="s">
        <v>13</v>
      </c>
      <c r="E8368" s="504">
        <v>0.71</v>
      </c>
      <c r="F8368" s="512">
        <v>0</v>
      </c>
    </row>
    <row r="8369" spans="1:6">
      <c r="A8369" s="513" t="s">
        <v>14587</v>
      </c>
      <c r="B8369" s="502">
        <v>104769</v>
      </c>
      <c r="C8369" s="503" t="s">
        <v>5861</v>
      </c>
      <c r="D8369" s="502" t="s">
        <v>13</v>
      </c>
      <c r="E8369" s="504">
        <v>1.84</v>
      </c>
      <c r="F8369" s="512">
        <v>0</v>
      </c>
    </row>
    <row r="8370" spans="1:6">
      <c r="A8370" s="513" t="s">
        <v>14587</v>
      </c>
      <c r="B8370" s="502">
        <v>104771</v>
      </c>
      <c r="C8370" s="503" t="s">
        <v>5862</v>
      </c>
      <c r="D8370" s="502" t="s">
        <v>13</v>
      </c>
      <c r="E8370" s="504">
        <v>2.69</v>
      </c>
      <c r="F8370" s="512">
        <v>0</v>
      </c>
    </row>
    <row r="8371" spans="1:6">
      <c r="A8371" s="513" t="s">
        <v>14587</v>
      </c>
      <c r="B8371" s="502">
        <v>104767</v>
      </c>
      <c r="C8371" s="503" t="s">
        <v>5860</v>
      </c>
      <c r="D8371" s="502" t="s">
        <v>13</v>
      </c>
      <c r="E8371" s="504">
        <v>0.68</v>
      </c>
      <c r="F8371" s="512">
        <v>0</v>
      </c>
    </row>
    <row r="8372" spans="1:6">
      <c r="A8372" s="513" t="s">
        <v>14587</v>
      </c>
      <c r="B8372" s="502">
        <v>104762</v>
      </c>
      <c r="C8372" s="503" t="s">
        <v>5791</v>
      </c>
      <c r="D8372" s="502" t="s">
        <v>13</v>
      </c>
      <c r="E8372" s="504">
        <v>26.97</v>
      </c>
      <c r="F8372" s="512">
        <v>3.1099999999999999E-2</v>
      </c>
    </row>
    <row r="8373" spans="1:6">
      <c r="A8373" s="513" t="s">
        <v>14587</v>
      </c>
      <c r="B8373" s="502">
        <v>104763</v>
      </c>
      <c r="C8373" s="503" t="s">
        <v>5792</v>
      </c>
      <c r="D8373" s="502" t="s">
        <v>13</v>
      </c>
      <c r="E8373" s="504">
        <v>39.39</v>
      </c>
      <c r="F8373" s="512">
        <v>3.15E-2</v>
      </c>
    </row>
    <row r="8374" spans="1:6">
      <c r="A8374" s="513" t="s">
        <v>14587</v>
      </c>
      <c r="B8374" s="502">
        <v>104761</v>
      </c>
      <c r="C8374" s="503" t="s">
        <v>5790</v>
      </c>
      <c r="D8374" s="502" t="s">
        <v>13</v>
      </c>
      <c r="E8374" s="504">
        <v>10.11</v>
      </c>
      <c r="F8374" s="512">
        <v>3.0700000000000002E-2</v>
      </c>
    </row>
    <row r="8375" spans="1:6">
      <c r="A8375" s="513" t="s">
        <v>14587</v>
      </c>
      <c r="B8375" s="502">
        <v>90440</v>
      </c>
      <c r="C8375" s="503" t="s">
        <v>5816</v>
      </c>
      <c r="D8375" s="502" t="s">
        <v>13</v>
      </c>
      <c r="E8375" s="504">
        <v>26.75</v>
      </c>
      <c r="F8375" s="512">
        <v>3.1399999999999997E-2</v>
      </c>
    </row>
    <row r="8376" spans="1:6">
      <c r="A8376" s="513" t="s">
        <v>14587</v>
      </c>
      <c r="B8376" s="502">
        <v>90441</v>
      </c>
      <c r="C8376" s="503" t="s">
        <v>5817</v>
      </c>
      <c r="D8376" s="502" t="s">
        <v>13</v>
      </c>
      <c r="E8376" s="504">
        <v>39.08</v>
      </c>
      <c r="F8376" s="512">
        <v>3.1699999999999999E-2</v>
      </c>
    </row>
    <row r="8377" spans="1:6">
      <c r="A8377" s="513" t="s">
        <v>14587</v>
      </c>
      <c r="B8377" s="502">
        <v>90439</v>
      </c>
      <c r="C8377" s="503" t="s">
        <v>5815</v>
      </c>
      <c r="D8377" s="502" t="s">
        <v>13</v>
      </c>
      <c r="E8377" s="504">
        <v>10.029999999999999</v>
      </c>
      <c r="F8377" s="512">
        <v>3.09E-2</v>
      </c>
    </row>
    <row r="8378" spans="1:6">
      <c r="A8378" s="513" t="s">
        <v>14587</v>
      </c>
      <c r="B8378" s="502">
        <v>104776</v>
      </c>
      <c r="C8378" s="503" t="s">
        <v>5800</v>
      </c>
      <c r="D8378" s="502" t="s">
        <v>13</v>
      </c>
      <c r="E8378" s="504">
        <v>6.53</v>
      </c>
      <c r="F8378" s="512">
        <v>7.8100000000000003E-2</v>
      </c>
    </row>
    <row r="8379" spans="1:6">
      <c r="A8379" s="513" t="s">
        <v>14587</v>
      </c>
      <c r="B8379" s="502">
        <v>104778</v>
      </c>
      <c r="C8379" s="503" t="s">
        <v>5801</v>
      </c>
      <c r="D8379" s="502" t="s">
        <v>13</v>
      </c>
      <c r="E8379" s="504">
        <v>9.5399999999999991</v>
      </c>
      <c r="F8379" s="512">
        <v>7.6499999999999999E-2</v>
      </c>
    </row>
    <row r="8380" spans="1:6">
      <c r="A8380" s="513" t="s">
        <v>14587</v>
      </c>
      <c r="B8380" s="502">
        <v>104774</v>
      </c>
      <c r="C8380" s="503" t="s">
        <v>5799</v>
      </c>
      <c r="D8380" s="502" t="s">
        <v>13</v>
      </c>
      <c r="E8380" s="504">
        <v>2.44</v>
      </c>
      <c r="F8380" s="512">
        <v>7.3800000000000004E-2</v>
      </c>
    </row>
    <row r="8381" spans="1:6">
      <c r="A8381" s="513" t="s">
        <v>14587</v>
      </c>
      <c r="B8381" s="502">
        <v>104775</v>
      </c>
      <c r="C8381" s="503" t="s">
        <v>5864</v>
      </c>
      <c r="D8381" s="502" t="s">
        <v>13</v>
      </c>
      <c r="E8381" s="504">
        <v>6.33</v>
      </c>
      <c r="F8381" s="512">
        <v>8.0600000000000005E-2</v>
      </c>
    </row>
    <row r="8382" spans="1:6">
      <c r="A8382" s="513" t="s">
        <v>14587</v>
      </c>
      <c r="B8382" s="502">
        <v>104777</v>
      </c>
      <c r="C8382" s="503" t="s">
        <v>5865</v>
      </c>
      <c r="D8382" s="502" t="s">
        <v>13</v>
      </c>
      <c r="E8382" s="504">
        <v>9.24</v>
      </c>
      <c r="F8382" s="512">
        <v>7.9000000000000001E-2</v>
      </c>
    </row>
    <row r="8383" spans="1:6">
      <c r="A8383" s="513" t="s">
        <v>14587</v>
      </c>
      <c r="B8383" s="502">
        <v>104773</v>
      </c>
      <c r="C8383" s="503" t="s">
        <v>5863</v>
      </c>
      <c r="D8383" s="502" t="s">
        <v>13</v>
      </c>
      <c r="E8383" s="504">
        <v>2.36</v>
      </c>
      <c r="F8383" s="512">
        <v>7.6300000000000007E-2</v>
      </c>
    </row>
    <row r="8384" spans="1:6">
      <c r="A8384" s="513" t="s">
        <v>14587</v>
      </c>
      <c r="B8384" s="502">
        <v>104782</v>
      </c>
      <c r="C8384" s="503" t="s">
        <v>5868</v>
      </c>
      <c r="D8384" s="502" t="s">
        <v>13</v>
      </c>
      <c r="E8384" s="504">
        <v>51.02</v>
      </c>
      <c r="F8384" s="512">
        <v>0</v>
      </c>
    </row>
    <row r="8385" spans="1:6">
      <c r="A8385" s="513" t="s">
        <v>14587</v>
      </c>
      <c r="B8385" s="502">
        <v>90451</v>
      </c>
      <c r="C8385" s="503" t="s">
        <v>5823</v>
      </c>
      <c r="D8385" s="502" t="s">
        <v>13</v>
      </c>
      <c r="E8385" s="504">
        <v>6.75</v>
      </c>
      <c r="F8385" s="512">
        <v>0.22070000000000001</v>
      </c>
    </row>
    <row r="8386" spans="1:6">
      <c r="A8386" s="513" t="s">
        <v>14587</v>
      </c>
      <c r="B8386" s="502">
        <v>90452</v>
      </c>
      <c r="C8386" s="503" t="s">
        <v>5824</v>
      </c>
      <c r="D8386" s="502" t="s">
        <v>13</v>
      </c>
      <c r="E8386" s="504">
        <v>23.98</v>
      </c>
      <c r="F8386" s="512">
        <v>0.61970000000000003</v>
      </c>
    </row>
    <row r="8387" spans="1:6">
      <c r="A8387" s="513" t="s">
        <v>14587</v>
      </c>
      <c r="B8387" s="502">
        <v>90455</v>
      </c>
      <c r="C8387" s="503" t="s">
        <v>5827</v>
      </c>
      <c r="D8387" s="502" t="s">
        <v>13</v>
      </c>
      <c r="E8387" s="504">
        <v>8.5</v>
      </c>
      <c r="F8387" s="512">
        <v>0</v>
      </c>
    </row>
    <row r="8388" spans="1:6">
      <c r="A8388" s="513" t="s">
        <v>14587</v>
      </c>
      <c r="B8388" s="502">
        <v>104784</v>
      </c>
      <c r="C8388" s="503" t="s">
        <v>5870</v>
      </c>
      <c r="D8388" s="502" t="s">
        <v>13</v>
      </c>
      <c r="E8388" s="504">
        <v>14.19</v>
      </c>
      <c r="F8388" s="512">
        <v>0</v>
      </c>
    </row>
    <row r="8389" spans="1:6">
      <c r="A8389" s="513" t="s">
        <v>14587</v>
      </c>
      <c r="B8389" s="502">
        <v>90453</v>
      </c>
      <c r="C8389" s="503" t="s">
        <v>5825</v>
      </c>
      <c r="D8389" s="502" t="s">
        <v>13</v>
      </c>
      <c r="E8389" s="504">
        <v>4.1500000000000004</v>
      </c>
      <c r="F8389" s="512">
        <v>0</v>
      </c>
    </row>
    <row r="8390" spans="1:6">
      <c r="A8390" s="513" t="s">
        <v>14587</v>
      </c>
      <c r="B8390" s="502">
        <v>104783</v>
      </c>
      <c r="C8390" s="503" t="s">
        <v>5869</v>
      </c>
      <c r="D8390" s="502" t="s">
        <v>13</v>
      </c>
      <c r="E8390" s="504">
        <v>5.21</v>
      </c>
      <c r="F8390" s="512">
        <v>0</v>
      </c>
    </row>
    <row r="8391" spans="1:6">
      <c r="A8391" s="513" t="s">
        <v>14587</v>
      </c>
      <c r="B8391" s="502">
        <v>90454</v>
      </c>
      <c r="C8391" s="503" t="s">
        <v>5826</v>
      </c>
      <c r="D8391" s="502" t="s">
        <v>13</v>
      </c>
      <c r="E8391" s="504">
        <v>6.6</v>
      </c>
      <c r="F8391" s="512">
        <v>0</v>
      </c>
    </row>
    <row r="8392" spans="1:6">
      <c r="A8392" s="513" t="s">
        <v>14587</v>
      </c>
      <c r="B8392" s="502">
        <v>90459</v>
      </c>
      <c r="C8392" s="503" t="s">
        <v>5831</v>
      </c>
      <c r="D8392" s="502" t="s">
        <v>13</v>
      </c>
      <c r="E8392" s="504">
        <v>53.53</v>
      </c>
      <c r="F8392" s="512">
        <v>0</v>
      </c>
    </row>
    <row r="8393" spans="1:6">
      <c r="A8393" s="513" t="s">
        <v>14587</v>
      </c>
      <c r="B8393" s="502">
        <v>90456</v>
      </c>
      <c r="C8393" s="503" t="s">
        <v>5828</v>
      </c>
      <c r="D8393" s="502" t="s">
        <v>13</v>
      </c>
      <c r="E8393" s="504">
        <v>6.02</v>
      </c>
      <c r="F8393" s="512">
        <v>0</v>
      </c>
    </row>
    <row r="8394" spans="1:6">
      <c r="A8394" s="513" t="s">
        <v>14587</v>
      </c>
      <c r="B8394" s="502">
        <v>90458</v>
      </c>
      <c r="C8394" s="503" t="s">
        <v>5830</v>
      </c>
      <c r="D8394" s="502" t="s">
        <v>13</v>
      </c>
      <c r="E8394" s="504">
        <v>39.21</v>
      </c>
      <c r="F8394" s="512">
        <v>0</v>
      </c>
    </row>
    <row r="8395" spans="1:6">
      <c r="A8395" s="513" t="s">
        <v>14587</v>
      </c>
      <c r="B8395" s="502">
        <v>90457</v>
      </c>
      <c r="C8395" s="503" t="s">
        <v>5829</v>
      </c>
      <c r="D8395" s="502" t="s">
        <v>13</v>
      </c>
      <c r="E8395" s="504">
        <v>13.75</v>
      </c>
      <c r="F8395" s="512">
        <v>0</v>
      </c>
    </row>
    <row r="8396" spans="1:6">
      <c r="A8396" s="513" t="s">
        <v>14587</v>
      </c>
      <c r="B8396" s="502">
        <v>90447</v>
      </c>
      <c r="C8396" s="503" t="s">
        <v>5822</v>
      </c>
      <c r="D8396" s="502" t="s">
        <v>12</v>
      </c>
      <c r="E8396" s="504">
        <v>9.09</v>
      </c>
      <c r="F8396" s="512">
        <v>0</v>
      </c>
    </row>
    <row r="8397" spans="1:6">
      <c r="A8397" s="513" t="s">
        <v>14587</v>
      </c>
      <c r="B8397" s="502">
        <v>91222</v>
      </c>
      <c r="C8397" s="503" t="s">
        <v>5854</v>
      </c>
      <c r="D8397" s="502" t="s">
        <v>12</v>
      </c>
      <c r="E8397" s="504">
        <v>9.74</v>
      </c>
      <c r="F8397" s="512">
        <v>0</v>
      </c>
    </row>
    <row r="8398" spans="1:6">
      <c r="A8398" s="513" t="s">
        <v>14587</v>
      </c>
      <c r="B8398" s="502">
        <v>90443</v>
      </c>
      <c r="C8398" s="503" t="s">
        <v>5818</v>
      </c>
      <c r="D8398" s="502" t="s">
        <v>12</v>
      </c>
      <c r="E8398" s="504">
        <v>8.76</v>
      </c>
      <c r="F8398" s="512">
        <v>0</v>
      </c>
    </row>
    <row r="8399" spans="1:6">
      <c r="A8399" s="513" t="s">
        <v>14587</v>
      </c>
      <c r="B8399" s="502">
        <v>104780</v>
      </c>
      <c r="C8399" s="503" t="s">
        <v>5802</v>
      </c>
      <c r="D8399" s="502" t="s">
        <v>12</v>
      </c>
      <c r="E8399" s="504">
        <v>5.65</v>
      </c>
      <c r="F8399" s="512">
        <v>0</v>
      </c>
    </row>
    <row r="8400" spans="1:6">
      <c r="A8400" s="513" t="s">
        <v>14587</v>
      </c>
      <c r="B8400" s="502">
        <v>104781</v>
      </c>
      <c r="C8400" s="503" t="s">
        <v>5867</v>
      </c>
      <c r="D8400" s="502" t="s">
        <v>12</v>
      </c>
      <c r="E8400" s="504">
        <v>6.47</v>
      </c>
      <c r="F8400" s="512">
        <v>0</v>
      </c>
    </row>
    <row r="8401" spans="1:6">
      <c r="A8401" s="513" t="s">
        <v>14587</v>
      </c>
      <c r="B8401" s="502">
        <v>104779</v>
      </c>
      <c r="C8401" s="503" t="s">
        <v>5866</v>
      </c>
      <c r="D8401" s="502" t="s">
        <v>12</v>
      </c>
      <c r="E8401" s="504">
        <v>5.61</v>
      </c>
      <c r="F8401" s="512">
        <v>0</v>
      </c>
    </row>
    <row r="8402" spans="1:6">
      <c r="A8402" s="513" t="s">
        <v>14587</v>
      </c>
      <c r="B8402" s="502">
        <v>104787</v>
      </c>
      <c r="C8402" s="503" t="s">
        <v>5872</v>
      </c>
      <c r="D8402" s="502" t="s">
        <v>12</v>
      </c>
      <c r="E8402" s="504">
        <v>8.85</v>
      </c>
      <c r="F8402" s="512">
        <v>3.0499999999999999E-2</v>
      </c>
    </row>
    <row r="8403" spans="1:6">
      <c r="A8403" s="513" t="s">
        <v>14587</v>
      </c>
      <c r="B8403" s="502">
        <v>104788</v>
      </c>
      <c r="C8403" s="503" t="s">
        <v>5873</v>
      </c>
      <c r="D8403" s="502" t="s">
        <v>12</v>
      </c>
      <c r="E8403" s="504">
        <v>11.76</v>
      </c>
      <c r="F8403" s="512">
        <v>3.15E-2</v>
      </c>
    </row>
    <row r="8404" spans="1:6">
      <c r="A8404" s="513" t="s">
        <v>14587</v>
      </c>
      <c r="B8404" s="502">
        <v>104786</v>
      </c>
      <c r="C8404" s="503" t="s">
        <v>5871</v>
      </c>
      <c r="D8404" s="502" t="s">
        <v>12</v>
      </c>
      <c r="E8404" s="504">
        <v>6.68</v>
      </c>
      <c r="F8404" s="512">
        <v>2.9899999999999999E-2</v>
      </c>
    </row>
    <row r="8405" spans="1:6">
      <c r="A8405" s="513" t="s">
        <v>14587</v>
      </c>
      <c r="B8405" s="502">
        <v>90445</v>
      </c>
      <c r="C8405" s="503" t="s">
        <v>5820</v>
      </c>
      <c r="D8405" s="502" t="s">
        <v>12</v>
      </c>
      <c r="E8405" s="504">
        <v>18.32</v>
      </c>
      <c r="F8405" s="512">
        <v>1.7999999999999999E-2</v>
      </c>
    </row>
    <row r="8406" spans="1:6">
      <c r="A8406" s="513" t="s">
        <v>14587</v>
      </c>
      <c r="B8406" s="502">
        <v>90446</v>
      </c>
      <c r="C8406" s="503" t="s">
        <v>5821</v>
      </c>
      <c r="D8406" s="502" t="s">
        <v>12</v>
      </c>
      <c r="E8406" s="504">
        <v>24.34</v>
      </c>
      <c r="F8406" s="512">
        <v>1.77E-2</v>
      </c>
    </row>
    <row r="8407" spans="1:6">
      <c r="A8407" s="513" t="s">
        <v>14587</v>
      </c>
      <c r="B8407" s="502">
        <v>90444</v>
      </c>
      <c r="C8407" s="503" t="s">
        <v>5819</v>
      </c>
      <c r="D8407" s="502" t="s">
        <v>12</v>
      </c>
      <c r="E8407" s="504">
        <v>13.83</v>
      </c>
      <c r="F8407" s="512">
        <v>1.7399999999999999E-2</v>
      </c>
    </row>
    <row r="8408" spans="1:6">
      <c r="A8408" s="513" t="s">
        <v>14587</v>
      </c>
      <c r="B8408" s="502">
        <v>104764</v>
      </c>
      <c r="C8408" s="503" t="s">
        <v>5793</v>
      </c>
      <c r="D8408" s="502" t="s">
        <v>12</v>
      </c>
      <c r="E8408" s="504">
        <v>21.1</v>
      </c>
      <c r="F8408" s="512">
        <v>0.3967</v>
      </c>
    </row>
    <row r="8409" spans="1:6">
      <c r="A8409" s="513" t="s">
        <v>14587</v>
      </c>
      <c r="B8409" s="502">
        <v>90460</v>
      </c>
      <c r="C8409" s="503" t="s">
        <v>5832</v>
      </c>
      <c r="D8409" s="502" t="s">
        <v>12</v>
      </c>
      <c r="E8409" s="504">
        <v>25.61</v>
      </c>
      <c r="F8409" s="512">
        <v>0.46660000000000001</v>
      </c>
    </row>
    <row r="8410" spans="1:6">
      <c r="A8410" s="513" t="s">
        <v>14587</v>
      </c>
      <c r="B8410" s="502">
        <v>90462</v>
      </c>
      <c r="C8410" s="503" t="s">
        <v>5834</v>
      </c>
      <c r="D8410" s="502" t="s">
        <v>12</v>
      </c>
      <c r="E8410" s="504">
        <v>4.58</v>
      </c>
      <c r="F8410" s="512">
        <v>0.49780000000000002</v>
      </c>
    </row>
    <row r="8411" spans="1:6">
      <c r="A8411" s="513" t="s">
        <v>14587</v>
      </c>
      <c r="B8411" s="502">
        <v>104765</v>
      </c>
      <c r="C8411" s="503" t="s">
        <v>5794</v>
      </c>
      <c r="D8411" s="502" t="s">
        <v>12</v>
      </c>
      <c r="E8411" s="504">
        <v>17.37</v>
      </c>
      <c r="F8411" s="512">
        <v>0.24060000000000001</v>
      </c>
    </row>
    <row r="8412" spans="1:6">
      <c r="A8412" s="513" t="s">
        <v>14587</v>
      </c>
      <c r="B8412" s="502">
        <v>90461</v>
      </c>
      <c r="C8412" s="503" t="s">
        <v>5833</v>
      </c>
      <c r="D8412" s="502" t="s">
        <v>12</v>
      </c>
      <c r="E8412" s="504">
        <v>19.559999999999999</v>
      </c>
      <c r="F8412" s="512">
        <v>0.30520000000000003</v>
      </c>
    </row>
    <row r="8413" spans="1:6">
      <c r="A8413" s="513" t="s">
        <v>14587</v>
      </c>
      <c r="B8413" s="502">
        <v>90463</v>
      </c>
      <c r="C8413" s="503" t="s">
        <v>5835</v>
      </c>
      <c r="D8413" s="502" t="s">
        <v>12</v>
      </c>
      <c r="E8413" s="504">
        <v>3.92</v>
      </c>
      <c r="F8413" s="512">
        <v>0.36990000000000001</v>
      </c>
    </row>
    <row r="8414" spans="1:6">
      <c r="A8414" s="513" t="s">
        <v>14587</v>
      </c>
      <c r="B8414" s="502">
        <v>96560</v>
      </c>
      <c r="C8414" s="503" t="s">
        <v>5857</v>
      </c>
      <c r="D8414" s="502" t="s">
        <v>15</v>
      </c>
      <c r="E8414" s="504">
        <v>34.33</v>
      </c>
      <c r="F8414" s="512">
        <v>0.27060000000000001</v>
      </c>
    </row>
    <row r="8415" spans="1:6">
      <c r="A8415" s="513" t="s">
        <v>14587</v>
      </c>
      <c r="B8415" s="502">
        <v>96559</v>
      </c>
      <c r="C8415" s="503" t="s">
        <v>5856</v>
      </c>
      <c r="D8415" s="502" t="s">
        <v>15</v>
      </c>
      <c r="E8415" s="504">
        <v>35.619999999999997</v>
      </c>
      <c r="F8415" s="512">
        <v>0.41799999999999998</v>
      </c>
    </row>
    <row r="8416" spans="1:6">
      <c r="A8416" s="513" t="s">
        <v>14587</v>
      </c>
      <c r="B8416" s="502">
        <v>96562</v>
      </c>
      <c r="C8416" s="503" t="s">
        <v>5858</v>
      </c>
      <c r="D8416" s="502" t="s">
        <v>12</v>
      </c>
      <c r="E8416" s="504">
        <v>52.66</v>
      </c>
      <c r="F8416" s="512">
        <v>0.2828</v>
      </c>
    </row>
    <row r="8417" spans="1:6">
      <c r="A8417" s="513" t="s">
        <v>14587</v>
      </c>
      <c r="B8417" s="502">
        <v>96563</v>
      </c>
      <c r="C8417" s="503" t="s">
        <v>5859</v>
      </c>
      <c r="D8417" s="502" t="s">
        <v>12</v>
      </c>
      <c r="E8417" s="504">
        <v>58.38</v>
      </c>
      <c r="F8417" s="512">
        <v>0.25509999999999999</v>
      </c>
    </row>
    <row r="8418" spans="1:6">
      <c r="A8418" s="513" t="s">
        <v>14589</v>
      </c>
      <c r="B8418" s="502">
        <v>102469</v>
      </c>
      <c r="C8418" s="503" t="s">
        <v>14590</v>
      </c>
      <c r="D8418" s="502" t="s">
        <v>15</v>
      </c>
      <c r="E8418" s="504">
        <v>0</v>
      </c>
      <c r="F8418" s="512"/>
    </row>
    <row r="8419" spans="1:6">
      <c r="A8419" s="513" t="s">
        <v>14589</v>
      </c>
      <c r="B8419" s="502">
        <v>104388</v>
      </c>
      <c r="C8419" s="503" t="s">
        <v>14591</v>
      </c>
      <c r="D8419" s="502" t="s">
        <v>15</v>
      </c>
      <c r="E8419" s="504">
        <v>0</v>
      </c>
      <c r="F8419" s="512"/>
    </row>
    <row r="8420" spans="1:6">
      <c r="A8420" s="513" t="s">
        <v>14589</v>
      </c>
      <c r="B8420" s="502">
        <v>104387</v>
      </c>
      <c r="C8420" s="503" t="s">
        <v>14592</v>
      </c>
      <c r="D8420" s="502" t="s">
        <v>16</v>
      </c>
      <c r="E8420" s="504">
        <v>0</v>
      </c>
      <c r="F8420" s="512"/>
    </row>
    <row r="8421" spans="1:6">
      <c r="A8421" s="513" t="s">
        <v>14589</v>
      </c>
      <c r="B8421" s="502">
        <v>104364</v>
      </c>
      <c r="C8421" s="503" t="s">
        <v>14593</v>
      </c>
      <c r="D8421" s="502" t="s">
        <v>16</v>
      </c>
      <c r="E8421" s="504">
        <v>0</v>
      </c>
      <c r="F8421" s="512"/>
    </row>
    <row r="8422" spans="1:6">
      <c r="A8422" s="513" t="s">
        <v>14589</v>
      </c>
      <c r="B8422" s="502">
        <v>102097</v>
      </c>
      <c r="C8422" s="503" t="s">
        <v>14594</v>
      </c>
      <c r="D8422" s="502" t="s">
        <v>16</v>
      </c>
      <c r="E8422" s="504">
        <v>0</v>
      </c>
      <c r="F8422" s="512"/>
    </row>
    <row r="8423" spans="1:6">
      <c r="A8423" s="513" t="s">
        <v>14589</v>
      </c>
      <c r="B8423" s="502">
        <v>104365</v>
      </c>
      <c r="C8423" s="503" t="s">
        <v>14595</v>
      </c>
      <c r="D8423" s="502" t="s">
        <v>16</v>
      </c>
      <c r="E8423" s="504">
        <v>0</v>
      </c>
      <c r="F8423" s="512"/>
    </row>
    <row r="8424" spans="1:6">
      <c r="A8424" s="513" t="s">
        <v>14589</v>
      </c>
      <c r="B8424" s="502">
        <v>101870</v>
      </c>
      <c r="C8424" s="503" t="s">
        <v>3176</v>
      </c>
      <c r="D8424" s="502" t="s">
        <v>15</v>
      </c>
      <c r="E8424" s="504">
        <v>48.91</v>
      </c>
      <c r="F8424" s="512">
        <v>2.2000000000000001E-3</v>
      </c>
    </row>
    <row r="8425" spans="1:6">
      <c r="A8425" s="513" t="s">
        <v>14589</v>
      </c>
      <c r="B8425" s="502">
        <v>101866</v>
      </c>
      <c r="C8425" s="503" t="s">
        <v>3172</v>
      </c>
      <c r="D8425" s="502" t="s">
        <v>15</v>
      </c>
      <c r="E8425" s="504">
        <v>42.42</v>
      </c>
      <c r="F8425" s="512">
        <v>1.6999999999999999E-3</v>
      </c>
    </row>
    <row r="8426" spans="1:6">
      <c r="A8426" s="513" t="s">
        <v>14589</v>
      </c>
      <c r="B8426" s="502">
        <v>101867</v>
      </c>
      <c r="C8426" s="503" t="s">
        <v>3173</v>
      </c>
      <c r="D8426" s="502" t="s">
        <v>15</v>
      </c>
      <c r="E8426" s="504">
        <v>47.41</v>
      </c>
      <c r="F8426" s="512">
        <v>2.0999999999999999E-3</v>
      </c>
    </row>
    <row r="8427" spans="1:6">
      <c r="A8427" s="513" t="s">
        <v>14589</v>
      </c>
      <c r="B8427" s="502">
        <v>101868</v>
      </c>
      <c r="C8427" s="503" t="s">
        <v>3174</v>
      </c>
      <c r="D8427" s="502" t="s">
        <v>15</v>
      </c>
      <c r="E8427" s="504">
        <v>38.94</v>
      </c>
      <c r="F8427" s="512">
        <v>1.2999999999999999E-3</v>
      </c>
    </row>
    <row r="8428" spans="1:6">
      <c r="A8428" s="513" t="s">
        <v>14589</v>
      </c>
      <c r="B8428" s="502">
        <v>101869</v>
      </c>
      <c r="C8428" s="503" t="s">
        <v>3175</v>
      </c>
      <c r="D8428" s="502" t="s">
        <v>15</v>
      </c>
      <c r="E8428" s="504">
        <v>43.94</v>
      </c>
      <c r="F8428" s="512">
        <v>1.8E-3</v>
      </c>
    </row>
    <row r="8429" spans="1:6">
      <c r="A8429" s="513" t="s">
        <v>14589</v>
      </c>
      <c r="B8429" s="502">
        <v>101856</v>
      </c>
      <c r="C8429" s="503" t="s">
        <v>3162</v>
      </c>
      <c r="D8429" s="502" t="s">
        <v>15</v>
      </c>
      <c r="E8429" s="504">
        <v>35.86</v>
      </c>
      <c r="F8429" s="512">
        <v>5.9999999999999995E-4</v>
      </c>
    </row>
    <row r="8430" spans="1:6">
      <c r="A8430" s="513" t="s">
        <v>14589</v>
      </c>
      <c r="B8430" s="502">
        <v>101865</v>
      </c>
      <c r="C8430" s="503" t="s">
        <v>3171</v>
      </c>
      <c r="D8430" s="502" t="s">
        <v>15</v>
      </c>
      <c r="E8430" s="504">
        <v>46.91</v>
      </c>
      <c r="F8430" s="512">
        <v>2.0999999999999999E-3</v>
      </c>
    </row>
    <row r="8431" spans="1:6">
      <c r="A8431" s="513" t="s">
        <v>14589</v>
      </c>
      <c r="B8431" s="502">
        <v>101861</v>
      </c>
      <c r="C8431" s="503" t="s">
        <v>3167</v>
      </c>
      <c r="D8431" s="502" t="s">
        <v>15</v>
      </c>
      <c r="E8431" s="504">
        <v>42.18</v>
      </c>
      <c r="F8431" s="512">
        <v>1.6999999999999999E-3</v>
      </c>
    </row>
    <row r="8432" spans="1:6">
      <c r="A8432" s="513" t="s">
        <v>14589</v>
      </c>
      <c r="B8432" s="502">
        <v>101862</v>
      </c>
      <c r="C8432" s="503" t="s">
        <v>3168</v>
      </c>
      <c r="D8432" s="502" t="s">
        <v>15</v>
      </c>
      <c r="E8432" s="504">
        <v>45.41</v>
      </c>
      <c r="F8432" s="512">
        <v>2E-3</v>
      </c>
    </row>
    <row r="8433" spans="1:6">
      <c r="A8433" s="513" t="s">
        <v>14589</v>
      </c>
      <c r="B8433" s="502">
        <v>101863</v>
      </c>
      <c r="C8433" s="503" t="s">
        <v>3169</v>
      </c>
      <c r="D8433" s="502" t="s">
        <v>15</v>
      </c>
      <c r="E8433" s="504">
        <v>36.93</v>
      </c>
      <c r="F8433" s="512">
        <v>8.0000000000000004E-4</v>
      </c>
    </row>
    <row r="8434" spans="1:6">
      <c r="A8434" s="513" t="s">
        <v>14589</v>
      </c>
      <c r="B8434" s="502">
        <v>101864</v>
      </c>
      <c r="C8434" s="503" t="s">
        <v>3170</v>
      </c>
      <c r="D8434" s="502" t="s">
        <v>15</v>
      </c>
      <c r="E8434" s="504">
        <v>41.92</v>
      </c>
      <c r="F8434" s="512">
        <v>1.4E-3</v>
      </c>
    </row>
    <row r="8435" spans="1:6">
      <c r="A8435" s="513" t="s">
        <v>14589</v>
      </c>
      <c r="B8435" s="502">
        <v>101860</v>
      </c>
      <c r="C8435" s="503" t="s">
        <v>3166</v>
      </c>
      <c r="D8435" s="502" t="s">
        <v>15</v>
      </c>
      <c r="E8435" s="504">
        <v>44.66</v>
      </c>
      <c r="F8435" s="512">
        <v>1.8E-3</v>
      </c>
    </row>
    <row r="8436" spans="1:6">
      <c r="A8436" s="513" t="s">
        <v>14589</v>
      </c>
      <c r="B8436" s="502">
        <v>101857</v>
      </c>
      <c r="C8436" s="503" t="s">
        <v>3163</v>
      </c>
      <c r="D8436" s="502" t="s">
        <v>15</v>
      </c>
      <c r="E8436" s="504">
        <v>43.25</v>
      </c>
      <c r="F8436" s="512">
        <v>1.6000000000000001E-3</v>
      </c>
    </row>
    <row r="8437" spans="1:6">
      <c r="A8437" s="513" t="s">
        <v>14589</v>
      </c>
      <c r="B8437" s="502">
        <v>101858</v>
      </c>
      <c r="C8437" s="503" t="s">
        <v>3164</v>
      </c>
      <c r="D8437" s="502" t="s">
        <v>15</v>
      </c>
      <c r="E8437" s="504">
        <v>36.49</v>
      </c>
      <c r="F8437" s="512">
        <v>8.0000000000000004E-4</v>
      </c>
    </row>
    <row r="8438" spans="1:6">
      <c r="A8438" s="513" t="s">
        <v>14589</v>
      </c>
      <c r="B8438" s="502">
        <v>101859</v>
      </c>
      <c r="C8438" s="503" t="s">
        <v>3165</v>
      </c>
      <c r="D8438" s="502" t="s">
        <v>15</v>
      </c>
      <c r="E8438" s="504">
        <v>39.67</v>
      </c>
      <c r="F8438" s="512">
        <v>1.2999999999999999E-3</v>
      </c>
    </row>
    <row r="8439" spans="1:6">
      <c r="A8439" s="513" t="s">
        <v>14589</v>
      </c>
      <c r="B8439" s="502">
        <v>101852</v>
      </c>
      <c r="C8439" s="503" t="s">
        <v>3159</v>
      </c>
      <c r="D8439" s="502" t="s">
        <v>15</v>
      </c>
      <c r="E8439" s="504">
        <v>90.88</v>
      </c>
      <c r="F8439" s="512">
        <v>0.1125</v>
      </c>
    </row>
    <row r="8440" spans="1:6">
      <c r="A8440" s="513" t="s">
        <v>14589</v>
      </c>
      <c r="B8440" s="502">
        <v>104385</v>
      </c>
      <c r="C8440" s="503" t="s">
        <v>14596</v>
      </c>
      <c r="D8440" s="502" t="s">
        <v>15</v>
      </c>
      <c r="E8440" s="504">
        <v>0</v>
      </c>
      <c r="F8440" s="512"/>
    </row>
    <row r="8441" spans="1:6">
      <c r="A8441" s="513" t="s">
        <v>14589</v>
      </c>
      <c r="B8441" s="502">
        <v>101850</v>
      </c>
      <c r="C8441" s="503" t="s">
        <v>3158</v>
      </c>
      <c r="D8441" s="502" t="s">
        <v>15</v>
      </c>
      <c r="E8441" s="504">
        <v>76.66</v>
      </c>
      <c r="F8441" s="512">
        <v>0.1207</v>
      </c>
    </row>
    <row r="8442" spans="1:6">
      <c r="A8442" s="513" t="s">
        <v>14589</v>
      </c>
      <c r="B8442" s="502">
        <v>101855</v>
      </c>
      <c r="C8442" s="503" t="s">
        <v>3161</v>
      </c>
      <c r="D8442" s="502" t="s">
        <v>15</v>
      </c>
      <c r="E8442" s="504">
        <v>95.89</v>
      </c>
      <c r="F8442" s="512">
        <v>8.9099999999999999E-2</v>
      </c>
    </row>
    <row r="8443" spans="1:6">
      <c r="A8443" s="513" t="s">
        <v>14589</v>
      </c>
      <c r="B8443" s="502">
        <v>104386</v>
      </c>
      <c r="C8443" s="503" t="s">
        <v>14597</v>
      </c>
      <c r="D8443" s="502" t="s">
        <v>15</v>
      </c>
      <c r="E8443" s="504">
        <v>0</v>
      </c>
      <c r="F8443" s="512"/>
    </row>
    <row r="8444" spans="1:6">
      <c r="A8444" s="513" t="s">
        <v>14589</v>
      </c>
      <c r="B8444" s="502">
        <v>101853</v>
      </c>
      <c r="C8444" s="503" t="s">
        <v>3160</v>
      </c>
      <c r="D8444" s="502" t="s">
        <v>15</v>
      </c>
      <c r="E8444" s="504">
        <v>71.48</v>
      </c>
      <c r="F8444" s="512">
        <v>0.10589999999999999</v>
      </c>
    </row>
    <row r="8445" spans="1:6">
      <c r="A8445" s="513" t="s">
        <v>14589</v>
      </c>
      <c r="B8445" s="502">
        <v>101849</v>
      </c>
      <c r="C8445" s="503" t="s">
        <v>3157</v>
      </c>
      <c r="D8445" s="502" t="s">
        <v>16</v>
      </c>
      <c r="E8445" s="504">
        <v>317.41000000000003</v>
      </c>
      <c r="F8445" s="512">
        <v>5.0599999999999999E-2</v>
      </c>
    </row>
    <row r="8446" spans="1:6">
      <c r="A8446" s="513" t="s">
        <v>14589</v>
      </c>
      <c r="B8446" s="502">
        <v>101841</v>
      </c>
      <c r="C8446" s="503" t="s">
        <v>3152</v>
      </c>
      <c r="D8446" s="502" t="s">
        <v>16</v>
      </c>
      <c r="E8446" s="504">
        <v>181.06</v>
      </c>
      <c r="F8446" s="512">
        <v>7.3800000000000004E-2</v>
      </c>
    </row>
    <row r="8447" spans="1:6">
      <c r="A8447" s="513" t="s">
        <v>14589</v>
      </c>
      <c r="B8447" s="502">
        <v>101843</v>
      </c>
      <c r="C8447" s="503" t="s">
        <v>5254</v>
      </c>
      <c r="D8447" s="502" t="s">
        <v>16</v>
      </c>
      <c r="E8447" s="504">
        <v>235.37</v>
      </c>
      <c r="F8447" s="512">
        <v>5.6800000000000003E-2</v>
      </c>
    </row>
    <row r="8448" spans="1:6">
      <c r="A8448" s="513" t="s">
        <v>14589</v>
      </c>
      <c r="B8448" s="502">
        <v>101844</v>
      </c>
      <c r="C8448" s="503" t="s">
        <v>5255</v>
      </c>
      <c r="D8448" s="502" t="s">
        <v>16</v>
      </c>
      <c r="E8448" s="504">
        <v>260.67</v>
      </c>
      <c r="F8448" s="512">
        <v>5.1299999999999998E-2</v>
      </c>
    </row>
    <row r="8449" spans="1:6">
      <c r="A8449" s="513" t="s">
        <v>14589</v>
      </c>
      <c r="B8449" s="502">
        <v>101845</v>
      </c>
      <c r="C8449" s="503" t="s">
        <v>5256</v>
      </c>
      <c r="D8449" s="502" t="s">
        <v>16</v>
      </c>
      <c r="E8449" s="504">
        <v>285.58</v>
      </c>
      <c r="F8449" s="512">
        <v>4.6800000000000001E-2</v>
      </c>
    </row>
    <row r="8450" spans="1:6">
      <c r="A8450" s="513" t="s">
        <v>14589</v>
      </c>
      <c r="B8450" s="502">
        <v>101842</v>
      </c>
      <c r="C8450" s="503" t="s">
        <v>3153</v>
      </c>
      <c r="D8450" s="502" t="s">
        <v>16</v>
      </c>
      <c r="E8450" s="504">
        <v>155.44</v>
      </c>
      <c r="F8450" s="512">
        <v>8.5900000000000004E-2</v>
      </c>
    </row>
    <row r="8451" spans="1:6">
      <c r="A8451" s="513" t="s">
        <v>14589</v>
      </c>
      <c r="B8451" s="502">
        <v>101846</v>
      </c>
      <c r="C8451" s="503" t="s">
        <v>3154</v>
      </c>
      <c r="D8451" s="502" t="s">
        <v>16</v>
      </c>
      <c r="E8451" s="504">
        <v>210.78</v>
      </c>
      <c r="F8451" s="512">
        <v>6.3399999999999998E-2</v>
      </c>
    </row>
    <row r="8452" spans="1:6">
      <c r="A8452" s="513" t="s">
        <v>14589</v>
      </c>
      <c r="B8452" s="502">
        <v>101847</v>
      </c>
      <c r="C8452" s="503" t="s">
        <v>3155</v>
      </c>
      <c r="D8452" s="502" t="s">
        <v>16</v>
      </c>
      <c r="E8452" s="504">
        <v>236.58</v>
      </c>
      <c r="F8452" s="512">
        <v>5.6500000000000002E-2</v>
      </c>
    </row>
    <row r="8453" spans="1:6">
      <c r="A8453" s="513" t="s">
        <v>14589</v>
      </c>
      <c r="B8453" s="502">
        <v>101848</v>
      </c>
      <c r="C8453" s="503" t="s">
        <v>3156</v>
      </c>
      <c r="D8453" s="502" t="s">
        <v>16</v>
      </c>
      <c r="E8453" s="504">
        <v>262.01</v>
      </c>
      <c r="F8453" s="512">
        <v>5.0999999999999997E-2</v>
      </c>
    </row>
    <row r="8454" spans="1:6">
      <c r="A8454" s="513" t="s">
        <v>14589</v>
      </c>
      <c r="B8454" s="502">
        <v>101839</v>
      </c>
      <c r="C8454" s="503" t="s">
        <v>3150</v>
      </c>
      <c r="D8454" s="502" t="s">
        <v>16</v>
      </c>
      <c r="E8454" s="504">
        <v>116.14</v>
      </c>
      <c r="F8454" s="512">
        <v>0.115</v>
      </c>
    </row>
    <row r="8455" spans="1:6">
      <c r="A8455" s="513" t="s">
        <v>14589</v>
      </c>
      <c r="B8455" s="502">
        <v>101840</v>
      </c>
      <c r="C8455" s="503" t="s">
        <v>3151</v>
      </c>
      <c r="D8455" s="502" t="s">
        <v>16</v>
      </c>
      <c r="E8455" s="504">
        <v>192.47</v>
      </c>
      <c r="F8455" s="512">
        <v>0.2011</v>
      </c>
    </row>
    <row r="8456" spans="1:6">
      <c r="A8456" s="513" t="s">
        <v>14589</v>
      </c>
      <c r="B8456" s="502">
        <v>101837</v>
      </c>
      <c r="C8456" s="503" t="s">
        <v>3148</v>
      </c>
      <c r="D8456" s="502" t="s">
        <v>16</v>
      </c>
      <c r="E8456" s="504">
        <v>58.63</v>
      </c>
      <c r="F8456" s="512">
        <v>0.22789999999999999</v>
      </c>
    </row>
    <row r="8457" spans="1:6">
      <c r="A8457" s="513" t="s">
        <v>14589</v>
      </c>
      <c r="B8457" s="502">
        <v>101838</v>
      </c>
      <c r="C8457" s="503" t="s">
        <v>3149</v>
      </c>
      <c r="D8457" s="502" t="s">
        <v>16</v>
      </c>
      <c r="E8457" s="504">
        <v>87.78</v>
      </c>
      <c r="F8457" s="512">
        <v>0.1522</v>
      </c>
    </row>
    <row r="8458" spans="1:6">
      <c r="A8458" s="513" t="s">
        <v>14589</v>
      </c>
      <c r="B8458" s="502">
        <v>101836</v>
      </c>
      <c r="C8458" s="503" t="s">
        <v>3147</v>
      </c>
      <c r="D8458" s="502" t="s">
        <v>16</v>
      </c>
      <c r="E8458" s="504">
        <v>27.32</v>
      </c>
      <c r="F8458" s="512">
        <v>0.48899999999999999</v>
      </c>
    </row>
    <row r="8459" spans="1:6">
      <c r="A8459" s="513" t="s">
        <v>14589</v>
      </c>
      <c r="B8459" s="502">
        <v>101835</v>
      </c>
      <c r="C8459" s="503" t="s">
        <v>3146</v>
      </c>
      <c r="D8459" s="502" t="s">
        <v>16</v>
      </c>
      <c r="E8459" s="504">
        <v>419.91</v>
      </c>
      <c r="F8459" s="512">
        <v>9.4999999999999998E-3</v>
      </c>
    </row>
    <row r="8460" spans="1:6">
      <c r="A8460" s="513" t="s">
        <v>14589</v>
      </c>
      <c r="B8460" s="502">
        <v>101827</v>
      </c>
      <c r="C8460" s="503" t="s">
        <v>3141</v>
      </c>
      <c r="D8460" s="502" t="s">
        <v>16</v>
      </c>
      <c r="E8460" s="504">
        <v>283.56</v>
      </c>
      <c r="F8460" s="512">
        <v>4.7000000000000002E-3</v>
      </c>
    </row>
    <row r="8461" spans="1:6">
      <c r="A8461" s="513" t="s">
        <v>14589</v>
      </c>
      <c r="B8461" s="502">
        <v>101829</v>
      </c>
      <c r="C8461" s="503" t="s">
        <v>5251</v>
      </c>
      <c r="D8461" s="502" t="s">
        <v>16</v>
      </c>
      <c r="E8461" s="504">
        <v>337.87</v>
      </c>
      <c r="F8461" s="512">
        <v>3.8999999999999998E-3</v>
      </c>
    </row>
    <row r="8462" spans="1:6">
      <c r="A8462" s="513" t="s">
        <v>14589</v>
      </c>
      <c r="B8462" s="502">
        <v>101830</v>
      </c>
      <c r="C8462" s="503" t="s">
        <v>5252</v>
      </c>
      <c r="D8462" s="502" t="s">
        <v>16</v>
      </c>
      <c r="E8462" s="504">
        <v>363.17</v>
      </c>
      <c r="F8462" s="512">
        <v>3.5999999999999999E-3</v>
      </c>
    </row>
    <row r="8463" spans="1:6">
      <c r="A8463" s="513" t="s">
        <v>14589</v>
      </c>
      <c r="B8463" s="502">
        <v>101831</v>
      </c>
      <c r="C8463" s="503" t="s">
        <v>5253</v>
      </c>
      <c r="D8463" s="502" t="s">
        <v>16</v>
      </c>
      <c r="E8463" s="504">
        <v>388.08</v>
      </c>
      <c r="F8463" s="512">
        <v>3.3999999999999998E-3</v>
      </c>
    </row>
    <row r="8464" spans="1:6">
      <c r="A8464" s="513" t="s">
        <v>14589</v>
      </c>
      <c r="B8464" s="502">
        <v>101828</v>
      </c>
      <c r="C8464" s="503" t="s">
        <v>3142</v>
      </c>
      <c r="D8464" s="502" t="s">
        <v>16</v>
      </c>
      <c r="E8464" s="504">
        <v>257.94</v>
      </c>
      <c r="F8464" s="512">
        <v>5.1000000000000004E-3</v>
      </c>
    </row>
    <row r="8465" spans="1:6">
      <c r="A8465" s="513" t="s">
        <v>14589</v>
      </c>
      <c r="B8465" s="502">
        <v>101832</v>
      </c>
      <c r="C8465" s="503" t="s">
        <v>3143</v>
      </c>
      <c r="D8465" s="502" t="s">
        <v>16</v>
      </c>
      <c r="E8465" s="504">
        <v>313.27999999999997</v>
      </c>
      <c r="F8465" s="512">
        <v>4.1999999999999997E-3</v>
      </c>
    </row>
    <row r="8466" spans="1:6">
      <c r="A8466" s="513" t="s">
        <v>14589</v>
      </c>
      <c r="B8466" s="502">
        <v>101833</v>
      </c>
      <c r="C8466" s="503" t="s">
        <v>3144</v>
      </c>
      <c r="D8466" s="502" t="s">
        <v>16</v>
      </c>
      <c r="E8466" s="504">
        <v>339.08</v>
      </c>
      <c r="F8466" s="512">
        <v>3.8999999999999998E-3</v>
      </c>
    </row>
    <row r="8467" spans="1:6">
      <c r="A8467" s="513" t="s">
        <v>14589</v>
      </c>
      <c r="B8467" s="502">
        <v>101834</v>
      </c>
      <c r="C8467" s="503" t="s">
        <v>3145</v>
      </c>
      <c r="D8467" s="502" t="s">
        <v>16</v>
      </c>
      <c r="E8467" s="504">
        <v>364.51</v>
      </c>
      <c r="F8467" s="512">
        <v>3.5999999999999999E-3</v>
      </c>
    </row>
    <row r="8468" spans="1:6">
      <c r="A8468" s="513" t="s">
        <v>14589</v>
      </c>
      <c r="B8468" s="502">
        <v>101825</v>
      </c>
      <c r="C8468" s="503" t="s">
        <v>3139</v>
      </c>
      <c r="D8468" s="502" t="s">
        <v>16</v>
      </c>
      <c r="E8468" s="504">
        <v>218.65</v>
      </c>
      <c r="F8468" s="512">
        <v>6.0000000000000001E-3</v>
      </c>
    </row>
    <row r="8469" spans="1:6">
      <c r="A8469" s="513" t="s">
        <v>14589</v>
      </c>
      <c r="B8469" s="502">
        <v>101826</v>
      </c>
      <c r="C8469" s="503" t="s">
        <v>3140</v>
      </c>
      <c r="D8469" s="502" t="s">
        <v>16</v>
      </c>
      <c r="E8469" s="504">
        <v>246.64</v>
      </c>
      <c r="F8469" s="512">
        <v>5.4000000000000003E-3</v>
      </c>
    </row>
    <row r="8470" spans="1:6">
      <c r="A8470" s="513" t="s">
        <v>14589</v>
      </c>
      <c r="B8470" s="502">
        <v>101823</v>
      </c>
      <c r="C8470" s="503" t="s">
        <v>3137</v>
      </c>
      <c r="D8470" s="502" t="s">
        <v>16</v>
      </c>
      <c r="E8470" s="504">
        <v>161.13</v>
      </c>
      <c r="F8470" s="512">
        <v>8.2000000000000007E-3</v>
      </c>
    </row>
    <row r="8471" spans="1:6">
      <c r="A8471" s="513" t="s">
        <v>14589</v>
      </c>
      <c r="B8471" s="502">
        <v>101824</v>
      </c>
      <c r="C8471" s="503" t="s">
        <v>3138</v>
      </c>
      <c r="D8471" s="502" t="s">
        <v>16</v>
      </c>
      <c r="E8471" s="504">
        <v>190.28</v>
      </c>
      <c r="F8471" s="512">
        <v>6.8999999999999999E-3</v>
      </c>
    </row>
    <row r="8472" spans="1:6">
      <c r="A8472" s="513" t="s">
        <v>14589</v>
      </c>
      <c r="B8472" s="502">
        <v>101822</v>
      </c>
      <c r="C8472" s="503" t="s">
        <v>3136</v>
      </c>
      <c r="D8472" s="502" t="s">
        <v>16</v>
      </c>
      <c r="E8472" s="504">
        <v>129.82</v>
      </c>
      <c r="F8472" s="512">
        <v>1.0200000000000001E-2</v>
      </c>
    </row>
    <row r="8473" spans="1:6">
      <c r="A8473" s="513" t="s">
        <v>14589</v>
      </c>
      <c r="B8473" s="502">
        <v>101819</v>
      </c>
      <c r="C8473" s="503" t="s">
        <v>3134</v>
      </c>
      <c r="D8473" s="502" t="s">
        <v>15</v>
      </c>
      <c r="E8473" s="504">
        <v>80.31</v>
      </c>
      <c r="F8473" s="512">
        <v>4.1999999999999997E-3</v>
      </c>
    </row>
    <row r="8474" spans="1:6">
      <c r="A8474" s="513" t="s">
        <v>14589</v>
      </c>
      <c r="B8474" s="502">
        <v>104370</v>
      </c>
      <c r="C8474" s="503" t="s">
        <v>14598</v>
      </c>
      <c r="D8474" s="502" t="s">
        <v>15</v>
      </c>
      <c r="E8474" s="504">
        <v>0</v>
      </c>
      <c r="F8474" s="512"/>
    </row>
    <row r="8475" spans="1:6">
      <c r="A8475" s="513" t="s">
        <v>14589</v>
      </c>
      <c r="B8475" s="502">
        <v>101817</v>
      </c>
      <c r="C8475" s="503" t="s">
        <v>3133</v>
      </c>
      <c r="D8475" s="502" t="s">
        <v>15</v>
      </c>
      <c r="E8475" s="504">
        <v>66.55</v>
      </c>
      <c r="F8475" s="512">
        <v>4.4999999999999997E-3</v>
      </c>
    </row>
    <row r="8476" spans="1:6">
      <c r="A8476" s="513" t="s">
        <v>14589</v>
      </c>
      <c r="B8476" s="502">
        <v>101816</v>
      </c>
      <c r="C8476" s="503" t="s">
        <v>3132</v>
      </c>
      <c r="D8476" s="502" t="s">
        <v>15</v>
      </c>
      <c r="E8476" s="504">
        <v>87.49</v>
      </c>
      <c r="F8476" s="512">
        <v>3.2000000000000002E-3</v>
      </c>
    </row>
    <row r="8477" spans="1:6">
      <c r="A8477" s="513" t="s">
        <v>14589</v>
      </c>
      <c r="B8477" s="502">
        <v>104369</v>
      </c>
      <c r="C8477" s="503" t="s">
        <v>14599</v>
      </c>
      <c r="D8477" s="502" t="s">
        <v>15</v>
      </c>
      <c r="E8477" s="504">
        <v>0</v>
      </c>
      <c r="F8477" s="512"/>
    </row>
    <row r="8478" spans="1:6">
      <c r="A8478" s="513" t="s">
        <v>14589</v>
      </c>
      <c r="B8478" s="502">
        <v>101820</v>
      </c>
      <c r="C8478" s="503" t="s">
        <v>3135</v>
      </c>
      <c r="D8478" s="502" t="s">
        <v>15</v>
      </c>
      <c r="E8478" s="504">
        <v>52.79</v>
      </c>
      <c r="F8478" s="512">
        <v>3.0000000000000001E-3</v>
      </c>
    </row>
    <row r="8479" spans="1:6">
      <c r="A8479" s="513" t="s">
        <v>14589</v>
      </c>
      <c r="B8479" s="502">
        <v>102988</v>
      </c>
      <c r="C8479" s="503" t="s">
        <v>5257</v>
      </c>
      <c r="D8479" s="502" t="s">
        <v>15</v>
      </c>
      <c r="E8479" s="504">
        <v>68.08</v>
      </c>
      <c r="F8479" s="512">
        <v>4.0000000000000001E-3</v>
      </c>
    </row>
    <row r="8480" spans="1:6">
      <c r="A8480" s="513" t="s">
        <v>14589</v>
      </c>
      <c r="B8480" s="502">
        <v>101814</v>
      </c>
      <c r="C8480" s="503" t="s">
        <v>3131</v>
      </c>
      <c r="D8480" s="502" t="s">
        <v>15</v>
      </c>
      <c r="E8480" s="504">
        <v>63.46</v>
      </c>
      <c r="F8480" s="512">
        <v>3.8999999999999998E-3</v>
      </c>
    </row>
    <row r="8481" spans="1:6">
      <c r="A8481" s="513" t="s">
        <v>14589</v>
      </c>
      <c r="B8481" s="502">
        <v>102098</v>
      </c>
      <c r="C8481" s="503" t="s">
        <v>3177</v>
      </c>
      <c r="D8481" s="502" t="s">
        <v>16</v>
      </c>
      <c r="E8481" s="504">
        <v>2123.61</v>
      </c>
      <c r="F8481" s="512">
        <v>0.1086</v>
      </c>
    </row>
    <row r="8482" spans="1:6">
      <c r="A8482" s="513" t="s">
        <v>14589</v>
      </c>
      <c r="B8482" s="502">
        <v>104366</v>
      </c>
      <c r="C8482" s="503" t="s">
        <v>14600</v>
      </c>
      <c r="D8482" s="502" t="s">
        <v>16</v>
      </c>
      <c r="E8482" s="504">
        <v>0</v>
      </c>
      <c r="F8482" s="512"/>
    </row>
    <row r="8483" spans="1:6">
      <c r="A8483" s="513" t="s">
        <v>14589</v>
      </c>
      <c r="B8483" s="502">
        <v>102099</v>
      </c>
      <c r="C8483" s="503" t="s">
        <v>14601</v>
      </c>
      <c r="D8483" s="502" t="s">
        <v>16</v>
      </c>
      <c r="E8483" s="504">
        <v>0</v>
      </c>
      <c r="F8483" s="512"/>
    </row>
    <row r="8484" spans="1:6">
      <c r="A8484" s="513" t="s">
        <v>14589</v>
      </c>
      <c r="B8484" s="502">
        <v>104367</v>
      </c>
      <c r="C8484" s="503" t="s">
        <v>14602</v>
      </c>
      <c r="D8484" s="502" t="s">
        <v>16</v>
      </c>
      <c r="E8484" s="504">
        <v>0</v>
      </c>
      <c r="F8484" s="512"/>
    </row>
    <row r="8485" spans="1:6">
      <c r="A8485" s="513" t="s">
        <v>14603</v>
      </c>
      <c r="B8485" s="502">
        <v>92994</v>
      </c>
      <c r="C8485" s="503" t="s">
        <v>3871</v>
      </c>
      <c r="D8485" s="502" t="s">
        <v>12</v>
      </c>
      <c r="E8485" s="504">
        <v>165.95</v>
      </c>
      <c r="F8485" s="512">
        <v>0</v>
      </c>
    </row>
    <row r="8486" spans="1:6">
      <c r="A8486" s="513" t="s">
        <v>14603</v>
      </c>
      <c r="B8486" s="502">
        <v>92996</v>
      </c>
      <c r="C8486" s="503" t="s">
        <v>3872</v>
      </c>
      <c r="D8486" s="502" t="s">
        <v>12</v>
      </c>
      <c r="E8486" s="504">
        <v>200.81</v>
      </c>
      <c r="F8486" s="512">
        <v>0</v>
      </c>
    </row>
    <row r="8487" spans="1:6">
      <c r="A8487" s="513" t="s">
        <v>14603</v>
      </c>
      <c r="B8487" s="502">
        <v>92998</v>
      </c>
      <c r="C8487" s="503" t="s">
        <v>3873</v>
      </c>
      <c r="D8487" s="502" t="s">
        <v>12</v>
      </c>
      <c r="E8487" s="504">
        <v>246.2</v>
      </c>
      <c r="F8487" s="512">
        <v>0</v>
      </c>
    </row>
    <row r="8488" spans="1:6">
      <c r="A8488" s="513" t="s">
        <v>14603</v>
      </c>
      <c r="B8488" s="502">
        <v>93000</v>
      </c>
      <c r="C8488" s="503" t="s">
        <v>3874</v>
      </c>
      <c r="D8488" s="502" t="s">
        <v>12</v>
      </c>
      <c r="E8488" s="504">
        <v>326.14</v>
      </c>
      <c r="F8488" s="512">
        <v>0</v>
      </c>
    </row>
    <row r="8489" spans="1:6">
      <c r="A8489" s="513" t="s">
        <v>14603</v>
      </c>
      <c r="B8489" s="502">
        <v>92984</v>
      </c>
      <c r="C8489" s="503" t="s">
        <v>3866</v>
      </c>
      <c r="D8489" s="502" t="s">
        <v>12</v>
      </c>
      <c r="E8489" s="504">
        <v>35.24</v>
      </c>
      <c r="F8489" s="512">
        <v>0</v>
      </c>
    </row>
    <row r="8490" spans="1:6">
      <c r="A8490" s="513" t="s">
        <v>14603</v>
      </c>
      <c r="B8490" s="502">
        <v>93002</v>
      </c>
      <c r="C8490" s="503" t="s">
        <v>3875</v>
      </c>
      <c r="D8490" s="502" t="s">
        <v>12</v>
      </c>
      <c r="E8490" s="504">
        <v>421.94</v>
      </c>
      <c r="F8490" s="512">
        <v>0</v>
      </c>
    </row>
    <row r="8491" spans="1:6">
      <c r="A8491" s="513" t="s">
        <v>14603</v>
      </c>
      <c r="B8491" s="502">
        <v>92986</v>
      </c>
      <c r="C8491" s="503" t="s">
        <v>3867</v>
      </c>
      <c r="D8491" s="502" t="s">
        <v>12</v>
      </c>
      <c r="E8491" s="504">
        <v>48.88</v>
      </c>
      <c r="F8491" s="512">
        <v>0</v>
      </c>
    </row>
    <row r="8492" spans="1:6">
      <c r="A8492" s="513" t="s">
        <v>14603</v>
      </c>
      <c r="B8492" s="502">
        <v>92988</v>
      </c>
      <c r="C8492" s="503" t="s">
        <v>3868</v>
      </c>
      <c r="D8492" s="502" t="s">
        <v>12</v>
      </c>
      <c r="E8492" s="504">
        <v>71.13</v>
      </c>
      <c r="F8492" s="512">
        <v>0</v>
      </c>
    </row>
    <row r="8493" spans="1:6">
      <c r="A8493" s="513" t="s">
        <v>14603</v>
      </c>
      <c r="B8493" s="502">
        <v>92990</v>
      </c>
      <c r="C8493" s="503" t="s">
        <v>3869</v>
      </c>
      <c r="D8493" s="502" t="s">
        <v>12</v>
      </c>
      <c r="E8493" s="504">
        <v>98.61</v>
      </c>
      <c r="F8493" s="512">
        <v>0</v>
      </c>
    </row>
    <row r="8494" spans="1:6">
      <c r="A8494" s="513" t="s">
        <v>14603</v>
      </c>
      <c r="B8494" s="502">
        <v>92992</v>
      </c>
      <c r="C8494" s="503" t="s">
        <v>3870</v>
      </c>
      <c r="D8494" s="502" t="s">
        <v>12</v>
      </c>
      <c r="E8494" s="504">
        <v>127.59</v>
      </c>
      <c r="F8494" s="512">
        <v>0</v>
      </c>
    </row>
    <row r="8495" spans="1:6">
      <c r="A8495" s="513" t="s">
        <v>14603</v>
      </c>
      <c r="B8495" s="502">
        <v>103491</v>
      </c>
      <c r="C8495" s="503" t="s">
        <v>4066</v>
      </c>
      <c r="D8495" s="502" t="s">
        <v>16</v>
      </c>
      <c r="E8495" s="504">
        <v>708.78</v>
      </c>
      <c r="F8495" s="512">
        <v>0</v>
      </c>
    </row>
    <row r="8496" spans="1:6">
      <c r="A8496" s="513" t="s">
        <v>14603</v>
      </c>
      <c r="B8496" s="502">
        <v>93026</v>
      </c>
      <c r="C8496" s="503" t="s">
        <v>3849</v>
      </c>
      <c r="D8496" s="502" t="s">
        <v>13</v>
      </c>
      <c r="E8496" s="504">
        <v>90.8</v>
      </c>
      <c r="F8496" s="512">
        <v>0</v>
      </c>
    </row>
    <row r="8497" spans="1:6">
      <c r="A8497" s="513" t="s">
        <v>14603</v>
      </c>
      <c r="B8497" s="502">
        <v>93018</v>
      </c>
      <c r="C8497" s="503" t="s">
        <v>3845</v>
      </c>
      <c r="D8497" s="502" t="s">
        <v>13</v>
      </c>
      <c r="E8497" s="504">
        <v>25.62</v>
      </c>
      <c r="F8497" s="512">
        <v>0</v>
      </c>
    </row>
    <row r="8498" spans="1:6">
      <c r="A8498" s="513" t="s">
        <v>14603</v>
      </c>
      <c r="B8498" s="502">
        <v>93020</v>
      </c>
      <c r="C8498" s="503" t="s">
        <v>3846</v>
      </c>
      <c r="D8498" s="502" t="s">
        <v>13</v>
      </c>
      <c r="E8498" s="504">
        <v>32.57</v>
      </c>
      <c r="F8498" s="512">
        <v>0</v>
      </c>
    </row>
    <row r="8499" spans="1:6">
      <c r="A8499" s="513" t="s">
        <v>14603</v>
      </c>
      <c r="B8499" s="502">
        <v>93022</v>
      </c>
      <c r="C8499" s="503" t="s">
        <v>3847</v>
      </c>
      <c r="D8499" s="502" t="s">
        <v>13</v>
      </c>
      <c r="E8499" s="504">
        <v>53.36</v>
      </c>
      <c r="F8499" s="512">
        <v>0</v>
      </c>
    </row>
    <row r="8500" spans="1:6">
      <c r="A8500" s="513" t="s">
        <v>14603</v>
      </c>
      <c r="B8500" s="502">
        <v>93024</v>
      </c>
      <c r="C8500" s="503" t="s">
        <v>3848</v>
      </c>
      <c r="D8500" s="502" t="s">
        <v>13</v>
      </c>
      <c r="E8500" s="504">
        <v>56.25</v>
      </c>
      <c r="F8500" s="512">
        <v>0</v>
      </c>
    </row>
    <row r="8501" spans="1:6">
      <c r="A8501" s="513" t="s">
        <v>14603</v>
      </c>
      <c r="B8501" s="502">
        <v>97670</v>
      </c>
      <c r="C8501" s="503" t="s">
        <v>3803</v>
      </c>
      <c r="D8501" s="502" t="s">
        <v>12</v>
      </c>
      <c r="E8501" s="504">
        <v>24.11</v>
      </c>
      <c r="F8501" s="512">
        <v>0</v>
      </c>
    </row>
    <row r="8502" spans="1:6">
      <c r="A8502" s="513" t="s">
        <v>14603</v>
      </c>
      <c r="B8502" s="502">
        <v>103486</v>
      </c>
      <c r="C8502" s="503" t="s">
        <v>14604</v>
      </c>
      <c r="D8502" s="502" t="s">
        <v>12</v>
      </c>
      <c r="E8502" s="504">
        <v>0</v>
      </c>
      <c r="F8502" s="512"/>
    </row>
    <row r="8503" spans="1:6">
      <c r="A8503" s="513" t="s">
        <v>14603</v>
      </c>
      <c r="B8503" s="502">
        <v>103487</v>
      </c>
      <c r="C8503" s="503" t="s">
        <v>14605</v>
      </c>
      <c r="D8503" s="502" t="s">
        <v>12</v>
      </c>
      <c r="E8503" s="504">
        <v>0</v>
      </c>
      <c r="F8503" s="512"/>
    </row>
    <row r="8504" spans="1:6">
      <c r="A8504" s="513" t="s">
        <v>14603</v>
      </c>
      <c r="B8504" s="502">
        <v>103488</v>
      </c>
      <c r="C8504" s="503" t="s">
        <v>14606</v>
      </c>
      <c r="D8504" s="502" t="s">
        <v>12</v>
      </c>
      <c r="E8504" s="504">
        <v>0</v>
      </c>
      <c r="F8504" s="512"/>
    </row>
    <row r="8505" spans="1:6">
      <c r="A8505" s="513" t="s">
        <v>14603</v>
      </c>
      <c r="B8505" s="502">
        <v>103489</v>
      </c>
      <c r="C8505" s="503" t="s">
        <v>14607</v>
      </c>
      <c r="D8505" s="502" t="s">
        <v>12</v>
      </c>
      <c r="E8505" s="504">
        <v>0</v>
      </c>
      <c r="F8505" s="512"/>
    </row>
    <row r="8506" spans="1:6">
      <c r="A8506" s="513" t="s">
        <v>14603</v>
      </c>
      <c r="B8506" s="502">
        <v>97667</v>
      </c>
      <c r="C8506" s="503" t="s">
        <v>3800</v>
      </c>
      <c r="D8506" s="502" t="s">
        <v>12</v>
      </c>
      <c r="E8506" s="504">
        <v>8.93</v>
      </c>
      <c r="F8506" s="512">
        <v>0</v>
      </c>
    </row>
    <row r="8507" spans="1:6">
      <c r="A8507" s="513" t="s">
        <v>14603</v>
      </c>
      <c r="B8507" s="502">
        <v>97668</v>
      </c>
      <c r="C8507" s="503" t="s">
        <v>3801</v>
      </c>
      <c r="D8507" s="502" t="s">
        <v>12</v>
      </c>
      <c r="E8507" s="504">
        <v>12.7</v>
      </c>
      <c r="F8507" s="512">
        <v>0</v>
      </c>
    </row>
    <row r="8508" spans="1:6">
      <c r="A8508" s="513" t="s">
        <v>14603</v>
      </c>
      <c r="B8508" s="502">
        <v>97669</v>
      </c>
      <c r="C8508" s="503" t="s">
        <v>3802</v>
      </c>
      <c r="D8508" s="502" t="s">
        <v>12</v>
      </c>
      <c r="E8508" s="504">
        <v>18.86</v>
      </c>
      <c r="F8508" s="512">
        <v>0</v>
      </c>
    </row>
    <row r="8509" spans="1:6">
      <c r="A8509" s="513" t="s">
        <v>14603</v>
      </c>
      <c r="B8509" s="502">
        <v>93012</v>
      </c>
      <c r="C8509" s="503" t="s">
        <v>3799</v>
      </c>
      <c r="D8509" s="502" t="s">
        <v>12</v>
      </c>
      <c r="E8509" s="504">
        <v>85.4</v>
      </c>
      <c r="F8509" s="512">
        <v>0</v>
      </c>
    </row>
    <row r="8510" spans="1:6">
      <c r="A8510" s="513" t="s">
        <v>14603</v>
      </c>
      <c r="B8510" s="502">
        <v>93008</v>
      </c>
      <c r="C8510" s="503" t="s">
        <v>3795</v>
      </c>
      <c r="D8510" s="502" t="s">
        <v>12</v>
      </c>
      <c r="E8510" s="504">
        <v>21.91</v>
      </c>
      <c r="F8510" s="512">
        <v>0</v>
      </c>
    </row>
    <row r="8511" spans="1:6">
      <c r="A8511" s="513" t="s">
        <v>14603</v>
      </c>
      <c r="B8511" s="502">
        <v>93009</v>
      </c>
      <c r="C8511" s="503" t="s">
        <v>3796</v>
      </c>
      <c r="D8511" s="502" t="s">
        <v>12</v>
      </c>
      <c r="E8511" s="504">
        <v>32.75</v>
      </c>
      <c r="F8511" s="512">
        <v>0</v>
      </c>
    </row>
    <row r="8512" spans="1:6">
      <c r="A8512" s="513" t="s">
        <v>14603</v>
      </c>
      <c r="B8512" s="502">
        <v>93010</v>
      </c>
      <c r="C8512" s="503" t="s">
        <v>3797</v>
      </c>
      <c r="D8512" s="502" t="s">
        <v>12</v>
      </c>
      <c r="E8512" s="504">
        <v>45.85</v>
      </c>
      <c r="F8512" s="512">
        <v>0</v>
      </c>
    </row>
    <row r="8513" spans="1:6">
      <c r="A8513" s="513" t="s">
        <v>14603</v>
      </c>
      <c r="B8513" s="502">
        <v>93011</v>
      </c>
      <c r="C8513" s="503" t="s">
        <v>3798</v>
      </c>
      <c r="D8513" s="502" t="s">
        <v>12</v>
      </c>
      <c r="E8513" s="504">
        <v>56.23</v>
      </c>
      <c r="F8513" s="512">
        <v>0</v>
      </c>
    </row>
    <row r="8514" spans="1:6">
      <c r="A8514" s="513" t="s">
        <v>14603</v>
      </c>
      <c r="B8514" s="502">
        <v>103492</v>
      </c>
      <c r="C8514" s="503" t="s">
        <v>14608</v>
      </c>
      <c r="D8514" s="502" t="s">
        <v>12</v>
      </c>
      <c r="E8514" s="504">
        <v>0</v>
      </c>
      <c r="F8514" s="512"/>
    </row>
    <row r="8515" spans="1:6">
      <c r="A8515" s="513" t="s">
        <v>14603</v>
      </c>
      <c r="B8515" s="502">
        <v>93017</v>
      </c>
      <c r="C8515" s="503" t="s">
        <v>3844</v>
      </c>
      <c r="D8515" s="502" t="s">
        <v>13</v>
      </c>
      <c r="E8515" s="504">
        <v>55.17</v>
      </c>
      <c r="F8515" s="512">
        <v>0</v>
      </c>
    </row>
    <row r="8516" spans="1:6">
      <c r="A8516" s="513" t="s">
        <v>14603</v>
      </c>
      <c r="B8516" s="502">
        <v>93013</v>
      </c>
      <c r="C8516" s="503" t="s">
        <v>3840</v>
      </c>
      <c r="D8516" s="502" t="s">
        <v>13</v>
      </c>
      <c r="E8516" s="504">
        <v>16.79</v>
      </c>
      <c r="F8516" s="512">
        <v>0</v>
      </c>
    </row>
    <row r="8517" spans="1:6">
      <c r="A8517" s="513" t="s">
        <v>14603</v>
      </c>
      <c r="B8517" s="502">
        <v>93014</v>
      </c>
      <c r="C8517" s="503" t="s">
        <v>3841</v>
      </c>
      <c r="D8517" s="502" t="s">
        <v>13</v>
      </c>
      <c r="E8517" s="504">
        <v>20.53</v>
      </c>
      <c r="F8517" s="512">
        <v>0</v>
      </c>
    </row>
    <row r="8518" spans="1:6">
      <c r="A8518" s="513" t="s">
        <v>14603</v>
      </c>
      <c r="B8518" s="502">
        <v>93015</v>
      </c>
      <c r="C8518" s="503" t="s">
        <v>3842</v>
      </c>
      <c r="D8518" s="502" t="s">
        <v>13</v>
      </c>
      <c r="E8518" s="504">
        <v>30.63</v>
      </c>
      <c r="F8518" s="512">
        <v>0</v>
      </c>
    </row>
    <row r="8519" spans="1:6">
      <c r="A8519" s="513" t="s">
        <v>14603</v>
      </c>
      <c r="B8519" s="502">
        <v>93016</v>
      </c>
      <c r="C8519" s="503" t="s">
        <v>3843</v>
      </c>
      <c r="D8519" s="502" t="s">
        <v>13</v>
      </c>
      <c r="E8519" s="504">
        <v>37.04</v>
      </c>
      <c r="F8519" s="512">
        <v>0</v>
      </c>
    </row>
    <row r="8520" spans="1:6">
      <c r="A8520" s="513" t="s">
        <v>14603</v>
      </c>
      <c r="B8520" s="502">
        <v>103490</v>
      </c>
      <c r="C8520" s="503" t="s">
        <v>4065</v>
      </c>
      <c r="D8520" s="502" t="s">
        <v>16</v>
      </c>
      <c r="E8520" s="504">
        <v>3397.1</v>
      </c>
      <c r="F8520" s="512">
        <v>9.4999999999999998E-3</v>
      </c>
    </row>
    <row r="8521" spans="1:6">
      <c r="A8521" s="513" t="s">
        <v>14609</v>
      </c>
      <c r="B8521" s="502">
        <v>98306</v>
      </c>
      <c r="C8521" s="503" t="s">
        <v>4107</v>
      </c>
      <c r="D8521" s="502" t="s">
        <v>13</v>
      </c>
      <c r="E8521" s="504">
        <v>67.790000000000006</v>
      </c>
      <c r="F8521" s="512">
        <v>0.4294</v>
      </c>
    </row>
    <row r="8522" spans="1:6">
      <c r="A8522" s="513" t="s">
        <v>14609</v>
      </c>
      <c r="B8522" s="502">
        <v>100553</v>
      </c>
      <c r="C8522" s="503" t="s">
        <v>4108</v>
      </c>
      <c r="D8522" s="502" t="s">
        <v>12</v>
      </c>
      <c r="E8522" s="504">
        <v>31.45</v>
      </c>
      <c r="F8522" s="512">
        <v>0</v>
      </c>
    </row>
    <row r="8523" spans="1:6">
      <c r="A8523" s="513" t="s">
        <v>14609</v>
      </c>
      <c r="B8523" s="502">
        <v>100554</v>
      </c>
      <c r="C8523" s="503" t="s">
        <v>4109</v>
      </c>
      <c r="D8523" s="502" t="s">
        <v>12</v>
      </c>
      <c r="E8523" s="504">
        <v>6.44</v>
      </c>
      <c r="F8523" s="512">
        <v>0</v>
      </c>
    </row>
    <row r="8524" spans="1:6">
      <c r="A8524" s="513" t="s">
        <v>14609</v>
      </c>
      <c r="B8524" s="502">
        <v>98300</v>
      </c>
      <c r="C8524" s="503" t="s">
        <v>4105</v>
      </c>
      <c r="D8524" s="502" t="s">
        <v>12</v>
      </c>
      <c r="E8524" s="504">
        <v>6.77</v>
      </c>
      <c r="F8524" s="512">
        <v>0</v>
      </c>
    </row>
    <row r="8525" spans="1:6">
      <c r="A8525" s="513" t="s">
        <v>14609</v>
      </c>
      <c r="B8525" s="502">
        <v>98295</v>
      </c>
      <c r="C8525" s="503" t="s">
        <v>1551</v>
      </c>
      <c r="D8525" s="502" t="s">
        <v>12</v>
      </c>
      <c r="E8525" s="504">
        <v>7.48</v>
      </c>
      <c r="F8525" s="512">
        <v>0</v>
      </c>
    </row>
    <row r="8526" spans="1:6">
      <c r="A8526" s="513" t="s">
        <v>14609</v>
      </c>
      <c r="B8526" s="502">
        <v>98294</v>
      </c>
      <c r="C8526" s="503" t="s">
        <v>1550</v>
      </c>
      <c r="D8526" s="502" t="s">
        <v>12</v>
      </c>
      <c r="E8526" s="504">
        <v>8.2799999999999994</v>
      </c>
      <c r="F8526" s="512">
        <v>0</v>
      </c>
    </row>
    <row r="8527" spans="1:6">
      <c r="A8527" s="513" t="s">
        <v>14609</v>
      </c>
      <c r="B8527" s="502">
        <v>98297</v>
      </c>
      <c r="C8527" s="503" t="s">
        <v>1553</v>
      </c>
      <c r="D8527" s="502" t="s">
        <v>12</v>
      </c>
      <c r="E8527" s="504">
        <v>10.81</v>
      </c>
      <c r="F8527" s="512">
        <v>0</v>
      </c>
    </row>
    <row r="8528" spans="1:6">
      <c r="A8528" s="513" t="s">
        <v>14609</v>
      </c>
      <c r="B8528" s="502">
        <v>98296</v>
      </c>
      <c r="C8528" s="503" t="s">
        <v>1552</v>
      </c>
      <c r="D8528" s="502" t="s">
        <v>12</v>
      </c>
      <c r="E8528" s="504">
        <v>12.08</v>
      </c>
      <c r="F8528" s="512">
        <v>0</v>
      </c>
    </row>
    <row r="8529" spans="1:6">
      <c r="A8529" s="513" t="s">
        <v>14609</v>
      </c>
      <c r="B8529" s="502">
        <v>98299</v>
      </c>
      <c r="C8529" s="503" t="s">
        <v>4104</v>
      </c>
      <c r="D8529" s="502" t="s">
        <v>12</v>
      </c>
      <c r="E8529" s="504">
        <v>28.11</v>
      </c>
      <c r="F8529" s="512">
        <v>0</v>
      </c>
    </row>
    <row r="8530" spans="1:6">
      <c r="A8530" s="513" t="s">
        <v>14609</v>
      </c>
      <c r="B8530" s="502">
        <v>98298</v>
      </c>
      <c r="C8530" s="503" t="s">
        <v>4103</v>
      </c>
      <c r="D8530" s="502" t="s">
        <v>12</v>
      </c>
      <c r="E8530" s="504">
        <v>29.67</v>
      </c>
      <c r="F8530" s="512">
        <v>0</v>
      </c>
    </row>
    <row r="8531" spans="1:6">
      <c r="A8531" s="513" t="s">
        <v>14609</v>
      </c>
      <c r="B8531" s="502">
        <v>98261</v>
      </c>
      <c r="C8531" s="503" t="s">
        <v>1508</v>
      </c>
      <c r="D8531" s="502" t="s">
        <v>12</v>
      </c>
      <c r="E8531" s="504">
        <v>4.41</v>
      </c>
      <c r="F8531" s="512">
        <v>0</v>
      </c>
    </row>
    <row r="8532" spans="1:6">
      <c r="A8532" s="513" t="s">
        <v>14609</v>
      </c>
      <c r="B8532" s="502">
        <v>98287</v>
      </c>
      <c r="C8532" s="503" t="s">
        <v>1534</v>
      </c>
      <c r="D8532" s="502" t="s">
        <v>12</v>
      </c>
      <c r="E8532" s="504">
        <v>1.77</v>
      </c>
      <c r="F8532" s="512">
        <v>0</v>
      </c>
    </row>
    <row r="8533" spans="1:6">
      <c r="A8533" s="513" t="s">
        <v>14609</v>
      </c>
      <c r="B8533" s="502">
        <v>98280</v>
      </c>
      <c r="C8533" s="503" t="s">
        <v>1527</v>
      </c>
      <c r="D8533" s="502" t="s">
        <v>12</v>
      </c>
      <c r="E8533" s="504">
        <v>8.81</v>
      </c>
      <c r="F8533" s="512">
        <v>0</v>
      </c>
    </row>
    <row r="8534" spans="1:6">
      <c r="A8534" s="513" t="s">
        <v>14609</v>
      </c>
      <c r="B8534" s="502">
        <v>98288</v>
      </c>
      <c r="C8534" s="503" t="s">
        <v>1535</v>
      </c>
      <c r="D8534" s="502" t="s">
        <v>12</v>
      </c>
      <c r="E8534" s="504">
        <v>2.8</v>
      </c>
      <c r="F8534" s="512">
        <v>0</v>
      </c>
    </row>
    <row r="8535" spans="1:6">
      <c r="A8535" s="513" t="s">
        <v>14609</v>
      </c>
      <c r="B8535" s="502">
        <v>98281</v>
      </c>
      <c r="C8535" s="503" t="s">
        <v>1528</v>
      </c>
      <c r="D8535" s="502" t="s">
        <v>12</v>
      </c>
      <c r="E8535" s="504">
        <v>9.84</v>
      </c>
      <c r="F8535" s="512">
        <v>0</v>
      </c>
    </row>
    <row r="8536" spans="1:6">
      <c r="A8536" s="513" t="s">
        <v>14609</v>
      </c>
      <c r="B8536" s="502">
        <v>98262</v>
      </c>
      <c r="C8536" s="503" t="s">
        <v>1509</v>
      </c>
      <c r="D8536" s="502" t="s">
        <v>12</v>
      </c>
      <c r="E8536" s="504">
        <v>5.44</v>
      </c>
      <c r="F8536" s="512">
        <v>0</v>
      </c>
    </row>
    <row r="8537" spans="1:6">
      <c r="A8537" s="513" t="s">
        <v>14609</v>
      </c>
      <c r="B8537" s="502">
        <v>98289</v>
      </c>
      <c r="C8537" s="503" t="s">
        <v>1536</v>
      </c>
      <c r="D8537" s="502" t="s">
        <v>12</v>
      </c>
      <c r="E8537" s="504">
        <v>3.05</v>
      </c>
      <c r="F8537" s="512">
        <v>0</v>
      </c>
    </row>
    <row r="8538" spans="1:6">
      <c r="A8538" s="513" t="s">
        <v>14609</v>
      </c>
      <c r="B8538" s="502">
        <v>98282</v>
      </c>
      <c r="C8538" s="503" t="s">
        <v>1529</v>
      </c>
      <c r="D8538" s="502" t="s">
        <v>12</v>
      </c>
      <c r="E8538" s="504">
        <v>10.09</v>
      </c>
      <c r="F8538" s="512">
        <v>0</v>
      </c>
    </row>
    <row r="8539" spans="1:6">
      <c r="A8539" s="513" t="s">
        <v>14609</v>
      </c>
      <c r="B8539" s="502">
        <v>98263</v>
      </c>
      <c r="C8539" s="503" t="s">
        <v>1510</v>
      </c>
      <c r="D8539" s="502" t="s">
        <v>12</v>
      </c>
      <c r="E8539" s="504">
        <v>5.69</v>
      </c>
      <c r="F8539" s="512">
        <v>0</v>
      </c>
    </row>
    <row r="8540" spans="1:6">
      <c r="A8540" s="513" t="s">
        <v>14609</v>
      </c>
      <c r="B8540" s="502">
        <v>98290</v>
      </c>
      <c r="C8540" s="503" t="s">
        <v>1537</v>
      </c>
      <c r="D8540" s="502" t="s">
        <v>12</v>
      </c>
      <c r="E8540" s="504">
        <v>4.16</v>
      </c>
      <c r="F8540" s="512">
        <v>0</v>
      </c>
    </row>
    <row r="8541" spans="1:6">
      <c r="A8541" s="513" t="s">
        <v>14609</v>
      </c>
      <c r="B8541" s="502">
        <v>98283</v>
      </c>
      <c r="C8541" s="503" t="s">
        <v>1530</v>
      </c>
      <c r="D8541" s="502" t="s">
        <v>12</v>
      </c>
      <c r="E8541" s="504">
        <v>11.19</v>
      </c>
      <c r="F8541" s="512">
        <v>0</v>
      </c>
    </row>
    <row r="8542" spans="1:6">
      <c r="A8542" s="513" t="s">
        <v>14609</v>
      </c>
      <c r="B8542" s="502">
        <v>98264</v>
      </c>
      <c r="C8542" s="503" t="s">
        <v>1511</v>
      </c>
      <c r="D8542" s="502" t="s">
        <v>12</v>
      </c>
      <c r="E8542" s="504">
        <v>6.79</v>
      </c>
      <c r="F8542" s="512">
        <v>0</v>
      </c>
    </row>
    <row r="8543" spans="1:6">
      <c r="A8543" s="513" t="s">
        <v>14609</v>
      </c>
      <c r="B8543" s="502">
        <v>98273</v>
      </c>
      <c r="C8543" s="503" t="s">
        <v>1520</v>
      </c>
      <c r="D8543" s="502" t="s">
        <v>12</v>
      </c>
      <c r="E8543" s="504">
        <v>3.38</v>
      </c>
      <c r="F8543" s="512">
        <v>0</v>
      </c>
    </row>
    <row r="8544" spans="1:6">
      <c r="A8544" s="513" t="s">
        <v>14609</v>
      </c>
      <c r="B8544" s="502">
        <v>98291</v>
      </c>
      <c r="C8544" s="503" t="s">
        <v>1538</v>
      </c>
      <c r="D8544" s="502" t="s">
        <v>12</v>
      </c>
      <c r="E8544" s="504">
        <v>4.8899999999999997</v>
      </c>
      <c r="F8544" s="512">
        <v>0</v>
      </c>
    </row>
    <row r="8545" spans="1:6">
      <c r="A8545" s="513" t="s">
        <v>14609</v>
      </c>
      <c r="B8545" s="502">
        <v>98284</v>
      </c>
      <c r="C8545" s="503" t="s">
        <v>1531</v>
      </c>
      <c r="D8545" s="502" t="s">
        <v>12</v>
      </c>
      <c r="E8545" s="504">
        <v>11.92</v>
      </c>
      <c r="F8545" s="512">
        <v>0</v>
      </c>
    </row>
    <row r="8546" spans="1:6">
      <c r="A8546" s="513" t="s">
        <v>14609</v>
      </c>
      <c r="B8546" s="502">
        <v>98265</v>
      </c>
      <c r="C8546" s="503" t="s">
        <v>1512</v>
      </c>
      <c r="D8546" s="502" t="s">
        <v>12</v>
      </c>
      <c r="E8546" s="504">
        <v>7.52</v>
      </c>
      <c r="F8546" s="512">
        <v>0</v>
      </c>
    </row>
    <row r="8547" spans="1:6">
      <c r="A8547" s="513" t="s">
        <v>14609</v>
      </c>
      <c r="B8547" s="502">
        <v>98274</v>
      </c>
      <c r="C8547" s="503" t="s">
        <v>1521</v>
      </c>
      <c r="D8547" s="502" t="s">
        <v>12</v>
      </c>
      <c r="E8547" s="504">
        <v>4.1100000000000003</v>
      </c>
      <c r="F8547" s="512">
        <v>0</v>
      </c>
    </row>
    <row r="8548" spans="1:6">
      <c r="A8548" s="513" t="s">
        <v>14609</v>
      </c>
      <c r="B8548" s="502">
        <v>98292</v>
      </c>
      <c r="C8548" s="503" t="s">
        <v>1539</v>
      </c>
      <c r="D8548" s="502" t="s">
        <v>12</v>
      </c>
      <c r="E8548" s="504">
        <v>5.92</v>
      </c>
      <c r="F8548" s="512">
        <v>0</v>
      </c>
    </row>
    <row r="8549" spans="1:6">
      <c r="A8549" s="513" t="s">
        <v>14609</v>
      </c>
      <c r="B8549" s="502">
        <v>98285</v>
      </c>
      <c r="C8549" s="503" t="s">
        <v>1532</v>
      </c>
      <c r="D8549" s="502" t="s">
        <v>12</v>
      </c>
      <c r="E8549" s="504">
        <v>12.95</v>
      </c>
      <c r="F8549" s="512">
        <v>0</v>
      </c>
    </row>
    <row r="8550" spans="1:6">
      <c r="A8550" s="513" t="s">
        <v>14609</v>
      </c>
      <c r="B8550" s="502">
        <v>98266</v>
      </c>
      <c r="C8550" s="503" t="s">
        <v>1513</v>
      </c>
      <c r="D8550" s="502" t="s">
        <v>12</v>
      </c>
      <c r="E8550" s="504">
        <v>8.5500000000000007</v>
      </c>
      <c r="F8550" s="512">
        <v>0</v>
      </c>
    </row>
    <row r="8551" spans="1:6">
      <c r="A8551" s="513" t="s">
        <v>14609</v>
      </c>
      <c r="B8551" s="502">
        <v>98275</v>
      </c>
      <c r="C8551" s="503" t="s">
        <v>1522</v>
      </c>
      <c r="D8551" s="502" t="s">
        <v>12</v>
      </c>
      <c r="E8551" s="504">
        <v>5.14</v>
      </c>
      <c r="F8551" s="512">
        <v>0</v>
      </c>
    </row>
    <row r="8552" spans="1:6">
      <c r="A8552" s="513" t="s">
        <v>14609</v>
      </c>
      <c r="B8552" s="502">
        <v>98293</v>
      </c>
      <c r="C8552" s="503" t="s">
        <v>1540</v>
      </c>
      <c r="D8552" s="502" t="s">
        <v>12</v>
      </c>
      <c r="E8552" s="504">
        <v>10.87</v>
      </c>
      <c r="F8552" s="512">
        <v>0</v>
      </c>
    </row>
    <row r="8553" spans="1:6">
      <c r="A8553" s="513" t="s">
        <v>14609</v>
      </c>
      <c r="B8553" s="502">
        <v>98286</v>
      </c>
      <c r="C8553" s="503" t="s">
        <v>1533</v>
      </c>
      <c r="D8553" s="502" t="s">
        <v>12</v>
      </c>
      <c r="E8553" s="504">
        <v>17.899999999999999</v>
      </c>
      <c r="F8553" s="512">
        <v>0</v>
      </c>
    </row>
    <row r="8554" spans="1:6">
      <c r="A8554" s="513" t="s">
        <v>14609</v>
      </c>
      <c r="B8554" s="502">
        <v>98267</v>
      </c>
      <c r="C8554" s="503" t="s">
        <v>1514</v>
      </c>
      <c r="D8554" s="502" t="s">
        <v>12</v>
      </c>
      <c r="E8554" s="504">
        <v>13.5</v>
      </c>
      <c r="F8554" s="512">
        <v>0</v>
      </c>
    </row>
    <row r="8555" spans="1:6">
      <c r="A8555" s="513" t="s">
        <v>14609</v>
      </c>
      <c r="B8555" s="502">
        <v>98276</v>
      </c>
      <c r="C8555" s="503" t="s">
        <v>1523</v>
      </c>
      <c r="D8555" s="502" t="s">
        <v>12</v>
      </c>
      <c r="E8555" s="504">
        <v>10.09</v>
      </c>
      <c r="F8555" s="512">
        <v>0</v>
      </c>
    </row>
    <row r="8556" spans="1:6">
      <c r="A8556" s="513" t="s">
        <v>14609</v>
      </c>
      <c r="B8556" s="502">
        <v>98268</v>
      </c>
      <c r="C8556" s="503" t="s">
        <v>1515</v>
      </c>
      <c r="D8556" s="502" t="s">
        <v>12</v>
      </c>
      <c r="E8556" s="504">
        <v>21.67</v>
      </c>
      <c r="F8556" s="512">
        <v>0</v>
      </c>
    </row>
    <row r="8557" spans="1:6">
      <c r="A8557" s="513" t="s">
        <v>14609</v>
      </c>
      <c r="B8557" s="502">
        <v>98277</v>
      </c>
      <c r="C8557" s="503" t="s">
        <v>1524</v>
      </c>
      <c r="D8557" s="502" t="s">
        <v>12</v>
      </c>
      <c r="E8557" s="504">
        <v>18.25</v>
      </c>
      <c r="F8557" s="512">
        <v>0</v>
      </c>
    </row>
    <row r="8558" spans="1:6">
      <c r="A8558" s="513" t="s">
        <v>14609</v>
      </c>
      <c r="B8558" s="502">
        <v>98272</v>
      </c>
      <c r="C8558" s="503" t="s">
        <v>1519</v>
      </c>
      <c r="D8558" s="502" t="s">
        <v>12</v>
      </c>
      <c r="E8558" s="504">
        <v>143.19</v>
      </c>
      <c r="F8558" s="512">
        <v>0</v>
      </c>
    </row>
    <row r="8559" spans="1:6">
      <c r="A8559" s="513" t="s">
        <v>14609</v>
      </c>
      <c r="B8559" s="502">
        <v>98269</v>
      </c>
      <c r="C8559" s="503" t="s">
        <v>1516</v>
      </c>
      <c r="D8559" s="502" t="s">
        <v>12</v>
      </c>
      <c r="E8559" s="504">
        <v>29.54</v>
      </c>
      <c r="F8559" s="512">
        <v>0</v>
      </c>
    </row>
    <row r="8560" spans="1:6">
      <c r="A8560" s="513" t="s">
        <v>14609</v>
      </c>
      <c r="B8560" s="502">
        <v>98278</v>
      </c>
      <c r="C8560" s="503" t="s">
        <v>1525</v>
      </c>
      <c r="D8560" s="502" t="s">
        <v>12</v>
      </c>
      <c r="E8560" s="504">
        <v>26.13</v>
      </c>
      <c r="F8560" s="512">
        <v>0</v>
      </c>
    </row>
    <row r="8561" spans="1:6">
      <c r="A8561" s="513" t="s">
        <v>14609</v>
      </c>
      <c r="B8561" s="502">
        <v>98270</v>
      </c>
      <c r="C8561" s="503" t="s">
        <v>1517</v>
      </c>
      <c r="D8561" s="502" t="s">
        <v>12</v>
      </c>
      <c r="E8561" s="504">
        <v>44.49</v>
      </c>
      <c r="F8561" s="512">
        <v>0</v>
      </c>
    </row>
    <row r="8562" spans="1:6">
      <c r="A8562" s="513" t="s">
        <v>14609</v>
      </c>
      <c r="B8562" s="502">
        <v>98279</v>
      </c>
      <c r="C8562" s="503" t="s">
        <v>1526</v>
      </c>
      <c r="D8562" s="502" t="s">
        <v>12</v>
      </c>
      <c r="E8562" s="504">
        <v>41.07</v>
      </c>
      <c r="F8562" s="512">
        <v>0</v>
      </c>
    </row>
    <row r="8563" spans="1:6">
      <c r="A8563" s="513" t="s">
        <v>14609</v>
      </c>
      <c r="B8563" s="502">
        <v>98271</v>
      </c>
      <c r="C8563" s="503" t="s">
        <v>1518</v>
      </c>
      <c r="D8563" s="502" t="s">
        <v>12</v>
      </c>
      <c r="E8563" s="504">
        <v>62.51</v>
      </c>
      <c r="F8563" s="512">
        <v>0</v>
      </c>
    </row>
    <row r="8564" spans="1:6">
      <c r="A8564" s="513" t="s">
        <v>14609</v>
      </c>
      <c r="B8564" s="502">
        <v>98400</v>
      </c>
      <c r="C8564" s="503" t="s">
        <v>1541</v>
      </c>
      <c r="D8564" s="502" t="s">
        <v>12</v>
      </c>
      <c r="E8564" s="504">
        <v>16.559999999999999</v>
      </c>
      <c r="F8564" s="512">
        <v>0</v>
      </c>
    </row>
    <row r="8565" spans="1:6">
      <c r="A8565" s="513" t="s">
        <v>14609</v>
      </c>
      <c r="B8565" s="502">
        <v>98401</v>
      </c>
      <c r="C8565" s="503" t="s">
        <v>1542</v>
      </c>
      <c r="D8565" s="502" t="s">
        <v>12</v>
      </c>
      <c r="E8565" s="504">
        <v>25.91</v>
      </c>
      <c r="F8565" s="512">
        <v>0</v>
      </c>
    </row>
    <row r="8566" spans="1:6">
      <c r="A8566" s="513" t="s">
        <v>14609</v>
      </c>
      <c r="B8566" s="502">
        <v>98402</v>
      </c>
      <c r="C8566" s="503" t="s">
        <v>1543</v>
      </c>
      <c r="D8566" s="502" t="s">
        <v>12</v>
      </c>
      <c r="E8566" s="504">
        <v>30.21</v>
      </c>
      <c r="F8566" s="512">
        <v>0</v>
      </c>
    </row>
    <row r="8567" spans="1:6">
      <c r="A8567" s="513" t="s">
        <v>14609</v>
      </c>
      <c r="B8567" s="502">
        <v>100556</v>
      </c>
      <c r="C8567" s="503" t="s">
        <v>1544</v>
      </c>
      <c r="D8567" s="502" t="s">
        <v>13</v>
      </c>
      <c r="E8567" s="504">
        <v>43.24</v>
      </c>
      <c r="F8567" s="512">
        <v>0</v>
      </c>
    </row>
    <row r="8568" spans="1:6">
      <c r="A8568" s="513" t="s">
        <v>14609</v>
      </c>
      <c r="B8568" s="502">
        <v>100557</v>
      </c>
      <c r="C8568" s="503" t="s">
        <v>1545</v>
      </c>
      <c r="D8568" s="502" t="s">
        <v>13</v>
      </c>
      <c r="E8568" s="504">
        <v>500</v>
      </c>
      <c r="F8568" s="512">
        <v>0</v>
      </c>
    </row>
    <row r="8569" spans="1:6">
      <c r="A8569" s="513" t="s">
        <v>14609</v>
      </c>
      <c r="B8569" s="502">
        <v>98301</v>
      </c>
      <c r="C8569" s="503" t="s">
        <v>1554</v>
      </c>
      <c r="D8569" s="502" t="s">
        <v>13</v>
      </c>
      <c r="E8569" s="504">
        <v>680.69</v>
      </c>
      <c r="F8569" s="512">
        <v>0.48330000000000001</v>
      </c>
    </row>
    <row r="8570" spans="1:6">
      <c r="A8570" s="513" t="s">
        <v>14609</v>
      </c>
      <c r="B8570" s="502">
        <v>98302</v>
      </c>
      <c r="C8570" s="503" t="s">
        <v>1555</v>
      </c>
      <c r="D8570" s="502" t="s">
        <v>13</v>
      </c>
      <c r="E8570" s="504">
        <v>1232.78</v>
      </c>
      <c r="F8570" s="512">
        <v>0.7147</v>
      </c>
    </row>
    <row r="8571" spans="1:6">
      <c r="A8571" s="513" t="s">
        <v>14609</v>
      </c>
      <c r="B8571" s="502">
        <v>98593</v>
      </c>
      <c r="C8571" s="503" t="s">
        <v>1559</v>
      </c>
      <c r="D8571" s="502" t="s">
        <v>13</v>
      </c>
      <c r="E8571" s="504">
        <v>2678.67</v>
      </c>
      <c r="F8571" s="512">
        <v>0.73909999999999998</v>
      </c>
    </row>
    <row r="8572" spans="1:6">
      <c r="A8572" s="513" t="s">
        <v>14609</v>
      </c>
      <c r="B8572" s="502">
        <v>98304</v>
      </c>
      <c r="C8572" s="503" t="s">
        <v>1556</v>
      </c>
      <c r="D8572" s="502" t="s">
        <v>13</v>
      </c>
      <c r="E8572" s="504">
        <v>3804.39</v>
      </c>
      <c r="F8572" s="512">
        <v>0.81630000000000003</v>
      </c>
    </row>
    <row r="8573" spans="1:6">
      <c r="A8573" s="513" t="s">
        <v>14609</v>
      </c>
      <c r="B8573" s="502">
        <v>100561</v>
      </c>
      <c r="C8573" s="503" t="s">
        <v>1547</v>
      </c>
      <c r="D8573" s="502" t="s">
        <v>13</v>
      </c>
      <c r="E8573" s="504">
        <v>208.67</v>
      </c>
      <c r="F8573" s="512">
        <v>0</v>
      </c>
    </row>
    <row r="8574" spans="1:6">
      <c r="A8574" s="513" t="s">
        <v>14609</v>
      </c>
      <c r="B8574" s="502">
        <v>100562</v>
      </c>
      <c r="C8574" s="503" t="s">
        <v>1548</v>
      </c>
      <c r="D8574" s="502" t="s">
        <v>13</v>
      </c>
      <c r="E8574" s="504">
        <v>319.2</v>
      </c>
      <c r="F8574" s="512">
        <v>0</v>
      </c>
    </row>
    <row r="8575" spans="1:6">
      <c r="A8575" s="513" t="s">
        <v>14609</v>
      </c>
      <c r="B8575" s="502">
        <v>100560</v>
      </c>
      <c r="C8575" s="503" t="s">
        <v>1546</v>
      </c>
      <c r="D8575" s="502" t="s">
        <v>13</v>
      </c>
      <c r="E8575" s="504">
        <v>117.71</v>
      </c>
      <c r="F8575" s="512">
        <v>0</v>
      </c>
    </row>
    <row r="8576" spans="1:6">
      <c r="A8576" s="513" t="s">
        <v>14609</v>
      </c>
      <c r="B8576" s="502">
        <v>100563</v>
      </c>
      <c r="C8576" s="503" t="s">
        <v>1549</v>
      </c>
      <c r="D8576" s="502" t="s">
        <v>13</v>
      </c>
      <c r="E8576" s="504">
        <v>457.08</v>
      </c>
      <c r="F8576" s="512">
        <v>0</v>
      </c>
    </row>
    <row r="8577" spans="1:6">
      <c r="A8577" s="513" t="s">
        <v>14609</v>
      </c>
      <c r="B8577" s="502">
        <v>100555</v>
      </c>
      <c r="C8577" s="503" t="s">
        <v>4110</v>
      </c>
      <c r="D8577" s="502" t="s">
        <v>13</v>
      </c>
      <c r="E8577" s="504">
        <v>1373.95</v>
      </c>
      <c r="F8577" s="512">
        <v>0.95760000000000001</v>
      </c>
    </row>
    <row r="8578" spans="1:6">
      <c r="A8578" s="513" t="s">
        <v>14609</v>
      </c>
      <c r="B8578" s="502">
        <v>98305</v>
      </c>
      <c r="C8578" s="503" t="s">
        <v>4106</v>
      </c>
      <c r="D8578" s="502" t="s">
        <v>13</v>
      </c>
      <c r="E8578" s="504">
        <v>2735.52</v>
      </c>
      <c r="F8578" s="512">
        <v>0.97870000000000001</v>
      </c>
    </row>
    <row r="8579" spans="1:6">
      <c r="A8579" s="513" t="s">
        <v>14609</v>
      </c>
      <c r="B8579" s="502">
        <v>98307</v>
      </c>
      <c r="C8579" s="503" t="s">
        <v>1557</v>
      </c>
      <c r="D8579" s="502" t="s">
        <v>13</v>
      </c>
      <c r="E8579" s="504">
        <v>61.48</v>
      </c>
      <c r="F8579" s="512">
        <v>0</v>
      </c>
    </row>
    <row r="8580" spans="1:6">
      <c r="A8580" s="513" t="s">
        <v>14609</v>
      </c>
      <c r="B8580" s="502">
        <v>98308</v>
      </c>
      <c r="C8580" s="503" t="s">
        <v>1558</v>
      </c>
      <c r="D8580" s="502" t="s">
        <v>13</v>
      </c>
      <c r="E8580" s="504">
        <v>39.9</v>
      </c>
      <c r="F8580" s="512">
        <v>0</v>
      </c>
    </row>
    <row r="8581" spans="1:6">
      <c r="A8581" s="513" t="s">
        <v>14610</v>
      </c>
      <c r="B8581" s="502">
        <v>103401</v>
      </c>
      <c r="C8581" s="503" t="s">
        <v>3488</v>
      </c>
      <c r="D8581" s="502" t="s">
        <v>13</v>
      </c>
      <c r="E8581" s="504">
        <v>23.16</v>
      </c>
      <c r="F8581" s="512">
        <v>0</v>
      </c>
    </row>
    <row r="8582" spans="1:6">
      <c r="A8582" s="513" t="s">
        <v>14610</v>
      </c>
      <c r="B8582" s="502">
        <v>103402</v>
      </c>
      <c r="C8582" s="503" t="s">
        <v>3489</v>
      </c>
      <c r="D8582" s="502" t="s">
        <v>13</v>
      </c>
      <c r="E8582" s="504">
        <v>33.69</v>
      </c>
      <c r="F8582" s="512">
        <v>0</v>
      </c>
    </row>
    <row r="8583" spans="1:6">
      <c r="A8583" s="513" t="s">
        <v>14610</v>
      </c>
      <c r="B8583" s="502">
        <v>103403</v>
      </c>
      <c r="C8583" s="503" t="s">
        <v>3490</v>
      </c>
      <c r="D8583" s="502" t="s">
        <v>13</v>
      </c>
      <c r="E8583" s="504">
        <v>37.9</v>
      </c>
      <c r="F8583" s="512">
        <v>0</v>
      </c>
    </row>
    <row r="8584" spans="1:6">
      <c r="A8584" s="513" t="s">
        <v>14610</v>
      </c>
      <c r="B8584" s="502">
        <v>103397</v>
      </c>
      <c r="C8584" s="503" t="s">
        <v>3484</v>
      </c>
      <c r="D8584" s="502" t="s">
        <v>13</v>
      </c>
      <c r="E8584" s="504">
        <v>4.2</v>
      </c>
      <c r="F8584" s="512">
        <v>0</v>
      </c>
    </row>
    <row r="8585" spans="1:6">
      <c r="A8585" s="513" t="s">
        <v>14610</v>
      </c>
      <c r="B8585" s="502">
        <v>103404</v>
      </c>
      <c r="C8585" s="503" t="s">
        <v>3491</v>
      </c>
      <c r="D8585" s="502" t="s">
        <v>13</v>
      </c>
      <c r="E8585" s="504">
        <v>42.12</v>
      </c>
      <c r="F8585" s="512">
        <v>0</v>
      </c>
    </row>
    <row r="8586" spans="1:6">
      <c r="A8586" s="513" t="s">
        <v>14610</v>
      </c>
      <c r="B8586" s="502">
        <v>103405</v>
      </c>
      <c r="C8586" s="503" t="s">
        <v>3492</v>
      </c>
      <c r="D8586" s="502" t="s">
        <v>13</v>
      </c>
      <c r="E8586" s="504">
        <v>47.38</v>
      </c>
      <c r="F8586" s="512">
        <v>0</v>
      </c>
    </row>
    <row r="8587" spans="1:6">
      <c r="A8587" s="513" t="s">
        <v>14610</v>
      </c>
      <c r="B8587" s="502">
        <v>103406</v>
      </c>
      <c r="C8587" s="503" t="s">
        <v>3493</v>
      </c>
      <c r="D8587" s="502" t="s">
        <v>13</v>
      </c>
      <c r="E8587" s="504">
        <v>52.65</v>
      </c>
      <c r="F8587" s="512">
        <v>0</v>
      </c>
    </row>
    <row r="8588" spans="1:6">
      <c r="A8588" s="513" t="s">
        <v>14610</v>
      </c>
      <c r="B8588" s="502">
        <v>103407</v>
      </c>
      <c r="C8588" s="503" t="s">
        <v>3494</v>
      </c>
      <c r="D8588" s="502" t="s">
        <v>13</v>
      </c>
      <c r="E8588" s="504">
        <v>58.96</v>
      </c>
      <c r="F8588" s="512">
        <v>0</v>
      </c>
    </row>
    <row r="8589" spans="1:6">
      <c r="A8589" s="513" t="s">
        <v>14610</v>
      </c>
      <c r="B8589" s="502">
        <v>103408</v>
      </c>
      <c r="C8589" s="503" t="s">
        <v>3495</v>
      </c>
      <c r="D8589" s="502" t="s">
        <v>13</v>
      </c>
      <c r="E8589" s="504">
        <v>66.34</v>
      </c>
      <c r="F8589" s="512">
        <v>0</v>
      </c>
    </row>
    <row r="8590" spans="1:6">
      <c r="A8590" s="513" t="s">
        <v>14610</v>
      </c>
      <c r="B8590" s="502">
        <v>103398</v>
      </c>
      <c r="C8590" s="503" t="s">
        <v>3485</v>
      </c>
      <c r="D8590" s="502" t="s">
        <v>13</v>
      </c>
      <c r="E8590" s="504">
        <v>6.73</v>
      </c>
      <c r="F8590" s="512">
        <v>0</v>
      </c>
    </row>
    <row r="8591" spans="1:6">
      <c r="A8591" s="513" t="s">
        <v>14610</v>
      </c>
      <c r="B8591" s="502">
        <v>103409</v>
      </c>
      <c r="C8591" s="503" t="s">
        <v>3496</v>
      </c>
      <c r="D8591" s="502" t="s">
        <v>13</v>
      </c>
      <c r="E8591" s="504">
        <v>74.77</v>
      </c>
      <c r="F8591" s="512">
        <v>0</v>
      </c>
    </row>
    <row r="8592" spans="1:6">
      <c r="A8592" s="513" t="s">
        <v>14610</v>
      </c>
      <c r="B8592" s="502">
        <v>103410</v>
      </c>
      <c r="C8592" s="503" t="s">
        <v>3497</v>
      </c>
      <c r="D8592" s="502" t="s">
        <v>13</v>
      </c>
      <c r="E8592" s="504">
        <v>84.24</v>
      </c>
      <c r="F8592" s="512">
        <v>0</v>
      </c>
    </row>
    <row r="8593" spans="1:6">
      <c r="A8593" s="513" t="s">
        <v>14610</v>
      </c>
      <c r="B8593" s="502">
        <v>103399</v>
      </c>
      <c r="C8593" s="503" t="s">
        <v>3486</v>
      </c>
      <c r="D8593" s="502" t="s">
        <v>13</v>
      </c>
      <c r="E8593" s="504">
        <v>13.26</v>
      </c>
      <c r="F8593" s="512">
        <v>0</v>
      </c>
    </row>
    <row r="8594" spans="1:6">
      <c r="A8594" s="513" t="s">
        <v>14610</v>
      </c>
      <c r="B8594" s="502">
        <v>103400</v>
      </c>
      <c r="C8594" s="503" t="s">
        <v>3487</v>
      </c>
      <c r="D8594" s="502" t="s">
        <v>13</v>
      </c>
      <c r="E8594" s="504">
        <v>18.95</v>
      </c>
      <c r="F8594" s="512">
        <v>0</v>
      </c>
    </row>
    <row r="8595" spans="1:6">
      <c r="A8595" s="513" t="s">
        <v>14610</v>
      </c>
      <c r="B8595" s="502">
        <v>103415</v>
      </c>
      <c r="C8595" s="503" t="s">
        <v>3502</v>
      </c>
      <c r="D8595" s="502" t="s">
        <v>13</v>
      </c>
      <c r="E8595" s="504">
        <v>46.32</v>
      </c>
      <c r="F8595" s="512">
        <v>0</v>
      </c>
    </row>
    <row r="8596" spans="1:6">
      <c r="A8596" s="513" t="s">
        <v>14610</v>
      </c>
      <c r="B8596" s="502">
        <v>103416</v>
      </c>
      <c r="C8596" s="503" t="s">
        <v>3503</v>
      </c>
      <c r="D8596" s="502" t="s">
        <v>13</v>
      </c>
      <c r="E8596" s="504">
        <v>67.39</v>
      </c>
      <c r="F8596" s="512">
        <v>0</v>
      </c>
    </row>
    <row r="8597" spans="1:6">
      <c r="A8597" s="513" t="s">
        <v>14610</v>
      </c>
      <c r="B8597" s="502">
        <v>103417</v>
      </c>
      <c r="C8597" s="503" t="s">
        <v>3504</v>
      </c>
      <c r="D8597" s="502" t="s">
        <v>13</v>
      </c>
      <c r="E8597" s="504">
        <v>75.819999999999993</v>
      </c>
      <c r="F8597" s="512">
        <v>0</v>
      </c>
    </row>
    <row r="8598" spans="1:6">
      <c r="A8598" s="513" t="s">
        <v>14610</v>
      </c>
      <c r="B8598" s="502">
        <v>103411</v>
      </c>
      <c r="C8598" s="503" t="s">
        <v>3498</v>
      </c>
      <c r="D8598" s="502" t="s">
        <v>13</v>
      </c>
      <c r="E8598" s="504">
        <v>8.42</v>
      </c>
      <c r="F8598" s="512">
        <v>0</v>
      </c>
    </row>
    <row r="8599" spans="1:6">
      <c r="A8599" s="513" t="s">
        <v>14610</v>
      </c>
      <c r="B8599" s="502">
        <v>103418</v>
      </c>
      <c r="C8599" s="503" t="s">
        <v>3505</v>
      </c>
      <c r="D8599" s="502" t="s">
        <v>13</v>
      </c>
      <c r="E8599" s="504">
        <v>84.24</v>
      </c>
      <c r="F8599" s="512">
        <v>0</v>
      </c>
    </row>
    <row r="8600" spans="1:6">
      <c r="A8600" s="513" t="s">
        <v>14610</v>
      </c>
      <c r="B8600" s="502">
        <v>103419</v>
      </c>
      <c r="C8600" s="503" t="s">
        <v>3506</v>
      </c>
      <c r="D8600" s="502" t="s">
        <v>13</v>
      </c>
      <c r="E8600" s="504">
        <v>94.77</v>
      </c>
      <c r="F8600" s="512">
        <v>0</v>
      </c>
    </row>
    <row r="8601" spans="1:6">
      <c r="A8601" s="513" t="s">
        <v>14610</v>
      </c>
      <c r="B8601" s="502">
        <v>103420</v>
      </c>
      <c r="C8601" s="503" t="s">
        <v>3507</v>
      </c>
      <c r="D8601" s="502" t="s">
        <v>13</v>
      </c>
      <c r="E8601" s="504">
        <v>105.3</v>
      </c>
      <c r="F8601" s="512">
        <v>0</v>
      </c>
    </row>
    <row r="8602" spans="1:6">
      <c r="A8602" s="513" t="s">
        <v>14610</v>
      </c>
      <c r="B8602" s="502">
        <v>103421</v>
      </c>
      <c r="C8602" s="503" t="s">
        <v>3508</v>
      </c>
      <c r="D8602" s="502" t="s">
        <v>13</v>
      </c>
      <c r="E8602" s="504">
        <v>117.94</v>
      </c>
      <c r="F8602" s="512">
        <v>0</v>
      </c>
    </row>
    <row r="8603" spans="1:6">
      <c r="A8603" s="513" t="s">
        <v>14610</v>
      </c>
      <c r="B8603" s="502">
        <v>103422</v>
      </c>
      <c r="C8603" s="503" t="s">
        <v>3509</v>
      </c>
      <c r="D8603" s="502" t="s">
        <v>13</v>
      </c>
      <c r="E8603" s="504">
        <v>132.68</v>
      </c>
      <c r="F8603" s="512">
        <v>0</v>
      </c>
    </row>
    <row r="8604" spans="1:6">
      <c r="A8604" s="513" t="s">
        <v>14610</v>
      </c>
      <c r="B8604" s="502">
        <v>103412</v>
      </c>
      <c r="C8604" s="503" t="s">
        <v>3499</v>
      </c>
      <c r="D8604" s="502" t="s">
        <v>13</v>
      </c>
      <c r="E8604" s="504">
        <v>13.47</v>
      </c>
      <c r="F8604" s="512">
        <v>0</v>
      </c>
    </row>
    <row r="8605" spans="1:6">
      <c r="A8605" s="513" t="s">
        <v>14610</v>
      </c>
      <c r="B8605" s="502">
        <v>103423</v>
      </c>
      <c r="C8605" s="503" t="s">
        <v>3510</v>
      </c>
      <c r="D8605" s="502" t="s">
        <v>13</v>
      </c>
      <c r="E8605" s="504">
        <v>149.53</v>
      </c>
      <c r="F8605" s="512">
        <v>0</v>
      </c>
    </row>
    <row r="8606" spans="1:6">
      <c r="A8606" s="513" t="s">
        <v>14610</v>
      </c>
      <c r="B8606" s="502">
        <v>103424</v>
      </c>
      <c r="C8606" s="503" t="s">
        <v>3511</v>
      </c>
      <c r="D8606" s="502" t="s">
        <v>13</v>
      </c>
      <c r="E8606" s="504">
        <v>168.48</v>
      </c>
      <c r="F8606" s="512">
        <v>0</v>
      </c>
    </row>
    <row r="8607" spans="1:6">
      <c r="A8607" s="513" t="s">
        <v>14610</v>
      </c>
      <c r="B8607" s="502">
        <v>103413</v>
      </c>
      <c r="C8607" s="503" t="s">
        <v>3500</v>
      </c>
      <c r="D8607" s="502" t="s">
        <v>13</v>
      </c>
      <c r="E8607" s="504">
        <v>26.52</v>
      </c>
      <c r="F8607" s="512">
        <v>0</v>
      </c>
    </row>
    <row r="8608" spans="1:6">
      <c r="A8608" s="513" t="s">
        <v>14610</v>
      </c>
      <c r="B8608" s="502">
        <v>103414</v>
      </c>
      <c r="C8608" s="503" t="s">
        <v>3501</v>
      </c>
      <c r="D8608" s="502" t="s">
        <v>13</v>
      </c>
      <c r="E8608" s="504">
        <v>37.9</v>
      </c>
      <c r="F8608" s="512">
        <v>0</v>
      </c>
    </row>
    <row r="8609" spans="1:6">
      <c r="A8609" s="513" t="s">
        <v>14610</v>
      </c>
      <c r="B8609" s="502">
        <v>103432</v>
      </c>
      <c r="C8609" s="503" t="s">
        <v>3519</v>
      </c>
      <c r="D8609" s="502" t="s">
        <v>13</v>
      </c>
      <c r="E8609" s="504">
        <v>1650.96</v>
      </c>
      <c r="F8609" s="512">
        <v>0.97450000000000003</v>
      </c>
    </row>
    <row r="8610" spans="1:6">
      <c r="A8610" s="513" t="s">
        <v>14610</v>
      </c>
      <c r="B8610" s="502">
        <v>103430</v>
      </c>
      <c r="C8610" s="503" t="s">
        <v>3517</v>
      </c>
      <c r="D8610" s="502" t="s">
        <v>13</v>
      </c>
      <c r="E8610" s="504">
        <v>35.65</v>
      </c>
      <c r="F8610" s="512">
        <v>0.81120000000000003</v>
      </c>
    </row>
    <row r="8611" spans="1:6">
      <c r="A8611" s="513" t="s">
        <v>14610</v>
      </c>
      <c r="B8611" s="502">
        <v>103431</v>
      </c>
      <c r="C8611" s="503" t="s">
        <v>3518</v>
      </c>
      <c r="D8611" s="502" t="s">
        <v>13</v>
      </c>
      <c r="E8611" s="504">
        <v>62.62</v>
      </c>
      <c r="F8611" s="512">
        <v>0.78820000000000001</v>
      </c>
    </row>
    <row r="8612" spans="1:6">
      <c r="A8612" s="513" t="s">
        <v>14610</v>
      </c>
      <c r="B8612" s="502">
        <v>103433</v>
      </c>
      <c r="C8612" s="503" t="s">
        <v>3520</v>
      </c>
      <c r="D8612" s="502" t="s">
        <v>13</v>
      </c>
      <c r="E8612" s="504">
        <v>35.04</v>
      </c>
      <c r="F8612" s="512">
        <v>0.88009999999999999</v>
      </c>
    </row>
    <row r="8613" spans="1:6">
      <c r="A8613" s="513" t="s">
        <v>14610</v>
      </c>
      <c r="B8613" s="502">
        <v>103434</v>
      </c>
      <c r="C8613" s="503" t="s">
        <v>3521</v>
      </c>
      <c r="D8613" s="502" t="s">
        <v>13</v>
      </c>
      <c r="E8613" s="504">
        <v>48.56</v>
      </c>
      <c r="F8613" s="512">
        <v>0.86140000000000005</v>
      </c>
    </row>
    <row r="8614" spans="1:6">
      <c r="A8614" s="513" t="s">
        <v>14610</v>
      </c>
      <c r="B8614" s="502">
        <v>103435</v>
      </c>
      <c r="C8614" s="503" t="s">
        <v>3522</v>
      </c>
      <c r="D8614" s="502" t="s">
        <v>13</v>
      </c>
      <c r="E8614" s="504">
        <v>90.42</v>
      </c>
      <c r="F8614" s="512">
        <v>0.85340000000000005</v>
      </c>
    </row>
    <row r="8615" spans="1:6">
      <c r="A8615" s="513" t="s">
        <v>14610</v>
      </c>
      <c r="B8615" s="502">
        <v>103436</v>
      </c>
      <c r="C8615" s="503" t="s">
        <v>3523</v>
      </c>
      <c r="D8615" s="502" t="s">
        <v>13</v>
      </c>
      <c r="E8615" s="504">
        <v>2336.54</v>
      </c>
      <c r="F8615" s="512">
        <v>0.98199999999999998</v>
      </c>
    </row>
    <row r="8616" spans="1:6">
      <c r="A8616" s="513" t="s">
        <v>14610</v>
      </c>
      <c r="B8616" s="502">
        <v>103482</v>
      </c>
      <c r="C8616" s="503" t="s">
        <v>14611</v>
      </c>
      <c r="D8616" s="502" t="s">
        <v>13</v>
      </c>
      <c r="E8616" s="504">
        <v>0</v>
      </c>
      <c r="F8616" s="512"/>
    </row>
    <row r="8617" spans="1:6">
      <c r="A8617" s="513" t="s">
        <v>14610</v>
      </c>
      <c r="B8617" s="502">
        <v>103465</v>
      </c>
      <c r="C8617" s="503" t="s">
        <v>14612</v>
      </c>
      <c r="D8617" s="502" t="s">
        <v>13</v>
      </c>
      <c r="E8617" s="504">
        <v>0</v>
      </c>
      <c r="F8617" s="512"/>
    </row>
    <row r="8618" spans="1:6">
      <c r="A8618" s="513" t="s">
        <v>14610</v>
      </c>
      <c r="B8618" s="502">
        <v>103483</v>
      </c>
      <c r="C8618" s="503" t="s">
        <v>14613</v>
      </c>
      <c r="D8618" s="502" t="s">
        <v>13</v>
      </c>
      <c r="E8618" s="504">
        <v>0</v>
      </c>
      <c r="F8618" s="512"/>
    </row>
    <row r="8619" spans="1:6">
      <c r="A8619" s="513" t="s">
        <v>14610</v>
      </c>
      <c r="B8619" s="502">
        <v>103484</v>
      </c>
      <c r="C8619" s="503" t="s">
        <v>14614</v>
      </c>
      <c r="D8619" s="502" t="s">
        <v>13</v>
      </c>
      <c r="E8619" s="504">
        <v>0</v>
      </c>
      <c r="F8619" s="512"/>
    </row>
    <row r="8620" spans="1:6">
      <c r="A8620" s="513" t="s">
        <v>14610</v>
      </c>
      <c r="B8620" s="502">
        <v>103466</v>
      </c>
      <c r="C8620" s="503" t="s">
        <v>14615</v>
      </c>
      <c r="D8620" s="502" t="s">
        <v>13</v>
      </c>
      <c r="E8620" s="504">
        <v>0</v>
      </c>
      <c r="F8620" s="512"/>
    </row>
    <row r="8621" spans="1:6">
      <c r="A8621" s="513" t="s">
        <v>14610</v>
      </c>
      <c r="B8621" s="502">
        <v>103485</v>
      </c>
      <c r="C8621" s="503" t="s">
        <v>14616</v>
      </c>
      <c r="D8621" s="502" t="s">
        <v>13</v>
      </c>
      <c r="E8621" s="504">
        <v>0</v>
      </c>
      <c r="F8621" s="512"/>
    </row>
    <row r="8622" spans="1:6">
      <c r="A8622" s="513" t="s">
        <v>14610</v>
      </c>
      <c r="B8622" s="502">
        <v>103467</v>
      </c>
      <c r="C8622" s="503" t="s">
        <v>14617</v>
      </c>
      <c r="D8622" s="502" t="s">
        <v>13</v>
      </c>
      <c r="E8622" s="504">
        <v>0</v>
      </c>
      <c r="F8622" s="512"/>
    </row>
    <row r="8623" spans="1:6">
      <c r="A8623" s="513" t="s">
        <v>14610</v>
      </c>
      <c r="B8623" s="502">
        <v>103461</v>
      </c>
      <c r="C8623" s="503" t="s">
        <v>14618</v>
      </c>
      <c r="D8623" s="502" t="s">
        <v>13</v>
      </c>
      <c r="E8623" s="504">
        <v>0</v>
      </c>
      <c r="F8623" s="512"/>
    </row>
    <row r="8624" spans="1:6">
      <c r="A8624" s="513" t="s">
        <v>14610</v>
      </c>
      <c r="B8624" s="502">
        <v>103468</v>
      </c>
      <c r="C8624" s="503" t="s">
        <v>14619</v>
      </c>
      <c r="D8624" s="502" t="s">
        <v>13</v>
      </c>
      <c r="E8624" s="504">
        <v>0</v>
      </c>
      <c r="F8624" s="512"/>
    </row>
    <row r="8625" spans="1:6">
      <c r="A8625" s="513" t="s">
        <v>14610</v>
      </c>
      <c r="B8625" s="502">
        <v>103469</v>
      </c>
      <c r="C8625" s="503" t="s">
        <v>14620</v>
      </c>
      <c r="D8625" s="502" t="s">
        <v>13</v>
      </c>
      <c r="E8625" s="504">
        <v>0</v>
      </c>
      <c r="F8625" s="512"/>
    </row>
    <row r="8626" spans="1:6">
      <c r="A8626" s="513" t="s">
        <v>14610</v>
      </c>
      <c r="B8626" s="502">
        <v>103470</v>
      </c>
      <c r="C8626" s="503" t="s">
        <v>14621</v>
      </c>
      <c r="D8626" s="502" t="s">
        <v>13</v>
      </c>
      <c r="E8626" s="504">
        <v>0</v>
      </c>
      <c r="F8626" s="512"/>
    </row>
    <row r="8627" spans="1:6">
      <c r="A8627" s="513" t="s">
        <v>14610</v>
      </c>
      <c r="B8627" s="502">
        <v>103471</v>
      </c>
      <c r="C8627" s="503" t="s">
        <v>14622</v>
      </c>
      <c r="D8627" s="502" t="s">
        <v>13</v>
      </c>
      <c r="E8627" s="504">
        <v>0</v>
      </c>
      <c r="F8627" s="512"/>
    </row>
    <row r="8628" spans="1:6">
      <c r="A8628" s="513" t="s">
        <v>14610</v>
      </c>
      <c r="B8628" s="502">
        <v>103472</v>
      </c>
      <c r="C8628" s="503" t="s">
        <v>14623</v>
      </c>
      <c r="D8628" s="502" t="s">
        <v>13</v>
      </c>
      <c r="E8628" s="504">
        <v>0</v>
      </c>
      <c r="F8628" s="512"/>
    </row>
    <row r="8629" spans="1:6">
      <c r="A8629" s="513" t="s">
        <v>14610</v>
      </c>
      <c r="B8629" s="502">
        <v>103462</v>
      </c>
      <c r="C8629" s="503" t="s">
        <v>14624</v>
      </c>
      <c r="D8629" s="502" t="s">
        <v>13</v>
      </c>
      <c r="E8629" s="504">
        <v>0</v>
      </c>
      <c r="F8629" s="512"/>
    </row>
    <row r="8630" spans="1:6">
      <c r="A8630" s="513" t="s">
        <v>14610</v>
      </c>
      <c r="B8630" s="502">
        <v>103473</v>
      </c>
      <c r="C8630" s="503" t="s">
        <v>14625</v>
      </c>
      <c r="D8630" s="502" t="s">
        <v>13</v>
      </c>
      <c r="E8630" s="504">
        <v>0</v>
      </c>
      <c r="F8630" s="512"/>
    </row>
    <row r="8631" spans="1:6">
      <c r="A8631" s="513" t="s">
        <v>14610</v>
      </c>
      <c r="B8631" s="502">
        <v>103474</v>
      </c>
      <c r="C8631" s="503" t="s">
        <v>14626</v>
      </c>
      <c r="D8631" s="502" t="s">
        <v>13</v>
      </c>
      <c r="E8631" s="504">
        <v>0</v>
      </c>
      <c r="F8631" s="512"/>
    </row>
    <row r="8632" spans="1:6">
      <c r="A8632" s="513" t="s">
        <v>14610</v>
      </c>
      <c r="B8632" s="502">
        <v>103475</v>
      </c>
      <c r="C8632" s="503" t="s">
        <v>14627</v>
      </c>
      <c r="D8632" s="502" t="s">
        <v>13</v>
      </c>
      <c r="E8632" s="504">
        <v>0</v>
      </c>
      <c r="F8632" s="512"/>
    </row>
    <row r="8633" spans="1:6">
      <c r="A8633" s="513" t="s">
        <v>14610</v>
      </c>
      <c r="B8633" s="502">
        <v>103476</v>
      </c>
      <c r="C8633" s="503" t="s">
        <v>14628</v>
      </c>
      <c r="D8633" s="502" t="s">
        <v>13</v>
      </c>
      <c r="E8633" s="504">
        <v>0</v>
      </c>
      <c r="F8633" s="512"/>
    </row>
    <row r="8634" spans="1:6">
      <c r="A8634" s="513" t="s">
        <v>14610</v>
      </c>
      <c r="B8634" s="502">
        <v>103477</v>
      </c>
      <c r="C8634" s="503" t="s">
        <v>14629</v>
      </c>
      <c r="D8634" s="502" t="s">
        <v>13</v>
      </c>
      <c r="E8634" s="504">
        <v>0</v>
      </c>
      <c r="F8634" s="512"/>
    </row>
    <row r="8635" spans="1:6">
      <c r="A8635" s="513" t="s">
        <v>14610</v>
      </c>
      <c r="B8635" s="502">
        <v>103463</v>
      </c>
      <c r="C8635" s="503" t="s">
        <v>14630</v>
      </c>
      <c r="D8635" s="502" t="s">
        <v>13</v>
      </c>
      <c r="E8635" s="504">
        <v>0</v>
      </c>
      <c r="F8635" s="512"/>
    </row>
    <row r="8636" spans="1:6">
      <c r="A8636" s="513" t="s">
        <v>14610</v>
      </c>
      <c r="B8636" s="502">
        <v>103478</v>
      </c>
      <c r="C8636" s="503" t="s">
        <v>14631</v>
      </c>
      <c r="D8636" s="502" t="s">
        <v>13</v>
      </c>
      <c r="E8636" s="504">
        <v>0</v>
      </c>
      <c r="F8636" s="512"/>
    </row>
    <row r="8637" spans="1:6">
      <c r="A8637" s="513" t="s">
        <v>14610</v>
      </c>
      <c r="B8637" s="502">
        <v>103479</v>
      </c>
      <c r="C8637" s="503" t="s">
        <v>14632</v>
      </c>
      <c r="D8637" s="502" t="s">
        <v>13</v>
      </c>
      <c r="E8637" s="504">
        <v>0</v>
      </c>
      <c r="F8637" s="512"/>
    </row>
    <row r="8638" spans="1:6">
      <c r="A8638" s="513" t="s">
        <v>14610</v>
      </c>
      <c r="B8638" s="502">
        <v>103480</v>
      </c>
      <c r="C8638" s="503" t="s">
        <v>14633</v>
      </c>
      <c r="D8638" s="502" t="s">
        <v>13</v>
      </c>
      <c r="E8638" s="504">
        <v>0</v>
      </c>
      <c r="F8638" s="512"/>
    </row>
    <row r="8639" spans="1:6">
      <c r="A8639" s="513" t="s">
        <v>14610</v>
      </c>
      <c r="B8639" s="502">
        <v>103464</v>
      </c>
      <c r="C8639" s="503" t="s">
        <v>14634</v>
      </c>
      <c r="D8639" s="502" t="s">
        <v>13</v>
      </c>
      <c r="E8639" s="504">
        <v>0</v>
      </c>
      <c r="F8639" s="512"/>
    </row>
    <row r="8640" spans="1:6">
      <c r="A8640" s="513" t="s">
        <v>14610</v>
      </c>
      <c r="B8640" s="502">
        <v>103481</v>
      </c>
      <c r="C8640" s="503" t="s">
        <v>14635</v>
      </c>
      <c r="D8640" s="502" t="s">
        <v>13</v>
      </c>
      <c r="E8640" s="504">
        <v>0</v>
      </c>
      <c r="F8640" s="512"/>
    </row>
    <row r="8641" spans="1:6">
      <c r="A8641" s="513" t="s">
        <v>14610</v>
      </c>
      <c r="B8641" s="502">
        <v>103459</v>
      </c>
      <c r="C8641" s="503" t="s">
        <v>14636</v>
      </c>
      <c r="D8641" s="502" t="s">
        <v>13</v>
      </c>
      <c r="E8641" s="504">
        <v>0</v>
      </c>
      <c r="F8641" s="512"/>
    </row>
    <row r="8642" spans="1:6">
      <c r="A8642" s="513" t="s">
        <v>14610</v>
      </c>
      <c r="B8642" s="502">
        <v>103460</v>
      </c>
      <c r="C8642" s="503" t="s">
        <v>14637</v>
      </c>
      <c r="D8642" s="502" t="s">
        <v>13</v>
      </c>
      <c r="E8642" s="504">
        <v>0</v>
      </c>
      <c r="F8642" s="512"/>
    </row>
    <row r="8643" spans="1:6">
      <c r="A8643" s="513" t="s">
        <v>14610</v>
      </c>
      <c r="B8643" s="502">
        <v>103443</v>
      </c>
      <c r="C8643" s="503" t="s">
        <v>14638</v>
      </c>
      <c r="D8643" s="502" t="s">
        <v>13</v>
      </c>
      <c r="E8643" s="504">
        <v>0</v>
      </c>
      <c r="F8643" s="512"/>
    </row>
    <row r="8644" spans="1:6">
      <c r="A8644" s="513" t="s">
        <v>14610</v>
      </c>
      <c r="B8644" s="502">
        <v>103444</v>
      </c>
      <c r="C8644" s="503" t="s">
        <v>14639</v>
      </c>
      <c r="D8644" s="502" t="s">
        <v>13</v>
      </c>
      <c r="E8644" s="504">
        <v>0</v>
      </c>
      <c r="F8644" s="512"/>
    </row>
    <row r="8645" spans="1:6">
      <c r="A8645" s="513" t="s">
        <v>14610</v>
      </c>
      <c r="B8645" s="502">
        <v>103445</v>
      </c>
      <c r="C8645" s="503" t="s">
        <v>14640</v>
      </c>
      <c r="D8645" s="502" t="s">
        <v>13</v>
      </c>
      <c r="E8645" s="504">
        <v>0</v>
      </c>
      <c r="F8645" s="512"/>
    </row>
    <row r="8646" spans="1:6">
      <c r="A8646" s="513" t="s">
        <v>14610</v>
      </c>
      <c r="B8646" s="502">
        <v>103446</v>
      </c>
      <c r="C8646" s="503" t="s">
        <v>14641</v>
      </c>
      <c r="D8646" s="502" t="s">
        <v>13</v>
      </c>
      <c r="E8646" s="504">
        <v>0</v>
      </c>
      <c r="F8646" s="512"/>
    </row>
    <row r="8647" spans="1:6">
      <c r="A8647" s="513" t="s">
        <v>14610</v>
      </c>
      <c r="B8647" s="502">
        <v>103447</v>
      </c>
      <c r="C8647" s="503" t="s">
        <v>14642</v>
      </c>
      <c r="D8647" s="502" t="s">
        <v>13</v>
      </c>
      <c r="E8647" s="504">
        <v>0</v>
      </c>
      <c r="F8647" s="512"/>
    </row>
    <row r="8648" spans="1:6">
      <c r="A8648" s="513" t="s">
        <v>14610</v>
      </c>
      <c r="B8648" s="502">
        <v>103448</v>
      </c>
      <c r="C8648" s="503" t="s">
        <v>14643</v>
      </c>
      <c r="D8648" s="502" t="s">
        <v>13</v>
      </c>
      <c r="E8648" s="504">
        <v>0</v>
      </c>
      <c r="F8648" s="512"/>
    </row>
    <row r="8649" spans="1:6">
      <c r="A8649" s="513" t="s">
        <v>14610</v>
      </c>
      <c r="B8649" s="502">
        <v>103449</v>
      </c>
      <c r="C8649" s="503" t="s">
        <v>14644</v>
      </c>
      <c r="D8649" s="502" t="s">
        <v>13</v>
      </c>
      <c r="E8649" s="504">
        <v>0</v>
      </c>
      <c r="F8649" s="512"/>
    </row>
    <row r="8650" spans="1:6">
      <c r="A8650" s="513" t="s">
        <v>14610</v>
      </c>
      <c r="B8650" s="502">
        <v>103450</v>
      </c>
      <c r="C8650" s="503" t="s">
        <v>14645</v>
      </c>
      <c r="D8650" s="502" t="s">
        <v>13</v>
      </c>
      <c r="E8650" s="504">
        <v>0</v>
      </c>
      <c r="F8650" s="512"/>
    </row>
    <row r="8651" spans="1:6">
      <c r="A8651" s="513" t="s">
        <v>14610</v>
      </c>
      <c r="B8651" s="502">
        <v>103451</v>
      </c>
      <c r="C8651" s="503" t="s">
        <v>14646</v>
      </c>
      <c r="D8651" s="502" t="s">
        <v>13</v>
      </c>
      <c r="E8651" s="504">
        <v>0</v>
      </c>
      <c r="F8651" s="512"/>
    </row>
    <row r="8652" spans="1:6">
      <c r="A8652" s="513" t="s">
        <v>14610</v>
      </c>
      <c r="B8652" s="502">
        <v>103452</v>
      </c>
      <c r="C8652" s="503" t="s">
        <v>14647</v>
      </c>
      <c r="D8652" s="502" t="s">
        <v>13</v>
      </c>
      <c r="E8652" s="504">
        <v>0</v>
      </c>
      <c r="F8652" s="512"/>
    </row>
    <row r="8653" spans="1:6">
      <c r="A8653" s="513" t="s">
        <v>14610</v>
      </c>
      <c r="B8653" s="502">
        <v>103453</v>
      </c>
      <c r="C8653" s="503" t="s">
        <v>14648</v>
      </c>
      <c r="D8653" s="502" t="s">
        <v>13</v>
      </c>
      <c r="E8653" s="504">
        <v>0</v>
      </c>
      <c r="F8653" s="512"/>
    </row>
    <row r="8654" spans="1:6">
      <c r="A8654" s="513" t="s">
        <v>14610</v>
      </c>
      <c r="B8654" s="502">
        <v>103454</v>
      </c>
      <c r="C8654" s="503" t="s">
        <v>14649</v>
      </c>
      <c r="D8654" s="502" t="s">
        <v>13</v>
      </c>
      <c r="E8654" s="504">
        <v>0</v>
      </c>
      <c r="F8654" s="512"/>
    </row>
    <row r="8655" spans="1:6">
      <c r="A8655" s="513" t="s">
        <v>14610</v>
      </c>
      <c r="B8655" s="502">
        <v>103455</v>
      </c>
      <c r="C8655" s="503" t="s">
        <v>14650</v>
      </c>
      <c r="D8655" s="502" t="s">
        <v>13</v>
      </c>
      <c r="E8655" s="504">
        <v>0</v>
      </c>
      <c r="F8655" s="512"/>
    </row>
    <row r="8656" spans="1:6">
      <c r="A8656" s="513" t="s">
        <v>14610</v>
      </c>
      <c r="B8656" s="502">
        <v>103456</v>
      </c>
      <c r="C8656" s="503" t="s">
        <v>14651</v>
      </c>
      <c r="D8656" s="502" t="s">
        <v>13</v>
      </c>
      <c r="E8656" s="504">
        <v>0</v>
      </c>
      <c r="F8656" s="512"/>
    </row>
    <row r="8657" spans="1:6">
      <c r="A8657" s="513" t="s">
        <v>14610</v>
      </c>
      <c r="B8657" s="502">
        <v>103457</v>
      </c>
      <c r="C8657" s="503" t="s">
        <v>14652</v>
      </c>
      <c r="D8657" s="502" t="s">
        <v>13</v>
      </c>
      <c r="E8657" s="504">
        <v>0</v>
      </c>
      <c r="F8657" s="512"/>
    </row>
    <row r="8658" spans="1:6">
      <c r="A8658" s="513" t="s">
        <v>14610</v>
      </c>
      <c r="B8658" s="502">
        <v>103458</v>
      </c>
      <c r="C8658" s="503" t="s">
        <v>14653</v>
      </c>
      <c r="D8658" s="502" t="s">
        <v>13</v>
      </c>
      <c r="E8658" s="504">
        <v>0</v>
      </c>
      <c r="F8658" s="512"/>
    </row>
    <row r="8659" spans="1:6">
      <c r="A8659" s="513" t="s">
        <v>14610</v>
      </c>
      <c r="B8659" s="502">
        <v>103425</v>
      </c>
      <c r="C8659" s="503" t="s">
        <v>3512</v>
      </c>
      <c r="D8659" s="502" t="s">
        <v>13</v>
      </c>
      <c r="E8659" s="504">
        <v>16.690000000000001</v>
      </c>
      <c r="F8659" s="512">
        <v>0.74839999999999995</v>
      </c>
    </row>
    <row r="8660" spans="1:6">
      <c r="A8660" s="513" t="s">
        <v>14610</v>
      </c>
      <c r="B8660" s="502">
        <v>103428</v>
      </c>
      <c r="C8660" s="503" t="s">
        <v>3515</v>
      </c>
      <c r="D8660" s="502" t="s">
        <v>13</v>
      </c>
      <c r="E8660" s="504">
        <v>265.51</v>
      </c>
      <c r="F8660" s="512">
        <v>0.84140000000000004</v>
      </c>
    </row>
    <row r="8661" spans="1:6">
      <c r="A8661" s="513" t="s">
        <v>14610</v>
      </c>
      <c r="B8661" s="502">
        <v>103426</v>
      </c>
      <c r="C8661" s="503" t="s">
        <v>3513</v>
      </c>
      <c r="D8661" s="502" t="s">
        <v>13</v>
      </c>
      <c r="E8661" s="504">
        <v>20.190000000000001</v>
      </c>
      <c r="F8661" s="512">
        <v>0.66669999999999996</v>
      </c>
    </row>
    <row r="8662" spans="1:6">
      <c r="A8662" s="513" t="s">
        <v>14610</v>
      </c>
      <c r="B8662" s="502">
        <v>103429</v>
      </c>
      <c r="C8662" s="503" t="s">
        <v>3516</v>
      </c>
      <c r="D8662" s="502" t="s">
        <v>13</v>
      </c>
      <c r="E8662" s="504">
        <v>2909.13</v>
      </c>
      <c r="F8662" s="512">
        <v>0.97099999999999997</v>
      </c>
    </row>
    <row r="8663" spans="1:6">
      <c r="A8663" s="513" t="s">
        <v>14610</v>
      </c>
      <c r="B8663" s="502">
        <v>103427</v>
      </c>
      <c r="C8663" s="503" t="s">
        <v>3514</v>
      </c>
      <c r="D8663" s="502" t="s">
        <v>13</v>
      </c>
      <c r="E8663" s="504">
        <v>40.43</v>
      </c>
      <c r="F8663" s="512">
        <v>0.67200000000000004</v>
      </c>
    </row>
    <row r="8664" spans="1:6">
      <c r="A8664" s="513" t="s">
        <v>14610</v>
      </c>
      <c r="B8664" s="502">
        <v>103393</v>
      </c>
      <c r="C8664" s="503" t="s">
        <v>3483</v>
      </c>
      <c r="D8664" s="502" t="s">
        <v>12</v>
      </c>
      <c r="E8664" s="504">
        <v>5468.19</v>
      </c>
      <c r="F8664" s="512">
        <v>0.99370000000000003</v>
      </c>
    </row>
    <row r="8665" spans="1:6">
      <c r="A8665" s="513" t="s">
        <v>14610</v>
      </c>
      <c r="B8665" s="502">
        <v>103376</v>
      </c>
      <c r="C8665" s="503" t="s">
        <v>3474</v>
      </c>
      <c r="D8665" s="502" t="s">
        <v>12</v>
      </c>
      <c r="E8665" s="504">
        <v>134.05000000000001</v>
      </c>
      <c r="F8665" s="512">
        <v>0.9899</v>
      </c>
    </row>
    <row r="8666" spans="1:6">
      <c r="A8666" s="513" t="s">
        <v>14610</v>
      </c>
      <c r="B8666" s="502">
        <v>104804</v>
      </c>
      <c r="C8666" s="503" t="s">
        <v>14654</v>
      </c>
      <c r="D8666" s="502" t="s">
        <v>12</v>
      </c>
      <c r="E8666" s="504">
        <v>0</v>
      </c>
      <c r="F8666" s="512"/>
    </row>
    <row r="8667" spans="1:6">
      <c r="A8667" s="513" t="s">
        <v>14610</v>
      </c>
      <c r="B8667" s="502">
        <v>104805</v>
      </c>
      <c r="C8667" s="503" t="s">
        <v>14655</v>
      </c>
      <c r="D8667" s="502" t="s">
        <v>12</v>
      </c>
      <c r="E8667" s="504">
        <v>0</v>
      </c>
      <c r="F8667" s="512"/>
    </row>
    <row r="8668" spans="1:6">
      <c r="A8668" s="513" t="s">
        <v>14610</v>
      </c>
      <c r="B8668" s="502">
        <v>103377</v>
      </c>
      <c r="C8668" s="503" t="s">
        <v>3475</v>
      </c>
      <c r="D8668" s="502" t="s">
        <v>12</v>
      </c>
      <c r="E8668" s="504">
        <v>286.81</v>
      </c>
      <c r="F8668" s="512">
        <v>0.99319999999999997</v>
      </c>
    </row>
    <row r="8669" spans="1:6">
      <c r="A8669" s="513" t="s">
        <v>14610</v>
      </c>
      <c r="B8669" s="502">
        <v>104806</v>
      </c>
      <c r="C8669" s="503" t="s">
        <v>14656</v>
      </c>
      <c r="D8669" s="502" t="s">
        <v>12</v>
      </c>
      <c r="E8669" s="504">
        <v>0</v>
      </c>
      <c r="F8669" s="512"/>
    </row>
    <row r="8670" spans="1:6">
      <c r="A8670" s="513" t="s">
        <v>14610</v>
      </c>
      <c r="B8670" s="502">
        <v>103378</v>
      </c>
      <c r="C8670" s="503" t="s">
        <v>14657</v>
      </c>
      <c r="D8670" s="502" t="s">
        <v>12</v>
      </c>
      <c r="E8670" s="504">
        <v>0</v>
      </c>
      <c r="F8670" s="512"/>
    </row>
    <row r="8671" spans="1:6">
      <c r="A8671" s="513" t="s">
        <v>14610</v>
      </c>
      <c r="B8671" s="502">
        <v>103372</v>
      </c>
      <c r="C8671" s="503" t="s">
        <v>3472</v>
      </c>
      <c r="D8671" s="502" t="s">
        <v>12</v>
      </c>
      <c r="E8671" s="504">
        <v>5.75</v>
      </c>
      <c r="F8671" s="512">
        <v>0.95830000000000004</v>
      </c>
    </row>
    <row r="8672" spans="1:6">
      <c r="A8672" s="513" t="s">
        <v>14610</v>
      </c>
      <c r="B8672" s="502">
        <v>103379</v>
      </c>
      <c r="C8672" s="503" t="s">
        <v>3476</v>
      </c>
      <c r="D8672" s="502" t="s">
        <v>12</v>
      </c>
      <c r="E8672" s="504">
        <v>446.5</v>
      </c>
      <c r="F8672" s="512">
        <v>0.99450000000000005</v>
      </c>
    </row>
    <row r="8673" spans="1:6">
      <c r="A8673" s="513" t="s">
        <v>14610</v>
      </c>
      <c r="B8673" s="502">
        <v>103380</v>
      </c>
      <c r="C8673" s="503" t="s">
        <v>14658</v>
      </c>
      <c r="D8673" s="502" t="s">
        <v>12</v>
      </c>
      <c r="E8673" s="504">
        <v>0</v>
      </c>
      <c r="F8673" s="512"/>
    </row>
    <row r="8674" spans="1:6">
      <c r="A8674" s="513" t="s">
        <v>14610</v>
      </c>
      <c r="B8674" s="502">
        <v>103381</v>
      </c>
      <c r="C8674" s="503" t="s">
        <v>14659</v>
      </c>
      <c r="D8674" s="502" t="s">
        <v>12</v>
      </c>
      <c r="E8674" s="504">
        <v>0</v>
      </c>
      <c r="F8674" s="512"/>
    </row>
    <row r="8675" spans="1:6">
      <c r="A8675" s="513" t="s">
        <v>14610</v>
      </c>
      <c r="B8675" s="502">
        <v>103382</v>
      </c>
      <c r="C8675" s="503" t="s">
        <v>14660</v>
      </c>
      <c r="D8675" s="502" t="s">
        <v>12</v>
      </c>
      <c r="E8675" s="504">
        <v>0</v>
      </c>
      <c r="F8675" s="512"/>
    </row>
    <row r="8676" spans="1:6">
      <c r="A8676" s="513" t="s">
        <v>14610</v>
      </c>
      <c r="B8676" s="502">
        <v>103383</v>
      </c>
      <c r="C8676" s="503" t="s">
        <v>3477</v>
      </c>
      <c r="D8676" s="502" t="s">
        <v>12</v>
      </c>
      <c r="E8676" s="504">
        <v>1094.4100000000001</v>
      </c>
      <c r="F8676" s="512">
        <v>0.99629999999999996</v>
      </c>
    </row>
    <row r="8677" spans="1:6">
      <c r="A8677" s="513" t="s">
        <v>14610</v>
      </c>
      <c r="B8677" s="502">
        <v>103373</v>
      </c>
      <c r="C8677" s="503" t="s">
        <v>3473</v>
      </c>
      <c r="D8677" s="502" t="s">
        <v>12</v>
      </c>
      <c r="E8677" s="504">
        <v>11.26</v>
      </c>
      <c r="F8677" s="512">
        <v>0.96630000000000005</v>
      </c>
    </row>
    <row r="8678" spans="1:6">
      <c r="A8678" s="513" t="s">
        <v>14610</v>
      </c>
      <c r="B8678" s="502">
        <v>103384</v>
      </c>
      <c r="C8678" s="503" t="s">
        <v>14661</v>
      </c>
      <c r="D8678" s="502" t="s">
        <v>12</v>
      </c>
      <c r="E8678" s="504">
        <v>0</v>
      </c>
      <c r="F8678" s="512"/>
    </row>
    <row r="8679" spans="1:6">
      <c r="A8679" s="513" t="s">
        <v>14610</v>
      </c>
      <c r="B8679" s="502">
        <v>103385</v>
      </c>
      <c r="C8679" s="503" t="s">
        <v>3478</v>
      </c>
      <c r="D8679" s="502" t="s">
        <v>12</v>
      </c>
      <c r="E8679" s="504">
        <v>1764.66</v>
      </c>
      <c r="F8679" s="512">
        <v>0.99550000000000005</v>
      </c>
    </row>
    <row r="8680" spans="1:6">
      <c r="A8680" s="513" t="s">
        <v>14610</v>
      </c>
      <c r="B8680" s="502">
        <v>103386</v>
      </c>
      <c r="C8680" s="503" t="s">
        <v>14662</v>
      </c>
      <c r="D8680" s="502" t="s">
        <v>12</v>
      </c>
      <c r="E8680" s="504">
        <v>0</v>
      </c>
      <c r="F8680" s="512"/>
    </row>
    <row r="8681" spans="1:6">
      <c r="A8681" s="513" t="s">
        <v>14610</v>
      </c>
      <c r="B8681" s="502">
        <v>103387</v>
      </c>
      <c r="C8681" s="503" t="s">
        <v>3479</v>
      </c>
      <c r="D8681" s="502" t="s">
        <v>12</v>
      </c>
      <c r="E8681" s="504">
        <v>3095.72</v>
      </c>
      <c r="F8681" s="512">
        <v>0.996</v>
      </c>
    </row>
    <row r="8682" spans="1:6">
      <c r="A8682" s="513" t="s">
        <v>14610</v>
      </c>
      <c r="B8682" s="502">
        <v>103388</v>
      </c>
      <c r="C8682" s="503" t="s">
        <v>14663</v>
      </c>
      <c r="D8682" s="502" t="s">
        <v>12</v>
      </c>
      <c r="E8682" s="504">
        <v>0</v>
      </c>
      <c r="F8682" s="512"/>
    </row>
    <row r="8683" spans="1:6">
      <c r="A8683" s="513" t="s">
        <v>14610</v>
      </c>
      <c r="B8683" s="502">
        <v>103374</v>
      </c>
      <c r="C8683" s="503" t="s">
        <v>14664</v>
      </c>
      <c r="D8683" s="502" t="s">
        <v>12</v>
      </c>
      <c r="E8683" s="504">
        <v>0</v>
      </c>
      <c r="F8683" s="512"/>
    </row>
    <row r="8684" spans="1:6">
      <c r="A8684" s="513" t="s">
        <v>14610</v>
      </c>
      <c r="B8684" s="502">
        <v>103389</v>
      </c>
      <c r="C8684" s="503" t="s">
        <v>3480</v>
      </c>
      <c r="D8684" s="502" t="s">
        <v>12</v>
      </c>
      <c r="E8684" s="504">
        <v>4603.84</v>
      </c>
      <c r="F8684" s="512">
        <v>0.99609999999999999</v>
      </c>
    </row>
    <row r="8685" spans="1:6">
      <c r="A8685" s="513" t="s">
        <v>14610</v>
      </c>
      <c r="B8685" s="502">
        <v>103390</v>
      </c>
      <c r="C8685" s="503" t="s">
        <v>14665</v>
      </c>
      <c r="D8685" s="502" t="s">
        <v>12</v>
      </c>
      <c r="E8685" s="504">
        <v>0</v>
      </c>
      <c r="F8685" s="512"/>
    </row>
    <row r="8686" spans="1:6">
      <c r="A8686" s="513" t="s">
        <v>14610</v>
      </c>
      <c r="B8686" s="502">
        <v>103391</v>
      </c>
      <c r="C8686" s="503" t="s">
        <v>3481</v>
      </c>
      <c r="D8686" s="502" t="s">
        <v>12</v>
      </c>
      <c r="E8686" s="504">
        <v>3033.58</v>
      </c>
      <c r="F8686" s="512">
        <v>0.99160000000000004</v>
      </c>
    </row>
    <row r="8687" spans="1:6">
      <c r="A8687" s="513" t="s">
        <v>14610</v>
      </c>
      <c r="B8687" s="502">
        <v>103375</v>
      </c>
      <c r="C8687" s="503" t="s">
        <v>14666</v>
      </c>
      <c r="D8687" s="502" t="s">
        <v>12</v>
      </c>
      <c r="E8687" s="504">
        <v>0</v>
      </c>
      <c r="F8687" s="512"/>
    </row>
    <row r="8688" spans="1:6">
      <c r="A8688" s="513" t="s">
        <v>14610</v>
      </c>
      <c r="B8688" s="502">
        <v>103392</v>
      </c>
      <c r="C8688" s="503" t="s">
        <v>3482</v>
      </c>
      <c r="D8688" s="502" t="s">
        <v>12</v>
      </c>
      <c r="E8688" s="504">
        <v>4957.71</v>
      </c>
      <c r="F8688" s="512">
        <v>0.99390000000000001</v>
      </c>
    </row>
    <row r="8689" spans="1:6">
      <c r="A8689" s="513" t="s">
        <v>14610</v>
      </c>
      <c r="B8689" s="502">
        <v>103440</v>
      </c>
      <c r="C8689" s="503" t="s">
        <v>3527</v>
      </c>
      <c r="D8689" s="502" t="s">
        <v>13</v>
      </c>
      <c r="E8689" s="504">
        <v>425.06</v>
      </c>
      <c r="F8689" s="512">
        <v>0.80179999999999996</v>
      </c>
    </row>
    <row r="8690" spans="1:6">
      <c r="A8690" s="513" t="s">
        <v>14610</v>
      </c>
      <c r="B8690" s="502">
        <v>103441</v>
      </c>
      <c r="C8690" s="503" t="s">
        <v>3528</v>
      </c>
      <c r="D8690" s="502" t="s">
        <v>13</v>
      </c>
      <c r="E8690" s="504">
        <v>430.39</v>
      </c>
      <c r="F8690" s="512">
        <v>0.80430000000000001</v>
      </c>
    </row>
    <row r="8691" spans="1:6">
      <c r="A8691" s="513" t="s">
        <v>14610</v>
      </c>
      <c r="B8691" s="502">
        <v>103442</v>
      </c>
      <c r="C8691" s="503" t="s">
        <v>3529</v>
      </c>
      <c r="D8691" s="502" t="s">
        <v>13</v>
      </c>
      <c r="E8691" s="504">
        <v>559.04</v>
      </c>
      <c r="F8691" s="512">
        <v>0.84930000000000005</v>
      </c>
    </row>
    <row r="8692" spans="1:6">
      <c r="A8692" s="513" t="s">
        <v>14610</v>
      </c>
      <c r="B8692" s="502">
        <v>103437</v>
      </c>
      <c r="C8692" s="503" t="s">
        <v>3524</v>
      </c>
      <c r="D8692" s="502" t="s">
        <v>13</v>
      </c>
      <c r="E8692" s="504">
        <v>187.5</v>
      </c>
      <c r="F8692" s="512">
        <v>0.85860000000000003</v>
      </c>
    </row>
    <row r="8693" spans="1:6">
      <c r="A8693" s="513" t="s">
        <v>14610</v>
      </c>
      <c r="B8693" s="502">
        <v>103438</v>
      </c>
      <c r="C8693" s="503" t="s">
        <v>3525</v>
      </c>
      <c r="D8693" s="502" t="s">
        <v>13</v>
      </c>
      <c r="E8693" s="504">
        <v>187.5</v>
      </c>
      <c r="F8693" s="512">
        <v>0.85860000000000003</v>
      </c>
    </row>
    <row r="8694" spans="1:6">
      <c r="A8694" s="513" t="s">
        <v>14610</v>
      </c>
      <c r="B8694" s="502">
        <v>103439</v>
      </c>
      <c r="C8694" s="503" t="s">
        <v>3526</v>
      </c>
      <c r="D8694" s="502" t="s">
        <v>13</v>
      </c>
      <c r="E8694" s="504">
        <v>220.41</v>
      </c>
      <c r="F8694" s="512">
        <v>0.87970000000000004</v>
      </c>
    </row>
    <row r="8695" spans="1:6">
      <c r="A8695" s="513" t="s">
        <v>14667</v>
      </c>
      <c r="B8695" s="502">
        <v>88789</v>
      </c>
      <c r="C8695" s="503" t="s">
        <v>5493</v>
      </c>
      <c r="D8695" s="502" t="s">
        <v>15</v>
      </c>
      <c r="E8695" s="504">
        <v>400.85</v>
      </c>
      <c r="F8695" s="512">
        <v>0</v>
      </c>
    </row>
    <row r="8696" spans="1:6">
      <c r="A8696" s="513" t="s">
        <v>14667</v>
      </c>
      <c r="B8696" s="502">
        <v>88788</v>
      </c>
      <c r="C8696" s="503" t="s">
        <v>5492</v>
      </c>
      <c r="D8696" s="502" t="s">
        <v>15</v>
      </c>
      <c r="E8696" s="504">
        <v>333.84</v>
      </c>
      <c r="F8696" s="512">
        <v>0</v>
      </c>
    </row>
    <row r="8697" spans="1:6">
      <c r="A8697" s="513" t="s">
        <v>14667</v>
      </c>
      <c r="B8697" s="502">
        <v>87245</v>
      </c>
      <c r="C8697" s="503" t="s">
        <v>5491</v>
      </c>
      <c r="D8697" s="502" t="s">
        <v>15</v>
      </c>
      <c r="E8697" s="504">
        <v>308.45999999999998</v>
      </c>
      <c r="F8697" s="512">
        <v>0</v>
      </c>
    </row>
    <row r="8698" spans="1:6">
      <c r="A8698" s="513" t="s">
        <v>14667</v>
      </c>
      <c r="B8698" s="502">
        <v>87244</v>
      </c>
      <c r="C8698" s="503" t="s">
        <v>5490</v>
      </c>
      <c r="D8698" s="502" t="s">
        <v>15</v>
      </c>
      <c r="E8698" s="504">
        <v>257.31</v>
      </c>
      <c r="F8698" s="512">
        <v>0</v>
      </c>
    </row>
    <row r="8699" spans="1:6">
      <c r="A8699" s="513" t="s">
        <v>14667</v>
      </c>
      <c r="B8699" s="502">
        <v>104589</v>
      </c>
      <c r="C8699" s="503" t="s">
        <v>7785</v>
      </c>
      <c r="D8699" s="502" t="s">
        <v>15</v>
      </c>
      <c r="E8699" s="504">
        <v>256.18</v>
      </c>
      <c r="F8699" s="512">
        <v>0</v>
      </c>
    </row>
    <row r="8700" spans="1:6">
      <c r="A8700" s="513" t="s">
        <v>14667</v>
      </c>
      <c r="B8700" s="502">
        <v>104588</v>
      </c>
      <c r="C8700" s="503" t="s">
        <v>7784</v>
      </c>
      <c r="D8700" s="502" t="s">
        <v>15</v>
      </c>
      <c r="E8700" s="504">
        <v>214.21</v>
      </c>
      <c r="F8700" s="512">
        <v>0</v>
      </c>
    </row>
    <row r="8701" spans="1:6">
      <c r="A8701" s="513" t="s">
        <v>14667</v>
      </c>
      <c r="B8701" s="502">
        <v>104591</v>
      </c>
      <c r="C8701" s="503" t="s">
        <v>7787</v>
      </c>
      <c r="D8701" s="502" t="s">
        <v>15</v>
      </c>
      <c r="E8701" s="504">
        <v>281.8</v>
      </c>
      <c r="F8701" s="512">
        <v>0</v>
      </c>
    </row>
    <row r="8702" spans="1:6">
      <c r="A8702" s="513" t="s">
        <v>14667</v>
      </c>
      <c r="B8702" s="502">
        <v>104590</v>
      </c>
      <c r="C8702" s="503" t="s">
        <v>7786</v>
      </c>
      <c r="D8702" s="502" t="s">
        <v>15</v>
      </c>
      <c r="E8702" s="504">
        <v>237.07</v>
      </c>
      <c r="F8702" s="512">
        <v>0</v>
      </c>
    </row>
    <row r="8703" spans="1:6">
      <c r="A8703" s="513" t="s">
        <v>14668</v>
      </c>
      <c r="B8703" s="502">
        <v>87267</v>
      </c>
      <c r="C8703" s="503" t="s">
        <v>7600</v>
      </c>
      <c r="D8703" s="502" t="s">
        <v>15</v>
      </c>
      <c r="E8703" s="504">
        <v>62.35</v>
      </c>
      <c r="F8703" s="512">
        <v>0</v>
      </c>
    </row>
    <row r="8704" spans="1:6">
      <c r="A8704" s="513" t="s">
        <v>14668</v>
      </c>
      <c r="B8704" s="502">
        <v>104614</v>
      </c>
      <c r="C8704" s="503" t="s">
        <v>7608</v>
      </c>
      <c r="D8704" s="502" t="s">
        <v>15</v>
      </c>
      <c r="E8704" s="504">
        <v>67.790000000000006</v>
      </c>
      <c r="F8704" s="512">
        <v>0</v>
      </c>
    </row>
    <row r="8705" spans="1:6">
      <c r="A8705" s="513" t="s">
        <v>14668</v>
      </c>
      <c r="B8705" s="502">
        <v>104613</v>
      </c>
      <c r="C8705" s="503" t="s">
        <v>7607</v>
      </c>
      <c r="D8705" s="502" t="s">
        <v>15</v>
      </c>
      <c r="E8705" s="504">
        <v>60.42</v>
      </c>
      <c r="F8705" s="512">
        <v>0</v>
      </c>
    </row>
    <row r="8706" spans="1:6">
      <c r="A8706" s="513" t="s">
        <v>14668</v>
      </c>
      <c r="B8706" s="502">
        <v>87265</v>
      </c>
      <c r="C8706" s="503" t="s">
        <v>7599</v>
      </c>
      <c r="D8706" s="502" t="s">
        <v>15</v>
      </c>
      <c r="E8706" s="504">
        <v>56.69</v>
      </c>
      <c r="F8706" s="512">
        <v>0</v>
      </c>
    </row>
    <row r="8707" spans="1:6">
      <c r="A8707" s="513" t="s">
        <v>14668</v>
      </c>
      <c r="B8707" s="502">
        <v>87271</v>
      </c>
      <c r="C8707" s="503" t="s">
        <v>7602</v>
      </c>
      <c r="D8707" s="502" t="s">
        <v>15</v>
      </c>
      <c r="E8707" s="504">
        <v>66.69</v>
      </c>
      <c r="F8707" s="512">
        <v>0</v>
      </c>
    </row>
    <row r="8708" spans="1:6">
      <c r="A8708" s="513" t="s">
        <v>14668</v>
      </c>
      <c r="B8708" s="502">
        <v>87269</v>
      </c>
      <c r="C8708" s="503" t="s">
        <v>7601</v>
      </c>
      <c r="D8708" s="502" t="s">
        <v>15</v>
      </c>
      <c r="E8708" s="504">
        <v>60.95</v>
      </c>
      <c r="F8708" s="512">
        <v>0</v>
      </c>
    </row>
    <row r="8709" spans="1:6">
      <c r="A8709" s="513" t="s">
        <v>14668</v>
      </c>
      <c r="B8709" s="502">
        <v>87275</v>
      </c>
      <c r="C8709" s="503" t="s">
        <v>7604</v>
      </c>
      <c r="D8709" s="502" t="s">
        <v>15</v>
      </c>
      <c r="E8709" s="504">
        <v>71.64</v>
      </c>
      <c r="F8709" s="512">
        <v>0</v>
      </c>
    </row>
    <row r="8710" spans="1:6">
      <c r="A8710" s="513" t="s">
        <v>14668</v>
      </c>
      <c r="B8710" s="502">
        <v>87273</v>
      </c>
      <c r="C8710" s="503" t="s">
        <v>7603</v>
      </c>
      <c r="D8710" s="502" t="s">
        <v>15</v>
      </c>
      <c r="E8710" s="504">
        <v>64.05</v>
      </c>
      <c r="F8710" s="512">
        <v>0</v>
      </c>
    </row>
    <row r="8711" spans="1:6">
      <c r="A8711" s="513" t="s">
        <v>14668</v>
      </c>
      <c r="B8711" s="502">
        <v>104612</v>
      </c>
      <c r="C8711" s="503" t="s">
        <v>7606</v>
      </c>
      <c r="D8711" s="502" t="s">
        <v>15</v>
      </c>
      <c r="E8711" s="504">
        <v>89.16</v>
      </c>
      <c r="F8711" s="512">
        <v>0</v>
      </c>
    </row>
    <row r="8712" spans="1:6">
      <c r="A8712" s="513" t="s">
        <v>14668</v>
      </c>
      <c r="B8712" s="502">
        <v>104611</v>
      </c>
      <c r="C8712" s="503" t="s">
        <v>7605</v>
      </c>
      <c r="D8712" s="502" t="s">
        <v>15</v>
      </c>
      <c r="E8712" s="504">
        <v>88.3</v>
      </c>
      <c r="F8712" s="512">
        <v>0</v>
      </c>
    </row>
    <row r="8713" spans="1:6">
      <c r="A8713" s="513" t="s">
        <v>14668</v>
      </c>
      <c r="B8713" s="502">
        <v>104618</v>
      </c>
      <c r="C8713" s="503" t="s">
        <v>5497</v>
      </c>
      <c r="D8713" s="502" t="s">
        <v>15</v>
      </c>
      <c r="E8713" s="504">
        <v>346.23</v>
      </c>
      <c r="F8713" s="512">
        <v>0</v>
      </c>
    </row>
    <row r="8714" spans="1:6">
      <c r="A8714" s="513" t="s">
        <v>14668</v>
      </c>
      <c r="B8714" s="502">
        <v>104616</v>
      </c>
      <c r="C8714" s="503" t="s">
        <v>5495</v>
      </c>
      <c r="D8714" s="502" t="s">
        <v>15</v>
      </c>
      <c r="E8714" s="504">
        <v>334.72</v>
      </c>
      <c r="F8714" s="512">
        <v>0</v>
      </c>
    </row>
    <row r="8715" spans="1:6">
      <c r="A8715" s="513" t="s">
        <v>14668</v>
      </c>
      <c r="B8715" s="502">
        <v>104617</v>
      </c>
      <c r="C8715" s="503" t="s">
        <v>5496</v>
      </c>
      <c r="D8715" s="502" t="s">
        <v>15</v>
      </c>
      <c r="E8715" s="504">
        <v>266.94</v>
      </c>
      <c r="F8715" s="512">
        <v>0</v>
      </c>
    </row>
    <row r="8716" spans="1:6">
      <c r="A8716" s="513" t="s">
        <v>14668</v>
      </c>
      <c r="B8716" s="502">
        <v>104615</v>
      </c>
      <c r="C8716" s="503" t="s">
        <v>5494</v>
      </c>
      <c r="D8716" s="502" t="s">
        <v>15</v>
      </c>
      <c r="E8716" s="504">
        <v>255.43</v>
      </c>
      <c r="F8716" s="512">
        <v>0</v>
      </c>
    </row>
    <row r="8717" spans="1:6">
      <c r="A8717" s="513" t="s">
        <v>14668</v>
      </c>
      <c r="B8717" s="502">
        <v>87247</v>
      </c>
      <c r="C8717" s="503" t="s">
        <v>7511</v>
      </c>
      <c r="D8717" s="502" t="s">
        <v>15</v>
      </c>
      <c r="E8717" s="504">
        <v>56.8</v>
      </c>
      <c r="F8717" s="512">
        <v>0</v>
      </c>
    </row>
    <row r="8718" spans="1:6">
      <c r="A8718" s="513" t="s">
        <v>14668</v>
      </c>
      <c r="B8718" s="502">
        <v>87248</v>
      </c>
      <c r="C8718" s="503" t="s">
        <v>7512</v>
      </c>
      <c r="D8718" s="502" t="s">
        <v>15</v>
      </c>
      <c r="E8718" s="504">
        <v>48.65</v>
      </c>
      <c r="F8718" s="512">
        <v>0</v>
      </c>
    </row>
    <row r="8719" spans="1:6">
      <c r="A8719" s="513" t="s">
        <v>14668</v>
      </c>
      <c r="B8719" s="502">
        <v>87246</v>
      </c>
      <c r="C8719" s="503" t="s">
        <v>7510</v>
      </c>
      <c r="D8719" s="502" t="s">
        <v>15</v>
      </c>
      <c r="E8719" s="504">
        <v>64.459999999999994</v>
      </c>
      <c r="F8719" s="512">
        <v>0</v>
      </c>
    </row>
    <row r="8720" spans="1:6">
      <c r="A8720" s="513" t="s">
        <v>14668</v>
      </c>
      <c r="B8720" s="502">
        <v>104601</v>
      </c>
      <c r="C8720" s="503" t="s">
        <v>7523</v>
      </c>
      <c r="D8720" s="502" t="s">
        <v>15</v>
      </c>
      <c r="E8720" s="504">
        <v>62.06</v>
      </c>
      <c r="F8720" s="512">
        <v>0</v>
      </c>
    </row>
    <row r="8721" spans="1:6">
      <c r="A8721" s="513" t="s">
        <v>14668</v>
      </c>
      <c r="B8721" s="502">
        <v>104603</v>
      </c>
      <c r="C8721" s="503" t="s">
        <v>7524</v>
      </c>
      <c r="D8721" s="502" t="s">
        <v>15</v>
      </c>
      <c r="E8721" s="504">
        <v>51.26</v>
      </c>
      <c r="F8721" s="512">
        <v>0</v>
      </c>
    </row>
    <row r="8722" spans="1:6">
      <c r="A8722" s="513" t="s">
        <v>14668</v>
      </c>
      <c r="B8722" s="502">
        <v>104599</v>
      </c>
      <c r="C8722" s="503" t="s">
        <v>7522</v>
      </c>
      <c r="D8722" s="502" t="s">
        <v>15</v>
      </c>
      <c r="E8722" s="504">
        <v>78.38</v>
      </c>
      <c r="F8722" s="512">
        <v>0</v>
      </c>
    </row>
    <row r="8723" spans="1:6">
      <c r="A8723" s="513" t="s">
        <v>14668</v>
      </c>
      <c r="B8723" s="502">
        <v>87250</v>
      </c>
      <c r="C8723" s="503" t="s">
        <v>7514</v>
      </c>
      <c r="D8723" s="502" t="s">
        <v>15</v>
      </c>
      <c r="E8723" s="504">
        <v>58.25</v>
      </c>
      <c r="F8723" s="512">
        <v>0</v>
      </c>
    </row>
    <row r="8724" spans="1:6">
      <c r="A8724" s="513" t="s">
        <v>14668</v>
      </c>
      <c r="B8724" s="502">
        <v>87251</v>
      </c>
      <c r="C8724" s="503" t="s">
        <v>7515</v>
      </c>
      <c r="D8724" s="502" t="s">
        <v>15</v>
      </c>
      <c r="E8724" s="504">
        <v>48.95</v>
      </c>
      <c r="F8724" s="512">
        <v>0</v>
      </c>
    </row>
    <row r="8725" spans="1:6">
      <c r="A8725" s="513" t="s">
        <v>14668</v>
      </c>
      <c r="B8725" s="502">
        <v>87249</v>
      </c>
      <c r="C8725" s="503" t="s">
        <v>7513</v>
      </c>
      <c r="D8725" s="502" t="s">
        <v>15</v>
      </c>
      <c r="E8725" s="504">
        <v>69.55</v>
      </c>
      <c r="F8725" s="512">
        <v>0</v>
      </c>
    </row>
    <row r="8726" spans="1:6">
      <c r="A8726" s="513" t="s">
        <v>14668</v>
      </c>
      <c r="B8726" s="502">
        <v>104606</v>
      </c>
      <c r="C8726" s="503" t="s">
        <v>7526</v>
      </c>
      <c r="D8726" s="502" t="s">
        <v>15</v>
      </c>
      <c r="E8726" s="504">
        <v>66.599999999999994</v>
      </c>
      <c r="F8726" s="512">
        <v>0</v>
      </c>
    </row>
    <row r="8727" spans="1:6">
      <c r="A8727" s="513" t="s">
        <v>14668</v>
      </c>
      <c r="B8727" s="502">
        <v>104607</v>
      </c>
      <c r="C8727" s="503" t="s">
        <v>7527</v>
      </c>
      <c r="D8727" s="502" t="s">
        <v>15</v>
      </c>
      <c r="E8727" s="504">
        <v>52.67</v>
      </c>
      <c r="F8727" s="512">
        <v>0</v>
      </c>
    </row>
    <row r="8728" spans="1:6">
      <c r="A8728" s="513" t="s">
        <v>14668</v>
      </c>
      <c r="B8728" s="502">
        <v>104605</v>
      </c>
      <c r="C8728" s="503" t="s">
        <v>7525</v>
      </c>
      <c r="D8728" s="502" t="s">
        <v>15</v>
      </c>
      <c r="E8728" s="504">
        <v>99.03</v>
      </c>
      <c r="F8728" s="512">
        <v>0</v>
      </c>
    </row>
    <row r="8729" spans="1:6">
      <c r="A8729" s="513" t="s">
        <v>14668</v>
      </c>
      <c r="B8729" s="502">
        <v>87256</v>
      </c>
      <c r="C8729" s="503" t="s">
        <v>7517</v>
      </c>
      <c r="D8729" s="502" t="s">
        <v>15</v>
      </c>
      <c r="E8729" s="504">
        <v>68.37</v>
      </c>
      <c r="F8729" s="512">
        <v>0</v>
      </c>
    </row>
    <row r="8730" spans="1:6">
      <c r="A8730" s="513" t="s">
        <v>14668</v>
      </c>
      <c r="B8730" s="502">
        <v>87257</v>
      </c>
      <c r="C8730" s="503" t="s">
        <v>7518</v>
      </c>
      <c r="D8730" s="502" t="s">
        <v>15</v>
      </c>
      <c r="E8730" s="504">
        <v>57.98</v>
      </c>
      <c r="F8730" s="512">
        <v>0</v>
      </c>
    </row>
    <row r="8731" spans="1:6">
      <c r="A8731" s="513" t="s">
        <v>14668</v>
      </c>
      <c r="B8731" s="502">
        <v>87255</v>
      </c>
      <c r="C8731" s="503" t="s">
        <v>7516</v>
      </c>
      <c r="D8731" s="502" t="s">
        <v>15</v>
      </c>
      <c r="E8731" s="504">
        <v>80.73</v>
      </c>
      <c r="F8731" s="512">
        <v>0</v>
      </c>
    </row>
    <row r="8732" spans="1:6">
      <c r="A8732" s="513" t="s">
        <v>14668</v>
      </c>
      <c r="B8732" s="502">
        <v>104594</v>
      </c>
      <c r="C8732" s="503" t="s">
        <v>7520</v>
      </c>
      <c r="D8732" s="502" t="s">
        <v>15</v>
      </c>
      <c r="E8732" s="504">
        <v>70.59</v>
      </c>
      <c r="F8732" s="512">
        <v>0</v>
      </c>
    </row>
    <row r="8733" spans="1:6">
      <c r="A8733" s="513" t="s">
        <v>14668</v>
      </c>
      <c r="B8733" s="502">
        <v>104595</v>
      </c>
      <c r="C8733" s="503" t="s">
        <v>7521</v>
      </c>
      <c r="D8733" s="502" t="s">
        <v>15</v>
      </c>
      <c r="E8733" s="504">
        <v>58.47</v>
      </c>
      <c r="F8733" s="512">
        <v>0</v>
      </c>
    </row>
    <row r="8734" spans="1:6">
      <c r="A8734" s="513" t="s">
        <v>14668</v>
      </c>
      <c r="B8734" s="502">
        <v>104593</v>
      </c>
      <c r="C8734" s="503" t="s">
        <v>7519</v>
      </c>
      <c r="D8734" s="502" t="s">
        <v>15</v>
      </c>
      <c r="E8734" s="504">
        <v>84.38</v>
      </c>
      <c r="F8734" s="512">
        <v>0</v>
      </c>
    </row>
    <row r="8735" spans="1:6">
      <c r="A8735" s="513" t="s">
        <v>14668</v>
      </c>
      <c r="B8735" s="502">
        <v>87262</v>
      </c>
      <c r="C8735" s="503" t="s">
        <v>5326</v>
      </c>
      <c r="D8735" s="502" t="s">
        <v>15</v>
      </c>
      <c r="E8735" s="504">
        <v>115.23</v>
      </c>
      <c r="F8735" s="512">
        <v>0</v>
      </c>
    </row>
    <row r="8736" spans="1:6">
      <c r="A8736" s="513" t="s">
        <v>14668</v>
      </c>
      <c r="B8736" s="502">
        <v>87263</v>
      </c>
      <c r="C8736" s="503" t="s">
        <v>5327</v>
      </c>
      <c r="D8736" s="502" t="s">
        <v>15</v>
      </c>
      <c r="E8736" s="504">
        <v>104.42</v>
      </c>
      <c r="F8736" s="512">
        <v>0</v>
      </c>
    </row>
    <row r="8737" spans="1:6">
      <c r="A8737" s="513" t="s">
        <v>14668</v>
      </c>
      <c r="B8737" s="502">
        <v>87261</v>
      </c>
      <c r="C8737" s="503" t="s">
        <v>5325</v>
      </c>
      <c r="D8737" s="502" t="s">
        <v>15</v>
      </c>
      <c r="E8737" s="504">
        <v>128.68</v>
      </c>
      <c r="F8737" s="512">
        <v>0</v>
      </c>
    </row>
    <row r="8738" spans="1:6">
      <c r="A8738" s="513" t="s">
        <v>14668</v>
      </c>
      <c r="B8738" s="502">
        <v>104597</v>
      </c>
      <c r="C8738" s="503" t="s">
        <v>5329</v>
      </c>
      <c r="D8738" s="502" t="s">
        <v>15</v>
      </c>
      <c r="E8738" s="504">
        <v>117.79</v>
      </c>
      <c r="F8738" s="512">
        <v>0</v>
      </c>
    </row>
    <row r="8739" spans="1:6">
      <c r="A8739" s="513" t="s">
        <v>14668</v>
      </c>
      <c r="B8739" s="502">
        <v>104598</v>
      </c>
      <c r="C8739" s="503" t="s">
        <v>5330</v>
      </c>
      <c r="D8739" s="502" t="s">
        <v>15</v>
      </c>
      <c r="E8739" s="504">
        <v>105.01</v>
      </c>
      <c r="F8739" s="512">
        <v>0</v>
      </c>
    </row>
    <row r="8740" spans="1:6">
      <c r="A8740" s="513" t="s">
        <v>14668</v>
      </c>
      <c r="B8740" s="502">
        <v>104596</v>
      </c>
      <c r="C8740" s="503" t="s">
        <v>5328</v>
      </c>
      <c r="D8740" s="502" t="s">
        <v>15</v>
      </c>
      <c r="E8740" s="504">
        <v>132.83000000000001</v>
      </c>
      <c r="F8740" s="512">
        <v>0</v>
      </c>
    </row>
    <row r="8741" spans="1:6">
      <c r="A8741" s="513" t="s">
        <v>14668</v>
      </c>
      <c r="B8741" s="502">
        <v>88648</v>
      </c>
      <c r="C8741" s="503" t="s">
        <v>7528</v>
      </c>
      <c r="D8741" s="502" t="s">
        <v>12</v>
      </c>
      <c r="E8741" s="504">
        <v>7.29</v>
      </c>
      <c r="F8741" s="512">
        <v>0</v>
      </c>
    </row>
    <row r="8742" spans="1:6">
      <c r="A8742" s="513" t="s">
        <v>14668</v>
      </c>
      <c r="B8742" s="502">
        <v>88649</v>
      </c>
      <c r="C8742" s="503" t="s">
        <v>7529</v>
      </c>
      <c r="D8742" s="502" t="s">
        <v>12</v>
      </c>
      <c r="E8742" s="504">
        <v>8.23</v>
      </c>
      <c r="F8742" s="512">
        <v>0</v>
      </c>
    </row>
    <row r="8743" spans="1:6">
      <c r="A8743" s="513" t="s">
        <v>14668</v>
      </c>
      <c r="B8743" s="502">
        <v>88650</v>
      </c>
      <c r="C8743" s="503" t="s">
        <v>7530</v>
      </c>
      <c r="D8743" s="502" t="s">
        <v>12</v>
      </c>
      <c r="E8743" s="504">
        <v>11.08</v>
      </c>
      <c r="F8743" s="512">
        <v>0</v>
      </c>
    </row>
    <row r="8744" spans="1:6">
      <c r="A8744" s="513" t="s">
        <v>14668</v>
      </c>
      <c r="B8744" s="502">
        <v>104619</v>
      </c>
      <c r="C8744" s="503" t="s">
        <v>7609</v>
      </c>
      <c r="D8744" s="502" t="s">
        <v>12</v>
      </c>
      <c r="E8744" s="504">
        <v>13.09</v>
      </c>
      <c r="F8744" s="512">
        <v>0</v>
      </c>
    </row>
    <row r="8745" spans="1:6">
      <c r="A8745" s="513" t="s">
        <v>14669</v>
      </c>
      <c r="B8745" s="502">
        <v>103741</v>
      </c>
      <c r="C8745" s="503" t="s">
        <v>14670</v>
      </c>
      <c r="D8745" s="502" t="s">
        <v>13</v>
      </c>
      <c r="E8745" s="504">
        <v>0</v>
      </c>
      <c r="F8745" s="512"/>
    </row>
    <row r="8746" spans="1:6">
      <c r="A8746" s="513" t="s">
        <v>14669</v>
      </c>
      <c r="B8746" s="502">
        <v>103755</v>
      </c>
      <c r="C8746" s="503" t="s">
        <v>14671</v>
      </c>
      <c r="D8746" s="502" t="s">
        <v>12</v>
      </c>
      <c r="E8746" s="504">
        <v>0</v>
      </c>
      <c r="F8746" s="512"/>
    </row>
    <row r="8747" spans="1:6">
      <c r="A8747" s="513" t="s">
        <v>14669</v>
      </c>
      <c r="B8747" s="502">
        <v>103753</v>
      </c>
      <c r="C8747" s="503" t="s">
        <v>14672</v>
      </c>
      <c r="D8747" s="502" t="s">
        <v>12</v>
      </c>
      <c r="E8747" s="504">
        <v>0</v>
      </c>
      <c r="F8747" s="512"/>
    </row>
    <row r="8748" spans="1:6">
      <c r="A8748" s="513" t="s">
        <v>14669</v>
      </c>
      <c r="B8748" s="502">
        <v>103754</v>
      </c>
      <c r="C8748" s="503" t="s">
        <v>14673</v>
      </c>
      <c r="D8748" s="502" t="s">
        <v>12</v>
      </c>
      <c r="E8748" s="504">
        <v>0</v>
      </c>
      <c r="F8748" s="512"/>
    </row>
    <row r="8749" spans="1:6">
      <c r="A8749" s="513" t="s">
        <v>14669</v>
      </c>
      <c r="B8749" s="502">
        <v>103752</v>
      </c>
      <c r="C8749" s="503" t="s">
        <v>14674</v>
      </c>
      <c r="D8749" s="502" t="s">
        <v>12</v>
      </c>
      <c r="E8749" s="504">
        <v>0</v>
      </c>
      <c r="F8749" s="512"/>
    </row>
    <row r="8750" spans="1:6">
      <c r="A8750" s="513" t="s">
        <v>14669</v>
      </c>
      <c r="B8750" s="502">
        <v>103759</v>
      </c>
      <c r="C8750" s="503" t="s">
        <v>14675</v>
      </c>
      <c r="D8750" s="502" t="s">
        <v>12</v>
      </c>
      <c r="E8750" s="504">
        <v>0</v>
      </c>
      <c r="F8750" s="512"/>
    </row>
    <row r="8751" spans="1:6">
      <c r="A8751" s="513" t="s">
        <v>14669</v>
      </c>
      <c r="B8751" s="502">
        <v>103757</v>
      </c>
      <c r="C8751" s="503" t="s">
        <v>14676</v>
      </c>
      <c r="D8751" s="502" t="s">
        <v>12</v>
      </c>
      <c r="E8751" s="504">
        <v>0</v>
      </c>
      <c r="F8751" s="512"/>
    </row>
    <row r="8752" spans="1:6">
      <c r="A8752" s="513" t="s">
        <v>14669</v>
      </c>
      <c r="B8752" s="502">
        <v>103758</v>
      </c>
      <c r="C8752" s="503" t="s">
        <v>14677</v>
      </c>
      <c r="D8752" s="502" t="s">
        <v>12</v>
      </c>
      <c r="E8752" s="504">
        <v>0</v>
      </c>
      <c r="F8752" s="512"/>
    </row>
    <row r="8753" spans="1:6">
      <c r="A8753" s="513" t="s">
        <v>14669</v>
      </c>
      <c r="B8753" s="502">
        <v>103756</v>
      </c>
      <c r="C8753" s="503" t="s">
        <v>14678</v>
      </c>
      <c r="D8753" s="502" t="s">
        <v>12</v>
      </c>
      <c r="E8753" s="504">
        <v>0</v>
      </c>
      <c r="F8753" s="512"/>
    </row>
    <row r="8754" spans="1:6">
      <c r="A8754" s="513" t="s">
        <v>14669</v>
      </c>
      <c r="B8754" s="502">
        <v>103734</v>
      </c>
      <c r="C8754" s="503" t="s">
        <v>14679</v>
      </c>
      <c r="D8754" s="502" t="s">
        <v>13</v>
      </c>
      <c r="E8754" s="504">
        <v>0</v>
      </c>
      <c r="F8754" s="512"/>
    </row>
    <row r="8755" spans="1:6">
      <c r="A8755" s="513" t="s">
        <v>14669</v>
      </c>
      <c r="B8755" s="502">
        <v>103740</v>
      </c>
      <c r="C8755" s="503" t="s">
        <v>14680</v>
      </c>
      <c r="D8755" s="502" t="s">
        <v>13</v>
      </c>
      <c r="E8755" s="504">
        <v>0</v>
      </c>
      <c r="F8755" s="512"/>
    </row>
    <row r="8756" spans="1:6">
      <c r="A8756" s="513" t="s">
        <v>14669</v>
      </c>
      <c r="B8756" s="502">
        <v>103747</v>
      </c>
      <c r="C8756" s="503" t="s">
        <v>14681</v>
      </c>
      <c r="D8756" s="502" t="s">
        <v>12</v>
      </c>
      <c r="E8756" s="504">
        <v>0</v>
      </c>
      <c r="F8756" s="512"/>
    </row>
    <row r="8757" spans="1:6">
      <c r="A8757" s="513" t="s">
        <v>14669</v>
      </c>
      <c r="B8757" s="502">
        <v>103746</v>
      </c>
      <c r="C8757" s="503" t="s">
        <v>14682</v>
      </c>
      <c r="D8757" s="502" t="s">
        <v>12</v>
      </c>
      <c r="E8757" s="504">
        <v>0</v>
      </c>
      <c r="F8757" s="512"/>
    </row>
    <row r="8758" spans="1:6">
      <c r="A8758" s="513" t="s">
        <v>14669</v>
      </c>
      <c r="B8758" s="502">
        <v>103749</v>
      </c>
      <c r="C8758" s="503" t="s">
        <v>14683</v>
      </c>
      <c r="D8758" s="502" t="s">
        <v>12</v>
      </c>
      <c r="E8758" s="504">
        <v>0</v>
      </c>
      <c r="F8758" s="512"/>
    </row>
    <row r="8759" spans="1:6">
      <c r="A8759" s="513" t="s">
        <v>14669</v>
      </c>
      <c r="B8759" s="502">
        <v>103744</v>
      </c>
      <c r="C8759" s="503" t="s">
        <v>14684</v>
      </c>
      <c r="D8759" s="502" t="s">
        <v>12</v>
      </c>
      <c r="E8759" s="504">
        <v>0</v>
      </c>
      <c r="F8759" s="512"/>
    </row>
    <row r="8760" spans="1:6">
      <c r="A8760" s="513" t="s">
        <v>14669</v>
      </c>
      <c r="B8760" s="502">
        <v>103748</v>
      </c>
      <c r="C8760" s="503" t="s">
        <v>14685</v>
      </c>
      <c r="D8760" s="502" t="s">
        <v>12</v>
      </c>
      <c r="E8760" s="504">
        <v>0</v>
      </c>
      <c r="F8760" s="512"/>
    </row>
    <row r="8761" spans="1:6">
      <c r="A8761" s="513" t="s">
        <v>14669</v>
      </c>
      <c r="B8761" s="502">
        <v>103745</v>
      </c>
      <c r="C8761" s="503" t="s">
        <v>14686</v>
      </c>
      <c r="D8761" s="502" t="s">
        <v>12</v>
      </c>
      <c r="E8761" s="504">
        <v>0</v>
      </c>
      <c r="F8761" s="512"/>
    </row>
    <row r="8762" spans="1:6">
      <c r="A8762" s="513" t="s">
        <v>14669</v>
      </c>
      <c r="B8762" s="502">
        <v>103751</v>
      </c>
      <c r="C8762" s="503" t="s">
        <v>14687</v>
      </c>
      <c r="D8762" s="502" t="s">
        <v>12</v>
      </c>
      <c r="E8762" s="504">
        <v>0</v>
      </c>
      <c r="F8762" s="512"/>
    </row>
    <row r="8763" spans="1:6">
      <c r="A8763" s="513" t="s">
        <v>14669</v>
      </c>
      <c r="B8763" s="502">
        <v>103750</v>
      </c>
      <c r="C8763" s="503" t="s">
        <v>14688</v>
      </c>
      <c r="D8763" s="502" t="s">
        <v>12</v>
      </c>
      <c r="E8763" s="504">
        <v>0</v>
      </c>
      <c r="F8763" s="512"/>
    </row>
    <row r="8764" spans="1:6">
      <c r="A8764" s="513" t="s">
        <v>14669</v>
      </c>
      <c r="B8764" s="502">
        <v>103735</v>
      </c>
      <c r="C8764" s="503" t="s">
        <v>14689</v>
      </c>
      <c r="D8764" s="502" t="s">
        <v>13</v>
      </c>
      <c r="E8764" s="504">
        <v>0</v>
      </c>
      <c r="F8764" s="512"/>
    </row>
    <row r="8765" spans="1:6">
      <c r="A8765" s="513" t="s">
        <v>14669</v>
      </c>
      <c r="B8765" s="502">
        <v>103738</v>
      </c>
      <c r="C8765" s="503" t="s">
        <v>14690</v>
      </c>
      <c r="D8765" s="502" t="s">
        <v>13</v>
      </c>
      <c r="E8765" s="504">
        <v>0</v>
      </c>
      <c r="F8765" s="512"/>
    </row>
    <row r="8766" spans="1:6">
      <c r="A8766" s="513" t="s">
        <v>14669</v>
      </c>
      <c r="B8766" s="502">
        <v>103736</v>
      </c>
      <c r="C8766" s="503" t="s">
        <v>14691</v>
      </c>
      <c r="D8766" s="502" t="s">
        <v>13</v>
      </c>
      <c r="E8766" s="504">
        <v>0</v>
      </c>
      <c r="F8766" s="512"/>
    </row>
    <row r="8767" spans="1:6">
      <c r="A8767" s="513" t="s">
        <v>14669</v>
      </c>
      <c r="B8767" s="502">
        <v>103739</v>
      </c>
      <c r="C8767" s="503" t="s">
        <v>14692</v>
      </c>
      <c r="D8767" s="502" t="s">
        <v>13</v>
      </c>
      <c r="E8767" s="504">
        <v>0</v>
      </c>
      <c r="F8767" s="512"/>
    </row>
    <row r="8768" spans="1:6">
      <c r="A8768" s="513" t="s">
        <v>14669</v>
      </c>
      <c r="B8768" s="502">
        <v>103737</v>
      </c>
      <c r="C8768" s="503" t="s">
        <v>14693</v>
      </c>
      <c r="D8768" s="502" t="s">
        <v>13</v>
      </c>
      <c r="E8768" s="504">
        <v>0</v>
      </c>
      <c r="F8768" s="512"/>
    </row>
    <row r="8769" spans="1:6">
      <c r="A8769" s="513" t="s">
        <v>14669</v>
      </c>
      <c r="B8769" s="502">
        <v>103742</v>
      </c>
      <c r="C8769" s="503" t="s">
        <v>14694</v>
      </c>
      <c r="D8769" s="502" t="s">
        <v>13</v>
      </c>
      <c r="E8769" s="504">
        <v>0</v>
      </c>
      <c r="F8769" s="512"/>
    </row>
    <row r="8770" spans="1:6">
      <c r="A8770" s="513" t="s">
        <v>14695</v>
      </c>
      <c r="B8770" s="502">
        <v>103689</v>
      </c>
      <c r="C8770" s="503" t="s">
        <v>6002</v>
      </c>
      <c r="D8770" s="502" t="s">
        <v>15</v>
      </c>
      <c r="E8770" s="504">
        <v>463.71</v>
      </c>
      <c r="F8770" s="512">
        <v>0.86260000000000003</v>
      </c>
    </row>
    <row r="8771" spans="1:6">
      <c r="A8771" s="513" t="s">
        <v>14695</v>
      </c>
      <c r="B8771" s="502">
        <v>103702</v>
      </c>
      <c r="C8771" s="503" t="s">
        <v>14696</v>
      </c>
      <c r="D8771" s="502" t="s">
        <v>15</v>
      </c>
      <c r="E8771" s="504">
        <v>0</v>
      </c>
      <c r="F8771" s="512"/>
    </row>
    <row r="8772" spans="1:6">
      <c r="A8772" s="513" t="s">
        <v>14695</v>
      </c>
      <c r="B8772" s="502">
        <v>103700</v>
      </c>
      <c r="C8772" s="503" t="s">
        <v>14697</v>
      </c>
      <c r="D8772" s="502" t="s">
        <v>15</v>
      </c>
      <c r="E8772" s="504">
        <v>0</v>
      </c>
      <c r="F8772" s="512"/>
    </row>
    <row r="8773" spans="1:6">
      <c r="A8773" s="513" t="s">
        <v>14695</v>
      </c>
      <c r="B8773" s="502">
        <v>103698</v>
      </c>
      <c r="C8773" s="503" t="s">
        <v>14698</v>
      </c>
      <c r="D8773" s="502" t="s">
        <v>15</v>
      </c>
      <c r="E8773" s="504">
        <v>0</v>
      </c>
      <c r="F8773" s="512"/>
    </row>
    <row r="8774" spans="1:6">
      <c r="A8774" s="513" t="s">
        <v>14695</v>
      </c>
      <c r="B8774" s="502">
        <v>103703</v>
      </c>
      <c r="C8774" s="503" t="s">
        <v>14699</v>
      </c>
      <c r="D8774" s="502" t="s">
        <v>15</v>
      </c>
      <c r="E8774" s="504">
        <v>0</v>
      </c>
      <c r="F8774" s="512"/>
    </row>
    <row r="8775" spans="1:6">
      <c r="A8775" s="513" t="s">
        <v>14695</v>
      </c>
      <c r="B8775" s="502">
        <v>103701</v>
      </c>
      <c r="C8775" s="503" t="s">
        <v>14700</v>
      </c>
      <c r="D8775" s="502" t="s">
        <v>15</v>
      </c>
      <c r="E8775" s="504">
        <v>0</v>
      </c>
      <c r="F8775" s="512"/>
    </row>
    <row r="8776" spans="1:6">
      <c r="A8776" s="513" t="s">
        <v>14695</v>
      </c>
      <c r="B8776" s="502">
        <v>103699</v>
      </c>
      <c r="C8776" s="503" t="s">
        <v>14701</v>
      </c>
      <c r="D8776" s="502" t="s">
        <v>15</v>
      </c>
      <c r="E8776" s="504">
        <v>0</v>
      </c>
      <c r="F8776" s="512"/>
    </row>
    <row r="8777" spans="1:6">
      <c r="A8777" s="513" t="s">
        <v>14695</v>
      </c>
      <c r="B8777" s="502">
        <v>103704</v>
      </c>
      <c r="C8777" s="503" t="s">
        <v>14702</v>
      </c>
      <c r="D8777" s="502" t="s">
        <v>15</v>
      </c>
      <c r="E8777" s="504">
        <v>0</v>
      </c>
      <c r="F8777" s="512"/>
    </row>
    <row r="8778" spans="1:6">
      <c r="A8778" s="513" t="s">
        <v>14695</v>
      </c>
      <c r="B8778" s="502">
        <v>103706</v>
      </c>
      <c r="C8778" s="503" t="s">
        <v>14703</v>
      </c>
      <c r="D8778" s="502" t="s">
        <v>13</v>
      </c>
      <c r="E8778" s="504">
        <v>0</v>
      </c>
      <c r="F8778" s="512"/>
    </row>
    <row r="8779" spans="1:6">
      <c r="A8779" s="513" t="s">
        <v>14695</v>
      </c>
      <c r="B8779" s="502">
        <v>103707</v>
      </c>
      <c r="C8779" s="503" t="s">
        <v>14704</v>
      </c>
      <c r="D8779" s="502" t="s">
        <v>13</v>
      </c>
      <c r="E8779" s="504">
        <v>0</v>
      </c>
      <c r="F8779" s="512"/>
    </row>
    <row r="8780" spans="1:6">
      <c r="A8780" s="513" t="s">
        <v>14695</v>
      </c>
      <c r="B8780" s="502">
        <v>103708</v>
      </c>
      <c r="C8780" s="503" t="s">
        <v>14705</v>
      </c>
      <c r="D8780" s="502" t="s">
        <v>13</v>
      </c>
      <c r="E8780" s="504">
        <v>0</v>
      </c>
      <c r="F8780" s="512"/>
    </row>
    <row r="8781" spans="1:6">
      <c r="A8781" s="513" t="s">
        <v>14695</v>
      </c>
      <c r="B8781" s="502">
        <v>103709</v>
      </c>
      <c r="C8781" s="503" t="s">
        <v>14706</v>
      </c>
      <c r="D8781" s="502" t="s">
        <v>13</v>
      </c>
      <c r="E8781" s="504">
        <v>0</v>
      </c>
      <c r="F8781" s="512"/>
    </row>
    <row r="8782" spans="1:6">
      <c r="A8782" s="513" t="s">
        <v>14695</v>
      </c>
      <c r="B8782" s="502">
        <v>103710</v>
      </c>
      <c r="C8782" s="503" t="s">
        <v>14707</v>
      </c>
      <c r="D8782" s="502" t="s">
        <v>13</v>
      </c>
      <c r="E8782" s="504">
        <v>0</v>
      </c>
      <c r="F8782" s="512"/>
    </row>
    <row r="8783" spans="1:6">
      <c r="A8783" s="513" t="s">
        <v>14695</v>
      </c>
      <c r="B8783" s="502">
        <v>103711</v>
      </c>
      <c r="C8783" s="503" t="s">
        <v>14708</v>
      </c>
      <c r="D8783" s="502" t="s">
        <v>13</v>
      </c>
      <c r="E8783" s="504">
        <v>0</v>
      </c>
      <c r="F8783" s="512"/>
    </row>
    <row r="8784" spans="1:6">
      <c r="A8784" s="513" t="s">
        <v>14695</v>
      </c>
      <c r="B8784" s="502">
        <v>103712</v>
      </c>
      <c r="C8784" s="503" t="s">
        <v>14709</v>
      </c>
      <c r="D8784" s="502" t="s">
        <v>13</v>
      </c>
      <c r="E8784" s="504">
        <v>0</v>
      </c>
      <c r="F8784" s="512"/>
    </row>
    <row r="8785" spans="1:6">
      <c r="A8785" s="513" t="s">
        <v>14695</v>
      </c>
      <c r="B8785" s="502">
        <v>103713</v>
      </c>
      <c r="C8785" s="503" t="s">
        <v>14710</v>
      </c>
      <c r="D8785" s="502" t="s">
        <v>13</v>
      </c>
      <c r="E8785" s="504">
        <v>0</v>
      </c>
      <c r="F8785" s="512"/>
    </row>
    <row r="8786" spans="1:6">
      <c r="A8786" s="513" t="s">
        <v>14695</v>
      </c>
      <c r="B8786" s="502">
        <v>103714</v>
      </c>
      <c r="C8786" s="503" t="s">
        <v>14711</v>
      </c>
      <c r="D8786" s="502" t="s">
        <v>13</v>
      </c>
      <c r="E8786" s="504">
        <v>0</v>
      </c>
      <c r="F8786" s="512"/>
    </row>
    <row r="8787" spans="1:6">
      <c r="A8787" s="513" t="s">
        <v>14695</v>
      </c>
      <c r="B8787" s="502">
        <v>103715</v>
      </c>
      <c r="C8787" s="503" t="s">
        <v>14712</v>
      </c>
      <c r="D8787" s="502" t="s">
        <v>13</v>
      </c>
      <c r="E8787" s="504">
        <v>0</v>
      </c>
      <c r="F8787" s="512"/>
    </row>
    <row r="8788" spans="1:6">
      <c r="A8788" s="513" t="s">
        <v>14695</v>
      </c>
      <c r="B8788" s="502">
        <v>103716</v>
      </c>
      <c r="C8788" s="503" t="s">
        <v>14713</v>
      </c>
      <c r="D8788" s="502" t="s">
        <v>13</v>
      </c>
      <c r="E8788" s="504">
        <v>0</v>
      </c>
      <c r="F8788" s="512"/>
    </row>
    <row r="8789" spans="1:6">
      <c r="A8789" s="513" t="s">
        <v>14695</v>
      </c>
      <c r="B8789" s="502">
        <v>103717</v>
      </c>
      <c r="C8789" s="503" t="s">
        <v>14714</v>
      </c>
      <c r="D8789" s="502" t="s">
        <v>13</v>
      </c>
      <c r="E8789" s="504">
        <v>0</v>
      </c>
      <c r="F8789" s="512"/>
    </row>
    <row r="8790" spans="1:6">
      <c r="A8790" s="513" t="s">
        <v>14695</v>
      </c>
      <c r="B8790" s="502">
        <v>103718</v>
      </c>
      <c r="C8790" s="503" t="s">
        <v>14715</v>
      </c>
      <c r="D8790" s="502" t="s">
        <v>13</v>
      </c>
      <c r="E8790" s="504">
        <v>0</v>
      </c>
      <c r="F8790" s="512"/>
    </row>
    <row r="8791" spans="1:6">
      <c r="A8791" s="513" t="s">
        <v>14695</v>
      </c>
      <c r="B8791" s="502">
        <v>103719</v>
      </c>
      <c r="C8791" s="503" t="s">
        <v>14716</v>
      </c>
      <c r="D8791" s="502" t="s">
        <v>13</v>
      </c>
      <c r="E8791" s="504">
        <v>0</v>
      </c>
      <c r="F8791" s="512"/>
    </row>
    <row r="8792" spans="1:6">
      <c r="A8792" s="513" t="s">
        <v>14695</v>
      </c>
      <c r="B8792" s="502">
        <v>103720</v>
      </c>
      <c r="C8792" s="503" t="s">
        <v>14717</v>
      </c>
      <c r="D8792" s="502" t="s">
        <v>13</v>
      </c>
      <c r="E8792" s="504">
        <v>0</v>
      </c>
      <c r="F8792" s="512"/>
    </row>
    <row r="8793" spans="1:6">
      <c r="A8793" s="513" t="s">
        <v>14695</v>
      </c>
      <c r="B8793" s="502">
        <v>103721</v>
      </c>
      <c r="C8793" s="503" t="s">
        <v>14718</v>
      </c>
      <c r="D8793" s="502" t="s">
        <v>13</v>
      </c>
      <c r="E8793" s="504">
        <v>0</v>
      </c>
      <c r="F8793" s="512"/>
    </row>
    <row r="8794" spans="1:6">
      <c r="A8794" s="513" t="s">
        <v>14695</v>
      </c>
      <c r="B8794" s="502">
        <v>103705</v>
      </c>
      <c r="C8794" s="503" t="s">
        <v>14719</v>
      </c>
      <c r="D8794" s="502" t="s">
        <v>13</v>
      </c>
      <c r="E8794" s="504">
        <v>0</v>
      </c>
      <c r="F8794" s="512"/>
    </row>
    <row r="8795" spans="1:6">
      <c r="A8795" s="513" t="s">
        <v>14695</v>
      </c>
      <c r="B8795" s="502">
        <v>103722</v>
      </c>
      <c r="C8795" s="503" t="s">
        <v>14720</v>
      </c>
      <c r="D8795" s="502" t="s">
        <v>13</v>
      </c>
      <c r="E8795" s="504">
        <v>0</v>
      </c>
      <c r="F8795" s="512"/>
    </row>
    <row r="8796" spans="1:6">
      <c r="A8796" s="513" t="s">
        <v>14695</v>
      </c>
      <c r="B8796" s="502">
        <v>103723</v>
      </c>
      <c r="C8796" s="503" t="s">
        <v>14721</v>
      </c>
      <c r="D8796" s="502" t="s">
        <v>13</v>
      </c>
      <c r="E8796" s="504">
        <v>0</v>
      </c>
      <c r="F8796" s="512"/>
    </row>
    <row r="8797" spans="1:6">
      <c r="A8797" s="513" t="s">
        <v>14695</v>
      </c>
      <c r="B8797" s="502">
        <v>103724</v>
      </c>
      <c r="C8797" s="503" t="s">
        <v>14722</v>
      </c>
      <c r="D8797" s="502" t="s">
        <v>13</v>
      </c>
      <c r="E8797" s="504">
        <v>0</v>
      </c>
      <c r="F8797" s="512"/>
    </row>
    <row r="8798" spans="1:6">
      <c r="A8798" s="513" t="s">
        <v>14695</v>
      </c>
      <c r="B8798" s="502">
        <v>103725</v>
      </c>
      <c r="C8798" s="503" t="s">
        <v>14723</v>
      </c>
      <c r="D8798" s="502" t="s">
        <v>13</v>
      </c>
      <c r="E8798" s="504">
        <v>0</v>
      </c>
      <c r="F8798" s="512"/>
    </row>
    <row r="8799" spans="1:6">
      <c r="A8799" s="513" t="s">
        <v>14695</v>
      </c>
      <c r="B8799" s="502">
        <v>103726</v>
      </c>
      <c r="C8799" s="503" t="s">
        <v>14724</v>
      </c>
      <c r="D8799" s="502" t="s">
        <v>13</v>
      </c>
      <c r="E8799" s="504">
        <v>0</v>
      </c>
      <c r="F8799" s="512"/>
    </row>
    <row r="8800" spans="1:6">
      <c r="A8800" s="513" t="s">
        <v>14695</v>
      </c>
      <c r="B8800" s="502">
        <v>103727</v>
      </c>
      <c r="C8800" s="503" t="s">
        <v>14725</v>
      </c>
      <c r="D8800" s="502" t="s">
        <v>13</v>
      </c>
      <c r="E8800" s="504">
        <v>0</v>
      </c>
      <c r="F8800" s="512"/>
    </row>
    <row r="8801" spans="1:6">
      <c r="A8801" s="513" t="s">
        <v>14695</v>
      </c>
      <c r="B8801" s="502">
        <v>103728</v>
      </c>
      <c r="C8801" s="503" t="s">
        <v>14726</v>
      </c>
      <c r="D8801" s="502" t="s">
        <v>13</v>
      </c>
      <c r="E8801" s="504">
        <v>0</v>
      </c>
      <c r="F8801" s="512"/>
    </row>
    <row r="8802" spans="1:6">
      <c r="A8802" s="513" t="s">
        <v>14695</v>
      </c>
      <c r="B8802" s="502">
        <v>103729</v>
      </c>
      <c r="C8802" s="503" t="s">
        <v>14727</v>
      </c>
      <c r="D8802" s="502" t="s">
        <v>13</v>
      </c>
      <c r="E8802" s="504">
        <v>0</v>
      </c>
      <c r="F8802" s="512"/>
    </row>
    <row r="8803" spans="1:6">
      <c r="A8803" s="513" t="s">
        <v>14695</v>
      </c>
      <c r="B8803" s="502">
        <v>103730</v>
      </c>
      <c r="C8803" s="503" t="s">
        <v>14728</v>
      </c>
      <c r="D8803" s="502" t="s">
        <v>13</v>
      </c>
      <c r="E8803" s="504">
        <v>0</v>
      </c>
      <c r="F8803" s="512"/>
    </row>
    <row r="8804" spans="1:6">
      <c r="A8804" s="513" t="s">
        <v>14695</v>
      </c>
      <c r="B8804" s="502">
        <v>103731</v>
      </c>
      <c r="C8804" s="503" t="s">
        <v>14729</v>
      </c>
      <c r="D8804" s="502" t="s">
        <v>13</v>
      </c>
      <c r="E8804" s="504">
        <v>0</v>
      </c>
      <c r="F8804" s="512"/>
    </row>
    <row r="8805" spans="1:6">
      <c r="A8805" s="513" t="s">
        <v>14695</v>
      </c>
      <c r="B8805" s="502">
        <v>103732</v>
      </c>
      <c r="C8805" s="503" t="s">
        <v>14730</v>
      </c>
      <c r="D8805" s="502" t="s">
        <v>13</v>
      </c>
      <c r="E8805" s="504">
        <v>0</v>
      </c>
      <c r="F8805" s="512"/>
    </row>
    <row r="8806" spans="1:6">
      <c r="A8806" s="513" t="s">
        <v>14695</v>
      </c>
      <c r="B8806" s="502">
        <v>103733</v>
      </c>
      <c r="C8806" s="503" t="s">
        <v>14731</v>
      </c>
      <c r="D8806" s="502" t="s">
        <v>13</v>
      </c>
      <c r="E8806" s="504">
        <v>0</v>
      </c>
      <c r="F8806" s="512"/>
    </row>
    <row r="8807" spans="1:6">
      <c r="A8807" s="513" t="s">
        <v>14695</v>
      </c>
      <c r="B8807" s="502">
        <v>103694</v>
      </c>
      <c r="C8807" s="503" t="s">
        <v>5301</v>
      </c>
      <c r="D8807" s="502" t="s">
        <v>13</v>
      </c>
      <c r="E8807" s="504">
        <v>117.21</v>
      </c>
      <c r="F8807" s="512">
        <v>0</v>
      </c>
    </row>
    <row r="8808" spans="1:6">
      <c r="A8808" s="513" t="s">
        <v>14695</v>
      </c>
      <c r="B8808" s="502">
        <v>103696</v>
      </c>
      <c r="C8808" s="503" t="s">
        <v>5303</v>
      </c>
      <c r="D8808" s="502" t="s">
        <v>13</v>
      </c>
      <c r="E8808" s="504">
        <v>148</v>
      </c>
      <c r="F8808" s="512">
        <v>0</v>
      </c>
    </row>
    <row r="8809" spans="1:6">
      <c r="A8809" s="513" t="s">
        <v>14695</v>
      </c>
      <c r="B8809" s="502">
        <v>103697</v>
      </c>
      <c r="C8809" s="503" t="s">
        <v>5304</v>
      </c>
      <c r="D8809" s="502" t="s">
        <v>13</v>
      </c>
      <c r="E8809" s="504">
        <v>136.46</v>
      </c>
      <c r="F8809" s="512">
        <v>0</v>
      </c>
    </row>
    <row r="8810" spans="1:6">
      <c r="A8810" s="513" t="s">
        <v>14695</v>
      </c>
      <c r="B8810" s="502">
        <v>103695</v>
      </c>
      <c r="C8810" s="503" t="s">
        <v>5302</v>
      </c>
      <c r="D8810" s="502" t="s">
        <v>13</v>
      </c>
      <c r="E8810" s="504">
        <v>105.67</v>
      </c>
      <c r="F8810" s="512">
        <v>0</v>
      </c>
    </row>
    <row r="8811" spans="1:6">
      <c r="A8811" s="513" t="s">
        <v>14695</v>
      </c>
      <c r="B8811" s="502">
        <v>103690</v>
      </c>
      <c r="C8811" s="503" t="s">
        <v>14732</v>
      </c>
      <c r="D8811" s="502" t="s">
        <v>13</v>
      </c>
      <c r="E8811" s="504">
        <v>0</v>
      </c>
      <c r="F8811" s="512"/>
    </row>
    <row r="8812" spans="1:6">
      <c r="A8812" s="513" t="s">
        <v>14695</v>
      </c>
      <c r="B8812" s="502">
        <v>103693</v>
      </c>
      <c r="C8812" s="503" t="s">
        <v>14733</v>
      </c>
      <c r="D8812" s="502" t="s">
        <v>13</v>
      </c>
      <c r="E8812" s="504">
        <v>0</v>
      </c>
      <c r="F8812" s="512"/>
    </row>
    <row r="8813" spans="1:6">
      <c r="A8813" s="513" t="s">
        <v>14695</v>
      </c>
      <c r="B8813" s="502">
        <v>103692</v>
      </c>
      <c r="C8813" s="503" t="s">
        <v>14734</v>
      </c>
      <c r="D8813" s="502" t="s">
        <v>13</v>
      </c>
      <c r="E8813" s="504">
        <v>0</v>
      </c>
      <c r="F8813" s="512"/>
    </row>
    <row r="8814" spans="1:6">
      <c r="A8814" s="513" t="s">
        <v>14695</v>
      </c>
      <c r="B8814" s="502">
        <v>103691</v>
      </c>
      <c r="C8814" s="503" t="s">
        <v>14735</v>
      </c>
      <c r="D8814" s="502" t="s">
        <v>13</v>
      </c>
      <c r="E8814" s="504">
        <v>0</v>
      </c>
      <c r="F8814" s="512"/>
    </row>
    <row r="8815" spans="1:6">
      <c r="A8815" s="513" t="s">
        <v>14736</v>
      </c>
      <c r="B8815" s="502">
        <v>96987</v>
      </c>
      <c r="C8815" s="503" t="s">
        <v>5775</v>
      </c>
      <c r="D8815" s="502" t="s">
        <v>13</v>
      </c>
      <c r="E8815" s="504">
        <v>119.75</v>
      </c>
      <c r="F8815" s="512">
        <v>4.7800000000000002E-2</v>
      </c>
    </row>
    <row r="8816" spans="1:6">
      <c r="A8816" s="513" t="s">
        <v>14736</v>
      </c>
      <c r="B8816" s="502">
        <v>96989</v>
      </c>
      <c r="C8816" s="503" t="s">
        <v>5777</v>
      </c>
      <c r="D8816" s="502" t="s">
        <v>13</v>
      </c>
      <c r="E8816" s="504">
        <v>113.31</v>
      </c>
      <c r="F8816" s="512">
        <v>0</v>
      </c>
    </row>
    <row r="8817" spans="1:6">
      <c r="A8817" s="513" t="s">
        <v>14736</v>
      </c>
      <c r="B8817" s="502">
        <v>104749</v>
      </c>
      <c r="C8817" s="503" t="s">
        <v>5780</v>
      </c>
      <c r="D8817" s="502" t="s">
        <v>13</v>
      </c>
      <c r="E8817" s="504">
        <v>19.760000000000002</v>
      </c>
      <c r="F8817" s="512">
        <v>0</v>
      </c>
    </row>
    <row r="8818" spans="1:6">
      <c r="A8818" s="513" t="s">
        <v>14736</v>
      </c>
      <c r="B8818" s="502">
        <v>104750</v>
      </c>
      <c r="C8818" s="503" t="s">
        <v>5781</v>
      </c>
      <c r="D8818" s="502" t="s">
        <v>13</v>
      </c>
      <c r="E8818" s="504">
        <v>16.260000000000002</v>
      </c>
      <c r="F8818" s="512">
        <v>0</v>
      </c>
    </row>
    <row r="8819" spans="1:6">
      <c r="A8819" s="513" t="s">
        <v>14736</v>
      </c>
      <c r="B8819" s="502">
        <v>104751</v>
      </c>
      <c r="C8819" s="503" t="s">
        <v>5782</v>
      </c>
      <c r="D8819" s="502" t="s">
        <v>13</v>
      </c>
      <c r="E8819" s="504">
        <v>22.27</v>
      </c>
      <c r="F8819" s="512">
        <v>0</v>
      </c>
    </row>
    <row r="8820" spans="1:6">
      <c r="A8820" s="513" t="s">
        <v>14736</v>
      </c>
      <c r="B8820" s="502">
        <v>104752</v>
      </c>
      <c r="C8820" s="503" t="s">
        <v>5783</v>
      </c>
      <c r="D8820" s="502" t="s">
        <v>13</v>
      </c>
      <c r="E8820" s="504">
        <v>21.31</v>
      </c>
      <c r="F8820" s="512">
        <v>0</v>
      </c>
    </row>
    <row r="8821" spans="1:6">
      <c r="A8821" s="513" t="s">
        <v>14736</v>
      </c>
      <c r="B8821" s="502">
        <v>104753</v>
      </c>
      <c r="C8821" s="503" t="s">
        <v>5784</v>
      </c>
      <c r="D8821" s="502" t="s">
        <v>13</v>
      </c>
      <c r="E8821" s="504">
        <v>25.65</v>
      </c>
      <c r="F8821" s="512">
        <v>0</v>
      </c>
    </row>
    <row r="8822" spans="1:6">
      <c r="A8822" s="513" t="s">
        <v>14736</v>
      </c>
      <c r="B8822" s="502">
        <v>104754</v>
      </c>
      <c r="C8822" s="503" t="s">
        <v>5785</v>
      </c>
      <c r="D8822" s="502" t="s">
        <v>13</v>
      </c>
      <c r="E8822" s="504">
        <v>33.090000000000003</v>
      </c>
      <c r="F8822" s="512">
        <v>0</v>
      </c>
    </row>
    <row r="8823" spans="1:6">
      <c r="A8823" s="513" t="s">
        <v>14736</v>
      </c>
      <c r="B8823" s="502">
        <v>104755</v>
      </c>
      <c r="C8823" s="503" t="s">
        <v>5786</v>
      </c>
      <c r="D8823" s="502" t="s">
        <v>13</v>
      </c>
      <c r="E8823" s="504">
        <v>44.63</v>
      </c>
      <c r="F8823" s="512">
        <v>0</v>
      </c>
    </row>
    <row r="8824" spans="1:6">
      <c r="A8824" s="513" t="s">
        <v>14736</v>
      </c>
      <c r="B8824" s="502">
        <v>96982</v>
      </c>
      <c r="C8824" s="503" t="s">
        <v>14737</v>
      </c>
      <c r="D8824" s="502" t="s">
        <v>13</v>
      </c>
      <c r="E8824" s="504">
        <v>0</v>
      </c>
      <c r="F8824" s="512"/>
    </row>
    <row r="8825" spans="1:6">
      <c r="A8825" s="513" t="s">
        <v>14736</v>
      </c>
      <c r="B8825" s="502">
        <v>96993</v>
      </c>
      <c r="C8825" s="503" t="s">
        <v>14738</v>
      </c>
      <c r="D8825" s="502" t="s">
        <v>13</v>
      </c>
      <c r="E8825" s="504">
        <v>0</v>
      </c>
      <c r="F8825" s="512"/>
    </row>
    <row r="8826" spans="1:6">
      <c r="A8826" s="513" t="s">
        <v>14736</v>
      </c>
      <c r="B8826" s="502">
        <v>96990</v>
      </c>
      <c r="C8826" s="503" t="s">
        <v>14739</v>
      </c>
      <c r="D8826" s="502" t="s">
        <v>13</v>
      </c>
      <c r="E8826" s="504">
        <v>0</v>
      </c>
      <c r="F8826" s="512"/>
    </row>
    <row r="8827" spans="1:6">
      <c r="A8827" s="513" t="s">
        <v>14736</v>
      </c>
      <c r="B8827" s="502">
        <v>96991</v>
      </c>
      <c r="C8827" s="503" t="s">
        <v>14740</v>
      </c>
      <c r="D8827" s="502" t="s">
        <v>13</v>
      </c>
      <c r="E8827" s="504">
        <v>0</v>
      </c>
      <c r="F8827" s="512"/>
    </row>
    <row r="8828" spans="1:6">
      <c r="A8828" s="513" t="s">
        <v>14736</v>
      </c>
      <c r="B8828" s="502">
        <v>96992</v>
      </c>
      <c r="C8828" s="503" t="s">
        <v>14741</v>
      </c>
      <c r="D8828" s="502" t="s">
        <v>13</v>
      </c>
      <c r="E8828" s="504">
        <v>0</v>
      </c>
      <c r="F8828" s="512"/>
    </row>
    <row r="8829" spans="1:6">
      <c r="A8829" s="513" t="s">
        <v>14736</v>
      </c>
      <c r="B8829" s="502">
        <v>96994</v>
      </c>
      <c r="C8829" s="503" t="s">
        <v>14742</v>
      </c>
      <c r="D8829" s="502" t="s">
        <v>13</v>
      </c>
      <c r="E8829" s="504">
        <v>0</v>
      </c>
      <c r="F8829" s="512"/>
    </row>
    <row r="8830" spans="1:6">
      <c r="A8830" s="513" t="s">
        <v>14736</v>
      </c>
      <c r="B8830" s="502">
        <v>96973</v>
      </c>
      <c r="C8830" s="503" t="s">
        <v>5765</v>
      </c>
      <c r="D8830" s="502" t="s">
        <v>12</v>
      </c>
      <c r="E8830" s="504">
        <v>82.3</v>
      </c>
      <c r="F8830" s="512">
        <v>1.15E-2</v>
      </c>
    </row>
    <row r="8831" spans="1:6">
      <c r="A8831" s="513" t="s">
        <v>14736</v>
      </c>
      <c r="B8831" s="502">
        <v>104743</v>
      </c>
      <c r="C8831" s="503" t="s">
        <v>14743</v>
      </c>
      <c r="D8831" s="502" t="s">
        <v>12</v>
      </c>
      <c r="E8831" s="504">
        <v>0</v>
      </c>
      <c r="F8831" s="512"/>
    </row>
    <row r="8832" spans="1:6">
      <c r="A8832" s="513" t="s">
        <v>14736</v>
      </c>
      <c r="B8832" s="502">
        <v>96977</v>
      </c>
      <c r="C8832" s="503" t="s">
        <v>5769</v>
      </c>
      <c r="D8832" s="502" t="s">
        <v>12</v>
      </c>
      <c r="E8832" s="504">
        <v>74.069999999999993</v>
      </c>
      <c r="F8832" s="512">
        <v>0</v>
      </c>
    </row>
    <row r="8833" spans="1:6">
      <c r="A8833" s="513" t="s">
        <v>14736</v>
      </c>
      <c r="B8833" s="502">
        <v>96974</v>
      </c>
      <c r="C8833" s="503" t="s">
        <v>5766</v>
      </c>
      <c r="D8833" s="502" t="s">
        <v>12</v>
      </c>
      <c r="E8833" s="504">
        <v>107.82</v>
      </c>
      <c r="F8833" s="512">
        <v>8.8000000000000005E-3</v>
      </c>
    </row>
    <row r="8834" spans="1:6">
      <c r="A8834" s="513" t="s">
        <v>14736</v>
      </c>
      <c r="B8834" s="502">
        <v>104744</v>
      </c>
      <c r="C8834" s="503" t="s">
        <v>14744</v>
      </c>
      <c r="D8834" s="502" t="s">
        <v>12</v>
      </c>
      <c r="E8834" s="504">
        <v>0</v>
      </c>
      <c r="F8834" s="512"/>
    </row>
    <row r="8835" spans="1:6">
      <c r="A8835" s="513" t="s">
        <v>14736</v>
      </c>
      <c r="B8835" s="502">
        <v>96978</v>
      </c>
      <c r="C8835" s="503" t="s">
        <v>5770</v>
      </c>
      <c r="D8835" s="502" t="s">
        <v>12</v>
      </c>
      <c r="E8835" s="504">
        <v>97.65</v>
      </c>
      <c r="F8835" s="512">
        <v>0</v>
      </c>
    </row>
    <row r="8836" spans="1:6">
      <c r="A8836" s="513" t="s">
        <v>14736</v>
      </c>
      <c r="B8836" s="502">
        <v>96975</v>
      </c>
      <c r="C8836" s="503" t="s">
        <v>5767</v>
      </c>
      <c r="D8836" s="502" t="s">
        <v>12</v>
      </c>
      <c r="E8836" s="504">
        <v>134.77000000000001</v>
      </c>
      <c r="F8836" s="512">
        <v>7.0000000000000001E-3</v>
      </c>
    </row>
    <row r="8837" spans="1:6">
      <c r="A8837" s="513" t="s">
        <v>14736</v>
      </c>
      <c r="B8837" s="502">
        <v>104745</v>
      </c>
      <c r="C8837" s="503" t="s">
        <v>14745</v>
      </c>
      <c r="D8837" s="502" t="s">
        <v>12</v>
      </c>
      <c r="E8837" s="504">
        <v>0</v>
      </c>
      <c r="F8837" s="512"/>
    </row>
    <row r="8838" spans="1:6">
      <c r="A8838" s="513" t="s">
        <v>14736</v>
      </c>
      <c r="B8838" s="502">
        <v>96979</v>
      </c>
      <c r="C8838" s="503" t="s">
        <v>5771</v>
      </c>
      <c r="D8838" s="502" t="s">
        <v>12</v>
      </c>
      <c r="E8838" s="504">
        <v>139.82</v>
      </c>
      <c r="F8838" s="512">
        <v>0</v>
      </c>
    </row>
    <row r="8839" spans="1:6">
      <c r="A8839" s="513" t="s">
        <v>14736</v>
      </c>
      <c r="B8839" s="502">
        <v>96976</v>
      </c>
      <c r="C8839" s="503" t="s">
        <v>5768</v>
      </c>
      <c r="D8839" s="502" t="s">
        <v>12</v>
      </c>
      <c r="E8839" s="504">
        <v>180.01</v>
      </c>
      <c r="F8839" s="512">
        <v>5.3E-3</v>
      </c>
    </row>
    <row r="8840" spans="1:6">
      <c r="A8840" s="513" t="s">
        <v>14736</v>
      </c>
      <c r="B8840" s="502">
        <v>96984</v>
      </c>
      <c r="C8840" s="503" t="s">
        <v>5772</v>
      </c>
      <c r="D8840" s="502" t="s">
        <v>13</v>
      </c>
      <c r="E8840" s="504">
        <v>65.58</v>
      </c>
      <c r="F8840" s="512">
        <v>0</v>
      </c>
    </row>
    <row r="8841" spans="1:6">
      <c r="A8841" s="513" t="s">
        <v>14736</v>
      </c>
      <c r="B8841" s="502">
        <v>96980</v>
      </c>
      <c r="C8841" s="503" t="s">
        <v>14746</v>
      </c>
      <c r="D8841" s="502" t="s">
        <v>12</v>
      </c>
      <c r="E8841" s="504">
        <v>0</v>
      </c>
      <c r="F8841" s="512"/>
    </row>
    <row r="8842" spans="1:6">
      <c r="A8842" s="513" t="s">
        <v>14736</v>
      </c>
      <c r="B8842" s="502">
        <v>96986</v>
      </c>
      <c r="C8842" s="503" t="s">
        <v>5774</v>
      </c>
      <c r="D8842" s="502" t="s">
        <v>13</v>
      </c>
      <c r="E8842" s="504">
        <v>111.12</v>
      </c>
      <c r="F8842" s="512">
        <v>0</v>
      </c>
    </row>
    <row r="8843" spans="1:6">
      <c r="A8843" s="513" t="s">
        <v>14736</v>
      </c>
      <c r="B8843" s="502">
        <v>96985</v>
      </c>
      <c r="C8843" s="503" t="s">
        <v>5773</v>
      </c>
      <c r="D8843" s="502" t="s">
        <v>13</v>
      </c>
      <c r="E8843" s="504">
        <v>74.3</v>
      </c>
      <c r="F8843" s="512">
        <v>0</v>
      </c>
    </row>
    <row r="8844" spans="1:6">
      <c r="A8844" s="513" t="s">
        <v>14736</v>
      </c>
      <c r="B8844" s="502">
        <v>96988</v>
      </c>
      <c r="C8844" s="503" t="s">
        <v>5776</v>
      </c>
      <c r="D8844" s="502" t="s">
        <v>13</v>
      </c>
      <c r="E8844" s="504">
        <v>135.44</v>
      </c>
      <c r="F8844" s="512">
        <v>0</v>
      </c>
    </row>
    <row r="8845" spans="1:6">
      <c r="A8845" s="513" t="s">
        <v>14736</v>
      </c>
      <c r="B8845" s="502">
        <v>104746</v>
      </c>
      <c r="C8845" s="503" t="s">
        <v>5779</v>
      </c>
      <c r="D8845" s="502" t="s">
        <v>13</v>
      </c>
      <c r="E8845" s="504">
        <v>25.93</v>
      </c>
      <c r="F8845" s="512">
        <v>0.1103</v>
      </c>
    </row>
    <row r="8846" spans="1:6">
      <c r="A8846" s="513" t="s">
        <v>14736</v>
      </c>
      <c r="B8846" s="502">
        <v>104747</v>
      </c>
      <c r="C8846" s="503" t="s">
        <v>14747</v>
      </c>
      <c r="D8846" s="502" t="s">
        <v>13</v>
      </c>
      <c r="E8846" s="504">
        <v>0</v>
      </c>
      <c r="F8846" s="512"/>
    </row>
    <row r="8847" spans="1:6">
      <c r="A8847" s="513" t="s">
        <v>14736</v>
      </c>
      <c r="B8847" s="502">
        <v>96983</v>
      </c>
      <c r="C8847" s="503" t="s">
        <v>14748</v>
      </c>
      <c r="D8847" s="502" t="s">
        <v>13</v>
      </c>
      <c r="E8847" s="504">
        <v>0</v>
      </c>
      <c r="F8847" s="512"/>
    </row>
    <row r="8848" spans="1:6">
      <c r="A8848" s="513" t="s">
        <v>14736</v>
      </c>
      <c r="B8848" s="502">
        <v>104748</v>
      </c>
      <c r="C8848" s="503" t="s">
        <v>14749</v>
      </c>
      <c r="D8848" s="502" t="s">
        <v>13</v>
      </c>
      <c r="E8848" s="504">
        <v>0</v>
      </c>
      <c r="F8848" s="512"/>
    </row>
    <row r="8849" spans="1:6">
      <c r="A8849" s="513" t="s">
        <v>14736</v>
      </c>
      <c r="B8849" s="502">
        <v>98463</v>
      </c>
      <c r="C8849" s="503" t="s">
        <v>5778</v>
      </c>
      <c r="D8849" s="502" t="s">
        <v>13</v>
      </c>
      <c r="E8849" s="504">
        <v>26.3</v>
      </c>
      <c r="F8849" s="512">
        <v>5.4399999999999997E-2</v>
      </c>
    </row>
    <row r="8850" spans="1:6">
      <c r="A8850" s="513" t="s">
        <v>14750</v>
      </c>
      <c r="B8850" s="502">
        <v>104827</v>
      </c>
      <c r="C8850" s="503" t="s">
        <v>14751</v>
      </c>
      <c r="D8850" s="502" t="s">
        <v>13</v>
      </c>
      <c r="E8850" s="504">
        <v>0</v>
      </c>
      <c r="F8850" s="512"/>
    </row>
    <row r="8851" spans="1:6">
      <c r="A8851" s="513" t="s">
        <v>14750</v>
      </c>
      <c r="B8851" s="502">
        <v>104828</v>
      </c>
      <c r="C8851" s="503" t="s">
        <v>14752</v>
      </c>
      <c r="D8851" s="502" t="s">
        <v>13</v>
      </c>
      <c r="E8851" s="504">
        <v>0</v>
      </c>
      <c r="F8851" s="512"/>
    </row>
    <row r="8852" spans="1:6">
      <c r="A8852" s="513" t="s">
        <v>14750</v>
      </c>
      <c r="B8852" s="502">
        <v>104824</v>
      </c>
      <c r="C8852" s="503" t="s">
        <v>14753</v>
      </c>
      <c r="D8852" s="502" t="s">
        <v>13</v>
      </c>
      <c r="E8852" s="504">
        <v>0</v>
      </c>
      <c r="F8852" s="512"/>
    </row>
    <row r="8853" spans="1:6">
      <c r="A8853" s="513" t="s">
        <v>14750</v>
      </c>
      <c r="B8853" s="502">
        <v>104826</v>
      </c>
      <c r="C8853" s="503" t="s">
        <v>14754</v>
      </c>
      <c r="D8853" s="502" t="s">
        <v>13</v>
      </c>
      <c r="E8853" s="504">
        <v>0</v>
      </c>
      <c r="F8853" s="512"/>
    </row>
    <row r="8854" spans="1:6">
      <c r="A8854" s="513" t="s">
        <v>14750</v>
      </c>
      <c r="B8854" s="502">
        <v>104825</v>
      </c>
      <c r="C8854" s="503" t="s">
        <v>14755</v>
      </c>
      <c r="D8854" s="502" t="s">
        <v>13</v>
      </c>
      <c r="E8854" s="504">
        <v>0</v>
      </c>
      <c r="F8854" s="512"/>
    </row>
    <row r="8855" spans="1:6">
      <c r="A8855" s="513" t="s">
        <v>14756</v>
      </c>
      <c r="B8855" s="502">
        <v>104993</v>
      </c>
      <c r="C8855" s="503" t="s">
        <v>14757</v>
      </c>
      <c r="D8855" s="502" t="s">
        <v>13</v>
      </c>
      <c r="E8855" s="504">
        <v>0</v>
      </c>
      <c r="F8855" s="512"/>
    </row>
    <row r="8856" spans="1:6">
      <c r="A8856" s="513" t="s">
        <v>14756</v>
      </c>
      <c r="B8856" s="502">
        <v>104994</v>
      </c>
      <c r="C8856" s="503" t="s">
        <v>14758</v>
      </c>
      <c r="D8856" s="502" t="s">
        <v>13</v>
      </c>
      <c r="E8856" s="504">
        <v>0</v>
      </c>
      <c r="F8856" s="512"/>
    </row>
    <row r="8857" spans="1:6">
      <c r="A8857" s="513" t="s">
        <v>14756</v>
      </c>
      <c r="B8857" s="502">
        <v>104995</v>
      </c>
      <c r="C8857" s="503" t="s">
        <v>14759</v>
      </c>
      <c r="D8857" s="502" t="s">
        <v>13</v>
      </c>
      <c r="E8857" s="504">
        <v>0</v>
      </c>
      <c r="F8857" s="512"/>
    </row>
    <row r="8858" spans="1:6">
      <c r="A8858" s="513" t="s">
        <v>14756</v>
      </c>
      <c r="B8858" s="502">
        <v>104996</v>
      </c>
      <c r="C8858" s="503" t="s">
        <v>14760</v>
      </c>
      <c r="D8858" s="502" t="s">
        <v>13</v>
      </c>
      <c r="E8858" s="504">
        <v>0</v>
      </c>
      <c r="F8858" s="512"/>
    </row>
    <row r="8859" spans="1:6">
      <c r="A8859" s="513" t="s">
        <v>14756</v>
      </c>
      <c r="B8859" s="502">
        <v>95676</v>
      </c>
      <c r="C8859" s="503" t="s">
        <v>7220</v>
      </c>
      <c r="D8859" s="502" t="s">
        <v>13</v>
      </c>
      <c r="E8859" s="504">
        <v>143.37</v>
      </c>
      <c r="F8859" s="512">
        <v>0</v>
      </c>
    </row>
    <row r="8860" spans="1:6">
      <c r="A8860" s="513" t="s">
        <v>14756</v>
      </c>
      <c r="B8860" s="502">
        <v>95677</v>
      </c>
      <c r="C8860" s="503" t="s">
        <v>14761</v>
      </c>
      <c r="D8860" s="502" t="s">
        <v>13</v>
      </c>
      <c r="E8860" s="504">
        <v>0</v>
      </c>
      <c r="F8860" s="512"/>
    </row>
    <row r="8861" spans="1:6">
      <c r="A8861" s="513" t="s">
        <v>14756</v>
      </c>
      <c r="B8861" s="502">
        <v>105135</v>
      </c>
      <c r="C8861" s="503" t="s">
        <v>7225</v>
      </c>
      <c r="D8861" s="502" t="s">
        <v>13</v>
      </c>
      <c r="E8861" s="504">
        <v>815.57</v>
      </c>
      <c r="F8861" s="512">
        <v>0.94940000000000002</v>
      </c>
    </row>
    <row r="8862" spans="1:6">
      <c r="A8862" s="513" t="s">
        <v>14756</v>
      </c>
      <c r="B8862" s="502">
        <v>104998</v>
      </c>
      <c r="C8862" s="503" t="s">
        <v>7224</v>
      </c>
      <c r="D8862" s="502" t="s">
        <v>13</v>
      </c>
      <c r="E8862" s="504">
        <v>501.52</v>
      </c>
      <c r="F8862" s="512">
        <v>0.92889999999999995</v>
      </c>
    </row>
    <row r="8863" spans="1:6">
      <c r="A8863" s="513" t="s">
        <v>14756</v>
      </c>
      <c r="B8863" s="502">
        <v>104997</v>
      </c>
      <c r="C8863" s="503" t="s">
        <v>7223</v>
      </c>
      <c r="D8863" s="502" t="s">
        <v>13</v>
      </c>
      <c r="E8863" s="504">
        <v>376.85</v>
      </c>
      <c r="F8863" s="512">
        <v>0.90539999999999998</v>
      </c>
    </row>
    <row r="8864" spans="1:6">
      <c r="A8864" s="513" t="s">
        <v>14756</v>
      </c>
      <c r="B8864" s="502">
        <v>95673</v>
      </c>
      <c r="C8864" s="503" t="s">
        <v>7217</v>
      </c>
      <c r="D8864" s="502" t="s">
        <v>13</v>
      </c>
      <c r="E8864" s="504">
        <v>112.96</v>
      </c>
      <c r="F8864" s="512">
        <v>0.79</v>
      </c>
    </row>
    <row r="8865" spans="1:6">
      <c r="A8865" s="513" t="s">
        <v>14756</v>
      </c>
      <c r="B8865" s="502">
        <v>95674</v>
      </c>
      <c r="C8865" s="503" t="s">
        <v>7218</v>
      </c>
      <c r="D8865" s="502" t="s">
        <v>13</v>
      </c>
      <c r="E8865" s="504">
        <v>119.52</v>
      </c>
      <c r="F8865" s="512">
        <v>0.80149999999999999</v>
      </c>
    </row>
    <row r="8866" spans="1:6">
      <c r="A8866" s="513" t="s">
        <v>14756</v>
      </c>
      <c r="B8866" s="502">
        <v>104992</v>
      </c>
      <c r="C8866" s="503" t="s">
        <v>7222</v>
      </c>
      <c r="D8866" s="502" t="s">
        <v>13</v>
      </c>
      <c r="E8866" s="504">
        <v>1136.23</v>
      </c>
      <c r="F8866" s="512">
        <v>0.9587</v>
      </c>
    </row>
    <row r="8867" spans="1:6">
      <c r="A8867" s="513" t="s">
        <v>14756</v>
      </c>
      <c r="B8867" s="502">
        <v>95675</v>
      </c>
      <c r="C8867" s="503" t="s">
        <v>7219</v>
      </c>
      <c r="D8867" s="502" t="s">
        <v>13</v>
      </c>
      <c r="E8867" s="504">
        <v>147.49</v>
      </c>
      <c r="F8867" s="512">
        <v>0.80079999999999996</v>
      </c>
    </row>
    <row r="8868" spans="1:6">
      <c r="A8868" s="513" t="s">
        <v>14756</v>
      </c>
      <c r="B8868" s="502">
        <v>95648</v>
      </c>
      <c r="C8868" s="503" t="s">
        <v>7193</v>
      </c>
      <c r="D8868" s="502" t="s">
        <v>13</v>
      </c>
      <c r="E8868" s="504">
        <v>616.70000000000005</v>
      </c>
      <c r="F8868" s="512">
        <v>0</v>
      </c>
    </row>
    <row r="8869" spans="1:6">
      <c r="A8869" s="513" t="s">
        <v>14756</v>
      </c>
      <c r="B8869" s="502">
        <v>95649</v>
      </c>
      <c r="C8869" s="503" t="s">
        <v>7194</v>
      </c>
      <c r="D8869" s="502" t="s">
        <v>13</v>
      </c>
      <c r="E8869" s="504">
        <v>1067.42</v>
      </c>
      <c r="F8869" s="512">
        <v>0</v>
      </c>
    </row>
    <row r="8870" spans="1:6">
      <c r="A8870" s="513" t="s">
        <v>14756</v>
      </c>
      <c r="B8870" s="502">
        <v>95650</v>
      </c>
      <c r="C8870" s="503" t="s">
        <v>7195</v>
      </c>
      <c r="D8870" s="502" t="s">
        <v>13</v>
      </c>
      <c r="E8870" s="504">
        <v>1560.11</v>
      </c>
      <c r="F8870" s="512">
        <v>0</v>
      </c>
    </row>
    <row r="8871" spans="1:6">
      <c r="A8871" s="513" t="s">
        <v>14756</v>
      </c>
      <c r="B8871" s="502">
        <v>95651</v>
      </c>
      <c r="C8871" s="503" t="s">
        <v>7196</v>
      </c>
      <c r="D8871" s="502" t="s">
        <v>13</v>
      </c>
      <c r="E8871" s="504">
        <v>2027.78</v>
      </c>
      <c r="F8871" s="512">
        <v>0</v>
      </c>
    </row>
    <row r="8872" spans="1:6">
      <c r="A8872" s="513" t="s">
        <v>14756</v>
      </c>
      <c r="B8872" s="502">
        <v>95652</v>
      </c>
      <c r="C8872" s="503" t="s">
        <v>7197</v>
      </c>
      <c r="D8872" s="502" t="s">
        <v>13</v>
      </c>
      <c r="E8872" s="504">
        <v>762.06</v>
      </c>
      <c r="F8872" s="512">
        <v>0</v>
      </c>
    </row>
    <row r="8873" spans="1:6">
      <c r="A8873" s="513" t="s">
        <v>14756</v>
      </c>
      <c r="B8873" s="502">
        <v>95653</v>
      </c>
      <c r="C8873" s="503" t="s">
        <v>7198</v>
      </c>
      <c r="D8873" s="502" t="s">
        <v>13</v>
      </c>
      <c r="E8873" s="504">
        <v>1356.24</v>
      </c>
      <c r="F8873" s="512">
        <v>0</v>
      </c>
    </row>
    <row r="8874" spans="1:6">
      <c r="A8874" s="513" t="s">
        <v>14756</v>
      </c>
      <c r="B8874" s="502">
        <v>95654</v>
      </c>
      <c r="C8874" s="503" t="s">
        <v>7199</v>
      </c>
      <c r="D8874" s="502" t="s">
        <v>13</v>
      </c>
      <c r="E8874" s="504">
        <v>1998.12</v>
      </c>
      <c r="F8874" s="512">
        <v>0</v>
      </c>
    </row>
    <row r="8875" spans="1:6">
      <c r="A8875" s="513" t="s">
        <v>14756</v>
      </c>
      <c r="B8875" s="502">
        <v>95655</v>
      </c>
      <c r="C8875" s="503" t="s">
        <v>7200</v>
      </c>
      <c r="D8875" s="502" t="s">
        <v>13</v>
      </c>
      <c r="E8875" s="504">
        <v>2607.9899999999998</v>
      </c>
      <c r="F8875" s="512">
        <v>0</v>
      </c>
    </row>
    <row r="8876" spans="1:6">
      <c r="A8876" s="513" t="s">
        <v>14756</v>
      </c>
      <c r="B8876" s="502">
        <v>95657</v>
      </c>
      <c r="C8876" s="503" t="s">
        <v>7201</v>
      </c>
      <c r="D8876" s="502" t="s">
        <v>13</v>
      </c>
      <c r="E8876" s="504">
        <v>352.14</v>
      </c>
      <c r="F8876" s="512">
        <v>0</v>
      </c>
    </row>
    <row r="8877" spans="1:6">
      <c r="A8877" s="513" t="s">
        <v>14756</v>
      </c>
      <c r="B8877" s="502">
        <v>95658</v>
      </c>
      <c r="C8877" s="503" t="s">
        <v>7202</v>
      </c>
      <c r="D8877" s="502" t="s">
        <v>13</v>
      </c>
      <c r="E8877" s="504">
        <v>641.37</v>
      </c>
      <c r="F8877" s="512">
        <v>0</v>
      </c>
    </row>
    <row r="8878" spans="1:6">
      <c r="A8878" s="513" t="s">
        <v>14756</v>
      </c>
      <c r="B8878" s="502">
        <v>95659</v>
      </c>
      <c r="C8878" s="503" t="s">
        <v>7203</v>
      </c>
      <c r="D8878" s="502" t="s">
        <v>13</v>
      </c>
      <c r="E8878" s="504">
        <v>954.68</v>
      </c>
      <c r="F8878" s="512">
        <v>0</v>
      </c>
    </row>
    <row r="8879" spans="1:6">
      <c r="A8879" s="513" t="s">
        <v>14756</v>
      </c>
      <c r="B8879" s="502">
        <v>95660</v>
      </c>
      <c r="C8879" s="503" t="s">
        <v>7204</v>
      </c>
      <c r="D8879" s="502" t="s">
        <v>13</v>
      </c>
      <c r="E8879" s="504">
        <v>1251.48</v>
      </c>
      <c r="F8879" s="512">
        <v>0</v>
      </c>
    </row>
    <row r="8880" spans="1:6">
      <c r="A8880" s="513" t="s">
        <v>14756</v>
      </c>
      <c r="B8880" s="502">
        <v>95661</v>
      </c>
      <c r="C8880" s="503" t="s">
        <v>7205</v>
      </c>
      <c r="D8880" s="502" t="s">
        <v>13</v>
      </c>
      <c r="E8880" s="504">
        <v>437.38</v>
      </c>
      <c r="F8880" s="512">
        <v>0</v>
      </c>
    </row>
    <row r="8881" spans="1:6">
      <c r="A8881" s="513" t="s">
        <v>14756</v>
      </c>
      <c r="B8881" s="502">
        <v>95662</v>
      </c>
      <c r="C8881" s="503" t="s">
        <v>7206</v>
      </c>
      <c r="D8881" s="502" t="s">
        <v>13</v>
      </c>
      <c r="E8881" s="504">
        <v>810.23</v>
      </c>
      <c r="F8881" s="512">
        <v>0</v>
      </c>
    </row>
    <row r="8882" spans="1:6">
      <c r="A8882" s="513" t="s">
        <v>14756</v>
      </c>
      <c r="B8882" s="502">
        <v>95663</v>
      </c>
      <c r="C8882" s="503" t="s">
        <v>7207</v>
      </c>
      <c r="D8882" s="502" t="s">
        <v>13</v>
      </c>
      <c r="E8882" s="504">
        <v>1212.05</v>
      </c>
      <c r="F8882" s="512">
        <v>0</v>
      </c>
    </row>
    <row r="8883" spans="1:6">
      <c r="A8883" s="513" t="s">
        <v>14756</v>
      </c>
      <c r="B8883" s="502">
        <v>95664</v>
      </c>
      <c r="C8883" s="503" t="s">
        <v>7208</v>
      </c>
      <c r="D8883" s="502" t="s">
        <v>13</v>
      </c>
      <c r="E8883" s="504">
        <v>1591.37</v>
      </c>
      <c r="F8883" s="512">
        <v>0</v>
      </c>
    </row>
    <row r="8884" spans="1:6">
      <c r="A8884" s="513" t="s">
        <v>14756</v>
      </c>
      <c r="B8884" s="502">
        <v>95665</v>
      </c>
      <c r="C8884" s="503" t="s">
        <v>7209</v>
      </c>
      <c r="D8884" s="502" t="s">
        <v>13</v>
      </c>
      <c r="E8884" s="504">
        <v>390.82</v>
      </c>
      <c r="F8884" s="512">
        <v>0</v>
      </c>
    </row>
    <row r="8885" spans="1:6">
      <c r="A8885" s="513" t="s">
        <v>14756</v>
      </c>
      <c r="B8885" s="502">
        <v>95666</v>
      </c>
      <c r="C8885" s="503" t="s">
        <v>7210</v>
      </c>
      <c r="D8885" s="502" t="s">
        <v>13</v>
      </c>
      <c r="E8885" s="504">
        <v>691.15</v>
      </c>
      <c r="F8885" s="512">
        <v>0</v>
      </c>
    </row>
    <row r="8886" spans="1:6">
      <c r="A8886" s="513" t="s">
        <v>14756</v>
      </c>
      <c r="B8886" s="502">
        <v>95667</v>
      </c>
      <c r="C8886" s="503" t="s">
        <v>7211</v>
      </c>
      <c r="D8886" s="502" t="s">
        <v>13</v>
      </c>
      <c r="E8886" s="504">
        <v>1023.39</v>
      </c>
      <c r="F8886" s="512">
        <v>0</v>
      </c>
    </row>
    <row r="8887" spans="1:6">
      <c r="A8887" s="513" t="s">
        <v>14756</v>
      </c>
      <c r="B8887" s="502">
        <v>95668</v>
      </c>
      <c r="C8887" s="503" t="s">
        <v>7212</v>
      </c>
      <c r="D8887" s="502" t="s">
        <v>13</v>
      </c>
      <c r="E8887" s="504">
        <v>1336.87</v>
      </c>
      <c r="F8887" s="512">
        <v>0</v>
      </c>
    </row>
    <row r="8888" spans="1:6">
      <c r="A8888" s="513" t="s">
        <v>14756</v>
      </c>
      <c r="B8888" s="502">
        <v>95669</v>
      </c>
      <c r="C8888" s="503" t="s">
        <v>7213</v>
      </c>
      <c r="D8888" s="502" t="s">
        <v>13</v>
      </c>
      <c r="E8888" s="504">
        <v>471.27</v>
      </c>
      <c r="F8888" s="512">
        <v>0</v>
      </c>
    </row>
    <row r="8889" spans="1:6">
      <c r="A8889" s="513" t="s">
        <v>14756</v>
      </c>
      <c r="B8889" s="502">
        <v>95670</v>
      </c>
      <c r="C8889" s="503" t="s">
        <v>7214</v>
      </c>
      <c r="D8889" s="502" t="s">
        <v>13</v>
      </c>
      <c r="E8889" s="504">
        <v>850.64</v>
      </c>
      <c r="F8889" s="512">
        <v>0</v>
      </c>
    </row>
    <row r="8890" spans="1:6">
      <c r="A8890" s="513" t="s">
        <v>14756</v>
      </c>
      <c r="B8890" s="502">
        <v>95671</v>
      </c>
      <c r="C8890" s="503" t="s">
        <v>7215</v>
      </c>
      <c r="D8890" s="502" t="s">
        <v>13</v>
      </c>
      <c r="E8890" s="504">
        <v>1266.08</v>
      </c>
      <c r="F8890" s="512">
        <v>0</v>
      </c>
    </row>
    <row r="8891" spans="1:6">
      <c r="A8891" s="513" t="s">
        <v>14756</v>
      </c>
      <c r="B8891" s="502">
        <v>95672</v>
      </c>
      <c r="C8891" s="503" t="s">
        <v>7216</v>
      </c>
      <c r="D8891" s="502" t="s">
        <v>13</v>
      </c>
      <c r="E8891" s="504">
        <v>1657.7</v>
      </c>
      <c r="F8891" s="512">
        <v>0</v>
      </c>
    </row>
    <row r="8892" spans="1:6">
      <c r="A8892" s="513" t="s">
        <v>14756</v>
      </c>
      <c r="B8892" s="502">
        <v>97741</v>
      </c>
      <c r="C8892" s="503" t="s">
        <v>7221</v>
      </c>
      <c r="D8892" s="502" t="s">
        <v>13</v>
      </c>
      <c r="E8892" s="504">
        <v>184.6</v>
      </c>
      <c r="F8892" s="512">
        <v>0</v>
      </c>
    </row>
    <row r="8893" spans="1:6">
      <c r="A8893" s="513" t="s">
        <v>14756</v>
      </c>
      <c r="B8893" s="502">
        <v>95641</v>
      </c>
      <c r="C8893" s="503" t="s">
        <v>7186</v>
      </c>
      <c r="D8893" s="502" t="s">
        <v>13</v>
      </c>
      <c r="E8893" s="504">
        <v>329.2</v>
      </c>
      <c r="F8893" s="512">
        <v>0</v>
      </c>
    </row>
    <row r="8894" spans="1:6">
      <c r="A8894" s="513" t="s">
        <v>14756</v>
      </c>
      <c r="B8894" s="502">
        <v>95642</v>
      </c>
      <c r="C8894" s="503" t="s">
        <v>7187</v>
      </c>
      <c r="D8894" s="502" t="s">
        <v>13</v>
      </c>
      <c r="E8894" s="504">
        <v>487.01</v>
      </c>
      <c r="F8894" s="512">
        <v>0</v>
      </c>
    </row>
    <row r="8895" spans="1:6">
      <c r="A8895" s="513" t="s">
        <v>14756</v>
      </c>
      <c r="B8895" s="502">
        <v>95643</v>
      </c>
      <c r="C8895" s="503" t="s">
        <v>7188</v>
      </c>
      <c r="D8895" s="502" t="s">
        <v>13</v>
      </c>
      <c r="E8895" s="504">
        <v>636.97</v>
      </c>
      <c r="F8895" s="512">
        <v>0</v>
      </c>
    </row>
    <row r="8896" spans="1:6">
      <c r="A8896" s="513" t="s">
        <v>14756</v>
      </c>
      <c r="B8896" s="502">
        <v>95644</v>
      </c>
      <c r="C8896" s="503" t="s">
        <v>7189</v>
      </c>
      <c r="D8896" s="502" t="s">
        <v>13</v>
      </c>
      <c r="E8896" s="504">
        <v>241.56</v>
      </c>
      <c r="F8896" s="512">
        <v>0</v>
      </c>
    </row>
    <row r="8897" spans="1:6">
      <c r="A8897" s="513" t="s">
        <v>14756</v>
      </c>
      <c r="B8897" s="502">
        <v>95645</v>
      </c>
      <c r="C8897" s="503" t="s">
        <v>7190</v>
      </c>
      <c r="D8897" s="502" t="s">
        <v>13</v>
      </c>
      <c r="E8897" s="504">
        <v>442</v>
      </c>
      <c r="F8897" s="512">
        <v>0</v>
      </c>
    </row>
    <row r="8898" spans="1:6">
      <c r="A8898" s="513" t="s">
        <v>14756</v>
      </c>
      <c r="B8898" s="502">
        <v>95646</v>
      </c>
      <c r="C8898" s="503" t="s">
        <v>7191</v>
      </c>
      <c r="D8898" s="502" t="s">
        <v>13</v>
      </c>
      <c r="E8898" s="504">
        <v>658.98</v>
      </c>
      <c r="F8898" s="512">
        <v>0</v>
      </c>
    </row>
    <row r="8899" spans="1:6">
      <c r="A8899" s="513" t="s">
        <v>14756</v>
      </c>
      <c r="B8899" s="502">
        <v>95647</v>
      </c>
      <c r="C8899" s="503" t="s">
        <v>7192</v>
      </c>
      <c r="D8899" s="502" t="s">
        <v>13</v>
      </c>
      <c r="E8899" s="504">
        <v>864.03</v>
      </c>
      <c r="F8899" s="512">
        <v>0</v>
      </c>
    </row>
    <row r="8900" spans="1:6">
      <c r="A8900" s="513" t="s">
        <v>14756</v>
      </c>
      <c r="B8900" s="502">
        <v>95636</v>
      </c>
      <c r="C8900" s="503" t="s">
        <v>7182</v>
      </c>
      <c r="D8900" s="502" t="s">
        <v>13</v>
      </c>
      <c r="E8900" s="504">
        <v>427.45</v>
      </c>
      <c r="F8900" s="512">
        <v>0.40060000000000001</v>
      </c>
    </row>
    <row r="8901" spans="1:6">
      <c r="A8901" s="513" t="s">
        <v>14756</v>
      </c>
      <c r="B8901" s="502">
        <v>95637</v>
      </c>
      <c r="C8901" s="503" t="s">
        <v>7183</v>
      </c>
      <c r="D8901" s="502" t="s">
        <v>13</v>
      </c>
      <c r="E8901" s="504">
        <v>567.52</v>
      </c>
      <c r="F8901" s="512">
        <v>0.44359999999999999</v>
      </c>
    </row>
    <row r="8902" spans="1:6">
      <c r="A8902" s="513" t="s">
        <v>14756</v>
      </c>
      <c r="B8902" s="502">
        <v>95638</v>
      </c>
      <c r="C8902" s="503" t="s">
        <v>7184</v>
      </c>
      <c r="D8902" s="502" t="s">
        <v>13</v>
      </c>
      <c r="E8902" s="504">
        <v>701.42</v>
      </c>
      <c r="F8902" s="512">
        <v>0.45810000000000001</v>
      </c>
    </row>
    <row r="8903" spans="1:6">
      <c r="A8903" s="513" t="s">
        <v>14756</v>
      </c>
      <c r="B8903" s="502">
        <v>95639</v>
      </c>
      <c r="C8903" s="503" t="s">
        <v>7185</v>
      </c>
      <c r="D8903" s="502" t="s">
        <v>13</v>
      </c>
      <c r="E8903" s="504">
        <v>964.07</v>
      </c>
      <c r="F8903" s="512">
        <v>0.50800000000000001</v>
      </c>
    </row>
    <row r="8904" spans="1:6">
      <c r="A8904" s="513" t="s">
        <v>14756</v>
      </c>
      <c r="B8904" s="502">
        <v>95634</v>
      </c>
      <c r="C8904" s="503" t="s">
        <v>7180</v>
      </c>
      <c r="D8904" s="502" t="s">
        <v>13</v>
      </c>
      <c r="E8904" s="504">
        <v>226.61</v>
      </c>
      <c r="F8904" s="512">
        <v>0</v>
      </c>
    </row>
    <row r="8905" spans="1:6">
      <c r="A8905" s="513" t="s">
        <v>14756</v>
      </c>
      <c r="B8905" s="502">
        <v>95635</v>
      </c>
      <c r="C8905" s="503" t="s">
        <v>7181</v>
      </c>
      <c r="D8905" s="502" t="s">
        <v>13</v>
      </c>
      <c r="E8905" s="504">
        <v>238.12</v>
      </c>
      <c r="F8905" s="512">
        <v>0</v>
      </c>
    </row>
    <row r="8906" spans="1:6">
      <c r="A8906" s="513" t="s">
        <v>14762</v>
      </c>
      <c r="B8906" s="502">
        <v>98751</v>
      </c>
      <c r="C8906" s="503" t="s">
        <v>827</v>
      </c>
      <c r="D8906" s="502" t="s">
        <v>12</v>
      </c>
      <c r="E8906" s="504">
        <v>162.09</v>
      </c>
      <c r="F8906" s="512">
        <v>0</v>
      </c>
    </row>
    <row r="8907" spans="1:6">
      <c r="A8907" s="513" t="s">
        <v>14762</v>
      </c>
      <c r="B8907" s="502">
        <v>98746</v>
      </c>
      <c r="C8907" s="503" t="s">
        <v>824</v>
      </c>
      <c r="D8907" s="502" t="s">
        <v>12</v>
      </c>
      <c r="E8907" s="504">
        <v>77.23</v>
      </c>
      <c r="F8907" s="512">
        <v>0</v>
      </c>
    </row>
    <row r="8908" spans="1:6">
      <c r="A8908" s="513" t="s">
        <v>14762</v>
      </c>
      <c r="B8908" s="502">
        <v>98753</v>
      </c>
      <c r="C8908" s="503" t="s">
        <v>829</v>
      </c>
      <c r="D8908" s="502" t="s">
        <v>12</v>
      </c>
      <c r="E8908" s="504">
        <v>297.36</v>
      </c>
      <c r="F8908" s="512">
        <v>0</v>
      </c>
    </row>
    <row r="8909" spans="1:6">
      <c r="A8909" s="513" t="s">
        <v>14762</v>
      </c>
      <c r="B8909" s="502">
        <v>98750</v>
      </c>
      <c r="C8909" s="503" t="s">
        <v>826</v>
      </c>
      <c r="D8909" s="502" t="s">
        <v>12</v>
      </c>
      <c r="E8909" s="504">
        <v>112.12</v>
      </c>
      <c r="F8909" s="512">
        <v>0</v>
      </c>
    </row>
    <row r="8910" spans="1:6">
      <c r="A8910" s="513" t="s">
        <v>14762</v>
      </c>
      <c r="B8910" s="502">
        <v>98749</v>
      </c>
      <c r="C8910" s="503" t="s">
        <v>825</v>
      </c>
      <c r="D8910" s="502" t="s">
        <v>12</v>
      </c>
      <c r="E8910" s="504">
        <v>92.99</v>
      </c>
      <c r="F8910" s="512">
        <v>0</v>
      </c>
    </row>
    <row r="8911" spans="1:6">
      <c r="A8911" s="513" t="s">
        <v>14762</v>
      </c>
      <c r="B8911" s="502">
        <v>98752</v>
      </c>
      <c r="C8911" s="503" t="s">
        <v>828</v>
      </c>
      <c r="D8911" s="502" t="s">
        <v>12</v>
      </c>
      <c r="E8911" s="504">
        <v>222.35</v>
      </c>
      <c r="F8911" s="512">
        <v>0</v>
      </c>
    </row>
    <row r="8912" spans="1:6">
      <c r="A8912" s="513" t="s">
        <v>14763</v>
      </c>
      <c r="B8912" s="502">
        <v>98529</v>
      </c>
      <c r="C8912" s="503" t="s">
        <v>7680</v>
      </c>
      <c r="D8912" s="502" t="s">
        <v>13</v>
      </c>
      <c r="E8912" s="504">
        <v>83.79</v>
      </c>
      <c r="F8912" s="512">
        <v>0</v>
      </c>
    </row>
    <row r="8913" spans="1:6">
      <c r="A8913" s="513" t="s">
        <v>14763</v>
      </c>
      <c r="B8913" s="502">
        <v>98530</v>
      </c>
      <c r="C8913" s="503" t="s">
        <v>7681</v>
      </c>
      <c r="D8913" s="502" t="s">
        <v>13</v>
      </c>
      <c r="E8913" s="504">
        <v>164.46</v>
      </c>
      <c r="F8913" s="512">
        <v>0</v>
      </c>
    </row>
    <row r="8914" spans="1:6">
      <c r="A8914" s="513" t="s">
        <v>14763</v>
      </c>
      <c r="B8914" s="502">
        <v>98531</v>
      </c>
      <c r="C8914" s="503" t="s">
        <v>7682</v>
      </c>
      <c r="D8914" s="502" t="s">
        <v>13</v>
      </c>
      <c r="E8914" s="504">
        <v>404.08</v>
      </c>
      <c r="F8914" s="512">
        <v>0.31309999999999999</v>
      </c>
    </row>
    <row r="8915" spans="1:6">
      <c r="A8915" s="513" t="s">
        <v>14763</v>
      </c>
      <c r="B8915" s="502">
        <v>98524</v>
      </c>
      <c r="C8915" s="503" t="s">
        <v>7666</v>
      </c>
      <c r="D8915" s="502" t="s">
        <v>15</v>
      </c>
      <c r="E8915" s="504">
        <v>5.0599999999999996</v>
      </c>
      <c r="F8915" s="512">
        <v>0</v>
      </c>
    </row>
    <row r="8916" spans="1:6">
      <c r="A8916" s="513" t="s">
        <v>14763</v>
      </c>
      <c r="B8916" s="502">
        <v>98525</v>
      </c>
      <c r="C8916" s="503" t="s">
        <v>7676</v>
      </c>
      <c r="D8916" s="502" t="s">
        <v>15</v>
      </c>
      <c r="E8916" s="504">
        <v>0.67</v>
      </c>
      <c r="F8916" s="512">
        <v>0.47760000000000002</v>
      </c>
    </row>
    <row r="8917" spans="1:6">
      <c r="A8917" s="513" t="s">
        <v>14763</v>
      </c>
      <c r="B8917" s="502">
        <v>98533</v>
      </c>
      <c r="C8917" s="503" t="s">
        <v>7684</v>
      </c>
      <c r="D8917" s="502" t="s">
        <v>13</v>
      </c>
      <c r="E8917" s="504">
        <v>126.84</v>
      </c>
      <c r="F8917" s="512">
        <v>0.16669999999999999</v>
      </c>
    </row>
    <row r="8918" spans="1:6">
      <c r="A8918" s="513" t="s">
        <v>14763</v>
      </c>
      <c r="B8918" s="502">
        <v>98534</v>
      </c>
      <c r="C8918" s="503" t="s">
        <v>7685</v>
      </c>
      <c r="D8918" s="502" t="s">
        <v>13</v>
      </c>
      <c r="E8918" s="504">
        <v>350.56</v>
      </c>
      <c r="F8918" s="512">
        <v>0.17069999999999999</v>
      </c>
    </row>
    <row r="8919" spans="1:6">
      <c r="A8919" s="513" t="s">
        <v>14763</v>
      </c>
      <c r="B8919" s="502">
        <v>98535</v>
      </c>
      <c r="C8919" s="503" t="s">
        <v>7686</v>
      </c>
      <c r="D8919" s="502" t="s">
        <v>13</v>
      </c>
      <c r="E8919" s="504">
        <v>737.76</v>
      </c>
      <c r="F8919" s="512">
        <v>0.15210000000000001</v>
      </c>
    </row>
    <row r="8920" spans="1:6">
      <c r="A8920" s="513" t="s">
        <v>14763</v>
      </c>
      <c r="B8920" s="502">
        <v>98532</v>
      </c>
      <c r="C8920" s="503" t="s">
        <v>7683</v>
      </c>
      <c r="D8920" s="502" t="s">
        <v>13</v>
      </c>
      <c r="E8920" s="504">
        <v>33.29</v>
      </c>
      <c r="F8920" s="512">
        <v>0.20849999999999999</v>
      </c>
    </row>
    <row r="8921" spans="1:6">
      <c r="A8921" s="513" t="s">
        <v>14763</v>
      </c>
      <c r="B8921" s="502">
        <v>98526</v>
      </c>
      <c r="C8921" s="503" t="s">
        <v>7677</v>
      </c>
      <c r="D8921" s="502" t="s">
        <v>13</v>
      </c>
      <c r="E8921" s="504">
        <v>136.06</v>
      </c>
      <c r="F8921" s="512">
        <v>0.29659999999999997</v>
      </c>
    </row>
    <row r="8922" spans="1:6">
      <c r="A8922" s="513" t="s">
        <v>14763</v>
      </c>
      <c r="B8922" s="502">
        <v>98527</v>
      </c>
      <c r="C8922" s="503" t="s">
        <v>7678</v>
      </c>
      <c r="D8922" s="502" t="s">
        <v>13</v>
      </c>
      <c r="E8922" s="504">
        <v>225.8</v>
      </c>
      <c r="F8922" s="512">
        <v>0.29659999999999997</v>
      </c>
    </row>
    <row r="8923" spans="1:6">
      <c r="A8923" s="513" t="s">
        <v>14763</v>
      </c>
      <c r="B8923" s="502">
        <v>98528</v>
      </c>
      <c r="C8923" s="503" t="s">
        <v>7679</v>
      </c>
      <c r="D8923" s="502" t="s">
        <v>13</v>
      </c>
      <c r="E8923" s="504">
        <v>297.58999999999997</v>
      </c>
      <c r="F8923" s="512">
        <v>0.29659999999999997</v>
      </c>
    </row>
    <row r="8924" spans="1:6">
      <c r="A8924" s="513" t="s">
        <v>14764</v>
      </c>
      <c r="B8924" s="502">
        <v>94232</v>
      </c>
      <c r="C8924" s="503" t="s">
        <v>748</v>
      </c>
      <c r="D8924" s="502" t="s">
        <v>13</v>
      </c>
      <c r="E8924" s="504">
        <v>3.25</v>
      </c>
      <c r="F8924" s="512">
        <v>0</v>
      </c>
    </row>
    <row r="8925" spans="1:6">
      <c r="A8925" s="513" t="s">
        <v>14764</v>
      </c>
      <c r="B8925" s="502">
        <v>100434</v>
      </c>
      <c r="C8925" s="503" t="s">
        <v>773</v>
      </c>
      <c r="D8925" s="502" t="s">
        <v>12</v>
      </c>
      <c r="E8925" s="504">
        <v>155</v>
      </c>
      <c r="F8925" s="512">
        <v>1E-3</v>
      </c>
    </row>
    <row r="8926" spans="1:6">
      <c r="A8926" s="513" t="s">
        <v>14764</v>
      </c>
      <c r="B8926" s="502">
        <v>94229</v>
      </c>
      <c r="C8926" s="503" t="s">
        <v>777</v>
      </c>
      <c r="D8926" s="502" t="s">
        <v>12</v>
      </c>
      <c r="E8926" s="504">
        <v>182.62</v>
      </c>
      <c r="F8926" s="512">
        <v>2E-3</v>
      </c>
    </row>
    <row r="8927" spans="1:6">
      <c r="A8927" s="513" t="s">
        <v>14764</v>
      </c>
      <c r="B8927" s="502">
        <v>94227</v>
      </c>
      <c r="C8927" s="503" t="s">
        <v>775</v>
      </c>
      <c r="D8927" s="502" t="s">
        <v>12</v>
      </c>
      <c r="E8927" s="504">
        <v>69.25</v>
      </c>
      <c r="F8927" s="512">
        <v>1.6000000000000001E-3</v>
      </c>
    </row>
    <row r="8928" spans="1:6">
      <c r="A8928" s="513" t="s">
        <v>14764</v>
      </c>
      <c r="B8928" s="502">
        <v>94228</v>
      </c>
      <c r="C8928" s="503" t="s">
        <v>776</v>
      </c>
      <c r="D8928" s="502" t="s">
        <v>12</v>
      </c>
      <c r="E8928" s="504">
        <v>94.43</v>
      </c>
      <c r="F8928" s="512">
        <v>1.8E-3</v>
      </c>
    </row>
    <row r="8929" spans="1:6">
      <c r="A8929" s="513" t="s">
        <v>14764</v>
      </c>
      <c r="B8929" s="502">
        <v>94219</v>
      </c>
      <c r="C8929" s="503" t="s">
        <v>761</v>
      </c>
      <c r="D8929" s="502" t="s">
        <v>12</v>
      </c>
      <c r="E8929" s="504">
        <v>38.549999999999997</v>
      </c>
      <c r="F8929" s="512">
        <v>0</v>
      </c>
    </row>
    <row r="8930" spans="1:6">
      <c r="A8930" s="513" t="s">
        <v>14764</v>
      </c>
      <c r="B8930" s="502">
        <v>94220</v>
      </c>
      <c r="C8930" s="503" t="s">
        <v>762</v>
      </c>
      <c r="D8930" s="502" t="s">
        <v>12</v>
      </c>
      <c r="E8930" s="504">
        <v>66.599999999999994</v>
      </c>
      <c r="F8930" s="512">
        <v>0</v>
      </c>
    </row>
    <row r="8931" spans="1:6">
      <c r="A8931" s="513" t="s">
        <v>14764</v>
      </c>
      <c r="B8931" s="502">
        <v>100326</v>
      </c>
      <c r="C8931" s="503" t="s">
        <v>14765</v>
      </c>
      <c r="D8931" s="502" t="s">
        <v>12</v>
      </c>
      <c r="E8931" s="504">
        <v>0</v>
      </c>
      <c r="F8931" s="512"/>
    </row>
    <row r="8932" spans="1:6">
      <c r="A8932" s="513" t="s">
        <v>14764</v>
      </c>
      <c r="B8932" s="502">
        <v>94221</v>
      </c>
      <c r="C8932" s="503" t="s">
        <v>763</v>
      </c>
      <c r="D8932" s="502" t="s">
        <v>12</v>
      </c>
      <c r="E8932" s="504">
        <v>30.89</v>
      </c>
      <c r="F8932" s="512">
        <v>0</v>
      </c>
    </row>
    <row r="8933" spans="1:6">
      <c r="A8933" s="513" t="s">
        <v>14764</v>
      </c>
      <c r="B8933" s="502">
        <v>94222</v>
      </c>
      <c r="C8933" s="503" t="s">
        <v>764</v>
      </c>
      <c r="D8933" s="502" t="s">
        <v>12</v>
      </c>
      <c r="E8933" s="504">
        <v>58.94</v>
      </c>
      <c r="F8933" s="512">
        <v>0</v>
      </c>
    </row>
    <row r="8934" spans="1:6">
      <c r="A8934" s="513" t="s">
        <v>14764</v>
      </c>
      <c r="B8934" s="502">
        <v>94451</v>
      </c>
      <c r="C8934" s="503" t="s">
        <v>766</v>
      </c>
      <c r="D8934" s="502" t="s">
        <v>12</v>
      </c>
      <c r="E8934" s="504">
        <v>80.430000000000007</v>
      </c>
      <c r="F8934" s="512">
        <v>0.2349</v>
      </c>
    </row>
    <row r="8935" spans="1:6">
      <c r="A8935" s="513" t="s">
        <v>14764</v>
      </c>
      <c r="B8935" s="502">
        <v>94223</v>
      </c>
      <c r="C8935" s="503" t="s">
        <v>765</v>
      </c>
      <c r="D8935" s="502" t="s">
        <v>12</v>
      </c>
      <c r="E8935" s="504">
        <v>72.62</v>
      </c>
      <c r="F8935" s="512">
        <v>0.2601</v>
      </c>
    </row>
    <row r="8936" spans="1:6">
      <c r="A8936" s="513" t="s">
        <v>14764</v>
      </c>
      <c r="B8936" s="502">
        <v>100325</v>
      </c>
      <c r="C8936" s="503" t="s">
        <v>767</v>
      </c>
      <c r="D8936" s="502" t="s">
        <v>12</v>
      </c>
      <c r="E8936" s="504">
        <v>77.989999999999995</v>
      </c>
      <c r="F8936" s="512">
        <v>0.2422</v>
      </c>
    </row>
    <row r="8937" spans="1:6">
      <c r="A8937" s="513" t="s">
        <v>14764</v>
      </c>
      <c r="B8937" s="502">
        <v>94224</v>
      </c>
      <c r="C8937" s="503" t="s">
        <v>746</v>
      </c>
      <c r="D8937" s="502" t="s">
        <v>12</v>
      </c>
      <c r="E8937" s="504">
        <v>30.24</v>
      </c>
      <c r="F8937" s="512">
        <v>0</v>
      </c>
    </row>
    <row r="8938" spans="1:6">
      <c r="A8938" s="513" t="s">
        <v>14764</v>
      </c>
      <c r="B8938" s="502">
        <v>102653</v>
      </c>
      <c r="C8938" s="503" t="s">
        <v>14766</v>
      </c>
      <c r="D8938" s="502" t="s">
        <v>15</v>
      </c>
      <c r="E8938" s="504">
        <v>0</v>
      </c>
      <c r="F8938" s="512"/>
    </row>
    <row r="8939" spans="1:6">
      <c r="A8939" s="513" t="s">
        <v>14764</v>
      </c>
      <c r="B8939" s="502">
        <v>100330</v>
      </c>
      <c r="C8939" s="503" t="s">
        <v>771</v>
      </c>
      <c r="D8939" s="502" t="s">
        <v>15</v>
      </c>
      <c r="E8939" s="504">
        <v>21.5</v>
      </c>
      <c r="F8939" s="512">
        <v>0</v>
      </c>
    </row>
    <row r="8940" spans="1:6">
      <c r="A8940" s="513" t="s">
        <v>14764</v>
      </c>
      <c r="B8940" s="502">
        <v>100331</v>
      </c>
      <c r="C8940" s="503" t="s">
        <v>772</v>
      </c>
      <c r="D8940" s="502" t="s">
        <v>15</v>
      </c>
      <c r="E8940" s="504">
        <v>28.13</v>
      </c>
      <c r="F8940" s="512">
        <v>0</v>
      </c>
    </row>
    <row r="8941" spans="1:6">
      <c r="A8941" s="513" t="s">
        <v>14764</v>
      </c>
      <c r="B8941" s="502">
        <v>100328</v>
      </c>
      <c r="C8941" s="503" t="s">
        <v>769</v>
      </c>
      <c r="D8941" s="502" t="s">
        <v>15</v>
      </c>
      <c r="E8941" s="504">
        <v>15.85</v>
      </c>
      <c r="F8941" s="512">
        <v>0</v>
      </c>
    </row>
    <row r="8942" spans="1:6">
      <c r="A8942" s="513" t="s">
        <v>14764</v>
      </c>
      <c r="B8942" s="502">
        <v>100329</v>
      </c>
      <c r="C8942" s="503" t="s">
        <v>770</v>
      </c>
      <c r="D8942" s="502" t="s">
        <v>15</v>
      </c>
      <c r="E8942" s="504">
        <v>19.739999999999998</v>
      </c>
      <c r="F8942" s="512">
        <v>0</v>
      </c>
    </row>
    <row r="8943" spans="1:6">
      <c r="A8943" s="513" t="s">
        <v>14764</v>
      </c>
      <c r="B8943" s="502">
        <v>94231</v>
      </c>
      <c r="C8943" s="503" t="s">
        <v>778</v>
      </c>
      <c r="D8943" s="502" t="s">
        <v>12</v>
      </c>
      <c r="E8943" s="504">
        <v>56.67</v>
      </c>
      <c r="F8943" s="512">
        <v>1.4E-3</v>
      </c>
    </row>
    <row r="8944" spans="1:6">
      <c r="A8944" s="513" t="s">
        <v>14764</v>
      </c>
      <c r="B8944" s="502">
        <v>100435</v>
      </c>
      <c r="C8944" s="503" t="s">
        <v>774</v>
      </c>
      <c r="D8944" s="502" t="s">
        <v>12</v>
      </c>
      <c r="E8944" s="504">
        <v>53.53</v>
      </c>
      <c r="F8944" s="512">
        <v>0</v>
      </c>
    </row>
    <row r="8945" spans="1:6">
      <c r="A8945" s="513" t="s">
        <v>14764</v>
      </c>
      <c r="B8945" s="502">
        <v>100327</v>
      </c>
      <c r="C8945" s="503" t="s">
        <v>768</v>
      </c>
      <c r="D8945" s="502" t="s">
        <v>12</v>
      </c>
      <c r="E8945" s="504">
        <v>64.2</v>
      </c>
      <c r="F8945" s="512">
        <v>1.6999999999999999E-3</v>
      </c>
    </row>
    <row r="8946" spans="1:6">
      <c r="A8946" s="513" t="s">
        <v>14764</v>
      </c>
      <c r="B8946" s="502">
        <v>94226</v>
      </c>
      <c r="C8946" s="503" t="s">
        <v>747</v>
      </c>
      <c r="D8946" s="502" t="s">
        <v>15</v>
      </c>
      <c r="E8946" s="504">
        <v>22.07</v>
      </c>
      <c r="F8946" s="512">
        <v>0</v>
      </c>
    </row>
    <row r="8947" spans="1:6">
      <c r="A8947" s="513" t="s">
        <v>14764</v>
      </c>
      <c r="B8947" s="502">
        <v>94201</v>
      </c>
      <c r="C8947" s="503" t="s">
        <v>744</v>
      </c>
      <c r="D8947" s="502" t="s">
        <v>15</v>
      </c>
      <c r="E8947" s="504">
        <v>59.29</v>
      </c>
      <c r="F8947" s="512">
        <v>5.0000000000000001E-4</v>
      </c>
    </row>
    <row r="8948" spans="1:6">
      <c r="A8948" s="513" t="s">
        <v>14764</v>
      </c>
      <c r="B8948" s="502">
        <v>94204</v>
      </c>
      <c r="C8948" s="503" t="s">
        <v>745</v>
      </c>
      <c r="D8948" s="502" t="s">
        <v>15</v>
      </c>
      <c r="E8948" s="504">
        <v>65.89</v>
      </c>
      <c r="F8948" s="512">
        <v>5.0000000000000001E-4</v>
      </c>
    </row>
    <row r="8949" spans="1:6">
      <c r="A8949" s="513" t="s">
        <v>14764</v>
      </c>
      <c r="B8949" s="502">
        <v>94447</v>
      </c>
      <c r="C8949" s="503" t="s">
        <v>755</v>
      </c>
      <c r="D8949" s="502" t="s">
        <v>15</v>
      </c>
      <c r="E8949" s="504">
        <v>59.29</v>
      </c>
      <c r="F8949" s="512">
        <v>5.0000000000000001E-4</v>
      </c>
    </row>
    <row r="8950" spans="1:6">
      <c r="A8950" s="513" t="s">
        <v>14764</v>
      </c>
      <c r="B8950" s="502">
        <v>94448</v>
      </c>
      <c r="C8950" s="503" t="s">
        <v>756</v>
      </c>
      <c r="D8950" s="502" t="s">
        <v>15</v>
      </c>
      <c r="E8950" s="504">
        <v>65.89</v>
      </c>
      <c r="F8950" s="512">
        <v>5.0000000000000001E-4</v>
      </c>
    </row>
    <row r="8951" spans="1:6">
      <c r="A8951" s="513" t="s">
        <v>14764</v>
      </c>
      <c r="B8951" s="502">
        <v>94445</v>
      </c>
      <c r="C8951" s="503" t="s">
        <v>753</v>
      </c>
      <c r="D8951" s="502" t="s">
        <v>15</v>
      </c>
      <c r="E8951" s="504">
        <v>59.29</v>
      </c>
      <c r="F8951" s="512">
        <v>5.0000000000000001E-4</v>
      </c>
    </row>
    <row r="8952" spans="1:6">
      <c r="A8952" s="513" t="s">
        <v>14764</v>
      </c>
      <c r="B8952" s="502">
        <v>94446</v>
      </c>
      <c r="C8952" s="503" t="s">
        <v>754</v>
      </c>
      <c r="D8952" s="502" t="s">
        <v>15</v>
      </c>
      <c r="E8952" s="504">
        <v>65.89</v>
      </c>
      <c r="F8952" s="512">
        <v>5.0000000000000001E-4</v>
      </c>
    </row>
    <row r="8953" spans="1:6">
      <c r="A8953" s="513" t="s">
        <v>14764</v>
      </c>
      <c r="B8953" s="502">
        <v>94440</v>
      </c>
      <c r="C8953" s="503" t="s">
        <v>749</v>
      </c>
      <c r="D8953" s="502" t="s">
        <v>15</v>
      </c>
      <c r="E8953" s="504">
        <v>41.63</v>
      </c>
      <c r="F8953" s="512">
        <v>5.0000000000000001E-4</v>
      </c>
    </row>
    <row r="8954" spans="1:6">
      <c r="A8954" s="513" t="s">
        <v>14764</v>
      </c>
      <c r="B8954" s="502">
        <v>94441</v>
      </c>
      <c r="C8954" s="503" t="s">
        <v>750</v>
      </c>
      <c r="D8954" s="502" t="s">
        <v>15</v>
      </c>
      <c r="E8954" s="504">
        <v>45.51</v>
      </c>
      <c r="F8954" s="512">
        <v>4.0000000000000002E-4</v>
      </c>
    </row>
    <row r="8955" spans="1:6">
      <c r="A8955" s="513" t="s">
        <v>14764</v>
      </c>
      <c r="B8955" s="502">
        <v>94195</v>
      </c>
      <c r="C8955" s="503" t="s">
        <v>742</v>
      </c>
      <c r="D8955" s="502" t="s">
        <v>15</v>
      </c>
      <c r="E8955" s="504">
        <v>41.63</v>
      </c>
      <c r="F8955" s="512">
        <v>5.0000000000000001E-4</v>
      </c>
    </row>
    <row r="8956" spans="1:6">
      <c r="A8956" s="513" t="s">
        <v>14764</v>
      </c>
      <c r="B8956" s="502">
        <v>94198</v>
      </c>
      <c r="C8956" s="503" t="s">
        <v>743</v>
      </c>
      <c r="D8956" s="502" t="s">
        <v>15</v>
      </c>
      <c r="E8956" s="504">
        <v>45.51</v>
      </c>
      <c r="F8956" s="512">
        <v>4.0000000000000002E-4</v>
      </c>
    </row>
    <row r="8957" spans="1:6">
      <c r="A8957" s="513" t="s">
        <v>14764</v>
      </c>
      <c r="B8957" s="502">
        <v>94442</v>
      </c>
      <c r="C8957" s="503" t="s">
        <v>751</v>
      </c>
      <c r="D8957" s="502" t="s">
        <v>15</v>
      </c>
      <c r="E8957" s="504">
        <v>41.63</v>
      </c>
      <c r="F8957" s="512">
        <v>5.0000000000000001E-4</v>
      </c>
    </row>
    <row r="8958" spans="1:6">
      <c r="A8958" s="513" t="s">
        <v>14764</v>
      </c>
      <c r="B8958" s="502">
        <v>94443</v>
      </c>
      <c r="C8958" s="503" t="s">
        <v>752</v>
      </c>
      <c r="D8958" s="502" t="s">
        <v>15</v>
      </c>
      <c r="E8958" s="504">
        <v>45.51</v>
      </c>
      <c r="F8958" s="512">
        <v>4.0000000000000002E-4</v>
      </c>
    </row>
    <row r="8959" spans="1:6">
      <c r="A8959" s="513" t="s">
        <v>14764</v>
      </c>
      <c r="B8959" s="502">
        <v>94213</v>
      </c>
      <c r="C8959" s="503" t="s">
        <v>759</v>
      </c>
      <c r="D8959" s="502" t="s">
        <v>15</v>
      </c>
      <c r="E8959" s="504">
        <v>75.02</v>
      </c>
      <c r="F8959" s="512">
        <v>0.93159999999999998</v>
      </c>
    </row>
    <row r="8960" spans="1:6">
      <c r="A8960" s="513" t="s">
        <v>14764</v>
      </c>
      <c r="B8960" s="502">
        <v>94189</v>
      </c>
      <c r="C8960" s="503" t="s">
        <v>740</v>
      </c>
      <c r="D8960" s="502" t="s">
        <v>15</v>
      </c>
      <c r="E8960" s="504">
        <v>48.61</v>
      </c>
      <c r="F8960" s="512">
        <v>0</v>
      </c>
    </row>
    <row r="8961" spans="1:6">
      <c r="A8961" s="513" t="s">
        <v>14764</v>
      </c>
      <c r="B8961" s="502">
        <v>94192</v>
      </c>
      <c r="C8961" s="503" t="s">
        <v>741</v>
      </c>
      <c r="D8961" s="502" t="s">
        <v>15</v>
      </c>
      <c r="E8961" s="504">
        <v>51.54</v>
      </c>
      <c r="F8961" s="512">
        <v>0</v>
      </c>
    </row>
    <row r="8962" spans="1:6">
      <c r="A8962" s="513" t="s">
        <v>14764</v>
      </c>
      <c r="B8962" s="502">
        <v>94444</v>
      </c>
      <c r="C8962" s="503" t="s">
        <v>821</v>
      </c>
      <c r="D8962" s="502" t="s">
        <v>15</v>
      </c>
      <c r="E8962" s="504">
        <v>665.68</v>
      </c>
      <c r="F8962" s="512">
        <v>0.9849</v>
      </c>
    </row>
    <row r="8963" spans="1:6">
      <c r="A8963" s="513" t="s">
        <v>14764</v>
      </c>
      <c r="B8963" s="502">
        <v>94218</v>
      </c>
      <c r="C8963" s="503" t="s">
        <v>3562</v>
      </c>
      <c r="D8963" s="502" t="s">
        <v>15</v>
      </c>
      <c r="E8963" s="504">
        <v>104.07</v>
      </c>
      <c r="F8963" s="512">
        <v>3.39E-2</v>
      </c>
    </row>
    <row r="8964" spans="1:6">
      <c r="A8964" s="513" t="s">
        <v>14764</v>
      </c>
      <c r="B8964" s="502">
        <v>94216</v>
      </c>
      <c r="C8964" s="503" t="s">
        <v>760</v>
      </c>
      <c r="D8964" s="502" t="s">
        <v>15</v>
      </c>
      <c r="E8964" s="504">
        <v>213.14</v>
      </c>
      <c r="F8964" s="512">
        <v>0.98480000000000001</v>
      </c>
    </row>
    <row r="8965" spans="1:6">
      <c r="A8965" s="513" t="s">
        <v>14764</v>
      </c>
      <c r="B8965" s="502">
        <v>94449</v>
      </c>
      <c r="C8965" s="503" t="s">
        <v>779</v>
      </c>
      <c r="D8965" s="502" t="s">
        <v>15</v>
      </c>
      <c r="E8965" s="504">
        <v>59.07</v>
      </c>
      <c r="F8965" s="512">
        <v>0.87490000000000001</v>
      </c>
    </row>
    <row r="8966" spans="1:6">
      <c r="A8966" s="513" t="s">
        <v>14764</v>
      </c>
      <c r="B8966" s="502">
        <v>94210</v>
      </c>
      <c r="C8966" s="503" t="s">
        <v>758</v>
      </c>
      <c r="D8966" s="502" t="s">
        <v>15</v>
      </c>
      <c r="E8966" s="504">
        <v>45.06</v>
      </c>
      <c r="F8966" s="512">
        <v>0.12559999999999999</v>
      </c>
    </row>
    <row r="8967" spans="1:6">
      <c r="A8967" s="513" t="s">
        <v>14764</v>
      </c>
      <c r="B8967" s="502">
        <v>94207</v>
      </c>
      <c r="C8967" s="503" t="s">
        <v>757</v>
      </c>
      <c r="D8967" s="502" t="s">
        <v>15</v>
      </c>
      <c r="E8967" s="504">
        <v>42.42</v>
      </c>
      <c r="F8967" s="512">
        <v>0.13439999999999999</v>
      </c>
    </row>
    <row r="8968" spans="1:6">
      <c r="A8968" s="513" t="s">
        <v>14767</v>
      </c>
      <c r="B8968" s="502">
        <v>102109</v>
      </c>
      <c r="C8968" s="503" t="s">
        <v>2901</v>
      </c>
      <c r="D8968" s="502" t="s">
        <v>13</v>
      </c>
      <c r="E8968" s="504">
        <v>90.8</v>
      </c>
      <c r="F8968" s="512">
        <v>0</v>
      </c>
    </row>
    <row r="8969" spans="1:6">
      <c r="A8969" s="513" t="s">
        <v>14767</v>
      </c>
      <c r="B8969" s="502">
        <v>102110</v>
      </c>
      <c r="C8969" s="503" t="s">
        <v>2902</v>
      </c>
      <c r="D8969" s="502" t="s">
        <v>13</v>
      </c>
      <c r="E8969" s="504">
        <v>311.33999999999997</v>
      </c>
      <c r="F8969" s="512">
        <v>0</v>
      </c>
    </row>
    <row r="8970" spans="1:6">
      <c r="A8970" s="513" t="s">
        <v>14767</v>
      </c>
      <c r="B8970" s="502">
        <v>103656</v>
      </c>
      <c r="C8970" s="503" t="s">
        <v>4064</v>
      </c>
      <c r="D8970" s="502" t="s">
        <v>13</v>
      </c>
      <c r="E8970" s="504">
        <v>124963.81</v>
      </c>
      <c r="F8970" s="512">
        <v>0.99329999999999996</v>
      </c>
    </row>
    <row r="8971" spans="1:6">
      <c r="A8971" s="513" t="s">
        <v>14767</v>
      </c>
      <c r="B8971" s="502">
        <v>102105</v>
      </c>
      <c r="C8971" s="503" t="s">
        <v>2897</v>
      </c>
      <c r="D8971" s="502" t="s">
        <v>13</v>
      </c>
      <c r="E8971" s="504">
        <v>19786.38</v>
      </c>
      <c r="F8971" s="512">
        <v>0.97070000000000001</v>
      </c>
    </row>
    <row r="8972" spans="1:6">
      <c r="A8972" s="513" t="s">
        <v>14767</v>
      </c>
      <c r="B8972" s="502">
        <v>102106</v>
      </c>
      <c r="C8972" s="503" t="s">
        <v>2898</v>
      </c>
      <c r="D8972" s="502" t="s">
        <v>13</v>
      </c>
      <c r="E8972" s="504">
        <v>24812.17</v>
      </c>
      <c r="F8972" s="512">
        <v>0.97609999999999997</v>
      </c>
    </row>
    <row r="8973" spans="1:6">
      <c r="A8973" s="513" t="s">
        <v>14767</v>
      </c>
      <c r="B8973" s="502">
        <v>102107</v>
      </c>
      <c r="C8973" s="503" t="s">
        <v>2899</v>
      </c>
      <c r="D8973" s="502" t="s">
        <v>13</v>
      </c>
      <c r="E8973" s="504">
        <v>34612.51</v>
      </c>
      <c r="F8973" s="512">
        <v>0.98150000000000004</v>
      </c>
    </row>
    <row r="8974" spans="1:6">
      <c r="A8974" s="513" t="s">
        <v>14767</v>
      </c>
      <c r="B8974" s="502">
        <v>102102</v>
      </c>
      <c r="C8974" s="503" t="s">
        <v>2894</v>
      </c>
      <c r="D8974" s="502" t="s">
        <v>13</v>
      </c>
      <c r="E8974" s="504">
        <v>11287.52</v>
      </c>
      <c r="F8974" s="512">
        <v>0.95340000000000003</v>
      </c>
    </row>
    <row r="8975" spans="1:6">
      <c r="A8975" s="513" t="s">
        <v>14767</v>
      </c>
      <c r="B8975" s="502">
        <v>102108</v>
      </c>
      <c r="C8975" s="503" t="s">
        <v>2900</v>
      </c>
      <c r="D8975" s="502" t="s">
        <v>13</v>
      </c>
      <c r="E8975" s="504">
        <v>40302.339999999997</v>
      </c>
      <c r="F8975" s="512">
        <v>0.98340000000000005</v>
      </c>
    </row>
    <row r="8976" spans="1:6">
      <c r="A8976" s="513" t="s">
        <v>14767</v>
      </c>
      <c r="B8976" s="502">
        <v>102103</v>
      </c>
      <c r="C8976" s="503" t="s">
        <v>2895</v>
      </c>
      <c r="D8976" s="502" t="s">
        <v>13</v>
      </c>
      <c r="E8976" s="504">
        <v>12559.02</v>
      </c>
      <c r="F8976" s="512">
        <v>0.95709999999999995</v>
      </c>
    </row>
    <row r="8977" spans="1:6">
      <c r="A8977" s="513" t="s">
        <v>14767</v>
      </c>
      <c r="B8977" s="502">
        <v>103654</v>
      </c>
      <c r="C8977" s="503" t="s">
        <v>4062</v>
      </c>
      <c r="D8977" s="502" t="s">
        <v>13</v>
      </c>
      <c r="E8977" s="504">
        <v>65258.47</v>
      </c>
      <c r="F8977" s="512">
        <v>0.99050000000000005</v>
      </c>
    </row>
    <row r="8978" spans="1:6">
      <c r="A8978" s="513" t="s">
        <v>14767</v>
      </c>
      <c r="B8978" s="502">
        <v>102104</v>
      </c>
      <c r="C8978" s="503" t="s">
        <v>2896</v>
      </c>
      <c r="D8978" s="502" t="s">
        <v>13</v>
      </c>
      <c r="E8978" s="504">
        <v>16103.54</v>
      </c>
      <c r="F8978" s="512">
        <v>0.96530000000000005</v>
      </c>
    </row>
    <row r="8979" spans="1:6">
      <c r="A8979" s="513" t="s">
        <v>14767</v>
      </c>
      <c r="B8979" s="502">
        <v>103655</v>
      </c>
      <c r="C8979" s="503" t="s">
        <v>4063</v>
      </c>
      <c r="D8979" s="502" t="s">
        <v>13</v>
      </c>
      <c r="E8979" s="504">
        <v>89387.35</v>
      </c>
      <c r="F8979" s="512">
        <v>0.99180000000000001</v>
      </c>
    </row>
    <row r="8980" spans="1:6">
      <c r="A8980" s="513" t="s">
        <v>14768</v>
      </c>
      <c r="B8980" s="502">
        <v>105473</v>
      </c>
      <c r="C8980" s="503" t="s">
        <v>14769</v>
      </c>
      <c r="D8980" s="502" t="s">
        <v>833</v>
      </c>
      <c r="E8980" s="504">
        <v>0</v>
      </c>
      <c r="F8980" s="512"/>
    </row>
    <row r="8981" spans="1:6">
      <c r="A8981" s="513" t="s">
        <v>14768</v>
      </c>
      <c r="B8981" s="502">
        <v>105414</v>
      </c>
      <c r="C8981" s="503" t="s">
        <v>14770</v>
      </c>
      <c r="D8981" s="502" t="s">
        <v>833</v>
      </c>
      <c r="E8981" s="504">
        <v>0</v>
      </c>
      <c r="F8981" s="512"/>
    </row>
    <row r="8982" spans="1:6">
      <c r="A8982" s="513" t="s">
        <v>14768</v>
      </c>
      <c r="B8982" s="502">
        <v>105424</v>
      </c>
      <c r="C8982" s="503" t="s">
        <v>14771</v>
      </c>
      <c r="D8982" s="502" t="s">
        <v>833</v>
      </c>
      <c r="E8982" s="504">
        <v>0</v>
      </c>
      <c r="F8982" s="512"/>
    </row>
    <row r="8983" spans="1:6">
      <c r="A8983" s="513" t="s">
        <v>14768</v>
      </c>
      <c r="B8983" s="502">
        <v>105448</v>
      </c>
      <c r="C8983" s="503" t="s">
        <v>14772</v>
      </c>
      <c r="D8983" s="502" t="s">
        <v>833</v>
      </c>
      <c r="E8983" s="504">
        <v>0</v>
      </c>
      <c r="F8983" s="512"/>
    </row>
    <row r="8984" spans="1:6">
      <c r="A8984" s="513" t="s">
        <v>14768</v>
      </c>
      <c r="B8984" s="502">
        <v>105409</v>
      </c>
      <c r="C8984" s="503" t="s">
        <v>14773</v>
      </c>
      <c r="D8984" s="502" t="s">
        <v>833</v>
      </c>
      <c r="E8984" s="504">
        <v>0</v>
      </c>
      <c r="F8984" s="512"/>
    </row>
    <row r="8985" spans="1:6">
      <c r="A8985" s="513" t="s">
        <v>14768</v>
      </c>
      <c r="B8985" s="502">
        <v>105415</v>
      </c>
      <c r="C8985" s="503" t="s">
        <v>14774</v>
      </c>
      <c r="D8985" s="502" t="s">
        <v>833</v>
      </c>
      <c r="E8985" s="504">
        <v>0</v>
      </c>
      <c r="F8985" s="512"/>
    </row>
    <row r="8986" spans="1:6">
      <c r="A8986" s="513" t="s">
        <v>14768</v>
      </c>
      <c r="B8986" s="502">
        <v>105487</v>
      </c>
      <c r="C8986" s="503" t="s">
        <v>14775</v>
      </c>
      <c r="D8986" s="502" t="s">
        <v>833</v>
      </c>
      <c r="E8986" s="504">
        <v>0</v>
      </c>
      <c r="F8986" s="512"/>
    </row>
    <row r="8987" spans="1:6">
      <c r="A8987" s="513" t="s">
        <v>14768</v>
      </c>
      <c r="B8987" s="502">
        <v>105451</v>
      </c>
      <c r="C8987" s="503" t="s">
        <v>14776</v>
      </c>
      <c r="D8987" s="502" t="s">
        <v>833</v>
      </c>
      <c r="E8987" s="504">
        <v>0</v>
      </c>
      <c r="F8987" s="512"/>
    </row>
    <row r="8988" spans="1:6">
      <c r="A8988" s="513" t="s">
        <v>14768</v>
      </c>
      <c r="B8988" s="502">
        <v>105454</v>
      </c>
      <c r="C8988" s="503" t="s">
        <v>14777</v>
      </c>
      <c r="D8988" s="502" t="s">
        <v>833</v>
      </c>
      <c r="E8988" s="504">
        <v>0</v>
      </c>
      <c r="F8988" s="512"/>
    </row>
    <row r="8989" spans="1:6">
      <c r="A8989" s="513" t="s">
        <v>14768</v>
      </c>
      <c r="B8989" s="502">
        <v>105411</v>
      </c>
      <c r="C8989" s="503" t="s">
        <v>14778</v>
      </c>
      <c r="D8989" s="502" t="s">
        <v>833</v>
      </c>
      <c r="E8989" s="504">
        <v>0</v>
      </c>
      <c r="F8989" s="512"/>
    </row>
    <row r="8990" spans="1:6">
      <c r="A8990" s="513" t="s">
        <v>14768</v>
      </c>
      <c r="B8990" s="502">
        <v>105419</v>
      </c>
      <c r="C8990" s="503" t="s">
        <v>14779</v>
      </c>
      <c r="D8990" s="502" t="s">
        <v>833</v>
      </c>
      <c r="E8990" s="504">
        <v>0</v>
      </c>
      <c r="F8990" s="512"/>
    </row>
    <row r="8991" spans="1:6">
      <c r="A8991" s="513" t="s">
        <v>14768</v>
      </c>
      <c r="B8991" s="502">
        <v>105443</v>
      </c>
      <c r="C8991" s="503" t="s">
        <v>14780</v>
      </c>
      <c r="D8991" s="502" t="s">
        <v>833</v>
      </c>
      <c r="E8991" s="504">
        <v>0</v>
      </c>
      <c r="F8991" s="512"/>
    </row>
    <row r="8992" spans="1:6">
      <c r="A8992" s="513" t="s">
        <v>14768</v>
      </c>
      <c r="B8992" s="502">
        <v>105455</v>
      </c>
      <c r="C8992" s="503" t="s">
        <v>14781</v>
      </c>
      <c r="D8992" s="502" t="s">
        <v>833</v>
      </c>
      <c r="E8992" s="504">
        <v>0</v>
      </c>
      <c r="F8992" s="512"/>
    </row>
    <row r="8993" spans="1:6">
      <c r="A8993" s="513" t="s">
        <v>14768</v>
      </c>
      <c r="B8993" s="502">
        <v>105412</v>
      </c>
      <c r="C8993" s="503" t="s">
        <v>14782</v>
      </c>
      <c r="D8993" s="502" t="s">
        <v>833</v>
      </c>
      <c r="E8993" s="504">
        <v>0</v>
      </c>
      <c r="F8993" s="512"/>
    </row>
    <row r="8994" spans="1:6">
      <c r="A8994" s="513" t="s">
        <v>14768</v>
      </c>
      <c r="B8994" s="502">
        <v>105420</v>
      </c>
      <c r="C8994" s="503" t="s">
        <v>14783</v>
      </c>
      <c r="D8994" s="502" t="s">
        <v>833</v>
      </c>
      <c r="E8994" s="504">
        <v>0</v>
      </c>
      <c r="F8994" s="512"/>
    </row>
    <row r="8995" spans="1:6">
      <c r="A8995" s="513" t="s">
        <v>14768</v>
      </c>
      <c r="B8995" s="502">
        <v>105444</v>
      </c>
      <c r="C8995" s="503" t="s">
        <v>14784</v>
      </c>
      <c r="D8995" s="502" t="s">
        <v>833</v>
      </c>
      <c r="E8995" s="504">
        <v>0</v>
      </c>
      <c r="F8995" s="512"/>
    </row>
    <row r="8996" spans="1:6">
      <c r="A8996" s="513" t="s">
        <v>14768</v>
      </c>
      <c r="B8996" s="502">
        <v>105456</v>
      </c>
      <c r="C8996" s="503" t="s">
        <v>14785</v>
      </c>
      <c r="D8996" s="502" t="s">
        <v>833</v>
      </c>
      <c r="E8996" s="504">
        <v>0</v>
      </c>
      <c r="F8996" s="512"/>
    </row>
    <row r="8997" spans="1:6">
      <c r="A8997" s="513" t="s">
        <v>14768</v>
      </c>
      <c r="B8997" s="502">
        <v>105478</v>
      </c>
      <c r="C8997" s="503" t="s">
        <v>14786</v>
      </c>
      <c r="D8997" s="502" t="s">
        <v>833</v>
      </c>
      <c r="E8997" s="504">
        <v>0</v>
      </c>
      <c r="F8997" s="512"/>
    </row>
    <row r="8998" spans="1:6">
      <c r="A8998" s="513" t="s">
        <v>14768</v>
      </c>
      <c r="B8998" s="502">
        <v>105421</v>
      </c>
      <c r="C8998" s="503" t="s">
        <v>14787</v>
      </c>
      <c r="D8998" s="502" t="s">
        <v>833</v>
      </c>
      <c r="E8998" s="504">
        <v>0</v>
      </c>
      <c r="F8998" s="512"/>
    </row>
    <row r="8999" spans="1:6">
      <c r="A8999" s="513" t="s">
        <v>14768</v>
      </c>
      <c r="B8999" s="502">
        <v>105445</v>
      </c>
      <c r="C8999" s="503" t="s">
        <v>14788</v>
      </c>
      <c r="D8999" s="502" t="s">
        <v>833</v>
      </c>
      <c r="E8999" s="504">
        <v>0</v>
      </c>
      <c r="F8999" s="512"/>
    </row>
    <row r="9000" spans="1:6">
      <c r="A9000" s="513" t="s">
        <v>14768</v>
      </c>
      <c r="B9000" s="502">
        <v>105453</v>
      </c>
      <c r="C9000" s="503" t="s">
        <v>14789</v>
      </c>
      <c r="D9000" s="502" t="s">
        <v>833</v>
      </c>
      <c r="E9000" s="504">
        <v>0</v>
      </c>
      <c r="F9000" s="512"/>
    </row>
    <row r="9001" spans="1:6">
      <c r="A9001" s="513" t="s">
        <v>14768</v>
      </c>
      <c r="B9001" s="502">
        <v>105497</v>
      </c>
      <c r="C9001" s="503" t="s">
        <v>14790</v>
      </c>
      <c r="D9001" s="502" t="s">
        <v>833</v>
      </c>
      <c r="E9001" s="504">
        <v>0</v>
      </c>
      <c r="F9001" s="512"/>
    </row>
    <row r="9002" spans="1:6">
      <c r="A9002" s="513" t="s">
        <v>14768</v>
      </c>
      <c r="B9002" s="502">
        <v>105418</v>
      </c>
      <c r="C9002" s="503" t="s">
        <v>14791</v>
      </c>
      <c r="D9002" s="502" t="s">
        <v>833</v>
      </c>
      <c r="E9002" s="504">
        <v>0</v>
      </c>
      <c r="F9002" s="512"/>
    </row>
    <row r="9003" spans="1:6">
      <c r="A9003" s="513" t="s">
        <v>14768</v>
      </c>
      <c r="B9003" s="502">
        <v>105442</v>
      </c>
      <c r="C9003" s="503" t="s">
        <v>14792</v>
      </c>
      <c r="D9003" s="502" t="s">
        <v>833</v>
      </c>
      <c r="E9003" s="504">
        <v>0</v>
      </c>
      <c r="F9003" s="512"/>
    </row>
    <row r="9004" spans="1:6">
      <c r="A9004" s="513" t="s">
        <v>14768</v>
      </c>
      <c r="B9004" s="502">
        <v>105410</v>
      </c>
      <c r="C9004" s="503" t="s">
        <v>14793</v>
      </c>
      <c r="D9004" s="502" t="s">
        <v>833</v>
      </c>
      <c r="E9004" s="504">
        <v>0</v>
      </c>
      <c r="F9004" s="512"/>
    </row>
    <row r="9005" spans="1:6">
      <c r="A9005" s="513" t="s">
        <v>14768</v>
      </c>
      <c r="B9005" s="502">
        <v>105416</v>
      </c>
      <c r="C9005" s="503" t="s">
        <v>14794</v>
      </c>
      <c r="D9005" s="502" t="s">
        <v>833</v>
      </c>
      <c r="E9005" s="504">
        <v>0</v>
      </c>
      <c r="F9005" s="512"/>
    </row>
    <row r="9006" spans="1:6">
      <c r="A9006" s="513" t="s">
        <v>14768</v>
      </c>
      <c r="B9006" s="502">
        <v>105488</v>
      </c>
      <c r="C9006" s="503" t="s">
        <v>14795</v>
      </c>
      <c r="D9006" s="502" t="s">
        <v>833</v>
      </c>
      <c r="E9006" s="504">
        <v>0</v>
      </c>
      <c r="F9006" s="512"/>
    </row>
    <row r="9007" spans="1:6">
      <c r="A9007" s="513" t="s">
        <v>14768</v>
      </c>
      <c r="B9007" s="502">
        <v>105452</v>
      </c>
      <c r="C9007" s="503" t="s">
        <v>14796</v>
      </c>
      <c r="D9007" s="502" t="s">
        <v>833</v>
      </c>
      <c r="E9007" s="504">
        <v>0</v>
      </c>
      <c r="F9007" s="512"/>
    </row>
    <row r="9008" spans="1:6">
      <c r="A9008" s="513" t="s">
        <v>14768</v>
      </c>
      <c r="B9008" s="502">
        <v>105475</v>
      </c>
      <c r="C9008" s="503" t="s">
        <v>14797</v>
      </c>
      <c r="D9008" s="502" t="s">
        <v>833</v>
      </c>
      <c r="E9008" s="504">
        <v>0</v>
      </c>
      <c r="F9008" s="512"/>
    </row>
    <row r="9009" spans="1:6">
      <c r="A9009" s="513" t="s">
        <v>14768</v>
      </c>
      <c r="B9009" s="502">
        <v>105498</v>
      </c>
      <c r="C9009" s="503" t="s">
        <v>14798</v>
      </c>
      <c r="D9009" s="502" t="s">
        <v>833</v>
      </c>
      <c r="E9009" s="504">
        <v>0</v>
      </c>
      <c r="F9009" s="512"/>
    </row>
    <row r="9010" spans="1:6">
      <c r="A9010" s="513" t="s">
        <v>14768</v>
      </c>
      <c r="B9010" s="502">
        <v>105486</v>
      </c>
      <c r="C9010" s="503" t="s">
        <v>14799</v>
      </c>
      <c r="D9010" s="502" t="s">
        <v>833</v>
      </c>
      <c r="E9010" s="504">
        <v>0</v>
      </c>
      <c r="F9010" s="512"/>
    </row>
    <row r="9011" spans="1:6">
      <c r="A9011" s="513" t="s">
        <v>14768</v>
      </c>
      <c r="B9011" s="502">
        <v>105450</v>
      </c>
      <c r="C9011" s="503" t="s">
        <v>14800</v>
      </c>
      <c r="D9011" s="502" t="s">
        <v>833</v>
      </c>
      <c r="E9011" s="504">
        <v>0</v>
      </c>
      <c r="F9011" s="512"/>
    </row>
    <row r="9012" spans="1:6">
      <c r="A9012" s="513" t="s">
        <v>14768</v>
      </c>
      <c r="B9012" s="502">
        <v>105438</v>
      </c>
      <c r="C9012" s="503" t="s">
        <v>14801</v>
      </c>
      <c r="D9012" s="502" t="s">
        <v>833</v>
      </c>
      <c r="E9012" s="504">
        <v>0</v>
      </c>
      <c r="F9012" s="512"/>
    </row>
    <row r="9013" spans="1:6">
      <c r="A9013" s="513" t="s">
        <v>14768</v>
      </c>
      <c r="B9013" s="502">
        <v>105463</v>
      </c>
      <c r="C9013" s="503" t="s">
        <v>14802</v>
      </c>
      <c r="D9013" s="502" t="s">
        <v>833</v>
      </c>
      <c r="E9013" s="504">
        <v>0</v>
      </c>
      <c r="F9013" s="512"/>
    </row>
    <row r="9014" spans="1:6">
      <c r="A9014" s="513" t="s">
        <v>14768</v>
      </c>
      <c r="B9014" s="502">
        <v>105485</v>
      </c>
      <c r="C9014" s="503" t="s">
        <v>14803</v>
      </c>
      <c r="D9014" s="502" t="s">
        <v>833</v>
      </c>
      <c r="E9014" s="504">
        <v>0</v>
      </c>
      <c r="F9014" s="512"/>
    </row>
    <row r="9015" spans="1:6">
      <c r="A9015" s="513" t="s">
        <v>14768</v>
      </c>
      <c r="B9015" s="502">
        <v>105428</v>
      </c>
      <c r="C9015" s="503" t="s">
        <v>14804</v>
      </c>
      <c r="D9015" s="502" t="s">
        <v>833</v>
      </c>
      <c r="E9015" s="504">
        <v>0</v>
      </c>
      <c r="F9015" s="512"/>
    </row>
    <row r="9016" spans="1:6">
      <c r="A9016" s="513" t="s">
        <v>14768</v>
      </c>
      <c r="B9016" s="502">
        <v>105426</v>
      </c>
      <c r="C9016" s="503" t="s">
        <v>14805</v>
      </c>
      <c r="D9016" s="502" t="s">
        <v>833</v>
      </c>
      <c r="E9016" s="504">
        <v>0</v>
      </c>
      <c r="F9016" s="512"/>
    </row>
    <row r="9017" spans="1:6">
      <c r="A9017" s="513" t="s">
        <v>14768</v>
      </c>
      <c r="B9017" s="502">
        <v>105491</v>
      </c>
      <c r="C9017" s="503" t="s">
        <v>14806</v>
      </c>
      <c r="D9017" s="502" t="s">
        <v>833</v>
      </c>
      <c r="E9017" s="504">
        <v>0</v>
      </c>
      <c r="F9017" s="512"/>
    </row>
    <row r="9018" spans="1:6">
      <c r="A9018" s="513" t="s">
        <v>14768</v>
      </c>
      <c r="B9018" s="502">
        <v>105495</v>
      </c>
      <c r="C9018" s="503" t="s">
        <v>14807</v>
      </c>
      <c r="D9018" s="502" t="s">
        <v>833</v>
      </c>
      <c r="E9018" s="504">
        <v>0</v>
      </c>
      <c r="F9018" s="512"/>
    </row>
    <row r="9019" spans="1:6">
      <c r="A9019" s="513" t="s">
        <v>14768</v>
      </c>
      <c r="B9019" s="502">
        <v>105407</v>
      </c>
      <c r="C9019" s="503" t="s">
        <v>14808</v>
      </c>
      <c r="D9019" s="502" t="s">
        <v>833</v>
      </c>
      <c r="E9019" s="504">
        <v>0</v>
      </c>
      <c r="F9019" s="512"/>
    </row>
    <row r="9020" spans="1:6">
      <c r="A9020" s="513" t="s">
        <v>14768</v>
      </c>
      <c r="B9020" s="502">
        <v>105427</v>
      </c>
      <c r="C9020" s="503" t="s">
        <v>14809</v>
      </c>
      <c r="D9020" s="502" t="s">
        <v>833</v>
      </c>
      <c r="E9020" s="504">
        <v>0</v>
      </c>
      <c r="F9020" s="512"/>
    </row>
    <row r="9021" spans="1:6">
      <c r="A9021" s="513" t="s">
        <v>14768</v>
      </c>
      <c r="B9021" s="502">
        <v>105492</v>
      </c>
      <c r="C9021" s="503" t="s">
        <v>14810</v>
      </c>
      <c r="D9021" s="502" t="s">
        <v>833</v>
      </c>
      <c r="E9021" s="504">
        <v>0</v>
      </c>
      <c r="F9021" s="512"/>
    </row>
    <row r="9022" spans="1:6">
      <c r="A9022" s="513" t="s">
        <v>14768</v>
      </c>
      <c r="B9022" s="502">
        <v>105496</v>
      </c>
      <c r="C9022" s="503" t="s">
        <v>14811</v>
      </c>
      <c r="D9022" s="502" t="s">
        <v>833</v>
      </c>
      <c r="E9022" s="504">
        <v>0</v>
      </c>
      <c r="F9022" s="512"/>
    </row>
    <row r="9023" spans="1:6">
      <c r="A9023" s="513" t="s">
        <v>14768</v>
      </c>
      <c r="B9023" s="502">
        <v>105425</v>
      </c>
      <c r="C9023" s="503" t="s">
        <v>14812</v>
      </c>
      <c r="D9023" s="502" t="s">
        <v>833</v>
      </c>
      <c r="E9023" s="504">
        <v>0</v>
      </c>
      <c r="F9023" s="512"/>
    </row>
    <row r="9024" spans="1:6">
      <c r="A9024" s="513" t="s">
        <v>14768</v>
      </c>
      <c r="B9024" s="502">
        <v>105477</v>
      </c>
      <c r="C9024" s="503" t="s">
        <v>14813</v>
      </c>
      <c r="D9024" s="502" t="s">
        <v>833</v>
      </c>
      <c r="E9024" s="504">
        <v>0</v>
      </c>
      <c r="F9024" s="512"/>
    </row>
    <row r="9025" spans="1:6">
      <c r="A9025" s="513" t="s">
        <v>14768</v>
      </c>
      <c r="B9025" s="502">
        <v>105490</v>
      </c>
      <c r="C9025" s="503" t="s">
        <v>14814</v>
      </c>
      <c r="D9025" s="502" t="s">
        <v>833</v>
      </c>
      <c r="E9025" s="504">
        <v>0</v>
      </c>
      <c r="F9025" s="512"/>
    </row>
    <row r="9026" spans="1:6">
      <c r="A9026" s="513" t="s">
        <v>14768</v>
      </c>
      <c r="B9026" s="502">
        <v>105494</v>
      </c>
      <c r="C9026" s="503" t="s">
        <v>14815</v>
      </c>
      <c r="D9026" s="502" t="s">
        <v>833</v>
      </c>
      <c r="E9026" s="504">
        <v>0</v>
      </c>
      <c r="F9026" s="512"/>
    </row>
    <row r="9027" spans="1:6">
      <c r="A9027" s="513" t="s">
        <v>14768</v>
      </c>
      <c r="B9027" s="502">
        <v>105417</v>
      </c>
      <c r="C9027" s="503" t="s">
        <v>14816</v>
      </c>
      <c r="D9027" s="502" t="s">
        <v>833</v>
      </c>
      <c r="E9027" s="504">
        <v>0</v>
      </c>
      <c r="F9027" s="512"/>
    </row>
    <row r="9028" spans="1:6">
      <c r="A9028" s="513" t="s">
        <v>14768</v>
      </c>
      <c r="B9028" s="502">
        <v>105461</v>
      </c>
      <c r="C9028" s="503" t="s">
        <v>14817</v>
      </c>
      <c r="D9028" s="502" t="s">
        <v>833</v>
      </c>
      <c r="E9028" s="504">
        <v>0</v>
      </c>
      <c r="F9028" s="512"/>
    </row>
    <row r="9029" spans="1:6">
      <c r="A9029" s="513" t="s">
        <v>14768</v>
      </c>
      <c r="B9029" s="502">
        <v>105436</v>
      </c>
      <c r="C9029" s="503" t="s">
        <v>14818</v>
      </c>
      <c r="D9029" s="502" t="s">
        <v>833</v>
      </c>
      <c r="E9029" s="504">
        <v>0</v>
      </c>
      <c r="F9029" s="512"/>
    </row>
    <row r="9030" spans="1:6">
      <c r="A9030" s="513" t="s">
        <v>14768</v>
      </c>
      <c r="B9030" s="502">
        <v>105483</v>
      </c>
      <c r="C9030" s="503" t="s">
        <v>14819</v>
      </c>
      <c r="D9030" s="502" t="s">
        <v>833</v>
      </c>
      <c r="E9030" s="504">
        <v>0</v>
      </c>
      <c r="F9030" s="512"/>
    </row>
    <row r="9031" spans="1:6">
      <c r="A9031" s="513" t="s">
        <v>14768</v>
      </c>
      <c r="B9031" s="502">
        <v>105505</v>
      </c>
      <c r="C9031" s="503" t="s">
        <v>14820</v>
      </c>
      <c r="D9031" s="502" t="s">
        <v>833</v>
      </c>
      <c r="E9031" s="504">
        <v>0</v>
      </c>
      <c r="F9031" s="512"/>
    </row>
    <row r="9032" spans="1:6">
      <c r="A9032" s="513" t="s">
        <v>14768</v>
      </c>
      <c r="B9032" s="502">
        <v>105435</v>
      </c>
      <c r="C9032" s="503" t="s">
        <v>14821</v>
      </c>
      <c r="D9032" s="502" t="s">
        <v>833</v>
      </c>
      <c r="E9032" s="504">
        <v>0</v>
      </c>
      <c r="F9032" s="512"/>
    </row>
    <row r="9033" spans="1:6">
      <c r="A9033" s="513" t="s">
        <v>14768</v>
      </c>
      <c r="B9033" s="502">
        <v>105460</v>
      </c>
      <c r="C9033" s="503" t="s">
        <v>14822</v>
      </c>
      <c r="D9033" s="502" t="s">
        <v>833</v>
      </c>
      <c r="E9033" s="504">
        <v>0</v>
      </c>
      <c r="F9033" s="512"/>
    </row>
    <row r="9034" spans="1:6">
      <c r="A9034" s="513" t="s">
        <v>14768</v>
      </c>
      <c r="B9034" s="502">
        <v>105470</v>
      </c>
      <c r="C9034" s="503" t="s">
        <v>14823</v>
      </c>
      <c r="D9034" s="502" t="s">
        <v>833</v>
      </c>
      <c r="E9034" s="504">
        <v>0</v>
      </c>
      <c r="F9034" s="512"/>
    </row>
    <row r="9035" spans="1:6">
      <c r="A9035" s="513" t="s">
        <v>14768</v>
      </c>
      <c r="B9035" s="502">
        <v>105504</v>
      </c>
      <c r="C9035" s="503" t="s">
        <v>14824</v>
      </c>
      <c r="D9035" s="502" t="s">
        <v>833</v>
      </c>
      <c r="E9035" s="504">
        <v>0</v>
      </c>
      <c r="F9035" s="512"/>
    </row>
    <row r="9036" spans="1:6">
      <c r="A9036" s="513" t="s">
        <v>14768</v>
      </c>
      <c r="B9036" s="502">
        <v>105476</v>
      </c>
      <c r="C9036" s="503" t="s">
        <v>14825</v>
      </c>
      <c r="D9036" s="502" t="s">
        <v>833</v>
      </c>
      <c r="E9036" s="504">
        <v>0</v>
      </c>
      <c r="F9036" s="512"/>
    </row>
    <row r="9037" spans="1:6">
      <c r="A9037" s="513" t="s">
        <v>14768</v>
      </c>
      <c r="B9037" s="502">
        <v>105471</v>
      </c>
      <c r="C9037" s="503" t="s">
        <v>14826</v>
      </c>
      <c r="D9037" s="502" t="s">
        <v>833</v>
      </c>
      <c r="E9037" s="504">
        <v>0</v>
      </c>
      <c r="F9037" s="512"/>
    </row>
    <row r="9038" spans="1:6">
      <c r="A9038" s="513" t="s">
        <v>14768</v>
      </c>
      <c r="B9038" s="502">
        <v>105493</v>
      </c>
      <c r="C9038" s="503" t="s">
        <v>14827</v>
      </c>
      <c r="D9038" s="502" t="s">
        <v>833</v>
      </c>
      <c r="E9038" s="504">
        <v>0</v>
      </c>
      <c r="F9038" s="512"/>
    </row>
    <row r="9039" spans="1:6">
      <c r="A9039" s="513" t="s">
        <v>14768</v>
      </c>
      <c r="B9039" s="502">
        <v>105482</v>
      </c>
      <c r="C9039" s="503" t="s">
        <v>14828</v>
      </c>
      <c r="D9039" s="502" t="s">
        <v>833</v>
      </c>
      <c r="E9039" s="504">
        <v>0</v>
      </c>
      <c r="F9039" s="512"/>
    </row>
    <row r="9040" spans="1:6">
      <c r="A9040" s="513" t="s">
        <v>14768</v>
      </c>
      <c r="B9040" s="502">
        <v>105430</v>
      </c>
      <c r="C9040" s="503" t="s">
        <v>14829</v>
      </c>
      <c r="D9040" s="502" t="s">
        <v>833</v>
      </c>
      <c r="E9040" s="504">
        <v>0</v>
      </c>
      <c r="F9040" s="512"/>
    </row>
    <row r="9041" spans="1:6">
      <c r="A9041" s="513" t="s">
        <v>14768</v>
      </c>
      <c r="B9041" s="502">
        <v>105440</v>
      </c>
      <c r="C9041" s="503" t="s">
        <v>14830</v>
      </c>
      <c r="D9041" s="502" t="s">
        <v>833</v>
      </c>
      <c r="E9041" s="504">
        <v>0</v>
      </c>
      <c r="F9041" s="512"/>
    </row>
    <row r="9042" spans="1:6">
      <c r="A9042" s="513" t="s">
        <v>14768</v>
      </c>
      <c r="B9042" s="502">
        <v>105465</v>
      </c>
      <c r="C9042" s="503" t="s">
        <v>14831</v>
      </c>
      <c r="D9042" s="502" t="s">
        <v>833</v>
      </c>
      <c r="E9042" s="504">
        <v>0</v>
      </c>
      <c r="F9042" s="512"/>
    </row>
    <row r="9043" spans="1:6">
      <c r="A9043" s="513" t="s">
        <v>14768</v>
      </c>
      <c r="B9043" s="502">
        <v>105499</v>
      </c>
      <c r="C9043" s="503" t="s">
        <v>14832</v>
      </c>
      <c r="D9043" s="502" t="s">
        <v>833</v>
      </c>
      <c r="E9043" s="504">
        <v>0</v>
      </c>
      <c r="F9043" s="512"/>
    </row>
    <row r="9044" spans="1:6">
      <c r="A9044" s="513" t="s">
        <v>14768</v>
      </c>
      <c r="B9044" s="502">
        <v>105431</v>
      </c>
      <c r="C9044" s="503" t="s">
        <v>14833</v>
      </c>
      <c r="D9044" s="502" t="s">
        <v>833</v>
      </c>
      <c r="E9044" s="504">
        <v>0</v>
      </c>
      <c r="F9044" s="512"/>
    </row>
    <row r="9045" spans="1:6">
      <c r="A9045" s="513" t="s">
        <v>14768</v>
      </c>
      <c r="B9045" s="502">
        <v>105441</v>
      </c>
      <c r="C9045" s="503" t="s">
        <v>14834</v>
      </c>
      <c r="D9045" s="502" t="s">
        <v>833</v>
      </c>
      <c r="E9045" s="504">
        <v>0</v>
      </c>
      <c r="F9045" s="512"/>
    </row>
    <row r="9046" spans="1:6">
      <c r="A9046" s="513" t="s">
        <v>14768</v>
      </c>
      <c r="B9046" s="502">
        <v>105466</v>
      </c>
      <c r="C9046" s="503" t="s">
        <v>14835</v>
      </c>
      <c r="D9046" s="502" t="s">
        <v>833</v>
      </c>
      <c r="E9046" s="504">
        <v>0</v>
      </c>
      <c r="F9046" s="512"/>
    </row>
    <row r="9047" spans="1:6">
      <c r="A9047" s="513" t="s">
        <v>14768</v>
      </c>
      <c r="B9047" s="502">
        <v>105500</v>
      </c>
      <c r="C9047" s="503" t="s">
        <v>14836</v>
      </c>
      <c r="D9047" s="502" t="s">
        <v>833</v>
      </c>
      <c r="E9047" s="504">
        <v>0</v>
      </c>
      <c r="F9047" s="512"/>
    </row>
    <row r="9048" spans="1:6">
      <c r="A9048" s="513" t="s">
        <v>14768</v>
      </c>
      <c r="B9048" s="502">
        <v>105429</v>
      </c>
      <c r="C9048" s="503" t="s">
        <v>14837</v>
      </c>
      <c r="D9048" s="502" t="s">
        <v>833</v>
      </c>
      <c r="E9048" s="504">
        <v>0</v>
      </c>
      <c r="F9048" s="512"/>
    </row>
    <row r="9049" spans="1:6">
      <c r="A9049" s="513" t="s">
        <v>14768</v>
      </c>
      <c r="B9049" s="502">
        <v>105439</v>
      </c>
      <c r="C9049" s="503" t="s">
        <v>14838</v>
      </c>
      <c r="D9049" s="502" t="s">
        <v>833</v>
      </c>
      <c r="E9049" s="504">
        <v>0</v>
      </c>
      <c r="F9049" s="512"/>
    </row>
    <row r="9050" spans="1:6">
      <c r="A9050" s="513" t="s">
        <v>14768</v>
      </c>
      <c r="B9050" s="502">
        <v>105464</v>
      </c>
      <c r="C9050" s="503" t="s">
        <v>14839</v>
      </c>
      <c r="D9050" s="502" t="s">
        <v>833</v>
      </c>
      <c r="E9050" s="504">
        <v>0</v>
      </c>
      <c r="F9050" s="512"/>
    </row>
    <row r="9051" spans="1:6">
      <c r="A9051" s="513" t="s">
        <v>14768</v>
      </c>
      <c r="B9051" s="502">
        <v>105489</v>
      </c>
      <c r="C9051" s="503" t="s">
        <v>14840</v>
      </c>
      <c r="D9051" s="502" t="s">
        <v>833</v>
      </c>
      <c r="E9051" s="504">
        <v>0</v>
      </c>
      <c r="F9051" s="512"/>
    </row>
    <row r="9052" spans="1:6">
      <c r="A9052" s="513" t="s">
        <v>14768</v>
      </c>
      <c r="B9052" s="502">
        <v>105437</v>
      </c>
      <c r="C9052" s="503" t="s">
        <v>14841</v>
      </c>
      <c r="D9052" s="502" t="s">
        <v>833</v>
      </c>
      <c r="E9052" s="504">
        <v>0</v>
      </c>
      <c r="F9052" s="512"/>
    </row>
    <row r="9053" spans="1:6">
      <c r="A9053" s="513" t="s">
        <v>14768</v>
      </c>
      <c r="B9053" s="502">
        <v>105462</v>
      </c>
      <c r="C9053" s="503" t="s">
        <v>14842</v>
      </c>
      <c r="D9053" s="502" t="s">
        <v>833</v>
      </c>
      <c r="E9053" s="504">
        <v>0</v>
      </c>
      <c r="F9053" s="512"/>
    </row>
    <row r="9054" spans="1:6">
      <c r="A9054" s="513" t="s">
        <v>14768</v>
      </c>
      <c r="B9054" s="502">
        <v>105484</v>
      </c>
      <c r="C9054" s="503" t="s">
        <v>14843</v>
      </c>
      <c r="D9054" s="502" t="s">
        <v>833</v>
      </c>
      <c r="E9054" s="504">
        <v>0</v>
      </c>
      <c r="F9054" s="512"/>
    </row>
    <row r="9055" spans="1:6">
      <c r="A9055" s="513" t="s">
        <v>14768</v>
      </c>
      <c r="B9055" s="502">
        <v>105506</v>
      </c>
      <c r="C9055" s="503" t="s">
        <v>14844</v>
      </c>
      <c r="D9055" s="502" t="s">
        <v>833</v>
      </c>
      <c r="E9055" s="504">
        <v>0</v>
      </c>
      <c r="F9055" s="512"/>
    </row>
    <row r="9056" spans="1:6">
      <c r="A9056" s="513" t="s">
        <v>14768</v>
      </c>
      <c r="B9056" s="502">
        <v>105432</v>
      </c>
      <c r="C9056" s="503" t="s">
        <v>14845</v>
      </c>
      <c r="D9056" s="502" t="s">
        <v>833</v>
      </c>
      <c r="E9056" s="504">
        <v>0</v>
      </c>
      <c r="F9056" s="512"/>
    </row>
    <row r="9057" spans="1:6">
      <c r="A9057" s="513" t="s">
        <v>14768</v>
      </c>
      <c r="B9057" s="502">
        <v>105457</v>
      </c>
      <c r="C9057" s="503" t="s">
        <v>14846</v>
      </c>
      <c r="D9057" s="502" t="s">
        <v>833</v>
      </c>
      <c r="E9057" s="504">
        <v>0</v>
      </c>
      <c r="F9057" s="512"/>
    </row>
    <row r="9058" spans="1:6">
      <c r="A9058" s="513" t="s">
        <v>14768</v>
      </c>
      <c r="B9058" s="502">
        <v>105467</v>
      </c>
      <c r="C9058" s="503" t="s">
        <v>14847</v>
      </c>
      <c r="D9058" s="502" t="s">
        <v>833</v>
      </c>
      <c r="E9058" s="504">
        <v>0</v>
      </c>
      <c r="F9058" s="512"/>
    </row>
    <row r="9059" spans="1:6">
      <c r="A9059" s="513" t="s">
        <v>14768</v>
      </c>
      <c r="B9059" s="502">
        <v>105501</v>
      </c>
      <c r="C9059" s="503" t="s">
        <v>14848</v>
      </c>
      <c r="D9059" s="502" t="s">
        <v>833</v>
      </c>
      <c r="E9059" s="504">
        <v>0</v>
      </c>
      <c r="F9059" s="512"/>
    </row>
    <row r="9060" spans="1:6">
      <c r="A9060" s="513" t="s">
        <v>14768</v>
      </c>
      <c r="B9060" s="502">
        <v>105433</v>
      </c>
      <c r="C9060" s="503" t="s">
        <v>14849</v>
      </c>
      <c r="D9060" s="502" t="s">
        <v>833</v>
      </c>
      <c r="E9060" s="504">
        <v>0</v>
      </c>
      <c r="F9060" s="512"/>
    </row>
    <row r="9061" spans="1:6">
      <c r="A9061" s="513" t="s">
        <v>14768</v>
      </c>
      <c r="B9061" s="502">
        <v>105458</v>
      </c>
      <c r="C9061" s="503" t="s">
        <v>14850</v>
      </c>
      <c r="D9061" s="502" t="s">
        <v>833</v>
      </c>
      <c r="E9061" s="504">
        <v>0</v>
      </c>
      <c r="F9061" s="512"/>
    </row>
    <row r="9062" spans="1:6">
      <c r="A9062" s="513" t="s">
        <v>14768</v>
      </c>
      <c r="B9062" s="502">
        <v>105468</v>
      </c>
      <c r="C9062" s="503" t="s">
        <v>14851</v>
      </c>
      <c r="D9062" s="502" t="s">
        <v>833</v>
      </c>
      <c r="E9062" s="504">
        <v>0</v>
      </c>
      <c r="F9062" s="512"/>
    </row>
    <row r="9063" spans="1:6">
      <c r="A9063" s="513" t="s">
        <v>14768</v>
      </c>
      <c r="B9063" s="502">
        <v>105502</v>
      </c>
      <c r="C9063" s="503" t="s">
        <v>14852</v>
      </c>
      <c r="D9063" s="502" t="s">
        <v>833</v>
      </c>
      <c r="E9063" s="504">
        <v>0</v>
      </c>
      <c r="F9063" s="512"/>
    </row>
    <row r="9064" spans="1:6">
      <c r="A9064" s="513" t="s">
        <v>14768</v>
      </c>
      <c r="B9064" s="502">
        <v>105434</v>
      </c>
      <c r="C9064" s="503" t="s">
        <v>14853</v>
      </c>
      <c r="D9064" s="502" t="s">
        <v>833</v>
      </c>
      <c r="E9064" s="504">
        <v>0</v>
      </c>
      <c r="F9064" s="512"/>
    </row>
    <row r="9065" spans="1:6">
      <c r="A9065" s="513" t="s">
        <v>14768</v>
      </c>
      <c r="B9065" s="502">
        <v>105459</v>
      </c>
      <c r="C9065" s="503" t="s">
        <v>14854</v>
      </c>
      <c r="D9065" s="502" t="s">
        <v>833</v>
      </c>
      <c r="E9065" s="504">
        <v>0</v>
      </c>
      <c r="F9065" s="512"/>
    </row>
    <row r="9066" spans="1:6">
      <c r="A9066" s="513" t="s">
        <v>14768</v>
      </c>
      <c r="B9066" s="502">
        <v>105469</v>
      </c>
      <c r="C9066" s="503" t="s">
        <v>14855</v>
      </c>
      <c r="D9066" s="502" t="s">
        <v>833</v>
      </c>
      <c r="E9066" s="504">
        <v>0</v>
      </c>
      <c r="F9066" s="512"/>
    </row>
    <row r="9067" spans="1:6">
      <c r="A9067" s="513" t="s">
        <v>14768</v>
      </c>
      <c r="B9067" s="502">
        <v>105503</v>
      </c>
      <c r="C9067" s="503" t="s">
        <v>14856</v>
      </c>
      <c r="D9067" s="502" t="s">
        <v>833</v>
      </c>
      <c r="E9067" s="504">
        <v>0</v>
      </c>
      <c r="F9067" s="512"/>
    </row>
    <row r="9068" spans="1:6">
      <c r="A9068" s="513" t="s">
        <v>14768</v>
      </c>
      <c r="B9068" s="502">
        <v>105472</v>
      </c>
      <c r="C9068" s="503" t="s">
        <v>14857</v>
      </c>
      <c r="D9068" s="502" t="s">
        <v>833</v>
      </c>
      <c r="E9068" s="504">
        <v>0</v>
      </c>
      <c r="F9068" s="512"/>
    </row>
    <row r="9069" spans="1:6">
      <c r="A9069" s="513" t="s">
        <v>14768</v>
      </c>
      <c r="B9069" s="502">
        <v>105413</v>
      </c>
      <c r="C9069" s="503" t="s">
        <v>14858</v>
      </c>
      <c r="D9069" s="502" t="s">
        <v>833</v>
      </c>
      <c r="E9069" s="504">
        <v>0</v>
      </c>
      <c r="F9069" s="512"/>
    </row>
    <row r="9070" spans="1:6">
      <c r="A9070" s="513" t="s">
        <v>14768</v>
      </c>
      <c r="B9070" s="502">
        <v>105423</v>
      </c>
      <c r="C9070" s="503" t="s">
        <v>14859</v>
      </c>
      <c r="D9070" s="502" t="s">
        <v>833</v>
      </c>
      <c r="E9070" s="504">
        <v>0</v>
      </c>
      <c r="F9070" s="512"/>
    </row>
    <row r="9071" spans="1:6">
      <c r="A9071" s="513" t="s">
        <v>14768</v>
      </c>
      <c r="B9071" s="502">
        <v>105447</v>
      </c>
      <c r="C9071" s="503" t="s">
        <v>14860</v>
      </c>
      <c r="D9071" s="502" t="s">
        <v>833</v>
      </c>
      <c r="E9071" s="504">
        <v>0</v>
      </c>
      <c r="F9071" s="512"/>
    </row>
    <row r="9072" spans="1:6">
      <c r="A9072" s="513" t="s">
        <v>14768</v>
      </c>
      <c r="B9072" s="502">
        <v>105408</v>
      </c>
      <c r="C9072" s="503" t="s">
        <v>14861</v>
      </c>
      <c r="D9072" s="502" t="s">
        <v>833</v>
      </c>
      <c r="E9072" s="504">
        <v>0</v>
      </c>
      <c r="F9072" s="512"/>
    </row>
    <row r="9073" spans="1:6">
      <c r="A9073" s="513" t="s">
        <v>14768</v>
      </c>
      <c r="B9073" s="502">
        <v>105479</v>
      </c>
      <c r="C9073" s="503" t="s">
        <v>14862</v>
      </c>
      <c r="D9073" s="502" t="s">
        <v>833</v>
      </c>
      <c r="E9073" s="504">
        <v>0</v>
      </c>
      <c r="F9073" s="512"/>
    </row>
    <row r="9074" spans="1:6">
      <c r="A9074" s="513" t="s">
        <v>14768</v>
      </c>
      <c r="B9074" s="502">
        <v>105422</v>
      </c>
      <c r="C9074" s="503" t="s">
        <v>14863</v>
      </c>
      <c r="D9074" s="502" t="s">
        <v>833</v>
      </c>
      <c r="E9074" s="504">
        <v>0</v>
      </c>
      <c r="F9074" s="512"/>
    </row>
    <row r="9075" spans="1:6">
      <c r="A9075" s="513" t="s">
        <v>14768</v>
      </c>
      <c r="B9075" s="502">
        <v>105446</v>
      </c>
      <c r="C9075" s="503" t="s">
        <v>14864</v>
      </c>
      <c r="D9075" s="502" t="s">
        <v>833</v>
      </c>
      <c r="E9075" s="504">
        <v>0</v>
      </c>
      <c r="F9075" s="512"/>
    </row>
    <row r="9076" spans="1:6">
      <c r="A9076" s="513" t="s">
        <v>14768</v>
      </c>
      <c r="B9076" s="502">
        <v>105474</v>
      </c>
      <c r="C9076" s="503" t="s">
        <v>14865</v>
      </c>
      <c r="D9076" s="502" t="s">
        <v>833</v>
      </c>
      <c r="E9076" s="504">
        <v>0</v>
      </c>
      <c r="F9076" s="512"/>
    </row>
    <row r="9077" spans="1:6">
      <c r="A9077" s="513" t="s">
        <v>14768</v>
      </c>
      <c r="B9077" s="502">
        <v>105480</v>
      </c>
      <c r="C9077" s="503" t="s">
        <v>14866</v>
      </c>
      <c r="D9077" s="502" t="s">
        <v>833</v>
      </c>
      <c r="E9077" s="504">
        <v>0</v>
      </c>
      <c r="F9077" s="512"/>
    </row>
    <row r="9078" spans="1:6">
      <c r="A9078" s="513" t="s">
        <v>14768</v>
      </c>
      <c r="B9078" s="502">
        <v>105481</v>
      </c>
      <c r="C9078" s="503" t="s">
        <v>14867</v>
      </c>
      <c r="D9078" s="502" t="s">
        <v>833</v>
      </c>
      <c r="E9078" s="504">
        <v>0</v>
      </c>
      <c r="F9078" s="512"/>
    </row>
    <row r="9079" spans="1:6">
      <c r="A9079" s="513" t="s">
        <v>14768</v>
      </c>
      <c r="B9079" s="502">
        <v>105449</v>
      </c>
      <c r="C9079" s="503" t="s">
        <v>14868</v>
      </c>
      <c r="D9079" s="502" t="s">
        <v>833</v>
      </c>
      <c r="E9079" s="504">
        <v>0</v>
      </c>
      <c r="F9079" s="512"/>
    </row>
    <row r="9080" spans="1:6">
      <c r="A9080" s="513" t="s">
        <v>14869</v>
      </c>
      <c r="B9080" s="502">
        <v>105511</v>
      </c>
      <c r="C9080" s="503" t="s">
        <v>14870</v>
      </c>
      <c r="D9080" s="502" t="s">
        <v>832</v>
      </c>
      <c r="E9080" s="504">
        <v>0</v>
      </c>
      <c r="F9080" s="512"/>
    </row>
    <row r="9081" spans="1:6">
      <c r="A9081" s="513" t="s">
        <v>14869</v>
      </c>
      <c r="B9081" s="502">
        <v>105507</v>
      </c>
      <c r="C9081" s="503" t="s">
        <v>14871</v>
      </c>
      <c r="D9081" s="502" t="s">
        <v>832</v>
      </c>
      <c r="E9081" s="504">
        <v>0</v>
      </c>
      <c r="F9081" s="512"/>
    </row>
    <row r="9082" spans="1:6">
      <c r="A9082" s="513" t="s">
        <v>14869</v>
      </c>
      <c r="B9082" s="502">
        <v>105512</v>
      </c>
      <c r="C9082" s="503" t="s">
        <v>14872</v>
      </c>
      <c r="D9082" s="502" t="s">
        <v>832</v>
      </c>
      <c r="E9082" s="504">
        <v>0</v>
      </c>
      <c r="F9082" s="512"/>
    </row>
    <row r="9083" spans="1:6">
      <c r="A9083" s="513" t="s">
        <v>14869</v>
      </c>
      <c r="B9083" s="502">
        <v>105508</v>
      </c>
      <c r="C9083" s="503" t="s">
        <v>14873</v>
      </c>
      <c r="D9083" s="502" t="s">
        <v>832</v>
      </c>
      <c r="E9083" s="504">
        <v>0</v>
      </c>
      <c r="F9083" s="512"/>
    </row>
    <row r="9084" spans="1:6">
      <c r="A9084" s="513" t="s">
        <v>14869</v>
      </c>
      <c r="B9084" s="502">
        <v>105513</v>
      </c>
      <c r="C9084" s="503" t="s">
        <v>14874</v>
      </c>
      <c r="D9084" s="502" t="s">
        <v>832</v>
      </c>
      <c r="E9084" s="504">
        <v>0</v>
      </c>
      <c r="F9084" s="512"/>
    </row>
    <row r="9085" spans="1:6">
      <c r="A9085" s="513" t="s">
        <v>14869</v>
      </c>
      <c r="B9085" s="502">
        <v>105509</v>
      </c>
      <c r="C9085" s="503" t="s">
        <v>14875</v>
      </c>
      <c r="D9085" s="502" t="s">
        <v>832</v>
      </c>
      <c r="E9085" s="504">
        <v>0</v>
      </c>
      <c r="F9085" s="512"/>
    </row>
    <row r="9086" spans="1:6">
      <c r="A9086" s="513" t="s">
        <v>14869</v>
      </c>
      <c r="B9086" s="502">
        <v>105514</v>
      </c>
      <c r="C9086" s="503" t="s">
        <v>14876</v>
      </c>
      <c r="D9086" s="502" t="s">
        <v>832</v>
      </c>
      <c r="E9086" s="504">
        <v>0</v>
      </c>
      <c r="F9086" s="512"/>
    </row>
    <row r="9087" spans="1:6">
      <c r="A9087" s="513" t="s">
        <v>14869</v>
      </c>
      <c r="B9087" s="502">
        <v>105510</v>
      </c>
      <c r="C9087" s="503" t="s">
        <v>14877</v>
      </c>
      <c r="D9087" s="502" t="s">
        <v>832</v>
      </c>
      <c r="E9087" s="504">
        <v>0</v>
      </c>
      <c r="F9087" s="512"/>
    </row>
    <row r="9088" spans="1:6">
      <c r="A9088" s="513" t="s">
        <v>14878</v>
      </c>
      <c r="B9088" s="502">
        <v>100207</v>
      </c>
      <c r="C9088" s="503" t="s">
        <v>991</v>
      </c>
      <c r="D9088" s="502" t="s">
        <v>834</v>
      </c>
      <c r="E9088" s="504">
        <v>499.91</v>
      </c>
      <c r="F9088" s="512">
        <v>0.47089999999999999</v>
      </c>
    </row>
    <row r="9089" spans="1:6">
      <c r="A9089" s="513" t="s">
        <v>14878</v>
      </c>
      <c r="B9089" s="502">
        <v>100211</v>
      </c>
      <c r="C9089" s="503" t="s">
        <v>996</v>
      </c>
      <c r="D9089" s="502" t="s">
        <v>993</v>
      </c>
      <c r="E9089" s="504">
        <v>7.63</v>
      </c>
      <c r="F9089" s="512">
        <v>0</v>
      </c>
    </row>
    <row r="9090" spans="1:6">
      <c r="A9090" s="513" t="s">
        <v>14878</v>
      </c>
      <c r="B9090" s="502">
        <v>100210</v>
      </c>
      <c r="C9090" s="503" t="s">
        <v>995</v>
      </c>
      <c r="D9090" s="502" t="s">
        <v>993</v>
      </c>
      <c r="E9090" s="504">
        <v>19.77</v>
      </c>
      <c r="F9090" s="512">
        <v>0</v>
      </c>
    </row>
    <row r="9091" spans="1:6">
      <c r="A9091" s="513" t="s">
        <v>14878</v>
      </c>
      <c r="B9091" s="502">
        <v>100221</v>
      </c>
      <c r="C9091" s="503" t="s">
        <v>1007</v>
      </c>
      <c r="D9091" s="502" t="s">
        <v>1006</v>
      </c>
      <c r="E9091" s="504">
        <v>34.950000000000003</v>
      </c>
      <c r="F9091" s="512">
        <v>0</v>
      </c>
    </row>
    <row r="9092" spans="1:6">
      <c r="A9092" s="513" t="s">
        <v>14878</v>
      </c>
      <c r="B9092" s="502">
        <v>100203</v>
      </c>
      <c r="C9092" s="503" t="s">
        <v>987</v>
      </c>
      <c r="D9092" s="502" t="s">
        <v>979</v>
      </c>
      <c r="E9092" s="504">
        <v>1.22</v>
      </c>
      <c r="F9092" s="512">
        <v>0</v>
      </c>
    </row>
    <row r="9093" spans="1:6">
      <c r="A9093" s="513" t="s">
        <v>14878</v>
      </c>
      <c r="B9093" s="502">
        <v>100202</v>
      </c>
      <c r="C9093" s="503" t="s">
        <v>986</v>
      </c>
      <c r="D9093" s="502" t="s">
        <v>979</v>
      </c>
      <c r="E9093" s="504">
        <v>1.03</v>
      </c>
      <c r="F9093" s="512">
        <v>0</v>
      </c>
    </row>
    <row r="9094" spans="1:6">
      <c r="A9094" s="513" t="s">
        <v>14878</v>
      </c>
      <c r="B9094" s="502">
        <v>100201</v>
      </c>
      <c r="C9094" s="503" t="s">
        <v>985</v>
      </c>
      <c r="D9094" s="502" t="s">
        <v>979</v>
      </c>
      <c r="E9094" s="504">
        <v>0.88</v>
      </c>
      <c r="F9094" s="512">
        <v>0</v>
      </c>
    </row>
    <row r="9095" spans="1:6">
      <c r="A9095" s="513" t="s">
        <v>14878</v>
      </c>
      <c r="B9095" s="502">
        <v>100216</v>
      </c>
      <c r="C9095" s="503" t="s">
        <v>1001</v>
      </c>
      <c r="D9095" s="502" t="s">
        <v>993</v>
      </c>
      <c r="E9095" s="504">
        <v>1.07</v>
      </c>
      <c r="F9095" s="512">
        <v>0</v>
      </c>
    </row>
    <row r="9096" spans="1:6">
      <c r="A9096" s="513" t="s">
        <v>14878</v>
      </c>
      <c r="B9096" s="502">
        <v>100215</v>
      </c>
      <c r="C9096" s="503" t="s">
        <v>1000</v>
      </c>
      <c r="D9096" s="502" t="s">
        <v>993</v>
      </c>
      <c r="E9096" s="504">
        <v>3.98</v>
      </c>
      <c r="F9096" s="512">
        <v>0</v>
      </c>
    </row>
    <row r="9097" spans="1:6">
      <c r="A9097" s="513" t="s">
        <v>14878</v>
      </c>
      <c r="B9097" s="502">
        <v>100214</v>
      </c>
      <c r="C9097" s="503" t="s">
        <v>999</v>
      </c>
      <c r="D9097" s="502" t="s">
        <v>993</v>
      </c>
      <c r="E9097" s="504">
        <v>4.6399999999999997</v>
      </c>
      <c r="F9097" s="512">
        <v>0</v>
      </c>
    </row>
    <row r="9098" spans="1:6">
      <c r="A9098" s="513" t="s">
        <v>14878</v>
      </c>
      <c r="B9098" s="502">
        <v>100223</v>
      </c>
      <c r="C9098" s="503" t="s">
        <v>1009</v>
      </c>
      <c r="D9098" s="502" t="s">
        <v>1006</v>
      </c>
      <c r="E9098" s="504">
        <v>6.19</v>
      </c>
      <c r="F9098" s="512">
        <v>0</v>
      </c>
    </row>
    <row r="9099" spans="1:6">
      <c r="A9099" s="513" t="s">
        <v>14878</v>
      </c>
      <c r="B9099" s="502">
        <v>100280</v>
      </c>
      <c r="C9099" s="503" t="s">
        <v>1069</v>
      </c>
      <c r="D9099" s="502" t="s">
        <v>993</v>
      </c>
      <c r="E9099" s="504">
        <v>20.32</v>
      </c>
      <c r="F9099" s="512">
        <v>0</v>
      </c>
    </row>
    <row r="9100" spans="1:6">
      <c r="A9100" s="513" t="s">
        <v>14878</v>
      </c>
      <c r="B9100" s="502">
        <v>100270</v>
      </c>
      <c r="C9100" s="503" t="s">
        <v>1059</v>
      </c>
      <c r="D9100" s="502" t="s">
        <v>993</v>
      </c>
      <c r="E9100" s="504">
        <v>69.33</v>
      </c>
      <c r="F9100" s="512">
        <v>0</v>
      </c>
    </row>
    <row r="9101" spans="1:6">
      <c r="A9101" s="513" t="s">
        <v>14878</v>
      </c>
      <c r="B9101" s="502">
        <v>100286</v>
      </c>
      <c r="C9101" s="503" t="s">
        <v>1075</v>
      </c>
      <c r="D9101" s="502" t="s">
        <v>1025</v>
      </c>
      <c r="E9101" s="504">
        <v>15.17</v>
      </c>
      <c r="F9101" s="512">
        <v>0</v>
      </c>
    </row>
    <row r="9102" spans="1:6">
      <c r="A9102" s="513" t="s">
        <v>14878</v>
      </c>
      <c r="B9102" s="502">
        <v>100213</v>
      </c>
      <c r="C9102" s="503" t="s">
        <v>998</v>
      </c>
      <c r="D9102" s="502" t="s">
        <v>993</v>
      </c>
      <c r="E9102" s="504">
        <v>3.02</v>
      </c>
      <c r="F9102" s="512">
        <v>0</v>
      </c>
    </row>
    <row r="9103" spans="1:6">
      <c r="A9103" s="513" t="s">
        <v>14878</v>
      </c>
      <c r="B9103" s="502">
        <v>100212</v>
      </c>
      <c r="C9103" s="503" t="s">
        <v>997</v>
      </c>
      <c r="D9103" s="502" t="s">
        <v>993</v>
      </c>
      <c r="E9103" s="504">
        <v>8.42</v>
      </c>
      <c r="F9103" s="512">
        <v>0</v>
      </c>
    </row>
    <row r="9104" spans="1:6">
      <c r="A9104" s="513" t="s">
        <v>14878</v>
      </c>
      <c r="B9104" s="502">
        <v>100222</v>
      </c>
      <c r="C9104" s="503" t="s">
        <v>1008</v>
      </c>
      <c r="D9104" s="502" t="s">
        <v>1006</v>
      </c>
      <c r="E9104" s="504">
        <v>13.24</v>
      </c>
      <c r="F9104" s="512">
        <v>0</v>
      </c>
    </row>
    <row r="9105" spans="1:6">
      <c r="A9105" s="513" t="s">
        <v>14878</v>
      </c>
      <c r="B9105" s="502">
        <v>100226</v>
      </c>
      <c r="C9105" s="503" t="s">
        <v>1013</v>
      </c>
      <c r="D9105" s="502" t="s">
        <v>1012</v>
      </c>
      <c r="E9105" s="504">
        <v>0.76</v>
      </c>
      <c r="F9105" s="512">
        <v>0</v>
      </c>
    </row>
    <row r="9106" spans="1:6">
      <c r="A9106" s="513" t="s">
        <v>14878</v>
      </c>
      <c r="B9106" s="502">
        <v>100200</v>
      </c>
      <c r="C9106" s="503" t="s">
        <v>984</v>
      </c>
      <c r="D9106" s="502" t="s">
        <v>979</v>
      </c>
      <c r="E9106" s="504">
        <v>0.44</v>
      </c>
      <c r="F9106" s="512">
        <v>0</v>
      </c>
    </row>
    <row r="9107" spans="1:6">
      <c r="A9107" s="513" t="s">
        <v>14878</v>
      </c>
      <c r="B9107" s="502">
        <v>100199</v>
      </c>
      <c r="C9107" s="503" t="s">
        <v>983</v>
      </c>
      <c r="D9107" s="502" t="s">
        <v>979</v>
      </c>
      <c r="E9107" s="504">
        <v>0.36</v>
      </c>
      <c r="F9107" s="512">
        <v>0</v>
      </c>
    </row>
    <row r="9108" spans="1:6">
      <c r="A9108" s="513" t="s">
        <v>14878</v>
      </c>
      <c r="B9108" s="502">
        <v>100198</v>
      </c>
      <c r="C9108" s="503" t="s">
        <v>982</v>
      </c>
      <c r="D9108" s="502" t="s">
        <v>979</v>
      </c>
      <c r="E9108" s="504">
        <v>0.3</v>
      </c>
      <c r="F9108" s="512">
        <v>0</v>
      </c>
    </row>
    <row r="9109" spans="1:6">
      <c r="A9109" s="513" t="s">
        <v>14878</v>
      </c>
      <c r="B9109" s="502">
        <v>100283</v>
      </c>
      <c r="C9109" s="503" t="s">
        <v>1072</v>
      </c>
      <c r="D9109" s="502" t="s">
        <v>1006</v>
      </c>
      <c r="E9109" s="504">
        <v>27.99</v>
      </c>
      <c r="F9109" s="512">
        <v>0</v>
      </c>
    </row>
    <row r="9110" spans="1:6">
      <c r="A9110" s="513" t="s">
        <v>14878</v>
      </c>
      <c r="B9110" s="502">
        <v>100227</v>
      </c>
      <c r="C9110" s="503" t="s">
        <v>1014</v>
      </c>
      <c r="D9110" s="502" t="s">
        <v>1012</v>
      </c>
      <c r="E9110" s="504">
        <v>1.1200000000000001</v>
      </c>
      <c r="F9110" s="512">
        <v>0</v>
      </c>
    </row>
    <row r="9111" spans="1:6">
      <c r="A9111" s="513" t="s">
        <v>14878</v>
      </c>
      <c r="B9111" s="502">
        <v>100205</v>
      </c>
      <c r="C9111" s="503" t="s">
        <v>989</v>
      </c>
      <c r="D9111" s="502" t="s">
        <v>834</v>
      </c>
      <c r="E9111" s="504">
        <v>1622.27</v>
      </c>
      <c r="F9111" s="512">
        <v>0</v>
      </c>
    </row>
    <row r="9112" spans="1:6">
      <c r="A9112" s="513" t="s">
        <v>14878</v>
      </c>
      <c r="B9112" s="502">
        <v>100206</v>
      </c>
      <c r="C9112" s="503" t="s">
        <v>990</v>
      </c>
      <c r="D9112" s="502" t="s">
        <v>834</v>
      </c>
      <c r="E9112" s="504">
        <v>1172.6300000000001</v>
      </c>
      <c r="F9112" s="512">
        <v>0</v>
      </c>
    </row>
    <row r="9113" spans="1:6">
      <c r="A9113" s="513" t="s">
        <v>14878</v>
      </c>
      <c r="B9113" s="502">
        <v>100281</v>
      </c>
      <c r="C9113" s="503" t="s">
        <v>1070</v>
      </c>
      <c r="D9113" s="502" t="s">
        <v>993</v>
      </c>
      <c r="E9113" s="504">
        <v>4.17</v>
      </c>
      <c r="F9113" s="512">
        <v>0.53</v>
      </c>
    </row>
    <row r="9114" spans="1:6">
      <c r="A9114" s="513" t="s">
        <v>14878</v>
      </c>
      <c r="B9114" s="502">
        <v>100219</v>
      </c>
      <c r="C9114" s="503" t="s">
        <v>1004</v>
      </c>
      <c r="D9114" s="502" t="s">
        <v>993</v>
      </c>
      <c r="E9114" s="504">
        <v>0.51</v>
      </c>
      <c r="F9114" s="512">
        <v>0.52939999999999998</v>
      </c>
    </row>
    <row r="9115" spans="1:6">
      <c r="A9115" s="513" t="s">
        <v>14878</v>
      </c>
      <c r="B9115" s="502">
        <v>100218</v>
      </c>
      <c r="C9115" s="503" t="s">
        <v>1003</v>
      </c>
      <c r="D9115" s="502" t="s">
        <v>993</v>
      </c>
      <c r="E9115" s="504">
        <v>2.3199999999999998</v>
      </c>
      <c r="F9115" s="512">
        <v>0.5302</v>
      </c>
    </row>
    <row r="9116" spans="1:6">
      <c r="A9116" s="513" t="s">
        <v>14878</v>
      </c>
      <c r="B9116" s="502">
        <v>100217</v>
      </c>
      <c r="C9116" s="503" t="s">
        <v>1002</v>
      </c>
      <c r="D9116" s="502" t="s">
        <v>993</v>
      </c>
      <c r="E9116" s="504">
        <v>3.41</v>
      </c>
      <c r="F9116" s="512">
        <v>0.52790000000000004</v>
      </c>
    </row>
    <row r="9117" spans="1:6">
      <c r="A9117" s="513" t="s">
        <v>14878</v>
      </c>
      <c r="B9117" s="502">
        <v>100224</v>
      </c>
      <c r="C9117" s="503" t="s">
        <v>1010</v>
      </c>
      <c r="D9117" s="502" t="s">
        <v>1006</v>
      </c>
      <c r="E9117" s="504">
        <v>3.41</v>
      </c>
      <c r="F9117" s="512">
        <v>0.52790000000000004</v>
      </c>
    </row>
    <row r="9118" spans="1:6">
      <c r="A9118" s="513" t="s">
        <v>14878</v>
      </c>
      <c r="B9118" s="502">
        <v>100228</v>
      </c>
      <c r="C9118" s="503" t="s">
        <v>1015</v>
      </c>
      <c r="D9118" s="502" t="s">
        <v>1012</v>
      </c>
      <c r="E9118" s="504">
        <v>0.33</v>
      </c>
      <c r="F9118" s="512">
        <v>0.51519999999999999</v>
      </c>
    </row>
    <row r="9119" spans="1:6">
      <c r="A9119" s="513" t="s">
        <v>14878</v>
      </c>
      <c r="B9119" s="502">
        <v>100204</v>
      </c>
      <c r="C9119" s="503" t="s">
        <v>988</v>
      </c>
      <c r="D9119" s="502" t="s">
        <v>979</v>
      </c>
      <c r="E9119" s="504">
        <v>0.13</v>
      </c>
      <c r="F9119" s="512">
        <v>0.46150000000000002</v>
      </c>
    </row>
    <row r="9120" spans="1:6">
      <c r="A9120" s="513" t="s">
        <v>14878</v>
      </c>
      <c r="B9120" s="502">
        <v>100284</v>
      </c>
      <c r="C9120" s="503" t="s">
        <v>1073</v>
      </c>
      <c r="D9120" s="502" t="s">
        <v>1006</v>
      </c>
      <c r="E9120" s="504">
        <v>12.2</v>
      </c>
      <c r="F9120" s="512">
        <v>0.52949999999999997</v>
      </c>
    </row>
    <row r="9121" spans="1:6">
      <c r="A9121" s="513" t="s">
        <v>14878</v>
      </c>
      <c r="B9121" s="502">
        <v>100277</v>
      </c>
      <c r="C9121" s="503" t="s">
        <v>1066</v>
      </c>
      <c r="D9121" s="502" t="s">
        <v>1006</v>
      </c>
      <c r="E9121" s="504">
        <v>2.17</v>
      </c>
      <c r="F9121" s="512">
        <v>0.53</v>
      </c>
    </row>
    <row r="9122" spans="1:6">
      <c r="A9122" s="513" t="s">
        <v>14878</v>
      </c>
      <c r="B9122" s="502">
        <v>100278</v>
      </c>
      <c r="C9122" s="503" t="s">
        <v>1067</v>
      </c>
      <c r="D9122" s="502" t="s">
        <v>993</v>
      </c>
      <c r="E9122" s="504">
        <v>44.25</v>
      </c>
      <c r="F9122" s="512">
        <v>0</v>
      </c>
    </row>
    <row r="9123" spans="1:6">
      <c r="A9123" s="513" t="s">
        <v>14878</v>
      </c>
      <c r="B9123" s="502">
        <v>100268</v>
      </c>
      <c r="C9123" s="503" t="s">
        <v>1057</v>
      </c>
      <c r="D9123" s="502" t="s">
        <v>993</v>
      </c>
      <c r="E9123" s="504">
        <v>92.49</v>
      </c>
      <c r="F9123" s="512">
        <v>0</v>
      </c>
    </row>
    <row r="9124" spans="1:6">
      <c r="A9124" s="513" t="s">
        <v>14878</v>
      </c>
      <c r="B9124" s="502">
        <v>100285</v>
      </c>
      <c r="C9124" s="503" t="s">
        <v>1074</v>
      </c>
      <c r="D9124" s="502" t="s">
        <v>1025</v>
      </c>
      <c r="E9124" s="504">
        <v>46.56</v>
      </c>
      <c r="F9124" s="512">
        <v>0</v>
      </c>
    </row>
    <row r="9125" spans="1:6">
      <c r="A9125" s="513" t="s">
        <v>14878</v>
      </c>
      <c r="B9125" s="502">
        <v>100209</v>
      </c>
      <c r="C9125" s="503" t="s">
        <v>994</v>
      </c>
      <c r="D9125" s="502" t="s">
        <v>993</v>
      </c>
      <c r="E9125" s="504">
        <v>10.73</v>
      </c>
      <c r="F9125" s="512">
        <v>0</v>
      </c>
    </row>
    <row r="9126" spans="1:6">
      <c r="A9126" s="513" t="s">
        <v>14878</v>
      </c>
      <c r="B9126" s="502">
        <v>100208</v>
      </c>
      <c r="C9126" s="503" t="s">
        <v>992</v>
      </c>
      <c r="D9126" s="502" t="s">
        <v>993</v>
      </c>
      <c r="E9126" s="504">
        <v>21.46</v>
      </c>
      <c r="F9126" s="512">
        <v>0</v>
      </c>
    </row>
    <row r="9127" spans="1:6">
      <c r="A9127" s="513" t="s">
        <v>14878</v>
      </c>
      <c r="B9127" s="502">
        <v>100256</v>
      </c>
      <c r="C9127" s="503" t="s">
        <v>1045</v>
      </c>
      <c r="D9127" s="502" t="s">
        <v>1025</v>
      </c>
      <c r="E9127" s="504">
        <v>9.83</v>
      </c>
      <c r="F9127" s="512">
        <v>0</v>
      </c>
    </row>
    <row r="9128" spans="1:6">
      <c r="A9128" s="513" t="s">
        <v>14878</v>
      </c>
      <c r="B9128" s="502">
        <v>100220</v>
      </c>
      <c r="C9128" s="503" t="s">
        <v>1005</v>
      </c>
      <c r="D9128" s="502" t="s">
        <v>1006</v>
      </c>
      <c r="E9128" s="504">
        <v>30.83</v>
      </c>
      <c r="F9128" s="512">
        <v>0</v>
      </c>
    </row>
    <row r="9129" spans="1:6">
      <c r="A9129" s="513" t="s">
        <v>14878</v>
      </c>
      <c r="B9129" s="502">
        <v>100287</v>
      </c>
      <c r="C9129" s="503" t="s">
        <v>7614</v>
      </c>
      <c r="D9129" s="502" t="s">
        <v>1025</v>
      </c>
      <c r="E9129" s="504">
        <v>14.53</v>
      </c>
      <c r="F9129" s="512">
        <v>0</v>
      </c>
    </row>
    <row r="9130" spans="1:6">
      <c r="A9130" s="513" t="s">
        <v>14878</v>
      </c>
      <c r="B9130" s="502">
        <v>100274</v>
      </c>
      <c r="C9130" s="503" t="s">
        <v>1063</v>
      </c>
      <c r="D9130" s="502" t="s">
        <v>1006</v>
      </c>
      <c r="E9130" s="504">
        <v>30.84</v>
      </c>
      <c r="F9130" s="512">
        <v>0</v>
      </c>
    </row>
    <row r="9131" spans="1:6">
      <c r="A9131" s="513" t="s">
        <v>14878</v>
      </c>
      <c r="B9131" s="502">
        <v>100264</v>
      </c>
      <c r="C9131" s="503" t="s">
        <v>1053</v>
      </c>
      <c r="D9131" s="502" t="s">
        <v>1006</v>
      </c>
      <c r="E9131" s="504">
        <v>43.52</v>
      </c>
      <c r="F9131" s="512">
        <v>0</v>
      </c>
    </row>
    <row r="9132" spans="1:6">
      <c r="A9132" s="513" t="s">
        <v>14878</v>
      </c>
      <c r="B9132" s="502">
        <v>100225</v>
      </c>
      <c r="C9132" s="503" t="s">
        <v>1011</v>
      </c>
      <c r="D9132" s="502" t="s">
        <v>1012</v>
      </c>
      <c r="E9132" s="504">
        <v>2.42</v>
      </c>
      <c r="F9132" s="512">
        <v>0</v>
      </c>
    </row>
    <row r="9133" spans="1:6">
      <c r="A9133" s="513" t="s">
        <v>14878</v>
      </c>
      <c r="B9133" s="502">
        <v>100266</v>
      </c>
      <c r="C9133" s="503" t="s">
        <v>1055</v>
      </c>
      <c r="D9133" s="502" t="s">
        <v>993</v>
      </c>
      <c r="E9133" s="504">
        <v>92.49</v>
      </c>
      <c r="F9133" s="512">
        <v>0</v>
      </c>
    </row>
    <row r="9134" spans="1:6">
      <c r="A9134" s="513" t="s">
        <v>14878</v>
      </c>
      <c r="B9134" s="502">
        <v>100257</v>
      </c>
      <c r="C9134" s="503" t="s">
        <v>1046</v>
      </c>
      <c r="D9134" s="502" t="s">
        <v>1025</v>
      </c>
      <c r="E9134" s="504">
        <v>5.9</v>
      </c>
      <c r="F9134" s="512">
        <v>0</v>
      </c>
    </row>
    <row r="9135" spans="1:6">
      <c r="A9135" s="513" t="s">
        <v>14878</v>
      </c>
      <c r="B9135" s="502">
        <v>100197</v>
      </c>
      <c r="C9135" s="503" t="s">
        <v>981</v>
      </c>
      <c r="D9135" s="502" t="s">
        <v>979</v>
      </c>
      <c r="E9135" s="504">
        <v>2.1800000000000002</v>
      </c>
      <c r="F9135" s="512">
        <v>0</v>
      </c>
    </row>
    <row r="9136" spans="1:6">
      <c r="A9136" s="513" t="s">
        <v>14878</v>
      </c>
      <c r="B9136" s="502">
        <v>100196</v>
      </c>
      <c r="C9136" s="503" t="s">
        <v>980</v>
      </c>
      <c r="D9136" s="502" t="s">
        <v>979</v>
      </c>
      <c r="E9136" s="504">
        <v>1.45</v>
      </c>
      <c r="F9136" s="512">
        <v>0</v>
      </c>
    </row>
    <row r="9137" spans="1:6">
      <c r="A9137" s="513" t="s">
        <v>14878</v>
      </c>
      <c r="B9137" s="502">
        <v>100195</v>
      </c>
      <c r="C9137" s="503" t="s">
        <v>978</v>
      </c>
      <c r="D9137" s="502" t="s">
        <v>979</v>
      </c>
      <c r="E9137" s="504">
        <v>0.87</v>
      </c>
      <c r="F9137" s="512">
        <v>0</v>
      </c>
    </row>
    <row r="9138" spans="1:6">
      <c r="A9138" s="513" t="s">
        <v>14878</v>
      </c>
      <c r="B9138" s="502">
        <v>100273</v>
      </c>
      <c r="C9138" s="503" t="s">
        <v>1062</v>
      </c>
      <c r="D9138" s="502" t="s">
        <v>979</v>
      </c>
      <c r="E9138" s="504">
        <v>3.61</v>
      </c>
      <c r="F9138" s="512">
        <v>0</v>
      </c>
    </row>
    <row r="9139" spans="1:6">
      <c r="A9139" s="513" t="s">
        <v>14878</v>
      </c>
      <c r="B9139" s="502">
        <v>100282</v>
      </c>
      <c r="C9139" s="503" t="s">
        <v>1071</v>
      </c>
      <c r="D9139" s="502" t="s">
        <v>1006</v>
      </c>
      <c r="E9139" s="504">
        <v>173.29</v>
      </c>
      <c r="F9139" s="512">
        <v>0</v>
      </c>
    </row>
    <row r="9140" spans="1:6">
      <c r="A9140" s="513" t="s">
        <v>14878</v>
      </c>
      <c r="B9140" s="502">
        <v>100276</v>
      </c>
      <c r="C9140" s="503" t="s">
        <v>1065</v>
      </c>
      <c r="D9140" s="502" t="s">
        <v>1006</v>
      </c>
      <c r="E9140" s="504">
        <v>36.39</v>
      </c>
      <c r="F9140" s="512">
        <v>0</v>
      </c>
    </row>
    <row r="9141" spans="1:6">
      <c r="A9141" s="513" t="s">
        <v>14878</v>
      </c>
      <c r="B9141" s="502">
        <v>100275</v>
      </c>
      <c r="C9141" s="503" t="s">
        <v>1064</v>
      </c>
      <c r="D9141" s="502" t="s">
        <v>1006</v>
      </c>
      <c r="E9141" s="504">
        <v>19.940000000000001</v>
      </c>
      <c r="F9141" s="512">
        <v>0</v>
      </c>
    </row>
    <row r="9142" spans="1:6">
      <c r="A9142" s="513" t="s">
        <v>14878</v>
      </c>
      <c r="B9142" s="502">
        <v>100254</v>
      </c>
      <c r="C9142" s="503" t="s">
        <v>1043</v>
      </c>
      <c r="D9142" s="502" t="s">
        <v>1025</v>
      </c>
      <c r="E9142" s="504">
        <v>43.59</v>
      </c>
      <c r="F9142" s="512">
        <v>0</v>
      </c>
    </row>
    <row r="9143" spans="1:6">
      <c r="A9143" s="513" t="s">
        <v>14878</v>
      </c>
      <c r="B9143" s="502">
        <v>100250</v>
      </c>
      <c r="C9143" s="503" t="s">
        <v>1039</v>
      </c>
      <c r="D9143" s="502" t="s">
        <v>1025</v>
      </c>
      <c r="E9143" s="504">
        <v>4.91</v>
      </c>
      <c r="F9143" s="512">
        <v>0</v>
      </c>
    </row>
    <row r="9144" spans="1:6">
      <c r="A9144" s="513" t="s">
        <v>14878</v>
      </c>
      <c r="B9144" s="502">
        <v>100251</v>
      </c>
      <c r="C9144" s="503" t="s">
        <v>1040</v>
      </c>
      <c r="D9144" s="502" t="s">
        <v>1025</v>
      </c>
      <c r="E9144" s="504">
        <v>14.53</v>
      </c>
      <c r="F9144" s="512">
        <v>0</v>
      </c>
    </row>
    <row r="9145" spans="1:6">
      <c r="A9145" s="513" t="s">
        <v>14878</v>
      </c>
      <c r="B9145" s="502">
        <v>100252</v>
      </c>
      <c r="C9145" s="503" t="s">
        <v>1041</v>
      </c>
      <c r="D9145" s="502" t="s">
        <v>1025</v>
      </c>
      <c r="E9145" s="504">
        <v>21.79</v>
      </c>
      <c r="F9145" s="512">
        <v>0</v>
      </c>
    </row>
    <row r="9146" spans="1:6">
      <c r="A9146" s="513" t="s">
        <v>14878</v>
      </c>
      <c r="B9146" s="502">
        <v>100253</v>
      </c>
      <c r="C9146" s="503" t="s">
        <v>1042</v>
      </c>
      <c r="D9146" s="502" t="s">
        <v>1025</v>
      </c>
      <c r="E9146" s="504">
        <v>29.06</v>
      </c>
      <c r="F9146" s="512">
        <v>0</v>
      </c>
    </row>
    <row r="9147" spans="1:6">
      <c r="A9147" s="513" t="s">
        <v>14878</v>
      </c>
      <c r="B9147" s="502">
        <v>100249</v>
      </c>
      <c r="C9147" s="503" t="s">
        <v>1038</v>
      </c>
      <c r="D9147" s="502" t="s">
        <v>1025</v>
      </c>
      <c r="E9147" s="504">
        <v>2.94</v>
      </c>
      <c r="F9147" s="512">
        <v>0</v>
      </c>
    </row>
    <row r="9148" spans="1:6">
      <c r="A9148" s="513" t="s">
        <v>14878</v>
      </c>
      <c r="B9148" s="502">
        <v>100244</v>
      </c>
      <c r="C9148" s="503" t="s">
        <v>1033</v>
      </c>
      <c r="D9148" s="502" t="s">
        <v>1025</v>
      </c>
      <c r="E9148" s="504">
        <v>4.42</v>
      </c>
      <c r="F9148" s="512">
        <v>0</v>
      </c>
    </row>
    <row r="9149" spans="1:6">
      <c r="A9149" s="513" t="s">
        <v>14878</v>
      </c>
      <c r="B9149" s="502">
        <v>100245</v>
      </c>
      <c r="C9149" s="503" t="s">
        <v>1034</v>
      </c>
      <c r="D9149" s="502" t="s">
        <v>1025</v>
      </c>
      <c r="E9149" s="504">
        <v>8.85</v>
      </c>
      <c r="F9149" s="512">
        <v>0</v>
      </c>
    </row>
    <row r="9150" spans="1:6">
      <c r="A9150" s="513" t="s">
        <v>14878</v>
      </c>
      <c r="B9150" s="502">
        <v>100243</v>
      </c>
      <c r="C9150" s="503" t="s">
        <v>1032</v>
      </c>
      <c r="D9150" s="502" t="s">
        <v>1025</v>
      </c>
      <c r="E9150" s="504">
        <v>3.54</v>
      </c>
      <c r="F9150" s="512">
        <v>0</v>
      </c>
    </row>
    <row r="9151" spans="1:6">
      <c r="A9151" s="513" t="s">
        <v>14878</v>
      </c>
      <c r="B9151" s="502">
        <v>100239</v>
      </c>
      <c r="C9151" s="503" t="s">
        <v>1028</v>
      </c>
      <c r="D9151" s="502" t="s">
        <v>1025</v>
      </c>
      <c r="E9151" s="504">
        <v>7.37</v>
      </c>
      <c r="F9151" s="512">
        <v>0</v>
      </c>
    </row>
    <row r="9152" spans="1:6">
      <c r="A9152" s="513" t="s">
        <v>14878</v>
      </c>
      <c r="B9152" s="502">
        <v>100238</v>
      </c>
      <c r="C9152" s="503" t="s">
        <v>1027</v>
      </c>
      <c r="D9152" s="502" t="s">
        <v>1025</v>
      </c>
      <c r="E9152" s="504">
        <v>5.9</v>
      </c>
      <c r="F9152" s="512">
        <v>0</v>
      </c>
    </row>
    <row r="9153" spans="1:6">
      <c r="A9153" s="513" t="s">
        <v>14878</v>
      </c>
      <c r="B9153" s="502">
        <v>100241</v>
      </c>
      <c r="C9153" s="503" t="s">
        <v>1030</v>
      </c>
      <c r="D9153" s="502" t="s">
        <v>1025</v>
      </c>
      <c r="E9153" s="504">
        <v>7.37</v>
      </c>
      <c r="F9153" s="512">
        <v>0</v>
      </c>
    </row>
    <row r="9154" spans="1:6">
      <c r="A9154" s="513" t="s">
        <v>14878</v>
      </c>
      <c r="B9154" s="502">
        <v>100242</v>
      </c>
      <c r="C9154" s="503" t="s">
        <v>1031</v>
      </c>
      <c r="D9154" s="502" t="s">
        <v>1025</v>
      </c>
      <c r="E9154" s="504">
        <v>21.79</v>
      </c>
      <c r="F9154" s="512">
        <v>0</v>
      </c>
    </row>
    <row r="9155" spans="1:6">
      <c r="A9155" s="513" t="s">
        <v>14878</v>
      </c>
      <c r="B9155" s="502">
        <v>100240</v>
      </c>
      <c r="C9155" s="503" t="s">
        <v>1029</v>
      </c>
      <c r="D9155" s="502" t="s">
        <v>1025</v>
      </c>
      <c r="E9155" s="504">
        <v>4.42</v>
      </c>
      <c r="F9155" s="512">
        <v>0</v>
      </c>
    </row>
    <row r="9156" spans="1:6">
      <c r="A9156" s="513" t="s">
        <v>14878</v>
      </c>
      <c r="B9156" s="502">
        <v>100237</v>
      </c>
      <c r="C9156" s="503" t="s">
        <v>1026</v>
      </c>
      <c r="D9156" s="502" t="s">
        <v>1025</v>
      </c>
      <c r="E9156" s="504">
        <v>3.68</v>
      </c>
      <c r="F9156" s="512">
        <v>0</v>
      </c>
    </row>
    <row r="9157" spans="1:6">
      <c r="A9157" s="513" t="s">
        <v>14878</v>
      </c>
      <c r="B9157" s="502">
        <v>100236</v>
      </c>
      <c r="C9157" s="503" t="s">
        <v>1024</v>
      </c>
      <c r="D9157" s="502" t="s">
        <v>1025</v>
      </c>
      <c r="E9157" s="504">
        <v>3.07</v>
      </c>
      <c r="F9157" s="512">
        <v>0</v>
      </c>
    </row>
    <row r="9158" spans="1:6">
      <c r="A9158" s="513" t="s">
        <v>14878</v>
      </c>
      <c r="B9158" s="502">
        <v>100248</v>
      </c>
      <c r="C9158" s="503" t="s">
        <v>1037</v>
      </c>
      <c r="D9158" s="502" t="s">
        <v>1025</v>
      </c>
      <c r="E9158" s="504">
        <v>14.53</v>
      </c>
      <c r="F9158" s="512">
        <v>0</v>
      </c>
    </row>
    <row r="9159" spans="1:6">
      <c r="A9159" s="513" t="s">
        <v>14878</v>
      </c>
      <c r="B9159" s="502">
        <v>100247</v>
      </c>
      <c r="C9159" s="503" t="s">
        <v>1036</v>
      </c>
      <c r="D9159" s="502" t="s">
        <v>1025</v>
      </c>
      <c r="E9159" s="504">
        <v>3.68</v>
      </c>
      <c r="F9159" s="512">
        <v>0</v>
      </c>
    </row>
    <row r="9160" spans="1:6">
      <c r="A9160" s="513" t="s">
        <v>14878</v>
      </c>
      <c r="B9160" s="502">
        <v>100246</v>
      </c>
      <c r="C9160" s="503" t="s">
        <v>1035</v>
      </c>
      <c r="D9160" s="502" t="s">
        <v>1025</v>
      </c>
      <c r="E9160" s="504">
        <v>2.94</v>
      </c>
      <c r="F9160" s="512">
        <v>0</v>
      </c>
    </row>
    <row r="9161" spans="1:6">
      <c r="A9161" s="513" t="s">
        <v>14878</v>
      </c>
      <c r="B9161" s="502">
        <v>100255</v>
      </c>
      <c r="C9161" s="503" t="s">
        <v>1044</v>
      </c>
      <c r="D9161" s="502" t="s">
        <v>1025</v>
      </c>
      <c r="E9161" s="504">
        <v>14.75</v>
      </c>
      <c r="F9161" s="512">
        <v>0</v>
      </c>
    </row>
    <row r="9162" spans="1:6">
      <c r="A9162" s="513" t="s">
        <v>14878</v>
      </c>
      <c r="B9162" s="502">
        <v>100263</v>
      </c>
      <c r="C9162" s="503" t="s">
        <v>1052</v>
      </c>
      <c r="D9162" s="502" t="s">
        <v>979</v>
      </c>
      <c r="E9162" s="504">
        <v>2.39</v>
      </c>
      <c r="F9162" s="512">
        <v>0</v>
      </c>
    </row>
    <row r="9163" spans="1:6">
      <c r="A9163" s="513" t="s">
        <v>14878</v>
      </c>
      <c r="B9163" s="502">
        <v>100260</v>
      </c>
      <c r="C9163" s="503" t="s">
        <v>1049</v>
      </c>
      <c r="D9163" s="502" t="s">
        <v>979</v>
      </c>
      <c r="E9163" s="504">
        <v>9.57</v>
      </c>
      <c r="F9163" s="512">
        <v>0</v>
      </c>
    </row>
    <row r="9164" spans="1:6">
      <c r="A9164" s="513" t="s">
        <v>14878</v>
      </c>
      <c r="B9164" s="502">
        <v>100261</v>
      </c>
      <c r="C9164" s="503" t="s">
        <v>1050</v>
      </c>
      <c r="D9164" s="502" t="s">
        <v>979</v>
      </c>
      <c r="E9164" s="504">
        <v>6.02</v>
      </c>
      <c r="F9164" s="512">
        <v>0</v>
      </c>
    </row>
    <row r="9165" spans="1:6">
      <c r="A9165" s="513" t="s">
        <v>14878</v>
      </c>
      <c r="B9165" s="502">
        <v>100262</v>
      </c>
      <c r="C9165" s="503" t="s">
        <v>1051</v>
      </c>
      <c r="D9165" s="502" t="s">
        <v>979</v>
      </c>
      <c r="E9165" s="504">
        <v>3.73</v>
      </c>
      <c r="F9165" s="512">
        <v>0</v>
      </c>
    </row>
    <row r="9166" spans="1:6">
      <c r="A9166" s="513" t="s">
        <v>14878</v>
      </c>
      <c r="B9166" s="502">
        <v>100271</v>
      </c>
      <c r="C9166" s="503" t="s">
        <v>1060</v>
      </c>
      <c r="D9166" s="502" t="s">
        <v>1006</v>
      </c>
      <c r="E9166" s="504">
        <v>69.37</v>
      </c>
      <c r="F9166" s="512">
        <v>0</v>
      </c>
    </row>
    <row r="9167" spans="1:6">
      <c r="A9167" s="513" t="s">
        <v>14878</v>
      </c>
      <c r="B9167" s="502">
        <v>100258</v>
      </c>
      <c r="C9167" s="503" t="s">
        <v>1047</v>
      </c>
      <c r="D9167" s="502" t="s">
        <v>1025</v>
      </c>
      <c r="E9167" s="504">
        <v>14.75</v>
      </c>
      <c r="F9167" s="512">
        <v>0</v>
      </c>
    </row>
    <row r="9168" spans="1:6">
      <c r="A9168" s="513" t="s">
        <v>14878</v>
      </c>
      <c r="B9168" s="502">
        <v>100259</v>
      </c>
      <c r="C9168" s="503" t="s">
        <v>1048</v>
      </c>
      <c r="D9168" s="502" t="s">
        <v>1025</v>
      </c>
      <c r="E9168" s="504">
        <v>29.06</v>
      </c>
      <c r="F9168" s="512">
        <v>0</v>
      </c>
    </row>
    <row r="9169" spans="1:6">
      <c r="A9169" s="513" t="s">
        <v>14878</v>
      </c>
      <c r="B9169" s="502">
        <v>100279</v>
      </c>
      <c r="C9169" s="503" t="s">
        <v>1068</v>
      </c>
      <c r="D9169" s="502" t="s">
        <v>13</v>
      </c>
      <c r="E9169" s="504">
        <v>0.85</v>
      </c>
      <c r="F9169" s="512">
        <v>0</v>
      </c>
    </row>
    <row r="9170" spans="1:6">
      <c r="A9170" s="513" t="s">
        <v>14878</v>
      </c>
      <c r="B9170" s="502">
        <v>100233</v>
      </c>
      <c r="C9170" s="503" t="s">
        <v>1020</v>
      </c>
      <c r="D9170" s="502" t="s">
        <v>13</v>
      </c>
      <c r="E9170" s="504">
        <v>0.2</v>
      </c>
      <c r="F9170" s="512">
        <v>0</v>
      </c>
    </row>
    <row r="9171" spans="1:6">
      <c r="A9171" s="513" t="s">
        <v>14878</v>
      </c>
      <c r="B9171" s="502">
        <v>100232</v>
      </c>
      <c r="C9171" s="503" t="s">
        <v>1019</v>
      </c>
      <c r="D9171" s="502" t="s">
        <v>13</v>
      </c>
      <c r="E9171" s="504">
        <v>0.4</v>
      </c>
      <c r="F9171" s="512">
        <v>0</v>
      </c>
    </row>
    <row r="9172" spans="1:6">
      <c r="A9172" s="513" t="s">
        <v>14878</v>
      </c>
      <c r="B9172" s="502">
        <v>100234</v>
      </c>
      <c r="C9172" s="503" t="s">
        <v>1021</v>
      </c>
      <c r="D9172" s="502" t="s">
        <v>15</v>
      </c>
      <c r="E9172" s="504">
        <v>0.61</v>
      </c>
      <c r="F9172" s="512">
        <v>0</v>
      </c>
    </row>
    <row r="9173" spans="1:6">
      <c r="A9173" s="513" t="s">
        <v>14878</v>
      </c>
      <c r="B9173" s="502">
        <v>100265</v>
      </c>
      <c r="C9173" s="503" t="s">
        <v>1054</v>
      </c>
      <c r="D9173" s="502" t="s">
        <v>15</v>
      </c>
      <c r="E9173" s="504">
        <v>0.91</v>
      </c>
      <c r="F9173" s="512">
        <v>0</v>
      </c>
    </row>
    <row r="9174" spans="1:6">
      <c r="A9174" s="513" t="s">
        <v>14878</v>
      </c>
      <c r="B9174" s="502">
        <v>100235</v>
      </c>
      <c r="C9174" s="503" t="s">
        <v>1022</v>
      </c>
      <c r="D9174" s="502" t="s">
        <v>1023</v>
      </c>
      <c r="E9174" s="504">
        <v>0.04</v>
      </c>
      <c r="F9174" s="512">
        <v>0</v>
      </c>
    </row>
    <row r="9175" spans="1:6">
      <c r="A9175" s="513" t="s">
        <v>14878</v>
      </c>
      <c r="B9175" s="502">
        <v>100267</v>
      </c>
      <c r="C9175" s="503" t="s">
        <v>1056</v>
      </c>
      <c r="D9175" s="502" t="s">
        <v>13</v>
      </c>
      <c r="E9175" s="504">
        <v>1.83</v>
      </c>
      <c r="F9175" s="512">
        <v>0</v>
      </c>
    </row>
    <row r="9176" spans="1:6">
      <c r="A9176" s="513" t="s">
        <v>14878</v>
      </c>
      <c r="B9176" s="502">
        <v>100231</v>
      </c>
      <c r="C9176" s="503" t="s">
        <v>1018</v>
      </c>
      <c r="D9176" s="502" t="s">
        <v>27</v>
      </c>
      <c r="E9176" s="504">
        <v>0.04</v>
      </c>
      <c r="F9176" s="512">
        <v>0</v>
      </c>
    </row>
    <row r="9177" spans="1:6">
      <c r="A9177" s="513" t="s">
        <v>14878</v>
      </c>
      <c r="B9177" s="502">
        <v>100230</v>
      </c>
      <c r="C9177" s="503" t="s">
        <v>1017</v>
      </c>
      <c r="D9177" s="502" t="s">
        <v>27</v>
      </c>
      <c r="E9177" s="504">
        <v>0.02</v>
      </c>
      <c r="F9177" s="512">
        <v>0</v>
      </c>
    </row>
    <row r="9178" spans="1:6">
      <c r="A9178" s="513" t="s">
        <v>14878</v>
      </c>
      <c r="B9178" s="502">
        <v>100229</v>
      </c>
      <c r="C9178" s="503" t="s">
        <v>1016</v>
      </c>
      <c r="D9178" s="502" t="s">
        <v>27</v>
      </c>
      <c r="E9178" s="504">
        <v>0.01</v>
      </c>
      <c r="F9178" s="512">
        <v>0</v>
      </c>
    </row>
    <row r="9179" spans="1:6">
      <c r="A9179" s="513" t="s">
        <v>14878</v>
      </c>
      <c r="B9179" s="502">
        <v>100272</v>
      </c>
      <c r="C9179" s="503" t="s">
        <v>1061</v>
      </c>
      <c r="D9179" s="502" t="s">
        <v>15</v>
      </c>
      <c r="E9179" s="504">
        <v>1.37</v>
      </c>
      <c r="F9179" s="512">
        <v>0</v>
      </c>
    </row>
    <row r="9180" spans="1:6">
      <c r="A9180" s="513" t="s">
        <v>14878</v>
      </c>
      <c r="B9180" s="502">
        <v>100269</v>
      </c>
      <c r="C9180" s="503" t="s">
        <v>1058</v>
      </c>
      <c r="D9180" s="502" t="s">
        <v>13</v>
      </c>
      <c r="E9180" s="504">
        <v>1.83</v>
      </c>
      <c r="F9180" s="512">
        <v>0</v>
      </c>
    </row>
    <row r="9181" spans="1:6">
      <c r="A9181" s="513" t="s">
        <v>14879</v>
      </c>
      <c r="B9181" s="502">
        <v>100986</v>
      </c>
      <c r="C9181" s="503" t="s">
        <v>2060</v>
      </c>
      <c r="D9181" s="502" t="s">
        <v>16</v>
      </c>
      <c r="E9181" s="504">
        <v>9.58</v>
      </c>
      <c r="F9181" s="512">
        <v>0.38519999999999999</v>
      </c>
    </row>
    <row r="9182" spans="1:6">
      <c r="A9182" s="513" t="s">
        <v>14879</v>
      </c>
      <c r="B9182" s="502">
        <v>101002</v>
      </c>
      <c r="C9182" s="503" t="s">
        <v>2076</v>
      </c>
      <c r="D9182" s="502" t="s">
        <v>833</v>
      </c>
      <c r="E9182" s="504">
        <v>6.37</v>
      </c>
      <c r="F9182" s="512">
        <v>0.38619999999999999</v>
      </c>
    </row>
    <row r="9183" spans="1:6">
      <c r="A9183" s="513" t="s">
        <v>14879</v>
      </c>
      <c r="B9183" s="502">
        <v>100987</v>
      </c>
      <c r="C9183" s="503" t="s">
        <v>2061</v>
      </c>
      <c r="D9183" s="502" t="s">
        <v>16</v>
      </c>
      <c r="E9183" s="504">
        <v>10.96</v>
      </c>
      <c r="F9183" s="512">
        <v>0.40150000000000002</v>
      </c>
    </row>
    <row r="9184" spans="1:6">
      <c r="A9184" s="513" t="s">
        <v>14879</v>
      </c>
      <c r="B9184" s="502">
        <v>101003</v>
      </c>
      <c r="C9184" s="503" t="s">
        <v>2077</v>
      </c>
      <c r="D9184" s="502" t="s">
        <v>833</v>
      </c>
      <c r="E9184" s="504">
        <v>7.3</v>
      </c>
      <c r="F9184" s="512">
        <v>0.4</v>
      </c>
    </row>
    <row r="9185" spans="1:6">
      <c r="A9185" s="513" t="s">
        <v>14879</v>
      </c>
      <c r="B9185" s="502">
        <v>100988</v>
      </c>
      <c r="C9185" s="503" t="s">
        <v>2062</v>
      </c>
      <c r="D9185" s="502" t="s">
        <v>16</v>
      </c>
      <c r="E9185" s="504">
        <v>11.63</v>
      </c>
      <c r="F9185" s="512">
        <v>0.3861</v>
      </c>
    </row>
    <row r="9186" spans="1:6">
      <c r="A9186" s="513" t="s">
        <v>14879</v>
      </c>
      <c r="B9186" s="502">
        <v>101004</v>
      </c>
      <c r="C9186" s="503" t="s">
        <v>2078</v>
      </c>
      <c r="D9186" s="502" t="s">
        <v>833</v>
      </c>
      <c r="E9186" s="504">
        <v>7.75</v>
      </c>
      <c r="F9186" s="512">
        <v>0.38579999999999998</v>
      </c>
    </row>
    <row r="9187" spans="1:6">
      <c r="A9187" s="513" t="s">
        <v>14879</v>
      </c>
      <c r="B9187" s="502">
        <v>100985</v>
      </c>
      <c r="C9187" s="503" t="s">
        <v>2059</v>
      </c>
      <c r="D9187" s="502" t="s">
        <v>16</v>
      </c>
      <c r="E9187" s="504">
        <v>7.93</v>
      </c>
      <c r="F9187" s="512">
        <v>0.42370000000000002</v>
      </c>
    </row>
    <row r="9188" spans="1:6">
      <c r="A9188" s="513" t="s">
        <v>14879</v>
      </c>
      <c r="B9188" s="502">
        <v>101001</v>
      </c>
      <c r="C9188" s="503" t="s">
        <v>2075</v>
      </c>
      <c r="D9188" s="502" t="s">
        <v>833</v>
      </c>
      <c r="E9188" s="504">
        <v>5.29</v>
      </c>
      <c r="F9188" s="512">
        <v>0.4234</v>
      </c>
    </row>
    <row r="9189" spans="1:6">
      <c r="A9189" s="513" t="s">
        <v>14879</v>
      </c>
      <c r="B9189" s="502">
        <v>101008</v>
      </c>
      <c r="C9189" s="503" t="s">
        <v>2082</v>
      </c>
      <c r="D9189" s="502" t="s">
        <v>16</v>
      </c>
      <c r="E9189" s="504">
        <v>5.83</v>
      </c>
      <c r="F9189" s="512">
        <v>0.31900000000000001</v>
      </c>
    </row>
    <row r="9190" spans="1:6">
      <c r="A9190" s="513" t="s">
        <v>14879</v>
      </c>
      <c r="B9190" s="502">
        <v>101007</v>
      </c>
      <c r="C9190" s="503" t="s">
        <v>2081</v>
      </c>
      <c r="D9190" s="502" t="s">
        <v>16</v>
      </c>
      <c r="E9190" s="504">
        <v>5.76</v>
      </c>
      <c r="F9190" s="512">
        <v>0.28299999999999997</v>
      </c>
    </row>
    <row r="9191" spans="1:6">
      <c r="A9191" s="513" t="s">
        <v>14879</v>
      </c>
      <c r="B9191" s="502">
        <v>100982</v>
      </c>
      <c r="C9191" s="503" t="s">
        <v>2056</v>
      </c>
      <c r="D9191" s="502" t="s">
        <v>16</v>
      </c>
      <c r="E9191" s="504">
        <v>9.42</v>
      </c>
      <c r="F9191" s="512">
        <v>0.44800000000000001</v>
      </c>
    </row>
    <row r="9192" spans="1:6">
      <c r="A9192" s="513" t="s">
        <v>14879</v>
      </c>
      <c r="B9192" s="502">
        <v>100998</v>
      </c>
      <c r="C9192" s="503" t="s">
        <v>2072</v>
      </c>
      <c r="D9192" s="502" t="s">
        <v>833</v>
      </c>
      <c r="E9192" s="504">
        <v>6.29</v>
      </c>
      <c r="F9192" s="512">
        <v>0.44829999999999998</v>
      </c>
    </row>
    <row r="9193" spans="1:6">
      <c r="A9193" s="513" t="s">
        <v>14879</v>
      </c>
      <c r="B9193" s="502">
        <v>100983</v>
      </c>
      <c r="C9193" s="503" t="s">
        <v>2057</v>
      </c>
      <c r="D9193" s="502" t="s">
        <v>16</v>
      </c>
      <c r="E9193" s="504">
        <v>9.44</v>
      </c>
      <c r="F9193" s="512">
        <v>0.45340000000000003</v>
      </c>
    </row>
    <row r="9194" spans="1:6">
      <c r="A9194" s="513" t="s">
        <v>14879</v>
      </c>
      <c r="B9194" s="502">
        <v>100999</v>
      </c>
      <c r="C9194" s="503" t="s">
        <v>2073</v>
      </c>
      <c r="D9194" s="502" t="s">
        <v>833</v>
      </c>
      <c r="E9194" s="504">
        <v>6.32</v>
      </c>
      <c r="F9194" s="512">
        <v>0.4541</v>
      </c>
    </row>
    <row r="9195" spans="1:6">
      <c r="A9195" s="513" t="s">
        <v>14879</v>
      </c>
      <c r="B9195" s="502">
        <v>100984</v>
      </c>
      <c r="C9195" s="503" t="s">
        <v>2058</v>
      </c>
      <c r="D9195" s="502" t="s">
        <v>16</v>
      </c>
      <c r="E9195" s="504">
        <v>9.26</v>
      </c>
      <c r="F9195" s="512">
        <v>0.44059999999999999</v>
      </c>
    </row>
    <row r="9196" spans="1:6">
      <c r="A9196" s="513" t="s">
        <v>14879</v>
      </c>
      <c r="B9196" s="502">
        <v>101000</v>
      </c>
      <c r="C9196" s="503" t="s">
        <v>2074</v>
      </c>
      <c r="D9196" s="502" t="s">
        <v>833</v>
      </c>
      <c r="E9196" s="504">
        <v>6.17</v>
      </c>
      <c r="F9196" s="512">
        <v>0.44080000000000003</v>
      </c>
    </row>
    <row r="9197" spans="1:6">
      <c r="A9197" s="513" t="s">
        <v>14879</v>
      </c>
      <c r="B9197" s="502">
        <v>100981</v>
      </c>
      <c r="C9197" s="503" t="s">
        <v>2055</v>
      </c>
      <c r="D9197" s="502" t="s">
        <v>16</v>
      </c>
      <c r="E9197" s="504">
        <v>9.7899999999999991</v>
      </c>
      <c r="F9197" s="512">
        <v>0.48110000000000003</v>
      </c>
    </row>
    <row r="9198" spans="1:6">
      <c r="A9198" s="513" t="s">
        <v>14879</v>
      </c>
      <c r="B9198" s="502">
        <v>100997</v>
      </c>
      <c r="C9198" s="503" t="s">
        <v>2071</v>
      </c>
      <c r="D9198" s="502" t="s">
        <v>833</v>
      </c>
      <c r="E9198" s="504">
        <v>6.54</v>
      </c>
      <c r="F9198" s="512">
        <v>0.48010000000000003</v>
      </c>
    </row>
    <row r="9199" spans="1:6">
      <c r="A9199" s="513" t="s">
        <v>14879</v>
      </c>
      <c r="B9199" s="502">
        <v>101010</v>
      </c>
      <c r="C9199" s="503" t="s">
        <v>2084</v>
      </c>
      <c r="D9199" s="502" t="s">
        <v>833</v>
      </c>
      <c r="E9199" s="504">
        <v>28.62</v>
      </c>
      <c r="F9199" s="512">
        <v>0.33119999999999999</v>
      </c>
    </row>
    <row r="9200" spans="1:6">
      <c r="A9200" s="513" t="s">
        <v>14879</v>
      </c>
      <c r="B9200" s="502">
        <v>101009</v>
      </c>
      <c r="C9200" s="503" t="s">
        <v>2083</v>
      </c>
      <c r="D9200" s="502" t="s">
        <v>833</v>
      </c>
      <c r="E9200" s="504">
        <v>45.46</v>
      </c>
      <c r="F9200" s="512">
        <v>0.33150000000000002</v>
      </c>
    </row>
    <row r="9201" spans="1:6">
      <c r="A9201" s="513" t="s">
        <v>14879</v>
      </c>
      <c r="B9201" s="502">
        <v>100978</v>
      </c>
      <c r="C9201" s="503" t="s">
        <v>2052</v>
      </c>
      <c r="D9201" s="502" t="s">
        <v>16</v>
      </c>
      <c r="E9201" s="504">
        <v>7.31</v>
      </c>
      <c r="F9201" s="512">
        <v>0.44600000000000001</v>
      </c>
    </row>
    <row r="9202" spans="1:6">
      <c r="A9202" s="513" t="s">
        <v>14879</v>
      </c>
      <c r="B9202" s="502">
        <v>100994</v>
      </c>
      <c r="C9202" s="503" t="s">
        <v>2068</v>
      </c>
      <c r="D9202" s="502" t="s">
        <v>833</v>
      </c>
      <c r="E9202" s="504">
        <v>4.8499999999999996</v>
      </c>
      <c r="F9202" s="512">
        <v>0.44330000000000003</v>
      </c>
    </row>
    <row r="9203" spans="1:6">
      <c r="A9203" s="513" t="s">
        <v>14879</v>
      </c>
      <c r="B9203" s="502">
        <v>100974</v>
      </c>
      <c r="C9203" s="503" t="s">
        <v>2038</v>
      </c>
      <c r="D9203" s="502" t="s">
        <v>16</v>
      </c>
      <c r="E9203" s="504">
        <v>8.82</v>
      </c>
      <c r="F9203" s="512">
        <v>0.43759999999999999</v>
      </c>
    </row>
    <row r="9204" spans="1:6">
      <c r="A9204" s="513" t="s">
        <v>14879</v>
      </c>
      <c r="B9204" s="502">
        <v>100990</v>
      </c>
      <c r="C9204" s="503" t="s">
        <v>2064</v>
      </c>
      <c r="D9204" s="502" t="s">
        <v>833</v>
      </c>
      <c r="E9204" s="504">
        <v>5.89</v>
      </c>
      <c r="F9204" s="512">
        <v>0.43630000000000002</v>
      </c>
    </row>
    <row r="9205" spans="1:6">
      <c r="A9205" s="513" t="s">
        <v>14879</v>
      </c>
      <c r="B9205" s="502">
        <v>100979</v>
      </c>
      <c r="C9205" s="503" t="s">
        <v>2053</v>
      </c>
      <c r="D9205" s="502" t="s">
        <v>16</v>
      </c>
      <c r="E9205" s="504">
        <v>7</v>
      </c>
      <c r="F9205" s="512">
        <v>0.45</v>
      </c>
    </row>
    <row r="9206" spans="1:6">
      <c r="A9206" s="513" t="s">
        <v>14879</v>
      </c>
      <c r="B9206" s="502">
        <v>100995</v>
      </c>
      <c r="C9206" s="503" t="s">
        <v>2069</v>
      </c>
      <c r="D9206" s="502" t="s">
        <v>833</v>
      </c>
      <c r="E9206" s="504">
        <v>4.68</v>
      </c>
      <c r="F9206" s="512">
        <v>0.44869999999999999</v>
      </c>
    </row>
    <row r="9207" spans="1:6">
      <c r="A9207" s="513" t="s">
        <v>14879</v>
      </c>
      <c r="B9207" s="502">
        <v>100975</v>
      </c>
      <c r="C9207" s="503" t="s">
        <v>2039</v>
      </c>
      <c r="D9207" s="502" t="s">
        <v>16</v>
      </c>
      <c r="E9207" s="504">
        <v>8.8800000000000008</v>
      </c>
      <c r="F9207" s="512">
        <v>0.44479999999999997</v>
      </c>
    </row>
    <row r="9208" spans="1:6">
      <c r="A9208" s="513" t="s">
        <v>14879</v>
      </c>
      <c r="B9208" s="502">
        <v>100991</v>
      </c>
      <c r="C9208" s="503" t="s">
        <v>2065</v>
      </c>
      <c r="D9208" s="502" t="s">
        <v>833</v>
      </c>
      <c r="E9208" s="504">
        <v>5.94</v>
      </c>
      <c r="F9208" s="512">
        <v>0.44440000000000002</v>
      </c>
    </row>
    <row r="9209" spans="1:6">
      <c r="A9209" s="513" t="s">
        <v>14879</v>
      </c>
      <c r="B9209" s="502">
        <v>100980</v>
      </c>
      <c r="C9209" s="503" t="s">
        <v>2054</v>
      </c>
      <c r="D9209" s="502" t="s">
        <v>16</v>
      </c>
      <c r="E9209" s="504">
        <v>6.64</v>
      </c>
      <c r="F9209" s="512">
        <v>0.43830000000000002</v>
      </c>
    </row>
    <row r="9210" spans="1:6">
      <c r="A9210" s="513" t="s">
        <v>14879</v>
      </c>
      <c r="B9210" s="502">
        <v>100996</v>
      </c>
      <c r="C9210" s="503" t="s">
        <v>2070</v>
      </c>
      <c r="D9210" s="502" t="s">
        <v>833</v>
      </c>
      <c r="E9210" s="504">
        <v>4.41</v>
      </c>
      <c r="F9210" s="512">
        <v>0.43759999999999999</v>
      </c>
    </row>
    <row r="9211" spans="1:6">
      <c r="A9211" s="513" t="s">
        <v>14879</v>
      </c>
      <c r="B9211" s="502">
        <v>100976</v>
      </c>
      <c r="C9211" s="503" t="s">
        <v>2050</v>
      </c>
      <c r="D9211" s="502" t="s">
        <v>16</v>
      </c>
      <c r="E9211" s="504">
        <v>8.7200000000000006</v>
      </c>
      <c r="F9211" s="512">
        <v>0.43120000000000003</v>
      </c>
    </row>
    <row r="9212" spans="1:6">
      <c r="A9212" s="513" t="s">
        <v>14879</v>
      </c>
      <c r="B9212" s="502">
        <v>100992</v>
      </c>
      <c r="C9212" s="503" t="s">
        <v>2066</v>
      </c>
      <c r="D9212" s="502" t="s">
        <v>833</v>
      </c>
      <c r="E9212" s="504">
        <v>5.8</v>
      </c>
      <c r="F9212" s="512">
        <v>0.43280000000000002</v>
      </c>
    </row>
    <row r="9213" spans="1:6">
      <c r="A9213" s="513" t="s">
        <v>14879</v>
      </c>
      <c r="B9213" s="502">
        <v>100977</v>
      </c>
      <c r="C9213" s="503" t="s">
        <v>2051</v>
      </c>
      <c r="D9213" s="502" t="s">
        <v>16</v>
      </c>
      <c r="E9213" s="504">
        <v>8.06</v>
      </c>
      <c r="F9213" s="512">
        <v>0.48139999999999999</v>
      </c>
    </row>
    <row r="9214" spans="1:6">
      <c r="A9214" s="513" t="s">
        <v>14879</v>
      </c>
      <c r="B9214" s="502">
        <v>100993</v>
      </c>
      <c r="C9214" s="503" t="s">
        <v>2067</v>
      </c>
      <c r="D9214" s="502" t="s">
        <v>833</v>
      </c>
      <c r="E9214" s="504">
        <v>5.37</v>
      </c>
      <c r="F9214" s="512">
        <v>0.48039999999999999</v>
      </c>
    </row>
    <row r="9215" spans="1:6">
      <c r="A9215" s="513" t="s">
        <v>14879</v>
      </c>
      <c r="B9215" s="502">
        <v>100973</v>
      </c>
      <c r="C9215" s="503" t="s">
        <v>2037</v>
      </c>
      <c r="D9215" s="502" t="s">
        <v>16</v>
      </c>
      <c r="E9215" s="504">
        <v>9.11</v>
      </c>
      <c r="F9215" s="512">
        <v>0.47199999999999998</v>
      </c>
    </row>
    <row r="9216" spans="1:6">
      <c r="A9216" s="513" t="s">
        <v>14879</v>
      </c>
      <c r="B9216" s="502">
        <v>100989</v>
      </c>
      <c r="C9216" s="503" t="s">
        <v>2063</v>
      </c>
      <c r="D9216" s="502" t="s">
        <v>833</v>
      </c>
      <c r="E9216" s="504">
        <v>6.08</v>
      </c>
      <c r="F9216" s="512">
        <v>0.47039999999999998</v>
      </c>
    </row>
    <row r="9217" spans="1:6">
      <c r="A9217" s="513" t="s">
        <v>14879</v>
      </c>
      <c r="B9217" s="502">
        <v>101467</v>
      </c>
      <c r="C9217" s="503" t="s">
        <v>2095</v>
      </c>
      <c r="D9217" s="502" t="s">
        <v>833</v>
      </c>
      <c r="E9217" s="504">
        <v>19.260000000000002</v>
      </c>
      <c r="F9217" s="512">
        <v>0.27360000000000001</v>
      </c>
    </row>
    <row r="9218" spans="1:6">
      <c r="A9218" s="513" t="s">
        <v>14879</v>
      </c>
      <c r="B9218" s="502">
        <v>101468</v>
      </c>
      <c r="C9218" s="503" t="s">
        <v>2096</v>
      </c>
      <c r="D9218" s="502" t="s">
        <v>833</v>
      </c>
      <c r="E9218" s="504">
        <v>17.62</v>
      </c>
      <c r="F9218" s="512">
        <v>0.27360000000000001</v>
      </c>
    </row>
    <row r="9219" spans="1:6">
      <c r="A9219" s="513" t="s">
        <v>14879</v>
      </c>
      <c r="B9219" s="502">
        <v>101014</v>
      </c>
      <c r="C9219" s="503" t="s">
        <v>2086</v>
      </c>
      <c r="D9219" s="502" t="s">
        <v>833</v>
      </c>
      <c r="E9219" s="504">
        <v>44.02</v>
      </c>
      <c r="F9219" s="512">
        <v>0.27400000000000002</v>
      </c>
    </row>
    <row r="9220" spans="1:6">
      <c r="A9220" s="513" t="s">
        <v>14879</v>
      </c>
      <c r="B9220" s="502">
        <v>101015</v>
      </c>
      <c r="C9220" s="503" t="s">
        <v>2087</v>
      </c>
      <c r="D9220" s="502" t="s">
        <v>833</v>
      </c>
      <c r="E9220" s="504">
        <v>36.159999999999997</v>
      </c>
      <c r="F9220" s="512">
        <v>0.27410000000000001</v>
      </c>
    </row>
    <row r="9221" spans="1:6">
      <c r="A9221" s="513" t="s">
        <v>14879</v>
      </c>
      <c r="B9221" s="502">
        <v>101463</v>
      </c>
      <c r="C9221" s="503" t="s">
        <v>2091</v>
      </c>
      <c r="D9221" s="502" t="s">
        <v>833</v>
      </c>
      <c r="E9221" s="504">
        <v>48.19</v>
      </c>
      <c r="F9221" s="512">
        <v>0.27389999999999998</v>
      </c>
    </row>
    <row r="9222" spans="1:6">
      <c r="A9222" s="513" t="s">
        <v>14879</v>
      </c>
      <c r="B9222" s="502">
        <v>101464</v>
      </c>
      <c r="C9222" s="503" t="s">
        <v>2092</v>
      </c>
      <c r="D9222" s="502" t="s">
        <v>833</v>
      </c>
      <c r="E9222" s="504">
        <v>37.01</v>
      </c>
      <c r="F9222" s="512">
        <v>0.27400000000000002</v>
      </c>
    </row>
    <row r="9223" spans="1:6">
      <c r="A9223" s="513" t="s">
        <v>14879</v>
      </c>
      <c r="B9223" s="502">
        <v>101465</v>
      </c>
      <c r="C9223" s="503" t="s">
        <v>2093</v>
      </c>
      <c r="D9223" s="502" t="s">
        <v>833</v>
      </c>
      <c r="E9223" s="504">
        <v>28.29</v>
      </c>
      <c r="F9223" s="512">
        <v>0.27389999999999998</v>
      </c>
    </row>
    <row r="9224" spans="1:6">
      <c r="A9224" s="513" t="s">
        <v>14879</v>
      </c>
      <c r="B9224" s="502">
        <v>101466</v>
      </c>
      <c r="C9224" s="503" t="s">
        <v>2094</v>
      </c>
      <c r="D9224" s="502" t="s">
        <v>833</v>
      </c>
      <c r="E9224" s="504">
        <v>23.02</v>
      </c>
      <c r="F9224" s="512">
        <v>0.2737</v>
      </c>
    </row>
    <row r="9225" spans="1:6">
      <c r="A9225" s="513" t="s">
        <v>14879</v>
      </c>
      <c r="B9225" s="502">
        <v>101013</v>
      </c>
      <c r="C9225" s="503" t="s">
        <v>2085</v>
      </c>
      <c r="D9225" s="502" t="s">
        <v>833</v>
      </c>
      <c r="E9225" s="504">
        <v>48.04</v>
      </c>
      <c r="F9225" s="512">
        <v>0.27389999999999998</v>
      </c>
    </row>
    <row r="9226" spans="1:6">
      <c r="A9226" s="513" t="s">
        <v>14879</v>
      </c>
      <c r="B9226" s="502">
        <v>101477</v>
      </c>
      <c r="C9226" s="503" t="s">
        <v>2105</v>
      </c>
      <c r="D9226" s="502" t="s">
        <v>833</v>
      </c>
      <c r="E9226" s="504">
        <v>13.95</v>
      </c>
      <c r="F9226" s="512">
        <v>0.27379999999999999</v>
      </c>
    </row>
    <row r="9227" spans="1:6">
      <c r="A9227" s="513" t="s">
        <v>14879</v>
      </c>
      <c r="B9227" s="502">
        <v>101478</v>
      </c>
      <c r="C9227" s="503" t="s">
        <v>2106</v>
      </c>
      <c r="D9227" s="502" t="s">
        <v>833</v>
      </c>
      <c r="E9227" s="504">
        <v>11.87</v>
      </c>
      <c r="F9227" s="512">
        <v>0.27300000000000002</v>
      </c>
    </row>
    <row r="9228" spans="1:6">
      <c r="A9228" s="513" t="s">
        <v>14879</v>
      </c>
      <c r="B9228" s="502">
        <v>101017</v>
      </c>
      <c r="C9228" s="503" t="s">
        <v>2089</v>
      </c>
      <c r="D9228" s="502" t="s">
        <v>833</v>
      </c>
      <c r="E9228" s="504">
        <v>31.74</v>
      </c>
      <c r="F9228" s="512">
        <v>0.27379999999999999</v>
      </c>
    </row>
    <row r="9229" spans="1:6">
      <c r="A9229" s="513" t="s">
        <v>14879</v>
      </c>
      <c r="B9229" s="502">
        <v>101018</v>
      </c>
      <c r="C9229" s="503" t="s">
        <v>2090</v>
      </c>
      <c r="D9229" s="502" t="s">
        <v>833</v>
      </c>
      <c r="E9229" s="504">
        <v>26.06</v>
      </c>
      <c r="F9229" s="512">
        <v>0.27400000000000002</v>
      </c>
    </row>
    <row r="9230" spans="1:6">
      <c r="A9230" s="513" t="s">
        <v>14879</v>
      </c>
      <c r="B9230" s="502">
        <v>101469</v>
      </c>
      <c r="C9230" s="503" t="s">
        <v>2097</v>
      </c>
      <c r="D9230" s="502" t="s">
        <v>833</v>
      </c>
      <c r="E9230" s="504">
        <v>39.43</v>
      </c>
      <c r="F9230" s="512">
        <v>0.27389999999999998</v>
      </c>
    </row>
    <row r="9231" spans="1:6">
      <c r="A9231" s="513" t="s">
        <v>14879</v>
      </c>
      <c r="B9231" s="502">
        <v>101470</v>
      </c>
      <c r="C9231" s="503" t="s">
        <v>2098</v>
      </c>
      <c r="D9231" s="502" t="s">
        <v>833</v>
      </c>
      <c r="E9231" s="504">
        <v>31.3</v>
      </c>
      <c r="F9231" s="512">
        <v>0.27379999999999999</v>
      </c>
    </row>
    <row r="9232" spans="1:6">
      <c r="A9232" s="513" t="s">
        <v>14879</v>
      </c>
      <c r="B9232" s="502">
        <v>101471</v>
      </c>
      <c r="C9232" s="503" t="s">
        <v>2099</v>
      </c>
      <c r="D9232" s="502" t="s">
        <v>833</v>
      </c>
      <c r="E9232" s="504">
        <v>26.85</v>
      </c>
      <c r="F9232" s="512">
        <v>0.27410000000000001</v>
      </c>
    </row>
    <row r="9233" spans="1:6">
      <c r="A9233" s="513" t="s">
        <v>14879</v>
      </c>
      <c r="B9233" s="502">
        <v>101472</v>
      </c>
      <c r="C9233" s="503" t="s">
        <v>2100</v>
      </c>
      <c r="D9233" s="502" t="s">
        <v>833</v>
      </c>
      <c r="E9233" s="504">
        <v>20.91</v>
      </c>
      <c r="F9233" s="512">
        <v>0.27360000000000001</v>
      </c>
    </row>
    <row r="9234" spans="1:6">
      <c r="A9234" s="513" t="s">
        <v>14879</v>
      </c>
      <c r="B9234" s="502">
        <v>101473</v>
      </c>
      <c r="C9234" s="503" t="s">
        <v>2101</v>
      </c>
      <c r="D9234" s="502" t="s">
        <v>833</v>
      </c>
      <c r="E9234" s="504">
        <v>30.1</v>
      </c>
      <c r="F9234" s="512">
        <v>0.27379999999999999</v>
      </c>
    </row>
    <row r="9235" spans="1:6">
      <c r="A9235" s="513" t="s">
        <v>14879</v>
      </c>
      <c r="B9235" s="502">
        <v>101474</v>
      </c>
      <c r="C9235" s="503" t="s">
        <v>2102</v>
      </c>
      <c r="D9235" s="502" t="s">
        <v>833</v>
      </c>
      <c r="E9235" s="504">
        <v>21.54</v>
      </c>
      <c r="F9235" s="512">
        <v>0.27389999999999998</v>
      </c>
    </row>
    <row r="9236" spans="1:6">
      <c r="A9236" s="513" t="s">
        <v>14879</v>
      </c>
      <c r="B9236" s="502">
        <v>101475</v>
      </c>
      <c r="C9236" s="503" t="s">
        <v>2103</v>
      </c>
      <c r="D9236" s="502" t="s">
        <v>833</v>
      </c>
      <c r="E9236" s="504">
        <v>19.100000000000001</v>
      </c>
      <c r="F9236" s="512">
        <v>0.27329999999999999</v>
      </c>
    </row>
    <row r="9237" spans="1:6">
      <c r="A9237" s="513" t="s">
        <v>14879</v>
      </c>
      <c r="B9237" s="502">
        <v>101476</v>
      </c>
      <c r="C9237" s="503" t="s">
        <v>2104</v>
      </c>
      <c r="D9237" s="502" t="s">
        <v>833</v>
      </c>
      <c r="E9237" s="504">
        <v>17.03</v>
      </c>
      <c r="F9237" s="512">
        <v>0.27360000000000001</v>
      </c>
    </row>
    <row r="9238" spans="1:6">
      <c r="A9238" s="513" t="s">
        <v>14879</v>
      </c>
      <c r="B9238" s="502">
        <v>101016</v>
      </c>
      <c r="C9238" s="503" t="s">
        <v>2088</v>
      </c>
      <c r="D9238" s="502" t="s">
        <v>833</v>
      </c>
      <c r="E9238" s="504">
        <v>41.85</v>
      </c>
      <c r="F9238" s="512">
        <v>0.27410000000000001</v>
      </c>
    </row>
    <row r="9239" spans="1:6">
      <c r="A9239" s="513" t="s">
        <v>14879</v>
      </c>
      <c r="B9239" s="502">
        <v>101487</v>
      </c>
      <c r="C9239" s="503" t="s">
        <v>2113</v>
      </c>
      <c r="D9239" s="502" t="s">
        <v>833</v>
      </c>
      <c r="E9239" s="504">
        <v>103.68</v>
      </c>
      <c r="F9239" s="512">
        <v>0.27400000000000002</v>
      </c>
    </row>
    <row r="9240" spans="1:6">
      <c r="A9240" s="513" t="s">
        <v>14879</v>
      </c>
      <c r="B9240" s="502">
        <v>101488</v>
      </c>
      <c r="C9240" s="503" t="s">
        <v>2114</v>
      </c>
      <c r="D9240" s="502" t="s">
        <v>833</v>
      </c>
      <c r="E9240" s="504">
        <v>89.72</v>
      </c>
      <c r="F9240" s="512">
        <v>0.27400000000000002</v>
      </c>
    </row>
    <row r="9241" spans="1:6">
      <c r="A9241" s="513" t="s">
        <v>14879</v>
      </c>
      <c r="B9241" s="502">
        <v>101480</v>
      </c>
      <c r="C9241" s="503" t="s">
        <v>2107</v>
      </c>
      <c r="D9241" s="502" t="s">
        <v>833</v>
      </c>
      <c r="E9241" s="504">
        <v>70.53</v>
      </c>
      <c r="F9241" s="512">
        <v>0.27389999999999998</v>
      </c>
    </row>
    <row r="9242" spans="1:6">
      <c r="A9242" s="513" t="s">
        <v>14879</v>
      </c>
      <c r="B9242" s="502">
        <v>101481</v>
      </c>
      <c r="C9242" s="503" t="s">
        <v>2108</v>
      </c>
      <c r="D9242" s="502" t="s">
        <v>833</v>
      </c>
      <c r="E9242" s="504">
        <v>50.94</v>
      </c>
      <c r="F9242" s="512">
        <v>0.27400000000000002</v>
      </c>
    </row>
    <row r="9243" spans="1:6">
      <c r="A9243" s="513" t="s">
        <v>14879</v>
      </c>
      <c r="B9243" s="502">
        <v>101482</v>
      </c>
      <c r="C9243" s="503" t="s">
        <v>5512</v>
      </c>
      <c r="D9243" s="502" t="s">
        <v>833</v>
      </c>
      <c r="E9243" s="504">
        <v>38.08</v>
      </c>
      <c r="F9243" s="512">
        <v>0.27389999999999998</v>
      </c>
    </row>
    <row r="9244" spans="1:6">
      <c r="A9244" s="513" t="s">
        <v>14879</v>
      </c>
      <c r="B9244" s="502">
        <v>101483</v>
      </c>
      <c r="C9244" s="503" t="s">
        <v>2109</v>
      </c>
      <c r="D9244" s="502" t="s">
        <v>833</v>
      </c>
      <c r="E9244" s="504">
        <v>39.51</v>
      </c>
      <c r="F9244" s="512">
        <v>0.27410000000000001</v>
      </c>
    </row>
    <row r="9245" spans="1:6">
      <c r="A9245" s="513" t="s">
        <v>14879</v>
      </c>
      <c r="B9245" s="502">
        <v>101484</v>
      </c>
      <c r="C9245" s="503" t="s">
        <v>2110</v>
      </c>
      <c r="D9245" s="502" t="s">
        <v>833</v>
      </c>
      <c r="E9245" s="504">
        <v>204.79</v>
      </c>
      <c r="F9245" s="512">
        <v>0.27400000000000002</v>
      </c>
    </row>
    <row r="9246" spans="1:6">
      <c r="A9246" s="513" t="s">
        <v>14879</v>
      </c>
      <c r="B9246" s="502">
        <v>101485</v>
      </c>
      <c r="C9246" s="503" t="s">
        <v>2111</v>
      </c>
      <c r="D9246" s="502" t="s">
        <v>833</v>
      </c>
      <c r="E9246" s="504">
        <v>157.19999999999999</v>
      </c>
      <c r="F9246" s="512">
        <v>0.27400000000000002</v>
      </c>
    </row>
    <row r="9247" spans="1:6">
      <c r="A9247" s="513" t="s">
        <v>14879</v>
      </c>
      <c r="B9247" s="502">
        <v>101486</v>
      </c>
      <c r="C9247" s="503" t="s">
        <v>2112</v>
      </c>
      <c r="D9247" s="502" t="s">
        <v>833</v>
      </c>
      <c r="E9247" s="504">
        <v>141.6</v>
      </c>
      <c r="F9247" s="512">
        <v>0.27400000000000002</v>
      </c>
    </row>
    <row r="9248" spans="1:6">
      <c r="A9248" s="513" t="s">
        <v>14879</v>
      </c>
      <c r="B9248" s="502">
        <v>101006</v>
      </c>
      <c r="C9248" s="503" t="s">
        <v>2080</v>
      </c>
      <c r="D9248" s="502" t="s">
        <v>16</v>
      </c>
      <c r="E9248" s="504">
        <v>22.03</v>
      </c>
      <c r="F9248" s="512">
        <v>0.32</v>
      </c>
    </row>
    <row r="9249" spans="1:6">
      <c r="A9249" s="513" t="s">
        <v>14879</v>
      </c>
      <c r="B9249" s="502">
        <v>101005</v>
      </c>
      <c r="C9249" s="503" t="s">
        <v>2079</v>
      </c>
      <c r="D9249" s="502" t="s">
        <v>16</v>
      </c>
      <c r="E9249" s="504">
        <v>19.84</v>
      </c>
      <c r="F9249" s="512">
        <v>0.2833</v>
      </c>
    </row>
    <row r="9250" spans="1:6">
      <c r="A9250" s="513" t="s">
        <v>14879</v>
      </c>
      <c r="B9250" s="502">
        <v>102568</v>
      </c>
      <c r="C9250" s="503" t="s">
        <v>3226</v>
      </c>
      <c r="D9250" s="502" t="s">
        <v>833</v>
      </c>
      <c r="E9250" s="504">
        <v>304.91000000000003</v>
      </c>
      <c r="F9250" s="512">
        <v>0.24429999999999999</v>
      </c>
    </row>
    <row r="9251" spans="1:6">
      <c r="A9251" s="513" t="s">
        <v>14879</v>
      </c>
      <c r="B9251" s="502">
        <v>101479</v>
      </c>
      <c r="C9251" s="503" t="s">
        <v>2049</v>
      </c>
      <c r="D9251" s="502" t="s">
        <v>833</v>
      </c>
      <c r="E9251" s="504">
        <v>178.98</v>
      </c>
      <c r="F9251" s="512">
        <v>0.24429999999999999</v>
      </c>
    </row>
    <row r="9252" spans="1:6">
      <c r="A9252" s="513" t="s">
        <v>14879</v>
      </c>
      <c r="B9252" s="502">
        <v>101019</v>
      </c>
      <c r="C9252" s="503" t="s">
        <v>2048</v>
      </c>
      <c r="D9252" s="502" t="s">
        <v>833</v>
      </c>
      <c r="E9252" s="504">
        <v>614.32000000000005</v>
      </c>
      <c r="F9252" s="512">
        <v>0.24429999999999999</v>
      </c>
    </row>
    <row r="9253" spans="1:6">
      <c r="A9253" s="513" t="s">
        <v>14879</v>
      </c>
      <c r="B9253" s="502">
        <v>100938</v>
      </c>
      <c r="C9253" s="503" t="s">
        <v>2010</v>
      </c>
      <c r="D9253" s="502" t="s">
        <v>834</v>
      </c>
      <c r="E9253" s="504">
        <v>7.9</v>
      </c>
      <c r="F9253" s="512">
        <v>0.37719999999999998</v>
      </c>
    </row>
    <row r="9254" spans="1:6">
      <c r="A9254" s="513" t="s">
        <v>14879</v>
      </c>
      <c r="B9254" s="502">
        <v>100942</v>
      </c>
      <c r="C9254" s="503" t="s">
        <v>2014</v>
      </c>
      <c r="D9254" s="502" t="s">
        <v>832</v>
      </c>
      <c r="E9254" s="504">
        <v>5.27</v>
      </c>
      <c r="F9254" s="512">
        <v>0.37569999999999998</v>
      </c>
    </row>
    <row r="9255" spans="1:6">
      <c r="A9255" s="513" t="s">
        <v>14879</v>
      </c>
      <c r="B9255" s="502">
        <v>93588</v>
      </c>
      <c r="C9255" s="503" t="s">
        <v>1981</v>
      </c>
      <c r="D9255" s="502" t="s">
        <v>834</v>
      </c>
      <c r="E9255" s="504">
        <v>3.32</v>
      </c>
      <c r="F9255" s="512">
        <v>0.3735</v>
      </c>
    </row>
    <row r="9256" spans="1:6">
      <c r="A9256" s="513" t="s">
        <v>14879</v>
      </c>
      <c r="B9256" s="502">
        <v>93594</v>
      </c>
      <c r="C9256" s="503" t="s">
        <v>1987</v>
      </c>
      <c r="D9256" s="502" t="s">
        <v>832</v>
      </c>
      <c r="E9256" s="504">
        <v>2.2000000000000002</v>
      </c>
      <c r="F9256" s="512">
        <v>0.37269999999999998</v>
      </c>
    </row>
    <row r="9257" spans="1:6">
      <c r="A9257" s="513" t="s">
        <v>14879</v>
      </c>
      <c r="B9257" s="502">
        <v>93589</v>
      </c>
      <c r="C9257" s="503" t="s">
        <v>1982</v>
      </c>
      <c r="D9257" s="502" t="s">
        <v>834</v>
      </c>
      <c r="E9257" s="504">
        <v>2.84</v>
      </c>
      <c r="F9257" s="512">
        <v>0.37319999999999998</v>
      </c>
    </row>
    <row r="9258" spans="1:6">
      <c r="A9258" s="513" t="s">
        <v>14879</v>
      </c>
      <c r="B9258" s="502">
        <v>93595</v>
      </c>
      <c r="C9258" s="503" t="s">
        <v>1988</v>
      </c>
      <c r="D9258" s="502" t="s">
        <v>832</v>
      </c>
      <c r="E9258" s="504">
        <v>1.92</v>
      </c>
      <c r="F9258" s="512">
        <v>0.36980000000000002</v>
      </c>
    </row>
    <row r="9259" spans="1:6">
      <c r="A9259" s="513" t="s">
        <v>14879</v>
      </c>
      <c r="B9259" s="502">
        <v>93590</v>
      </c>
      <c r="C9259" s="503" t="s">
        <v>1983</v>
      </c>
      <c r="D9259" s="502" t="s">
        <v>834</v>
      </c>
      <c r="E9259" s="504">
        <v>1.03</v>
      </c>
      <c r="F9259" s="512">
        <v>0.36890000000000001</v>
      </c>
    </row>
    <row r="9260" spans="1:6">
      <c r="A9260" s="513" t="s">
        <v>14879</v>
      </c>
      <c r="B9260" s="502">
        <v>93596</v>
      </c>
      <c r="C9260" s="503" t="s">
        <v>1989</v>
      </c>
      <c r="D9260" s="502" t="s">
        <v>832</v>
      </c>
      <c r="E9260" s="504">
        <v>0.69</v>
      </c>
      <c r="F9260" s="512">
        <v>0.36230000000000001</v>
      </c>
    </row>
    <row r="9261" spans="1:6">
      <c r="A9261" s="513" t="s">
        <v>14879</v>
      </c>
      <c r="B9261" s="502">
        <v>95875</v>
      </c>
      <c r="C9261" s="503" t="s">
        <v>1999</v>
      </c>
      <c r="D9261" s="502" t="s">
        <v>834</v>
      </c>
      <c r="E9261" s="504">
        <v>2.62</v>
      </c>
      <c r="F9261" s="512">
        <v>0.374</v>
      </c>
    </row>
    <row r="9262" spans="1:6">
      <c r="A9262" s="513" t="s">
        <v>14879</v>
      </c>
      <c r="B9262" s="502">
        <v>95878</v>
      </c>
      <c r="C9262" s="503" t="s">
        <v>2002</v>
      </c>
      <c r="D9262" s="502" t="s">
        <v>832</v>
      </c>
      <c r="E9262" s="504">
        <v>1.76</v>
      </c>
      <c r="F9262" s="512">
        <v>0.375</v>
      </c>
    </row>
    <row r="9263" spans="1:6">
      <c r="A9263" s="513" t="s">
        <v>14879</v>
      </c>
      <c r="B9263" s="502">
        <v>100943</v>
      </c>
      <c r="C9263" s="503" t="s">
        <v>2015</v>
      </c>
      <c r="D9263" s="502" t="s">
        <v>832</v>
      </c>
      <c r="E9263" s="504">
        <v>4.59</v>
      </c>
      <c r="F9263" s="512">
        <v>0.39219999999999999</v>
      </c>
    </row>
    <row r="9264" spans="1:6">
      <c r="A9264" s="513" t="s">
        <v>14879</v>
      </c>
      <c r="B9264" s="502">
        <v>100939</v>
      </c>
      <c r="C9264" s="503" t="s">
        <v>2011</v>
      </c>
      <c r="D9264" s="502" t="s">
        <v>834</v>
      </c>
      <c r="E9264" s="504">
        <v>6.92</v>
      </c>
      <c r="F9264" s="512">
        <v>0.3916</v>
      </c>
    </row>
    <row r="9265" spans="1:6">
      <c r="A9265" s="513" t="s">
        <v>14879</v>
      </c>
      <c r="B9265" s="502">
        <v>93591</v>
      </c>
      <c r="C9265" s="503" t="s">
        <v>1984</v>
      </c>
      <c r="D9265" s="502" t="s">
        <v>834</v>
      </c>
      <c r="E9265" s="504">
        <v>2.89</v>
      </c>
      <c r="F9265" s="512">
        <v>0.39100000000000001</v>
      </c>
    </row>
    <row r="9266" spans="1:6">
      <c r="A9266" s="513" t="s">
        <v>14879</v>
      </c>
      <c r="B9266" s="502">
        <v>93597</v>
      </c>
      <c r="C9266" s="503" t="s">
        <v>1990</v>
      </c>
      <c r="D9266" s="502" t="s">
        <v>832</v>
      </c>
      <c r="E9266" s="504">
        <v>1.92</v>
      </c>
      <c r="F9266" s="512">
        <v>0.3906</v>
      </c>
    </row>
    <row r="9267" spans="1:6">
      <c r="A9267" s="513" t="s">
        <v>14879</v>
      </c>
      <c r="B9267" s="502">
        <v>93592</v>
      </c>
      <c r="C9267" s="503" t="s">
        <v>1985</v>
      </c>
      <c r="D9267" s="502" t="s">
        <v>834</v>
      </c>
      <c r="E9267" s="504">
        <v>2.5099999999999998</v>
      </c>
      <c r="F9267" s="512">
        <v>0.39040000000000002</v>
      </c>
    </row>
    <row r="9268" spans="1:6">
      <c r="A9268" s="513" t="s">
        <v>14879</v>
      </c>
      <c r="B9268" s="502">
        <v>93598</v>
      </c>
      <c r="C9268" s="503" t="s">
        <v>1991</v>
      </c>
      <c r="D9268" s="502" t="s">
        <v>832</v>
      </c>
      <c r="E9268" s="504">
        <v>1.66</v>
      </c>
      <c r="F9268" s="512">
        <v>0.3916</v>
      </c>
    </row>
    <row r="9269" spans="1:6">
      <c r="A9269" s="513" t="s">
        <v>14879</v>
      </c>
      <c r="B9269" s="502">
        <v>93593</v>
      </c>
      <c r="C9269" s="503" t="s">
        <v>1986</v>
      </c>
      <c r="D9269" s="502" t="s">
        <v>834</v>
      </c>
      <c r="E9269" s="504">
        <v>0.91</v>
      </c>
      <c r="F9269" s="512">
        <v>0.3846</v>
      </c>
    </row>
    <row r="9270" spans="1:6">
      <c r="A9270" s="513" t="s">
        <v>14879</v>
      </c>
      <c r="B9270" s="502">
        <v>93599</v>
      </c>
      <c r="C9270" s="503" t="s">
        <v>1992</v>
      </c>
      <c r="D9270" s="502" t="s">
        <v>832</v>
      </c>
      <c r="E9270" s="504">
        <v>0.61</v>
      </c>
      <c r="F9270" s="512">
        <v>0.39340000000000003</v>
      </c>
    </row>
    <row r="9271" spans="1:6">
      <c r="A9271" s="513" t="s">
        <v>14879</v>
      </c>
      <c r="B9271" s="502">
        <v>95876</v>
      </c>
      <c r="C9271" s="503" t="s">
        <v>2000</v>
      </c>
      <c r="D9271" s="502" t="s">
        <v>834</v>
      </c>
      <c r="E9271" s="504">
        <v>2.27</v>
      </c>
      <c r="F9271" s="512">
        <v>0.38769999999999999</v>
      </c>
    </row>
    <row r="9272" spans="1:6">
      <c r="A9272" s="513" t="s">
        <v>14879</v>
      </c>
      <c r="B9272" s="502">
        <v>95879</v>
      </c>
      <c r="C9272" s="503" t="s">
        <v>2003</v>
      </c>
      <c r="D9272" s="502" t="s">
        <v>832</v>
      </c>
      <c r="E9272" s="504">
        <v>1.54</v>
      </c>
      <c r="F9272" s="512">
        <v>0.3896</v>
      </c>
    </row>
    <row r="9273" spans="1:6">
      <c r="A9273" s="513" t="s">
        <v>14879</v>
      </c>
      <c r="B9273" s="502">
        <v>100940</v>
      </c>
      <c r="C9273" s="503" t="s">
        <v>2012</v>
      </c>
      <c r="D9273" s="502" t="s">
        <v>834</v>
      </c>
      <c r="E9273" s="504">
        <v>5.92</v>
      </c>
      <c r="F9273" s="512">
        <v>0.37840000000000001</v>
      </c>
    </row>
    <row r="9274" spans="1:6">
      <c r="A9274" s="513" t="s">
        <v>14879</v>
      </c>
      <c r="B9274" s="502">
        <v>100944</v>
      </c>
      <c r="C9274" s="503" t="s">
        <v>2016</v>
      </c>
      <c r="D9274" s="502" t="s">
        <v>832</v>
      </c>
      <c r="E9274" s="504">
        <v>3.95</v>
      </c>
      <c r="F9274" s="512">
        <v>0.37969999999999998</v>
      </c>
    </row>
    <row r="9275" spans="1:6">
      <c r="A9275" s="513" t="s">
        <v>14879</v>
      </c>
      <c r="B9275" s="502">
        <v>95425</v>
      </c>
      <c r="C9275" s="503" t="s">
        <v>1993</v>
      </c>
      <c r="D9275" s="502" t="s">
        <v>834</v>
      </c>
      <c r="E9275" s="504">
        <v>2.46</v>
      </c>
      <c r="F9275" s="512">
        <v>0.378</v>
      </c>
    </row>
    <row r="9276" spans="1:6">
      <c r="A9276" s="513" t="s">
        <v>14879</v>
      </c>
      <c r="B9276" s="502">
        <v>95428</v>
      </c>
      <c r="C9276" s="503" t="s">
        <v>1996</v>
      </c>
      <c r="D9276" s="502" t="s">
        <v>832</v>
      </c>
      <c r="E9276" s="504">
        <v>1.65</v>
      </c>
      <c r="F9276" s="512">
        <v>0.37580000000000002</v>
      </c>
    </row>
    <row r="9277" spans="1:6">
      <c r="A9277" s="513" t="s">
        <v>14879</v>
      </c>
      <c r="B9277" s="502">
        <v>95426</v>
      </c>
      <c r="C9277" s="503" t="s">
        <v>1994</v>
      </c>
      <c r="D9277" s="502" t="s">
        <v>834</v>
      </c>
      <c r="E9277" s="504">
        <v>2.12</v>
      </c>
      <c r="F9277" s="512">
        <v>0.37740000000000001</v>
      </c>
    </row>
    <row r="9278" spans="1:6">
      <c r="A9278" s="513" t="s">
        <v>14879</v>
      </c>
      <c r="B9278" s="502">
        <v>95429</v>
      </c>
      <c r="C9278" s="503" t="s">
        <v>1997</v>
      </c>
      <c r="D9278" s="502" t="s">
        <v>832</v>
      </c>
      <c r="E9278" s="504">
        <v>1.44</v>
      </c>
      <c r="F9278" s="512">
        <v>0.36809999999999998</v>
      </c>
    </row>
    <row r="9279" spans="1:6">
      <c r="A9279" s="513" t="s">
        <v>14879</v>
      </c>
      <c r="B9279" s="502">
        <v>95427</v>
      </c>
      <c r="C9279" s="503" t="s">
        <v>1995</v>
      </c>
      <c r="D9279" s="502" t="s">
        <v>834</v>
      </c>
      <c r="E9279" s="504">
        <v>0.8</v>
      </c>
      <c r="F9279" s="512">
        <v>0.375</v>
      </c>
    </row>
    <row r="9280" spans="1:6">
      <c r="A9280" s="513" t="s">
        <v>14879</v>
      </c>
      <c r="B9280" s="502">
        <v>95430</v>
      </c>
      <c r="C9280" s="503" t="s">
        <v>1998</v>
      </c>
      <c r="D9280" s="502" t="s">
        <v>832</v>
      </c>
      <c r="E9280" s="504">
        <v>0.5</v>
      </c>
      <c r="F9280" s="512">
        <v>0.38</v>
      </c>
    </row>
    <row r="9281" spans="1:6">
      <c r="A9281" s="513" t="s">
        <v>14879</v>
      </c>
      <c r="B9281" s="502">
        <v>95877</v>
      </c>
      <c r="C9281" s="503" t="s">
        <v>2001</v>
      </c>
      <c r="D9281" s="502" t="s">
        <v>834</v>
      </c>
      <c r="E9281" s="504">
        <v>1.95</v>
      </c>
      <c r="F9281" s="512">
        <v>0.37440000000000001</v>
      </c>
    </row>
    <row r="9282" spans="1:6">
      <c r="A9282" s="513" t="s">
        <v>14879</v>
      </c>
      <c r="B9282" s="502">
        <v>95880</v>
      </c>
      <c r="C9282" s="503" t="s">
        <v>2004</v>
      </c>
      <c r="D9282" s="502" t="s">
        <v>832</v>
      </c>
      <c r="E9282" s="504">
        <v>1.31</v>
      </c>
      <c r="F9282" s="512">
        <v>0.374</v>
      </c>
    </row>
    <row r="9283" spans="1:6">
      <c r="A9283" s="513" t="s">
        <v>14879</v>
      </c>
      <c r="B9283" s="502">
        <v>100937</v>
      </c>
      <c r="C9283" s="503" t="s">
        <v>2009</v>
      </c>
      <c r="D9283" s="502" t="s">
        <v>834</v>
      </c>
      <c r="E9283" s="504">
        <v>9.41</v>
      </c>
      <c r="F9283" s="512">
        <v>0.41549999999999998</v>
      </c>
    </row>
    <row r="9284" spans="1:6">
      <c r="A9284" s="513" t="s">
        <v>14879</v>
      </c>
      <c r="B9284" s="502">
        <v>100941</v>
      </c>
      <c r="C9284" s="503" t="s">
        <v>2013</v>
      </c>
      <c r="D9284" s="502" t="s">
        <v>832</v>
      </c>
      <c r="E9284" s="504">
        <v>6.27</v>
      </c>
      <c r="F9284" s="512">
        <v>0.41470000000000001</v>
      </c>
    </row>
    <row r="9285" spans="1:6">
      <c r="A9285" s="513" t="s">
        <v>14879</v>
      </c>
      <c r="B9285" s="502">
        <v>97912</v>
      </c>
      <c r="C9285" s="503" t="s">
        <v>2005</v>
      </c>
      <c r="D9285" s="502" t="s">
        <v>834</v>
      </c>
      <c r="E9285" s="504">
        <v>3.95</v>
      </c>
      <c r="F9285" s="512">
        <v>0.41520000000000001</v>
      </c>
    </row>
    <row r="9286" spans="1:6">
      <c r="A9286" s="513" t="s">
        <v>14879</v>
      </c>
      <c r="B9286" s="502">
        <v>97916</v>
      </c>
      <c r="C9286" s="503" t="s">
        <v>1977</v>
      </c>
      <c r="D9286" s="502" t="s">
        <v>832</v>
      </c>
      <c r="E9286" s="504">
        <v>2.63</v>
      </c>
      <c r="F9286" s="512">
        <v>0.41439999999999999</v>
      </c>
    </row>
    <row r="9287" spans="1:6">
      <c r="A9287" s="513" t="s">
        <v>14879</v>
      </c>
      <c r="B9287" s="502">
        <v>97913</v>
      </c>
      <c r="C9287" s="503" t="s">
        <v>2006</v>
      </c>
      <c r="D9287" s="502" t="s">
        <v>834</v>
      </c>
      <c r="E9287" s="504">
        <v>3.42</v>
      </c>
      <c r="F9287" s="512">
        <v>0.41520000000000001</v>
      </c>
    </row>
    <row r="9288" spans="1:6">
      <c r="A9288" s="513" t="s">
        <v>14879</v>
      </c>
      <c r="B9288" s="502">
        <v>97917</v>
      </c>
      <c r="C9288" s="503" t="s">
        <v>1978</v>
      </c>
      <c r="D9288" s="502" t="s">
        <v>832</v>
      </c>
      <c r="E9288" s="504">
        <v>2.27</v>
      </c>
      <c r="F9288" s="512">
        <v>0.41410000000000002</v>
      </c>
    </row>
    <row r="9289" spans="1:6">
      <c r="A9289" s="513" t="s">
        <v>14879</v>
      </c>
      <c r="B9289" s="502">
        <v>97915</v>
      </c>
      <c r="C9289" s="503" t="s">
        <v>2008</v>
      </c>
      <c r="D9289" s="502" t="s">
        <v>834</v>
      </c>
      <c r="E9289" s="504">
        <v>1.26</v>
      </c>
      <c r="F9289" s="512">
        <v>0.40479999999999999</v>
      </c>
    </row>
    <row r="9290" spans="1:6">
      <c r="A9290" s="513" t="s">
        <v>14879</v>
      </c>
      <c r="B9290" s="502">
        <v>97919</v>
      </c>
      <c r="C9290" s="503" t="s">
        <v>1980</v>
      </c>
      <c r="D9290" s="502" t="s">
        <v>832</v>
      </c>
      <c r="E9290" s="504">
        <v>0.83</v>
      </c>
      <c r="F9290" s="512">
        <v>0.40960000000000002</v>
      </c>
    </row>
    <row r="9291" spans="1:6">
      <c r="A9291" s="513" t="s">
        <v>14879</v>
      </c>
      <c r="B9291" s="502">
        <v>97914</v>
      </c>
      <c r="C9291" s="503" t="s">
        <v>2007</v>
      </c>
      <c r="D9291" s="502" t="s">
        <v>834</v>
      </c>
      <c r="E9291" s="504">
        <v>3.14</v>
      </c>
      <c r="F9291" s="512">
        <v>0.41399999999999998</v>
      </c>
    </row>
    <row r="9292" spans="1:6">
      <c r="A9292" s="513" t="s">
        <v>14879</v>
      </c>
      <c r="B9292" s="502">
        <v>97918</v>
      </c>
      <c r="C9292" s="503" t="s">
        <v>1979</v>
      </c>
      <c r="D9292" s="502" t="s">
        <v>832</v>
      </c>
      <c r="E9292" s="504">
        <v>2.09</v>
      </c>
      <c r="F9292" s="512">
        <v>0.41149999999999998</v>
      </c>
    </row>
    <row r="9293" spans="1:6">
      <c r="A9293" s="513" t="s">
        <v>14879</v>
      </c>
      <c r="B9293" s="502">
        <v>100949</v>
      </c>
      <c r="C9293" s="503" t="s">
        <v>2021</v>
      </c>
      <c r="D9293" s="502" t="s">
        <v>832</v>
      </c>
      <c r="E9293" s="504">
        <v>7.11</v>
      </c>
      <c r="F9293" s="512">
        <v>0.34179999999999999</v>
      </c>
    </row>
    <row r="9294" spans="1:6">
      <c r="A9294" s="513" t="s">
        <v>14879</v>
      </c>
      <c r="B9294" s="502">
        <v>100945</v>
      </c>
      <c r="C9294" s="503" t="s">
        <v>2017</v>
      </c>
      <c r="D9294" s="502" t="s">
        <v>832</v>
      </c>
      <c r="E9294" s="504">
        <v>2.98</v>
      </c>
      <c r="F9294" s="512">
        <v>0.33889999999999998</v>
      </c>
    </row>
    <row r="9295" spans="1:6">
      <c r="A9295" s="513" t="s">
        <v>14879</v>
      </c>
      <c r="B9295" s="502">
        <v>100946</v>
      </c>
      <c r="C9295" s="503" t="s">
        <v>2018</v>
      </c>
      <c r="D9295" s="502" t="s">
        <v>832</v>
      </c>
      <c r="E9295" s="504">
        <v>2.58</v>
      </c>
      <c r="F9295" s="512">
        <v>0.3372</v>
      </c>
    </row>
    <row r="9296" spans="1:6">
      <c r="A9296" s="513" t="s">
        <v>14879</v>
      </c>
      <c r="B9296" s="502">
        <v>100948</v>
      </c>
      <c r="C9296" s="503" t="s">
        <v>2020</v>
      </c>
      <c r="D9296" s="502" t="s">
        <v>832</v>
      </c>
      <c r="E9296" s="504">
        <v>0.94</v>
      </c>
      <c r="F9296" s="512">
        <v>0.34039999999999998</v>
      </c>
    </row>
    <row r="9297" spans="1:6">
      <c r="A9297" s="513" t="s">
        <v>14879</v>
      </c>
      <c r="B9297" s="502">
        <v>100947</v>
      </c>
      <c r="C9297" s="503" t="s">
        <v>2019</v>
      </c>
      <c r="D9297" s="502" t="s">
        <v>832</v>
      </c>
      <c r="E9297" s="504">
        <v>2.37</v>
      </c>
      <c r="F9297" s="512">
        <v>0.33760000000000001</v>
      </c>
    </row>
    <row r="9298" spans="1:6">
      <c r="A9298" s="513" t="s">
        <v>14879</v>
      </c>
      <c r="B9298" s="502">
        <v>100954</v>
      </c>
      <c r="C9298" s="503" t="s">
        <v>2026</v>
      </c>
      <c r="D9298" s="502" t="s">
        <v>832</v>
      </c>
      <c r="E9298" s="504">
        <v>8.9700000000000006</v>
      </c>
      <c r="F9298" s="512">
        <v>0.33110000000000001</v>
      </c>
    </row>
    <row r="9299" spans="1:6">
      <c r="A9299" s="513" t="s">
        <v>14879</v>
      </c>
      <c r="B9299" s="502">
        <v>100950</v>
      </c>
      <c r="C9299" s="503" t="s">
        <v>2022</v>
      </c>
      <c r="D9299" s="502" t="s">
        <v>832</v>
      </c>
      <c r="E9299" s="504">
        <v>3.77</v>
      </c>
      <c r="F9299" s="512">
        <v>0.33160000000000001</v>
      </c>
    </row>
    <row r="9300" spans="1:6">
      <c r="A9300" s="513" t="s">
        <v>14879</v>
      </c>
      <c r="B9300" s="502">
        <v>100951</v>
      </c>
      <c r="C9300" s="503" t="s">
        <v>2023</v>
      </c>
      <c r="D9300" s="502" t="s">
        <v>832</v>
      </c>
      <c r="E9300" s="504">
        <v>3.25</v>
      </c>
      <c r="F9300" s="512">
        <v>0.33229999999999998</v>
      </c>
    </row>
    <row r="9301" spans="1:6">
      <c r="A9301" s="513" t="s">
        <v>14879</v>
      </c>
      <c r="B9301" s="502">
        <v>100953</v>
      </c>
      <c r="C9301" s="503" t="s">
        <v>2025</v>
      </c>
      <c r="D9301" s="502" t="s">
        <v>832</v>
      </c>
      <c r="E9301" s="504">
        <v>1.18</v>
      </c>
      <c r="F9301" s="512">
        <v>0.32200000000000001</v>
      </c>
    </row>
    <row r="9302" spans="1:6">
      <c r="A9302" s="513" t="s">
        <v>14879</v>
      </c>
      <c r="B9302" s="502">
        <v>100952</v>
      </c>
      <c r="C9302" s="503" t="s">
        <v>2024</v>
      </c>
      <c r="D9302" s="502" t="s">
        <v>832</v>
      </c>
      <c r="E9302" s="504">
        <v>3</v>
      </c>
      <c r="F9302" s="512">
        <v>0.32669999999999999</v>
      </c>
    </row>
    <row r="9303" spans="1:6">
      <c r="A9303" s="513" t="s">
        <v>14879</v>
      </c>
      <c r="B9303" s="502">
        <v>100964</v>
      </c>
      <c r="C9303" s="503" t="s">
        <v>2036</v>
      </c>
      <c r="D9303" s="502" t="s">
        <v>834</v>
      </c>
      <c r="E9303" s="504">
        <v>9.2799999999999994</v>
      </c>
      <c r="F9303" s="512">
        <v>0.32</v>
      </c>
    </row>
    <row r="9304" spans="1:6">
      <c r="A9304" s="513" t="s">
        <v>14879</v>
      </c>
      <c r="B9304" s="502">
        <v>100960</v>
      </c>
      <c r="C9304" s="503" t="s">
        <v>2032</v>
      </c>
      <c r="D9304" s="502" t="s">
        <v>834</v>
      </c>
      <c r="E9304" s="504">
        <v>3.87</v>
      </c>
      <c r="F9304" s="512">
        <v>0.31780000000000003</v>
      </c>
    </row>
    <row r="9305" spans="1:6">
      <c r="A9305" s="513" t="s">
        <v>14879</v>
      </c>
      <c r="B9305" s="502">
        <v>100961</v>
      </c>
      <c r="C9305" s="503" t="s">
        <v>2033</v>
      </c>
      <c r="D9305" s="502" t="s">
        <v>834</v>
      </c>
      <c r="E9305" s="504">
        <v>3.35</v>
      </c>
      <c r="F9305" s="512">
        <v>0.31640000000000001</v>
      </c>
    </row>
    <row r="9306" spans="1:6">
      <c r="A9306" s="513" t="s">
        <v>14879</v>
      </c>
      <c r="B9306" s="502">
        <v>100963</v>
      </c>
      <c r="C9306" s="503" t="s">
        <v>2035</v>
      </c>
      <c r="D9306" s="502" t="s">
        <v>834</v>
      </c>
      <c r="E9306" s="504">
        <v>1.21</v>
      </c>
      <c r="F9306" s="512">
        <v>0.314</v>
      </c>
    </row>
    <row r="9307" spans="1:6">
      <c r="A9307" s="513" t="s">
        <v>14879</v>
      </c>
      <c r="B9307" s="502">
        <v>100962</v>
      </c>
      <c r="C9307" s="503" t="s">
        <v>2034</v>
      </c>
      <c r="D9307" s="502" t="s">
        <v>834</v>
      </c>
      <c r="E9307" s="504">
        <v>3.06</v>
      </c>
      <c r="F9307" s="512">
        <v>0.317</v>
      </c>
    </row>
    <row r="9308" spans="1:6">
      <c r="A9308" s="513" t="s">
        <v>14879</v>
      </c>
      <c r="B9308" s="502">
        <v>100959</v>
      </c>
      <c r="C9308" s="503" t="s">
        <v>2031</v>
      </c>
      <c r="D9308" s="502" t="s">
        <v>834</v>
      </c>
      <c r="E9308" s="504">
        <v>12.44</v>
      </c>
      <c r="F9308" s="512">
        <v>0.28299999999999997</v>
      </c>
    </row>
    <row r="9309" spans="1:6">
      <c r="A9309" s="513" t="s">
        <v>14879</v>
      </c>
      <c r="B9309" s="502">
        <v>100955</v>
      </c>
      <c r="C9309" s="503" t="s">
        <v>2027</v>
      </c>
      <c r="D9309" s="502" t="s">
        <v>834</v>
      </c>
      <c r="E9309" s="504">
        <v>5.22</v>
      </c>
      <c r="F9309" s="512">
        <v>0.28160000000000002</v>
      </c>
    </row>
    <row r="9310" spans="1:6">
      <c r="A9310" s="513" t="s">
        <v>14879</v>
      </c>
      <c r="B9310" s="502">
        <v>100956</v>
      </c>
      <c r="C9310" s="503" t="s">
        <v>2028</v>
      </c>
      <c r="D9310" s="502" t="s">
        <v>834</v>
      </c>
      <c r="E9310" s="504">
        <v>4.5199999999999996</v>
      </c>
      <c r="F9310" s="512">
        <v>0.28320000000000001</v>
      </c>
    </row>
    <row r="9311" spans="1:6">
      <c r="A9311" s="513" t="s">
        <v>14879</v>
      </c>
      <c r="B9311" s="502">
        <v>100958</v>
      </c>
      <c r="C9311" s="503" t="s">
        <v>2030</v>
      </c>
      <c r="D9311" s="502" t="s">
        <v>834</v>
      </c>
      <c r="E9311" s="504">
        <v>1.67</v>
      </c>
      <c r="F9311" s="512">
        <v>0.27539999999999998</v>
      </c>
    </row>
    <row r="9312" spans="1:6">
      <c r="A9312" s="513" t="s">
        <v>14879</v>
      </c>
      <c r="B9312" s="502">
        <v>100957</v>
      </c>
      <c r="C9312" s="503" t="s">
        <v>2029</v>
      </c>
      <c r="D9312" s="502" t="s">
        <v>834</v>
      </c>
      <c r="E9312" s="504">
        <v>4.1399999999999997</v>
      </c>
      <c r="F9312" s="512">
        <v>0.28260000000000002</v>
      </c>
    </row>
    <row r="9313" spans="1:6">
      <c r="A9313" s="513" t="s">
        <v>14879</v>
      </c>
      <c r="B9313" s="502">
        <v>100970</v>
      </c>
      <c r="C9313" s="503" t="s">
        <v>2045</v>
      </c>
      <c r="D9313" s="502" t="s">
        <v>832</v>
      </c>
      <c r="E9313" s="504">
        <v>2.09</v>
      </c>
      <c r="F9313" s="512">
        <v>0.24879999999999999</v>
      </c>
    </row>
    <row r="9314" spans="1:6">
      <c r="A9314" s="513" t="s">
        <v>14879</v>
      </c>
      <c r="B9314" s="502">
        <v>100969</v>
      </c>
      <c r="C9314" s="503" t="s">
        <v>2044</v>
      </c>
      <c r="D9314" s="502" t="s">
        <v>832</v>
      </c>
      <c r="E9314" s="504">
        <v>2.4700000000000002</v>
      </c>
      <c r="F9314" s="512">
        <v>0.251</v>
      </c>
    </row>
    <row r="9315" spans="1:6">
      <c r="A9315" s="513" t="s">
        <v>14879</v>
      </c>
      <c r="B9315" s="502">
        <v>102333</v>
      </c>
      <c r="C9315" s="503" t="s">
        <v>2047</v>
      </c>
      <c r="D9315" s="502" t="s">
        <v>832</v>
      </c>
      <c r="E9315" s="504">
        <v>0.78</v>
      </c>
      <c r="F9315" s="512">
        <v>0.24360000000000001</v>
      </c>
    </row>
    <row r="9316" spans="1:6">
      <c r="A9316" s="513" t="s">
        <v>14879</v>
      </c>
      <c r="B9316" s="502">
        <v>102332</v>
      </c>
      <c r="C9316" s="503" t="s">
        <v>2046</v>
      </c>
      <c r="D9316" s="502" t="s">
        <v>832</v>
      </c>
      <c r="E9316" s="504">
        <v>1.95</v>
      </c>
      <c r="F9316" s="512">
        <v>0.25130000000000002</v>
      </c>
    </row>
    <row r="9317" spans="1:6">
      <c r="A9317" s="513" t="s">
        <v>14879</v>
      </c>
      <c r="B9317" s="502">
        <v>100965</v>
      </c>
      <c r="C9317" s="503" t="s">
        <v>2040</v>
      </c>
      <c r="D9317" s="502" t="s">
        <v>832</v>
      </c>
      <c r="E9317" s="504">
        <v>1.88</v>
      </c>
      <c r="F9317" s="512">
        <v>0.2979</v>
      </c>
    </row>
    <row r="9318" spans="1:6">
      <c r="A9318" s="513" t="s">
        <v>14879</v>
      </c>
      <c r="B9318" s="502">
        <v>100966</v>
      </c>
      <c r="C9318" s="503" t="s">
        <v>2041</v>
      </c>
      <c r="D9318" s="502" t="s">
        <v>832</v>
      </c>
      <c r="E9318" s="504">
        <v>1.61</v>
      </c>
      <c r="F9318" s="512">
        <v>0.29809999999999998</v>
      </c>
    </row>
    <row r="9319" spans="1:6">
      <c r="A9319" s="513" t="s">
        <v>14879</v>
      </c>
      <c r="B9319" s="502">
        <v>102331</v>
      </c>
      <c r="C9319" s="503" t="s">
        <v>2043</v>
      </c>
      <c r="D9319" s="502" t="s">
        <v>832</v>
      </c>
      <c r="E9319" s="504">
        <v>0.57999999999999996</v>
      </c>
      <c r="F9319" s="512">
        <v>0.29310000000000003</v>
      </c>
    </row>
    <row r="9320" spans="1:6">
      <c r="A9320" s="513" t="s">
        <v>14879</v>
      </c>
      <c r="B9320" s="502">
        <v>102330</v>
      </c>
      <c r="C9320" s="503" t="s">
        <v>2042</v>
      </c>
      <c r="D9320" s="502" t="s">
        <v>832</v>
      </c>
      <c r="E9320" s="504">
        <v>1.5</v>
      </c>
      <c r="F9320" s="512">
        <v>0.3</v>
      </c>
    </row>
    <row r="9321" spans="1:6">
      <c r="A9321" s="513" t="s">
        <v>14880</v>
      </c>
      <c r="B9321" s="502">
        <v>97804</v>
      </c>
      <c r="C9321" s="503" t="s">
        <v>14881</v>
      </c>
      <c r="D9321" s="502" t="s">
        <v>15</v>
      </c>
      <c r="E9321" s="504">
        <v>0</v>
      </c>
      <c r="F9321" s="512"/>
    </row>
    <row r="9322" spans="1:6">
      <c r="A9322" s="513" t="s">
        <v>14880</v>
      </c>
      <c r="B9322" s="502">
        <v>104378</v>
      </c>
      <c r="C9322" s="503" t="s">
        <v>14882</v>
      </c>
      <c r="D9322" s="502" t="s">
        <v>15</v>
      </c>
      <c r="E9322" s="504">
        <v>0</v>
      </c>
      <c r="F9322" s="512"/>
    </row>
    <row r="9323" spans="1:6">
      <c r="A9323" s="513" t="s">
        <v>14880</v>
      </c>
      <c r="B9323" s="502">
        <v>104379</v>
      </c>
      <c r="C9323" s="503" t="s">
        <v>14883</v>
      </c>
      <c r="D9323" s="502" t="s">
        <v>15</v>
      </c>
      <c r="E9323" s="504">
        <v>0</v>
      </c>
      <c r="F9323" s="512"/>
    </row>
    <row r="9324" spans="1:6">
      <c r="A9324" s="513" t="s">
        <v>14880</v>
      </c>
      <c r="B9324" s="502">
        <v>104389</v>
      </c>
      <c r="C9324" s="503" t="s">
        <v>14884</v>
      </c>
      <c r="D9324" s="502" t="s">
        <v>15</v>
      </c>
      <c r="E9324" s="504">
        <v>0</v>
      </c>
      <c r="F9324" s="512"/>
    </row>
    <row r="9325" spans="1:6">
      <c r="A9325" s="513" t="s">
        <v>14880</v>
      </c>
      <c r="B9325" s="502">
        <v>97801</v>
      </c>
      <c r="C9325" s="503" t="s">
        <v>14885</v>
      </c>
      <c r="D9325" s="502" t="s">
        <v>15</v>
      </c>
      <c r="E9325" s="504">
        <v>0</v>
      </c>
      <c r="F9325" s="512"/>
    </row>
    <row r="9326" spans="1:6">
      <c r="A9326" s="513" t="s">
        <v>14880</v>
      </c>
      <c r="B9326" s="502">
        <v>104377</v>
      </c>
      <c r="C9326" s="503" t="s">
        <v>14886</v>
      </c>
      <c r="D9326" s="502" t="s">
        <v>15</v>
      </c>
      <c r="E9326" s="504">
        <v>0</v>
      </c>
      <c r="F9326" s="512"/>
    </row>
    <row r="9327" spans="1:6">
      <c r="A9327" s="513" t="s">
        <v>14880</v>
      </c>
      <c r="B9327" s="502">
        <v>104376</v>
      </c>
      <c r="C9327" s="503" t="s">
        <v>14887</v>
      </c>
      <c r="D9327" s="502" t="s">
        <v>15</v>
      </c>
      <c r="E9327" s="504">
        <v>0</v>
      </c>
      <c r="F9327" s="512"/>
    </row>
    <row r="9328" spans="1:6">
      <c r="A9328" s="513" t="s">
        <v>14880</v>
      </c>
      <c r="B9328" s="502">
        <v>97808</v>
      </c>
      <c r="C9328" s="503" t="s">
        <v>14888</v>
      </c>
      <c r="D9328" s="502" t="s">
        <v>15</v>
      </c>
      <c r="E9328" s="504">
        <v>0</v>
      </c>
      <c r="F9328" s="512"/>
    </row>
    <row r="9329" spans="1:6">
      <c r="A9329" s="513" t="s">
        <v>14880</v>
      </c>
      <c r="B9329" s="502">
        <v>104381</v>
      </c>
      <c r="C9329" s="503" t="s">
        <v>14889</v>
      </c>
      <c r="D9329" s="502" t="s">
        <v>15</v>
      </c>
      <c r="E9329" s="504">
        <v>0</v>
      </c>
      <c r="F9329" s="512"/>
    </row>
    <row r="9330" spans="1:6">
      <c r="A9330" s="513" t="s">
        <v>14880</v>
      </c>
      <c r="B9330" s="502">
        <v>104382</v>
      </c>
      <c r="C9330" s="503" t="s">
        <v>14890</v>
      </c>
      <c r="D9330" s="502" t="s">
        <v>15</v>
      </c>
      <c r="E9330" s="504">
        <v>0</v>
      </c>
      <c r="F9330" s="512"/>
    </row>
    <row r="9331" spans="1:6">
      <c r="A9331" s="513" t="s">
        <v>14880</v>
      </c>
      <c r="B9331" s="502">
        <v>104380</v>
      </c>
      <c r="C9331" s="503" t="s">
        <v>14891</v>
      </c>
      <c r="D9331" s="502" t="s">
        <v>15</v>
      </c>
      <c r="E9331" s="504">
        <v>0</v>
      </c>
      <c r="F9331" s="512"/>
    </row>
    <row r="9332" spans="1:6">
      <c r="A9332" s="513" t="s">
        <v>14892</v>
      </c>
      <c r="B9332" s="502">
        <v>103138</v>
      </c>
      <c r="C9332" s="503" t="s">
        <v>3457</v>
      </c>
      <c r="D9332" s="502" t="s">
        <v>13</v>
      </c>
      <c r="E9332" s="504">
        <v>40.33</v>
      </c>
      <c r="F9332" s="512">
        <v>0.31190000000000001</v>
      </c>
    </row>
    <row r="9333" spans="1:6">
      <c r="A9333" s="513" t="s">
        <v>14892</v>
      </c>
      <c r="B9333" s="502">
        <v>103151</v>
      </c>
      <c r="C9333" s="503" t="s">
        <v>3470</v>
      </c>
      <c r="D9333" s="502" t="s">
        <v>13</v>
      </c>
      <c r="E9333" s="504">
        <v>385.81</v>
      </c>
      <c r="F9333" s="512">
        <v>0.24610000000000001</v>
      </c>
    </row>
    <row r="9334" spans="1:6">
      <c r="A9334" s="513" t="s">
        <v>14892</v>
      </c>
      <c r="B9334" s="502">
        <v>103152</v>
      </c>
      <c r="C9334" s="503" t="s">
        <v>3471</v>
      </c>
      <c r="D9334" s="502" t="s">
        <v>13</v>
      </c>
      <c r="E9334" s="504">
        <v>459.95</v>
      </c>
      <c r="F9334" s="512">
        <v>0.24490000000000001</v>
      </c>
    </row>
    <row r="9335" spans="1:6">
      <c r="A9335" s="513" t="s">
        <v>14892</v>
      </c>
      <c r="B9335" s="502">
        <v>103139</v>
      </c>
      <c r="C9335" s="503" t="s">
        <v>3458</v>
      </c>
      <c r="D9335" s="502" t="s">
        <v>13</v>
      </c>
      <c r="E9335" s="504">
        <v>52.96</v>
      </c>
      <c r="F9335" s="512">
        <v>0.29459999999999997</v>
      </c>
    </row>
    <row r="9336" spans="1:6">
      <c r="A9336" s="513" t="s">
        <v>14892</v>
      </c>
      <c r="B9336" s="502">
        <v>103140</v>
      </c>
      <c r="C9336" s="503" t="s">
        <v>3459</v>
      </c>
      <c r="D9336" s="502" t="s">
        <v>13</v>
      </c>
      <c r="E9336" s="504">
        <v>65.55</v>
      </c>
      <c r="F9336" s="512">
        <v>0.2838</v>
      </c>
    </row>
    <row r="9337" spans="1:6">
      <c r="A9337" s="513" t="s">
        <v>14892</v>
      </c>
      <c r="B9337" s="502">
        <v>103141</v>
      </c>
      <c r="C9337" s="503" t="s">
        <v>3460</v>
      </c>
      <c r="D9337" s="502" t="s">
        <v>13</v>
      </c>
      <c r="E9337" s="504">
        <v>101.87</v>
      </c>
      <c r="F9337" s="512">
        <v>0.26750000000000002</v>
      </c>
    </row>
    <row r="9338" spans="1:6">
      <c r="A9338" s="513" t="s">
        <v>14892</v>
      </c>
      <c r="B9338" s="502">
        <v>103142</v>
      </c>
      <c r="C9338" s="503" t="s">
        <v>3461</v>
      </c>
      <c r="D9338" s="502" t="s">
        <v>13</v>
      </c>
      <c r="E9338" s="504">
        <v>114.47</v>
      </c>
      <c r="F9338" s="512">
        <v>0.26429999999999998</v>
      </c>
    </row>
    <row r="9339" spans="1:6">
      <c r="A9339" s="513" t="s">
        <v>14892</v>
      </c>
      <c r="B9339" s="502">
        <v>103143</v>
      </c>
      <c r="C9339" s="503" t="s">
        <v>3462</v>
      </c>
      <c r="D9339" s="502" t="s">
        <v>13</v>
      </c>
      <c r="E9339" s="504">
        <v>150.79</v>
      </c>
      <c r="F9339" s="512">
        <v>0.2581</v>
      </c>
    </row>
    <row r="9340" spans="1:6">
      <c r="A9340" s="513" t="s">
        <v>14892</v>
      </c>
      <c r="B9340" s="502">
        <v>103144</v>
      </c>
      <c r="C9340" s="503" t="s">
        <v>3463</v>
      </c>
      <c r="D9340" s="502" t="s">
        <v>13</v>
      </c>
      <c r="E9340" s="504">
        <v>163.38999999999999</v>
      </c>
      <c r="F9340" s="512">
        <v>0.25659999999999999</v>
      </c>
    </row>
    <row r="9341" spans="1:6">
      <c r="A9341" s="513" t="s">
        <v>14892</v>
      </c>
      <c r="B9341" s="502">
        <v>103145</v>
      </c>
      <c r="C9341" s="503" t="s">
        <v>3464</v>
      </c>
      <c r="D9341" s="502" t="s">
        <v>13</v>
      </c>
      <c r="E9341" s="504">
        <v>199.72</v>
      </c>
      <c r="F9341" s="512">
        <v>0.25330000000000003</v>
      </c>
    </row>
    <row r="9342" spans="1:6">
      <c r="A9342" s="513" t="s">
        <v>14892</v>
      </c>
      <c r="B9342" s="502">
        <v>103146</v>
      </c>
      <c r="C9342" s="503" t="s">
        <v>3465</v>
      </c>
      <c r="D9342" s="502" t="s">
        <v>13</v>
      </c>
      <c r="E9342" s="504">
        <v>212.3</v>
      </c>
      <c r="F9342" s="512">
        <v>0.25240000000000001</v>
      </c>
    </row>
    <row r="9343" spans="1:6">
      <c r="A9343" s="513" t="s">
        <v>14892</v>
      </c>
      <c r="B9343" s="502">
        <v>103147</v>
      </c>
      <c r="C9343" s="503" t="s">
        <v>3466</v>
      </c>
      <c r="D9343" s="502" t="s">
        <v>13</v>
      </c>
      <c r="E9343" s="504">
        <v>237.53</v>
      </c>
      <c r="F9343" s="512">
        <v>0.25090000000000001</v>
      </c>
    </row>
    <row r="9344" spans="1:6">
      <c r="A9344" s="513" t="s">
        <v>14892</v>
      </c>
      <c r="B9344" s="502">
        <v>103148</v>
      </c>
      <c r="C9344" s="503" t="s">
        <v>3467</v>
      </c>
      <c r="D9344" s="502" t="s">
        <v>13</v>
      </c>
      <c r="E9344" s="504">
        <v>286.45</v>
      </c>
      <c r="F9344" s="512">
        <v>0.2487</v>
      </c>
    </row>
    <row r="9345" spans="1:6">
      <c r="A9345" s="513" t="s">
        <v>14892</v>
      </c>
      <c r="B9345" s="502">
        <v>103137</v>
      </c>
      <c r="C9345" s="503" t="s">
        <v>3456</v>
      </c>
      <c r="D9345" s="502" t="s">
        <v>13</v>
      </c>
      <c r="E9345" s="504">
        <v>35.299999999999997</v>
      </c>
      <c r="F9345" s="512">
        <v>0.32269999999999999</v>
      </c>
    </row>
    <row r="9346" spans="1:6">
      <c r="A9346" s="513" t="s">
        <v>14892</v>
      </c>
      <c r="B9346" s="502">
        <v>103149</v>
      </c>
      <c r="C9346" s="503" t="s">
        <v>3468</v>
      </c>
      <c r="D9346" s="502" t="s">
        <v>13</v>
      </c>
      <c r="E9346" s="504">
        <v>311.67</v>
      </c>
      <c r="F9346" s="512">
        <v>0.24790000000000001</v>
      </c>
    </row>
    <row r="9347" spans="1:6">
      <c r="A9347" s="513" t="s">
        <v>14892</v>
      </c>
      <c r="B9347" s="502">
        <v>103150</v>
      </c>
      <c r="C9347" s="503" t="s">
        <v>3469</v>
      </c>
      <c r="D9347" s="502" t="s">
        <v>13</v>
      </c>
      <c r="E9347" s="504">
        <v>360.53</v>
      </c>
      <c r="F9347" s="512">
        <v>0.24660000000000001</v>
      </c>
    </row>
    <row r="9348" spans="1:6">
      <c r="A9348" s="513" t="s">
        <v>14892</v>
      </c>
      <c r="B9348" s="502">
        <v>103106</v>
      </c>
      <c r="C9348" s="503" t="s">
        <v>3425</v>
      </c>
      <c r="D9348" s="502" t="s">
        <v>13</v>
      </c>
      <c r="E9348" s="504">
        <v>61.71</v>
      </c>
      <c r="F9348" s="512">
        <v>0.28670000000000001</v>
      </c>
    </row>
    <row r="9349" spans="1:6">
      <c r="A9349" s="513" t="s">
        <v>14892</v>
      </c>
      <c r="B9349" s="502">
        <v>103119</v>
      </c>
      <c r="C9349" s="503" t="s">
        <v>3438</v>
      </c>
      <c r="D9349" s="502" t="s">
        <v>13</v>
      </c>
      <c r="E9349" s="504">
        <v>752.65</v>
      </c>
      <c r="F9349" s="512">
        <v>0.24229999999999999</v>
      </c>
    </row>
    <row r="9350" spans="1:6">
      <c r="A9350" s="513" t="s">
        <v>14892</v>
      </c>
      <c r="B9350" s="502">
        <v>103120</v>
      </c>
      <c r="C9350" s="503" t="s">
        <v>3439</v>
      </c>
      <c r="D9350" s="502" t="s">
        <v>13</v>
      </c>
      <c r="E9350" s="504">
        <v>900.93</v>
      </c>
      <c r="F9350" s="512">
        <v>0.2417</v>
      </c>
    </row>
    <row r="9351" spans="1:6">
      <c r="A9351" s="513" t="s">
        <v>14892</v>
      </c>
      <c r="B9351" s="502">
        <v>103107</v>
      </c>
      <c r="C9351" s="503" t="s">
        <v>3426</v>
      </c>
      <c r="D9351" s="502" t="s">
        <v>13</v>
      </c>
      <c r="E9351" s="504">
        <v>86.93</v>
      </c>
      <c r="F9351" s="512">
        <v>0.27260000000000001</v>
      </c>
    </row>
    <row r="9352" spans="1:6">
      <c r="A9352" s="513" t="s">
        <v>14892</v>
      </c>
      <c r="B9352" s="502">
        <v>103108</v>
      </c>
      <c r="C9352" s="503" t="s">
        <v>3427</v>
      </c>
      <c r="D9352" s="502" t="s">
        <v>13</v>
      </c>
      <c r="E9352" s="504">
        <v>112.15</v>
      </c>
      <c r="F9352" s="512">
        <v>0.26490000000000002</v>
      </c>
    </row>
    <row r="9353" spans="1:6">
      <c r="A9353" s="513" t="s">
        <v>14892</v>
      </c>
      <c r="B9353" s="502">
        <v>103109</v>
      </c>
      <c r="C9353" s="503" t="s">
        <v>3428</v>
      </c>
      <c r="D9353" s="502" t="s">
        <v>13</v>
      </c>
      <c r="E9353" s="504">
        <v>184.76</v>
      </c>
      <c r="F9353" s="512">
        <v>0.25440000000000002</v>
      </c>
    </row>
    <row r="9354" spans="1:6">
      <c r="A9354" s="513" t="s">
        <v>14892</v>
      </c>
      <c r="B9354" s="502">
        <v>103110</v>
      </c>
      <c r="C9354" s="503" t="s">
        <v>3429</v>
      </c>
      <c r="D9354" s="502" t="s">
        <v>13</v>
      </c>
      <c r="E9354" s="504">
        <v>209.97</v>
      </c>
      <c r="F9354" s="512">
        <v>0.25259999999999999</v>
      </c>
    </row>
    <row r="9355" spans="1:6">
      <c r="A9355" s="513" t="s">
        <v>14892</v>
      </c>
      <c r="B9355" s="502">
        <v>103111</v>
      </c>
      <c r="C9355" s="503" t="s">
        <v>3430</v>
      </c>
      <c r="D9355" s="502" t="s">
        <v>13</v>
      </c>
      <c r="E9355" s="504">
        <v>282.58999999999997</v>
      </c>
      <c r="F9355" s="512">
        <v>0.24890000000000001</v>
      </c>
    </row>
    <row r="9356" spans="1:6">
      <c r="A9356" s="513" t="s">
        <v>14892</v>
      </c>
      <c r="B9356" s="502">
        <v>103112</v>
      </c>
      <c r="C9356" s="503" t="s">
        <v>3431</v>
      </c>
      <c r="D9356" s="502" t="s">
        <v>13</v>
      </c>
      <c r="E9356" s="504">
        <v>307.8</v>
      </c>
      <c r="F9356" s="512">
        <v>0.24809999999999999</v>
      </c>
    </row>
    <row r="9357" spans="1:6">
      <c r="A9357" s="513" t="s">
        <v>14892</v>
      </c>
      <c r="B9357" s="502">
        <v>103113</v>
      </c>
      <c r="C9357" s="503" t="s">
        <v>3432</v>
      </c>
      <c r="D9357" s="502" t="s">
        <v>13</v>
      </c>
      <c r="E9357" s="504">
        <v>380.42</v>
      </c>
      <c r="F9357" s="512">
        <v>0.2462</v>
      </c>
    </row>
    <row r="9358" spans="1:6">
      <c r="A9358" s="513" t="s">
        <v>14892</v>
      </c>
      <c r="B9358" s="502">
        <v>103114</v>
      </c>
      <c r="C9358" s="503" t="s">
        <v>3433</v>
      </c>
      <c r="D9358" s="502" t="s">
        <v>13</v>
      </c>
      <c r="E9358" s="504">
        <v>405.64</v>
      </c>
      <c r="F9358" s="512">
        <v>0.2457</v>
      </c>
    </row>
    <row r="9359" spans="1:6">
      <c r="A9359" s="513" t="s">
        <v>14892</v>
      </c>
      <c r="B9359" s="502">
        <v>103115</v>
      </c>
      <c r="C9359" s="503" t="s">
        <v>3434</v>
      </c>
      <c r="D9359" s="502" t="s">
        <v>13</v>
      </c>
      <c r="E9359" s="504">
        <v>456.1</v>
      </c>
      <c r="F9359" s="512">
        <v>0.24490000000000001</v>
      </c>
    </row>
    <row r="9360" spans="1:6">
      <c r="A9360" s="513" t="s">
        <v>14892</v>
      </c>
      <c r="B9360" s="502">
        <v>103116</v>
      </c>
      <c r="C9360" s="503" t="s">
        <v>3435</v>
      </c>
      <c r="D9360" s="502" t="s">
        <v>13</v>
      </c>
      <c r="E9360" s="504">
        <v>553.92999999999995</v>
      </c>
      <c r="F9360" s="512">
        <v>0.2437</v>
      </c>
    </row>
    <row r="9361" spans="1:6">
      <c r="A9361" s="513" t="s">
        <v>14892</v>
      </c>
      <c r="B9361" s="502">
        <v>103105</v>
      </c>
      <c r="C9361" s="503" t="s">
        <v>3424</v>
      </c>
      <c r="D9361" s="502" t="s">
        <v>13</v>
      </c>
      <c r="E9361" s="504">
        <v>51.61</v>
      </c>
      <c r="F9361" s="512">
        <v>0.29609999999999997</v>
      </c>
    </row>
    <row r="9362" spans="1:6">
      <c r="A9362" s="513" t="s">
        <v>14892</v>
      </c>
      <c r="B9362" s="502">
        <v>103117</v>
      </c>
      <c r="C9362" s="503" t="s">
        <v>3436</v>
      </c>
      <c r="D9362" s="502" t="s">
        <v>13</v>
      </c>
      <c r="E9362" s="504">
        <v>604.37</v>
      </c>
      <c r="F9362" s="512">
        <v>0.24329999999999999</v>
      </c>
    </row>
    <row r="9363" spans="1:6">
      <c r="A9363" s="513" t="s">
        <v>14892</v>
      </c>
      <c r="B9363" s="502">
        <v>103118</v>
      </c>
      <c r="C9363" s="503" t="s">
        <v>3437</v>
      </c>
      <c r="D9363" s="502" t="s">
        <v>13</v>
      </c>
      <c r="E9363" s="504">
        <v>702.19</v>
      </c>
      <c r="F9363" s="512">
        <v>0.24260000000000001</v>
      </c>
    </row>
    <row r="9364" spans="1:6">
      <c r="A9364" s="513" t="s">
        <v>14892</v>
      </c>
      <c r="B9364" s="502">
        <v>103122</v>
      </c>
      <c r="C9364" s="503" t="s">
        <v>3441</v>
      </c>
      <c r="D9364" s="502" t="s">
        <v>13</v>
      </c>
      <c r="E9364" s="504">
        <v>83.07</v>
      </c>
      <c r="F9364" s="512">
        <v>0.2742</v>
      </c>
    </row>
    <row r="9365" spans="1:6">
      <c r="A9365" s="513" t="s">
        <v>14892</v>
      </c>
      <c r="B9365" s="502">
        <v>103135</v>
      </c>
      <c r="C9365" s="503" t="s">
        <v>3454</v>
      </c>
      <c r="D9365" s="502" t="s">
        <v>13</v>
      </c>
      <c r="E9365" s="504">
        <v>1119.49</v>
      </c>
      <c r="F9365" s="512">
        <v>0.24099999999999999</v>
      </c>
    </row>
    <row r="9366" spans="1:6">
      <c r="A9366" s="513" t="s">
        <v>14892</v>
      </c>
      <c r="B9366" s="502">
        <v>103136</v>
      </c>
      <c r="C9366" s="503" t="s">
        <v>3455</v>
      </c>
      <c r="D9366" s="502" t="s">
        <v>13</v>
      </c>
      <c r="E9366" s="504">
        <v>1341.91</v>
      </c>
      <c r="F9366" s="512">
        <v>0.24060000000000001</v>
      </c>
    </row>
    <row r="9367" spans="1:6">
      <c r="A9367" s="513" t="s">
        <v>14892</v>
      </c>
      <c r="B9367" s="502">
        <v>103123</v>
      </c>
      <c r="C9367" s="503" t="s">
        <v>3442</v>
      </c>
      <c r="D9367" s="502" t="s">
        <v>13</v>
      </c>
      <c r="E9367" s="504">
        <v>120.92</v>
      </c>
      <c r="F9367" s="512">
        <v>0.26300000000000001</v>
      </c>
    </row>
    <row r="9368" spans="1:6">
      <c r="A9368" s="513" t="s">
        <v>14892</v>
      </c>
      <c r="B9368" s="502">
        <v>103124</v>
      </c>
      <c r="C9368" s="503" t="s">
        <v>3443</v>
      </c>
      <c r="D9368" s="502" t="s">
        <v>13</v>
      </c>
      <c r="E9368" s="504">
        <v>158.74</v>
      </c>
      <c r="F9368" s="512">
        <v>0.2571</v>
      </c>
    </row>
    <row r="9369" spans="1:6">
      <c r="A9369" s="513" t="s">
        <v>14892</v>
      </c>
      <c r="B9369" s="502">
        <v>103125</v>
      </c>
      <c r="C9369" s="503" t="s">
        <v>3444</v>
      </c>
      <c r="D9369" s="502" t="s">
        <v>13</v>
      </c>
      <c r="E9369" s="504">
        <v>267.67</v>
      </c>
      <c r="F9369" s="512">
        <v>0.2495</v>
      </c>
    </row>
    <row r="9370" spans="1:6">
      <c r="A9370" s="513" t="s">
        <v>14892</v>
      </c>
      <c r="B9370" s="502">
        <v>103126</v>
      </c>
      <c r="C9370" s="503" t="s">
        <v>3445</v>
      </c>
      <c r="D9370" s="502" t="s">
        <v>13</v>
      </c>
      <c r="E9370" s="504">
        <v>305.49</v>
      </c>
      <c r="F9370" s="512">
        <v>0.24809999999999999</v>
      </c>
    </row>
    <row r="9371" spans="1:6">
      <c r="A9371" s="513" t="s">
        <v>14892</v>
      </c>
      <c r="B9371" s="502">
        <v>103127</v>
      </c>
      <c r="C9371" s="503" t="s">
        <v>3446</v>
      </c>
      <c r="D9371" s="502" t="s">
        <v>13</v>
      </c>
      <c r="E9371" s="504">
        <v>414.42</v>
      </c>
      <c r="F9371" s="512">
        <v>0.2455</v>
      </c>
    </row>
    <row r="9372" spans="1:6">
      <c r="A9372" s="513" t="s">
        <v>14892</v>
      </c>
      <c r="B9372" s="502">
        <v>103128</v>
      </c>
      <c r="C9372" s="503" t="s">
        <v>3447</v>
      </c>
      <c r="D9372" s="502" t="s">
        <v>13</v>
      </c>
      <c r="E9372" s="504">
        <v>452.24</v>
      </c>
      <c r="F9372" s="512">
        <v>0.24490000000000001</v>
      </c>
    </row>
    <row r="9373" spans="1:6">
      <c r="A9373" s="513" t="s">
        <v>14892</v>
      </c>
      <c r="B9373" s="502">
        <v>103129</v>
      </c>
      <c r="C9373" s="503" t="s">
        <v>3448</v>
      </c>
      <c r="D9373" s="502" t="s">
        <v>13</v>
      </c>
      <c r="E9373" s="504">
        <v>561.17999999999995</v>
      </c>
      <c r="F9373" s="512">
        <v>0.2437</v>
      </c>
    </row>
    <row r="9374" spans="1:6">
      <c r="A9374" s="513" t="s">
        <v>14892</v>
      </c>
      <c r="B9374" s="502">
        <v>103130</v>
      </c>
      <c r="C9374" s="503" t="s">
        <v>3449</v>
      </c>
      <c r="D9374" s="502" t="s">
        <v>13</v>
      </c>
      <c r="E9374" s="504">
        <v>599</v>
      </c>
      <c r="F9374" s="512">
        <v>0.24329999999999999</v>
      </c>
    </row>
    <row r="9375" spans="1:6">
      <c r="A9375" s="513" t="s">
        <v>14892</v>
      </c>
      <c r="B9375" s="502">
        <v>103131</v>
      </c>
      <c r="C9375" s="503" t="s">
        <v>3450</v>
      </c>
      <c r="D9375" s="502" t="s">
        <v>13</v>
      </c>
      <c r="E9375" s="504">
        <v>674.66</v>
      </c>
      <c r="F9375" s="512">
        <v>0.24279999999999999</v>
      </c>
    </row>
    <row r="9376" spans="1:6">
      <c r="A9376" s="513" t="s">
        <v>14892</v>
      </c>
      <c r="B9376" s="502">
        <v>103132</v>
      </c>
      <c r="C9376" s="503" t="s">
        <v>3451</v>
      </c>
      <c r="D9376" s="502" t="s">
        <v>13</v>
      </c>
      <c r="E9376" s="504">
        <v>821.41</v>
      </c>
      <c r="F9376" s="512">
        <v>0.24199999999999999</v>
      </c>
    </row>
    <row r="9377" spans="1:6">
      <c r="A9377" s="513" t="s">
        <v>14892</v>
      </c>
      <c r="B9377" s="502">
        <v>103121</v>
      </c>
      <c r="C9377" s="503" t="s">
        <v>3440</v>
      </c>
      <c r="D9377" s="502" t="s">
        <v>13</v>
      </c>
      <c r="E9377" s="504">
        <v>67.95</v>
      </c>
      <c r="F9377" s="512">
        <v>0.28210000000000002</v>
      </c>
    </row>
    <row r="9378" spans="1:6">
      <c r="A9378" s="513" t="s">
        <v>14892</v>
      </c>
      <c r="B9378" s="502">
        <v>103133</v>
      </c>
      <c r="C9378" s="503" t="s">
        <v>3452</v>
      </c>
      <c r="D9378" s="502" t="s">
        <v>13</v>
      </c>
      <c r="E9378" s="504">
        <v>897.08</v>
      </c>
      <c r="F9378" s="512">
        <v>0.2417</v>
      </c>
    </row>
    <row r="9379" spans="1:6">
      <c r="A9379" s="513" t="s">
        <v>14892</v>
      </c>
      <c r="B9379" s="502">
        <v>103134</v>
      </c>
      <c r="C9379" s="503" t="s">
        <v>3453</v>
      </c>
      <c r="D9379" s="502" t="s">
        <v>13</v>
      </c>
      <c r="E9379" s="504">
        <v>1043.83</v>
      </c>
      <c r="F9379" s="512">
        <v>0.2412</v>
      </c>
    </row>
    <row r="9380" spans="1:6">
      <c r="A9380" s="513" t="s">
        <v>14892</v>
      </c>
      <c r="B9380" s="502">
        <v>103090</v>
      </c>
      <c r="C9380" s="503" t="s">
        <v>3409</v>
      </c>
      <c r="D9380" s="502" t="s">
        <v>12</v>
      </c>
      <c r="E9380" s="504">
        <v>14.81</v>
      </c>
      <c r="F9380" s="512">
        <v>0.24310000000000001</v>
      </c>
    </row>
    <row r="9381" spans="1:6">
      <c r="A9381" s="513" t="s">
        <v>14892</v>
      </c>
      <c r="B9381" s="502">
        <v>103103</v>
      </c>
      <c r="C9381" s="503" t="s">
        <v>3422</v>
      </c>
      <c r="D9381" s="502" t="s">
        <v>12</v>
      </c>
      <c r="E9381" s="504">
        <v>145.91999999999999</v>
      </c>
      <c r="F9381" s="512">
        <v>0.22620000000000001</v>
      </c>
    </row>
    <row r="9382" spans="1:6">
      <c r="A9382" s="513" t="s">
        <v>14892</v>
      </c>
      <c r="B9382" s="502">
        <v>103104</v>
      </c>
      <c r="C9382" s="503" t="s">
        <v>3423</v>
      </c>
      <c r="D9382" s="502" t="s">
        <v>12</v>
      </c>
      <c r="E9382" s="504">
        <v>174.52</v>
      </c>
      <c r="F9382" s="512">
        <v>0.22589999999999999</v>
      </c>
    </row>
    <row r="9383" spans="1:6">
      <c r="A9383" s="513" t="s">
        <v>14892</v>
      </c>
      <c r="B9383" s="502">
        <v>103091</v>
      </c>
      <c r="C9383" s="503" t="s">
        <v>3410</v>
      </c>
      <c r="D9383" s="502" t="s">
        <v>12</v>
      </c>
      <c r="E9383" s="504">
        <v>20.85</v>
      </c>
      <c r="F9383" s="512">
        <v>0.23649999999999999</v>
      </c>
    </row>
    <row r="9384" spans="1:6">
      <c r="A9384" s="513" t="s">
        <v>14892</v>
      </c>
      <c r="B9384" s="502">
        <v>103092</v>
      </c>
      <c r="C9384" s="503" t="s">
        <v>3411</v>
      </c>
      <c r="D9384" s="502" t="s">
        <v>12</v>
      </c>
      <c r="E9384" s="504">
        <v>26.87</v>
      </c>
      <c r="F9384" s="512">
        <v>0.23330000000000001</v>
      </c>
    </row>
    <row r="9385" spans="1:6">
      <c r="A9385" s="513" t="s">
        <v>14892</v>
      </c>
      <c r="B9385" s="502">
        <v>103093</v>
      </c>
      <c r="C9385" s="503" t="s">
        <v>3412</v>
      </c>
      <c r="D9385" s="502" t="s">
        <v>12</v>
      </c>
      <c r="E9385" s="504">
        <v>41.1</v>
      </c>
      <c r="F9385" s="512">
        <v>0.2324</v>
      </c>
    </row>
    <row r="9386" spans="1:6">
      <c r="A9386" s="513" t="s">
        <v>14892</v>
      </c>
      <c r="B9386" s="502">
        <v>103094</v>
      </c>
      <c r="C9386" s="503" t="s">
        <v>3413</v>
      </c>
      <c r="D9386" s="502" t="s">
        <v>12</v>
      </c>
      <c r="E9386" s="504">
        <v>47.16</v>
      </c>
      <c r="F9386" s="512">
        <v>0.2311</v>
      </c>
    </row>
    <row r="9387" spans="1:6">
      <c r="A9387" s="513" t="s">
        <v>14892</v>
      </c>
      <c r="B9387" s="502">
        <v>103095</v>
      </c>
      <c r="C9387" s="503" t="s">
        <v>3414</v>
      </c>
      <c r="D9387" s="502" t="s">
        <v>12</v>
      </c>
      <c r="E9387" s="504">
        <v>61.36</v>
      </c>
      <c r="F9387" s="512">
        <v>0.2311</v>
      </c>
    </row>
    <row r="9388" spans="1:6">
      <c r="A9388" s="513" t="s">
        <v>14892</v>
      </c>
      <c r="B9388" s="502">
        <v>103096</v>
      </c>
      <c r="C9388" s="503" t="s">
        <v>3415</v>
      </c>
      <c r="D9388" s="502" t="s">
        <v>12</v>
      </c>
      <c r="E9388" s="504">
        <v>67.44</v>
      </c>
      <c r="F9388" s="512">
        <v>0.2303</v>
      </c>
    </row>
    <row r="9389" spans="1:6">
      <c r="A9389" s="513" t="s">
        <v>14892</v>
      </c>
      <c r="B9389" s="502">
        <v>103097</v>
      </c>
      <c r="C9389" s="503" t="s">
        <v>3416</v>
      </c>
      <c r="D9389" s="502" t="s">
        <v>12</v>
      </c>
      <c r="E9389" s="504">
        <v>81.64</v>
      </c>
      <c r="F9389" s="512">
        <v>0.23039999999999999</v>
      </c>
    </row>
    <row r="9390" spans="1:6">
      <c r="A9390" s="513" t="s">
        <v>14892</v>
      </c>
      <c r="B9390" s="502">
        <v>103098</v>
      </c>
      <c r="C9390" s="503" t="s">
        <v>3417</v>
      </c>
      <c r="D9390" s="502" t="s">
        <v>12</v>
      </c>
      <c r="E9390" s="504">
        <v>87.71</v>
      </c>
      <c r="F9390" s="512">
        <v>0.22969999999999999</v>
      </c>
    </row>
    <row r="9391" spans="1:6">
      <c r="A9391" s="513" t="s">
        <v>14892</v>
      </c>
      <c r="B9391" s="502">
        <v>103099</v>
      </c>
      <c r="C9391" s="503" t="s">
        <v>3418</v>
      </c>
      <c r="D9391" s="502" t="s">
        <v>12</v>
      </c>
      <c r="E9391" s="504">
        <v>99.78</v>
      </c>
      <c r="F9391" s="512">
        <v>0.2288</v>
      </c>
    </row>
    <row r="9392" spans="1:6">
      <c r="A9392" s="513" t="s">
        <v>14892</v>
      </c>
      <c r="B9392" s="502">
        <v>103100</v>
      </c>
      <c r="C9392" s="503" t="s">
        <v>3419</v>
      </c>
      <c r="D9392" s="502" t="s">
        <v>12</v>
      </c>
      <c r="E9392" s="504">
        <v>106.5</v>
      </c>
      <c r="F9392" s="512">
        <v>0.22750000000000001</v>
      </c>
    </row>
    <row r="9393" spans="1:6">
      <c r="A9393" s="513" t="s">
        <v>14892</v>
      </c>
      <c r="B9393" s="502">
        <v>103089</v>
      </c>
      <c r="C9393" s="503" t="s">
        <v>3408</v>
      </c>
      <c r="D9393" s="502" t="s">
        <v>12</v>
      </c>
      <c r="E9393" s="504">
        <v>12.38</v>
      </c>
      <c r="F9393" s="512">
        <v>0.24640000000000001</v>
      </c>
    </row>
    <row r="9394" spans="1:6">
      <c r="A9394" s="513" t="s">
        <v>14892</v>
      </c>
      <c r="B9394" s="502">
        <v>103101</v>
      </c>
      <c r="C9394" s="503" t="s">
        <v>3420</v>
      </c>
      <c r="D9394" s="502" t="s">
        <v>12</v>
      </c>
      <c r="E9394" s="504">
        <v>117.31</v>
      </c>
      <c r="F9394" s="512">
        <v>0.2268</v>
      </c>
    </row>
    <row r="9395" spans="1:6">
      <c r="A9395" s="513" t="s">
        <v>14892</v>
      </c>
      <c r="B9395" s="502">
        <v>103102</v>
      </c>
      <c r="C9395" s="503" t="s">
        <v>3421</v>
      </c>
      <c r="D9395" s="502" t="s">
        <v>12</v>
      </c>
      <c r="E9395" s="504">
        <v>135.1</v>
      </c>
      <c r="F9395" s="512">
        <v>0.2268</v>
      </c>
    </row>
    <row r="9396" spans="1:6">
      <c r="A9396" s="513" t="s">
        <v>14893</v>
      </c>
      <c r="B9396" s="502">
        <v>101112</v>
      </c>
      <c r="C9396" s="503" t="s">
        <v>1790</v>
      </c>
      <c r="D9396" s="502" t="s">
        <v>16</v>
      </c>
      <c r="E9396" s="504">
        <v>1036.4000000000001</v>
      </c>
      <c r="F9396" s="512">
        <v>5.7000000000000002E-3</v>
      </c>
    </row>
    <row r="9397" spans="1:6">
      <c r="A9397" s="513" t="s">
        <v>14893</v>
      </c>
      <c r="B9397" s="502">
        <v>101113</v>
      </c>
      <c r="C9397" s="503" t="s">
        <v>5734</v>
      </c>
      <c r="D9397" s="502" t="s">
        <v>16</v>
      </c>
      <c r="E9397" s="504">
        <v>911.61</v>
      </c>
      <c r="F9397" s="512">
        <v>6.4999999999999997E-3</v>
      </c>
    </row>
    <row r="9398" spans="1:6">
      <c r="A9398" s="513" t="s">
        <v>14893</v>
      </c>
      <c r="B9398" s="502">
        <v>101098</v>
      </c>
      <c r="C9398" s="503" t="s">
        <v>14894</v>
      </c>
      <c r="D9398" s="502" t="s">
        <v>16</v>
      </c>
      <c r="E9398" s="504">
        <v>1237.3499999999999</v>
      </c>
      <c r="F9398" s="512">
        <v>5.1999999999999998E-3</v>
      </c>
    </row>
    <row r="9399" spans="1:6">
      <c r="A9399" s="513" t="s">
        <v>14893</v>
      </c>
      <c r="B9399" s="502">
        <v>101106</v>
      </c>
      <c r="C9399" s="503" t="s">
        <v>14895</v>
      </c>
      <c r="D9399" s="502" t="s">
        <v>16</v>
      </c>
      <c r="E9399" s="504">
        <v>1115.82</v>
      </c>
      <c r="F9399" s="512">
        <v>5.7999999999999996E-3</v>
      </c>
    </row>
    <row r="9400" spans="1:6">
      <c r="A9400" s="513" t="s">
        <v>14893</v>
      </c>
      <c r="B9400" s="502">
        <v>101102</v>
      </c>
      <c r="C9400" s="503" t="s">
        <v>14896</v>
      </c>
      <c r="D9400" s="502" t="s">
        <v>16</v>
      </c>
      <c r="E9400" s="504">
        <v>992.84</v>
      </c>
      <c r="F9400" s="512">
        <v>6.7199999999999996E-2</v>
      </c>
    </row>
    <row r="9401" spans="1:6">
      <c r="A9401" s="513" t="s">
        <v>14893</v>
      </c>
      <c r="B9401" s="502">
        <v>101110</v>
      </c>
      <c r="C9401" s="503" t="s">
        <v>14897</v>
      </c>
      <c r="D9401" s="502" t="s">
        <v>16</v>
      </c>
      <c r="E9401" s="504">
        <v>866.59</v>
      </c>
      <c r="F9401" s="512">
        <v>7.6999999999999999E-2</v>
      </c>
    </row>
    <row r="9402" spans="1:6">
      <c r="A9402" s="513" t="s">
        <v>14893</v>
      </c>
      <c r="B9402" s="502">
        <v>101099</v>
      </c>
      <c r="C9402" s="503" t="s">
        <v>14898</v>
      </c>
      <c r="D9402" s="502" t="s">
        <v>16</v>
      </c>
      <c r="E9402" s="504">
        <v>1138.1400000000001</v>
      </c>
      <c r="F9402" s="512">
        <v>5.5999999999999999E-3</v>
      </c>
    </row>
    <row r="9403" spans="1:6">
      <c r="A9403" s="513" t="s">
        <v>14893</v>
      </c>
      <c r="B9403" s="502">
        <v>101107</v>
      </c>
      <c r="C9403" s="503" t="s">
        <v>14899</v>
      </c>
      <c r="D9403" s="502" t="s">
        <v>16</v>
      </c>
      <c r="E9403" s="504">
        <v>1021.23</v>
      </c>
      <c r="F9403" s="512">
        <v>6.1999999999999998E-3</v>
      </c>
    </row>
    <row r="9404" spans="1:6">
      <c r="A9404" s="513" t="s">
        <v>14893</v>
      </c>
      <c r="B9404" s="502">
        <v>101103</v>
      </c>
      <c r="C9404" s="503" t="s">
        <v>14900</v>
      </c>
      <c r="D9404" s="502" t="s">
        <v>16</v>
      </c>
      <c r="E9404" s="504">
        <v>937.51</v>
      </c>
      <c r="F9404" s="512">
        <v>6.5299999999999997E-2</v>
      </c>
    </row>
    <row r="9405" spans="1:6">
      <c r="A9405" s="513" t="s">
        <v>14893</v>
      </c>
      <c r="B9405" s="502">
        <v>101111</v>
      </c>
      <c r="C9405" s="503" t="s">
        <v>14901</v>
      </c>
      <c r="D9405" s="502" t="s">
        <v>16</v>
      </c>
      <c r="E9405" s="504">
        <v>816.54</v>
      </c>
      <c r="F9405" s="512">
        <v>7.4999999999999997E-2</v>
      </c>
    </row>
    <row r="9406" spans="1:6">
      <c r="A9406" s="513" t="s">
        <v>14893</v>
      </c>
      <c r="B9406" s="502">
        <v>101096</v>
      </c>
      <c r="C9406" s="503" t="s">
        <v>14902</v>
      </c>
      <c r="D9406" s="502" t="s">
        <v>16</v>
      </c>
      <c r="E9406" s="504">
        <v>1405.59</v>
      </c>
      <c r="F9406" s="512">
        <v>4.7999999999999996E-3</v>
      </c>
    </row>
    <row r="9407" spans="1:6">
      <c r="A9407" s="513" t="s">
        <v>14893</v>
      </c>
      <c r="B9407" s="502">
        <v>101104</v>
      </c>
      <c r="C9407" s="503" t="s">
        <v>14903</v>
      </c>
      <c r="D9407" s="502" t="s">
        <v>16</v>
      </c>
      <c r="E9407" s="504">
        <v>1277.79</v>
      </c>
      <c r="F9407" s="512">
        <v>5.3E-3</v>
      </c>
    </row>
    <row r="9408" spans="1:6">
      <c r="A9408" s="513" t="s">
        <v>14893</v>
      </c>
      <c r="B9408" s="502">
        <v>101100</v>
      </c>
      <c r="C9408" s="503" t="s">
        <v>14904</v>
      </c>
      <c r="D9408" s="502" t="s">
        <v>16</v>
      </c>
      <c r="E9408" s="504">
        <v>1044.3900000000001</v>
      </c>
      <c r="F9408" s="512">
        <v>7.85E-2</v>
      </c>
    </row>
    <row r="9409" spans="1:6">
      <c r="A9409" s="513" t="s">
        <v>14893</v>
      </c>
      <c r="B9409" s="502">
        <v>101108</v>
      </c>
      <c r="C9409" s="503" t="s">
        <v>14905</v>
      </c>
      <c r="D9409" s="502" t="s">
        <v>16</v>
      </c>
      <c r="E9409" s="504">
        <v>910.94</v>
      </c>
      <c r="F9409" s="512">
        <v>0.09</v>
      </c>
    </row>
    <row r="9410" spans="1:6">
      <c r="A9410" s="513" t="s">
        <v>14893</v>
      </c>
      <c r="B9410" s="502">
        <v>101097</v>
      </c>
      <c r="C9410" s="503" t="s">
        <v>14906</v>
      </c>
      <c r="D9410" s="502" t="s">
        <v>16</v>
      </c>
      <c r="E9410" s="504">
        <v>1332.16</v>
      </c>
      <c r="F9410" s="512">
        <v>5.1000000000000004E-3</v>
      </c>
    </row>
    <row r="9411" spans="1:6">
      <c r="A9411" s="513" t="s">
        <v>14893</v>
      </c>
      <c r="B9411" s="502">
        <v>101105</v>
      </c>
      <c r="C9411" s="503" t="s">
        <v>14907</v>
      </c>
      <c r="D9411" s="502" t="s">
        <v>16</v>
      </c>
      <c r="E9411" s="504">
        <v>1206.6500000000001</v>
      </c>
      <c r="F9411" s="512">
        <v>5.5999999999999999E-3</v>
      </c>
    </row>
    <row r="9412" spans="1:6">
      <c r="A9412" s="513" t="s">
        <v>14893</v>
      </c>
      <c r="B9412" s="502">
        <v>101101</v>
      </c>
      <c r="C9412" s="503" t="s">
        <v>14908</v>
      </c>
      <c r="D9412" s="502" t="s">
        <v>16</v>
      </c>
      <c r="E9412" s="504">
        <v>1020.01</v>
      </c>
      <c r="F9412" s="512">
        <v>7.3899999999999993E-2</v>
      </c>
    </row>
    <row r="9413" spans="1:6">
      <c r="A9413" s="513" t="s">
        <v>14893</v>
      </c>
      <c r="B9413" s="502">
        <v>101109</v>
      </c>
      <c r="C9413" s="503" t="s">
        <v>14909</v>
      </c>
      <c r="D9413" s="502" t="s">
        <v>16</v>
      </c>
      <c r="E9413" s="504">
        <v>889.14</v>
      </c>
      <c r="F9413" s="512">
        <v>8.48E-2</v>
      </c>
    </row>
    <row r="9414" spans="1:6">
      <c r="A9414" s="513" t="s">
        <v>14910</v>
      </c>
      <c r="B9414" s="502">
        <v>96393</v>
      </c>
      <c r="C9414" s="503" t="s">
        <v>1782</v>
      </c>
      <c r="D9414" s="502" t="s">
        <v>16</v>
      </c>
      <c r="E9414" s="504">
        <v>290.08999999999997</v>
      </c>
      <c r="F9414" s="512">
        <v>9.2999999999999992E-3</v>
      </c>
    </row>
    <row r="9415" spans="1:6">
      <c r="A9415" s="513" t="s">
        <v>14910</v>
      </c>
      <c r="B9415" s="502">
        <v>96394</v>
      </c>
      <c r="C9415" s="503" t="s">
        <v>1783</v>
      </c>
      <c r="D9415" s="502" t="s">
        <v>16</v>
      </c>
      <c r="E9415" s="504">
        <v>341.3</v>
      </c>
      <c r="F9415" s="512">
        <v>7.7999999999999996E-3</v>
      </c>
    </row>
    <row r="9416" spans="1:6">
      <c r="A9416" s="513" t="s">
        <v>14910</v>
      </c>
      <c r="B9416" s="502">
        <v>104363</v>
      </c>
      <c r="C9416" s="503" t="s">
        <v>14911</v>
      </c>
      <c r="D9416" s="502" t="s">
        <v>833</v>
      </c>
      <c r="E9416" s="504">
        <v>0</v>
      </c>
      <c r="F9416" s="512"/>
    </row>
    <row r="9417" spans="1:6">
      <c r="A9417" s="513" t="s">
        <v>14910</v>
      </c>
      <c r="B9417" s="502">
        <v>104360</v>
      </c>
      <c r="C9417" s="503" t="s">
        <v>14912</v>
      </c>
      <c r="D9417" s="502" t="s">
        <v>833</v>
      </c>
      <c r="E9417" s="504">
        <v>0</v>
      </c>
      <c r="F9417" s="512"/>
    </row>
    <row r="9418" spans="1:6">
      <c r="A9418" s="513" t="s">
        <v>14910</v>
      </c>
      <c r="B9418" s="502">
        <v>104358</v>
      </c>
      <c r="C9418" s="503" t="s">
        <v>14913</v>
      </c>
      <c r="D9418" s="502" t="s">
        <v>833</v>
      </c>
      <c r="E9418" s="504">
        <v>0</v>
      </c>
      <c r="F9418" s="512"/>
    </row>
    <row r="9419" spans="1:6">
      <c r="A9419" s="513" t="s">
        <v>14910</v>
      </c>
      <c r="B9419" s="502">
        <v>104362</v>
      </c>
      <c r="C9419" s="503" t="s">
        <v>14914</v>
      </c>
      <c r="D9419" s="502" t="s">
        <v>833</v>
      </c>
      <c r="E9419" s="504">
        <v>0</v>
      </c>
      <c r="F9419" s="512"/>
    </row>
    <row r="9420" spans="1:6">
      <c r="A9420" s="513" t="s">
        <v>14910</v>
      </c>
      <c r="B9420" s="502">
        <v>104361</v>
      </c>
      <c r="C9420" s="503" t="s">
        <v>14915</v>
      </c>
      <c r="D9420" s="502" t="s">
        <v>833</v>
      </c>
      <c r="E9420" s="504">
        <v>0</v>
      </c>
      <c r="F9420" s="512"/>
    </row>
    <row r="9421" spans="1:6">
      <c r="A9421" s="513" t="s">
        <v>14910</v>
      </c>
      <c r="B9421" s="502">
        <v>104359</v>
      </c>
      <c r="C9421" s="503" t="s">
        <v>14916</v>
      </c>
      <c r="D9421" s="502" t="s">
        <v>833</v>
      </c>
      <c r="E9421" s="504">
        <v>0</v>
      </c>
      <c r="F9421" s="512"/>
    </row>
    <row r="9422" spans="1:6">
      <c r="A9422" s="513" t="s">
        <v>14910</v>
      </c>
      <c r="B9422" s="502">
        <v>96395</v>
      </c>
      <c r="C9422" s="503" t="s">
        <v>1784</v>
      </c>
      <c r="D9422" s="502" t="s">
        <v>16</v>
      </c>
      <c r="E9422" s="504">
        <v>416.74</v>
      </c>
      <c r="F9422" s="512">
        <v>6.4000000000000003E-3</v>
      </c>
    </row>
    <row r="9423" spans="1:6">
      <c r="A9423" s="513" t="s">
        <v>14910</v>
      </c>
      <c r="B9423" s="502">
        <v>104373</v>
      </c>
      <c r="C9423" s="503" t="s">
        <v>14917</v>
      </c>
      <c r="D9423" s="502" t="s">
        <v>833</v>
      </c>
      <c r="E9423" s="504">
        <v>0</v>
      </c>
      <c r="F9423" s="512"/>
    </row>
    <row r="9424" spans="1:6">
      <c r="A9424" s="513" t="s">
        <v>14910</v>
      </c>
      <c r="B9424" s="502">
        <v>104374</v>
      </c>
      <c r="C9424" s="503" t="s">
        <v>14918</v>
      </c>
      <c r="D9424" s="502" t="s">
        <v>833</v>
      </c>
      <c r="E9424" s="504">
        <v>0</v>
      </c>
      <c r="F9424" s="512"/>
    </row>
    <row r="9425" spans="1:6">
      <c r="A9425" s="513" t="s">
        <v>14919</v>
      </c>
      <c r="B9425" s="502">
        <v>105034</v>
      </c>
      <c r="C9425" s="503" t="s">
        <v>6720</v>
      </c>
      <c r="D9425" s="502" t="s">
        <v>12</v>
      </c>
      <c r="E9425" s="504">
        <v>45.05</v>
      </c>
      <c r="F9425" s="512">
        <v>0</v>
      </c>
    </row>
    <row r="9426" spans="1:6">
      <c r="A9426" s="513" t="s">
        <v>14919</v>
      </c>
      <c r="B9426" s="502">
        <v>105033</v>
      </c>
      <c r="C9426" s="503" t="s">
        <v>6719</v>
      </c>
      <c r="D9426" s="502" t="s">
        <v>12</v>
      </c>
      <c r="E9426" s="504">
        <v>63.36</v>
      </c>
      <c r="F9426" s="512">
        <v>0</v>
      </c>
    </row>
    <row r="9427" spans="1:6">
      <c r="A9427" s="513" t="s">
        <v>14919</v>
      </c>
      <c r="B9427" s="502">
        <v>93205</v>
      </c>
      <c r="C9427" s="503" t="s">
        <v>6706</v>
      </c>
      <c r="D9427" s="502" t="s">
        <v>12</v>
      </c>
      <c r="E9427" s="504">
        <v>76.569999999999993</v>
      </c>
      <c r="F9427" s="512">
        <v>0</v>
      </c>
    </row>
    <row r="9428" spans="1:6">
      <c r="A9428" s="513" t="s">
        <v>14919</v>
      </c>
      <c r="B9428" s="502">
        <v>105032</v>
      </c>
      <c r="C9428" s="503" t="s">
        <v>6718</v>
      </c>
      <c r="D9428" s="502" t="s">
        <v>12</v>
      </c>
      <c r="E9428" s="504">
        <v>35.79</v>
      </c>
      <c r="F9428" s="512">
        <v>0</v>
      </c>
    </row>
    <row r="9429" spans="1:6">
      <c r="A9429" s="513" t="s">
        <v>14919</v>
      </c>
      <c r="B9429" s="502">
        <v>105031</v>
      </c>
      <c r="C9429" s="503" t="s">
        <v>6717</v>
      </c>
      <c r="D9429" s="502" t="s">
        <v>12</v>
      </c>
      <c r="E9429" s="504">
        <v>52.84</v>
      </c>
      <c r="F9429" s="512">
        <v>0</v>
      </c>
    </row>
    <row r="9430" spans="1:6">
      <c r="A9430" s="513" t="s">
        <v>14919</v>
      </c>
      <c r="B9430" s="502">
        <v>93199</v>
      </c>
      <c r="C9430" s="503" t="s">
        <v>6702</v>
      </c>
      <c r="D9430" s="502" t="s">
        <v>12</v>
      </c>
      <c r="E9430" s="504">
        <v>55.5</v>
      </c>
      <c r="F9430" s="512">
        <v>0</v>
      </c>
    </row>
    <row r="9431" spans="1:6">
      <c r="A9431" s="513" t="s">
        <v>14919</v>
      </c>
      <c r="B9431" s="502">
        <v>105030</v>
      </c>
      <c r="C9431" s="503" t="s">
        <v>6716</v>
      </c>
      <c r="D9431" s="502" t="s">
        <v>12</v>
      </c>
      <c r="E9431" s="504">
        <v>43.41</v>
      </c>
      <c r="F9431" s="512">
        <v>3.04E-2</v>
      </c>
    </row>
    <row r="9432" spans="1:6">
      <c r="A9432" s="513" t="s">
        <v>14919</v>
      </c>
      <c r="B9432" s="502">
        <v>105029</v>
      </c>
      <c r="C9432" s="503" t="s">
        <v>6715</v>
      </c>
      <c r="D9432" s="502" t="s">
        <v>12</v>
      </c>
      <c r="E9432" s="504">
        <v>52.29</v>
      </c>
      <c r="F9432" s="512">
        <v>2.52E-2</v>
      </c>
    </row>
    <row r="9433" spans="1:6">
      <c r="A9433" s="513" t="s">
        <v>14919</v>
      </c>
      <c r="B9433" s="502">
        <v>93197</v>
      </c>
      <c r="C9433" s="503" t="s">
        <v>6701</v>
      </c>
      <c r="D9433" s="502" t="s">
        <v>12</v>
      </c>
      <c r="E9433" s="504">
        <v>61.21</v>
      </c>
      <c r="F9433" s="512">
        <v>2.1600000000000001E-2</v>
      </c>
    </row>
    <row r="9434" spans="1:6">
      <c r="A9434" s="513" t="s">
        <v>14919</v>
      </c>
      <c r="B9434" s="502">
        <v>105040</v>
      </c>
      <c r="C9434" s="503" t="s">
        <v>6726</v>
      </c>
      <c r="D9434" s="502" t="s">
        <v>12</v>
      </c>
      <c r="E9434" s="504">
        <v>34.74</v>
      </c>
      <c r="F9434" s="512">
        <v>9.1999999999999998E-3</v>
      </c>
    </row>
    <row r="9435" spans="1:6">
      <c r="A9435" s="513" t="s">
        <v>14919</v>
      </c>
      <c r="B9435" s="502">
        <v>105039</v>
      </c>
      <c r="C9435" s="503" t="s">
        <v>6725</v>
      </c>
      <c r="D9435" s="502" t="s">
        <v>12</v>
      </c>
      <c r="E9435" s="504">
        <v>51.29</v>
      </c>
      <c r="F9435" s="512">
        <v>9.4000000000000004E-3</v>
      </c>
    </row>
    <row r="9436" spans="1:6">
      <c r="A9436" s="513" t="s">
        <v>14919</v>
      </c>
      <c r="B9436" s="502">
        <v>105038</v>
      </c>
      <c r="C9436" s="503" t="s">
        <v>6724</v>
      </c>
      <c r="D9436" s="502" t="s">
        <v>12</v>
      </c>
      <c r="E9436" s="504">
        <v>71.23</v>
      </c>
      <c r="F9436" s="512">
        <v>9.4000000000000004E-3</v>
      </c>
    </row>
    <row r="9437" spans="1:6">
      <c r="A9437" s="513" t="s">
        <v>14919</v>
      </c>
      <c r="B9437" s="502">
        <v>105028</v>
      </c>
      <c r="C9437" s="503" t="s">
        <v>6714</v>
      </c>
      <c r="D9437" s="502" t="s">
        <v>12</v>
      </c>
      <c r="E9437" s="504">
        <v>22.45</v>
      </c>
      <c r="F9437" s="512">
        <v>5.8799999999999998E-2</v>
      </c>
    </row>
    <row r="9438" spans="1:6">
      <c r="A9438" s="513" t="s">
        <v>14919</v>
      </c>
      <c r="B9438" s="502">
        <v>105027</v>
      </c>
      <c r="C9438" s="503" t="s">
        <v>6713</v>
      </c>
      <c r="D9438" s="502" t="s">
        <v>12</v>
      </c>
      <c r="E9438" s="504">
        <v>25.92</v>
      </c>
      <c r="F9438" s="512">
        <v>5.0900000000000001E-2</v>
      </c>
    </row>
    <row r="9439" spans="1:6">
      <c r="A9439" s="513" t="s">
        <v>14919</v>
      </c>
      <c r="B9439" s="502">
        <v>93194</v>
      </c>
      <c r="C9439" s="503" t="s">
        <v>6700</v>
      </c>
      <c r="D9439" s="502" t="s">
        <v>12</v>
      </c>
      <c r="E9439" s="504">
        <v>29.9</v>
      </c>
      <c r="F9439" s="512">
        <v>4.41E-2</v>
      </c>
    </row>
    <row r="9440" spans="1:6">
      <c r="A9440" s="513" t="s">
        <v>14919</v>
      </c>
      <c r="B9440" s="502">
        <v>93200</v>
      </c>
      <c r="C9440" s="503" t="s">
        <v>6703</v>
      </c>
      <c r="D9440" s="502" t="s">
        <v>12</v>
      </c>
      <c r="E9440" s="504">
        <v>13.22</v>
      </c>
      <c r="F9440" s="512">
        <v>0</v>
      </c>
    </row>
    <row r="9441" spans="1:6">
      <c r="A9441" s="513" t="s">
        <v>14919</v>
      </c>
      <c r="B9441" s="502">
        <v>93203</v>
      </c>
      <c r="C9441" s="503" t="s">
        <v>6705</v>
      </c>
      <c r="D9441" s="502" t="s">
        <v>12</v>
      </c>
      <c r="E9441" s="504">
        <v>14.12</v>
      </c>
      <c r="F9441" s="512">
        <v>0</v>
      </c>
    </row>
    <row r="9442" spans="1:6">
      <c r="A9442" s="513" t="s">
        <v>14919</v>
      </c>
      <c r="B9442" s="502">
        <v>93202</v>
      </c>
      <c r="C9442" s="503" t="s">
        <v>6704</v>
      </c>
      <c r="D9442" s="502" t="s">
        <v>12</v>
      </c>
      <c r="E9442" s="504">
        <v>30.81</v>
      </c>
      <c r="F9442" s="512">
        <v>0</v>
      </c>
    </row>
    <row r="9443" spans="1:6">
      <c r="A9443" s="513" t="s">
        <v>14919</v>
      </c>
      <c r="B9443" s="502">
        <v>105026</v>
      </c>
      <c r="C9443" s="503" t="s">
        <v>6712</v>
      </c>
      <c r="D9443" s="502" t="s">
        <v>12</v>
      </c>
      <c r="E9443" s="504">
        <v>44.84</v>
      </c>
      <c r="F9443" s="512">
        <v>0</v>
      </c>
    </row>
    <row r="9444" spans="1:6">
      <c r="A9444" s="513" t="s">
        <v>14919</v>
      </c>
      <c r="B9444" s="502">
        <v>105025</v>
      </c>
      <c r="C9444" s="503" t="s">
        <v>6711</v>
      </c>
      <c r="D9444" s="502" t="s">
        <v>12</v>
      </c>
      <c r="E9444" s="504">
        <v>64.02</v>
      </c>
      <c r="F9444" s="512">
        <v>0</v>
      </c>
    </row>
    <row r="9445" spans="1:6">
      <c r="A9445" s="513" t="s">
        <v>14919</v>
      </c>
      <c r="B9445" s="502">
        <v>93191</v>
      </c>
      <c r="C9445" s="503" t="s">
        <v>6699</v>
      </c>
      <c r="D9445" s="502" t="s">
        <v>12</v>
      </c>
      <c r="E9445" s="504">
        <v>77.680000000000007</v>
      </c>
      <c r="F9445" s="512">
        <v>0</v>
      </c>
    </row>
    <row r="9446" spans="1:6">
      <c r="A9446" s="513" t="s">
        <v>14919</v>
      </c>
      <c r="B9446" s="502">
        <v>105024</v>
      </c>
      <c r="C9446" s="503" t="s">
        <v>6710</v>
      </c>
      <c r="D9446" s="502" t="s">
        <v>12</v>
      </c>
      <c r="E9446" s="504">
        <v>55.65</v>
      </c>
      <c r="F9446" s="512">
        <v>2.3699999999999999E-2</v>
      </c>
    </row>
    <row r="9447" spans="1:6">
      <c r="A9447" s="513" t="s">
        <v>14919</v>
      </c>
      <c r="B9447" s="502">
        <v>105023</v>
      </c>
      <c r="C9447" s="503" t="s">
        <v>6709</v>
      </c>
      <c r="D9447" s="502" t="s">
        <v>12</v>
      </c>
      <c r="E9447" s="504">
        <v>68.42</v>
      </c>
      <c r="F9447" s="512">
        <v>1.9300000000000001E-2</v>
      </c>
    </row>
    <row r="9448" spans="1:6">
      <c r="A9448" s="513" t="s">
        <v>14919</v>
      </c>
      <c r="B9448" s="502">
        <v>93187</v>
      </c>
      <c r="C9448" s="503" t="s">
        <v>6698</v>
      </c>
      <c r="D9448" s="502" t="s">
        <v>12</v>
      </c>
      <c r="E9448" s="504">
        <v>81.16</v>
      </c>
      <c r="F9448" s="512">
        <v>1.6299999999999999E-2</v>
      </c>
    </row>
    <row r="9449" spans="1:6">
      <c r="A9449" s="513" t="s">
        <v>14919</v>
      </c>
      <c r="B9449" s="502">
        <v>105037</v>
      </c>
      <c r="C9449" s="503" t="s">
        <v>6723</v>
      </c>
      <c r="D9449" s="502" t="s">
        <v>12</v>
      </c>
      <c r="E9449" s="504">
        <v>34.909999999999997</v>
      </c>
      <c r="F9449" s="512">
        <v>9.1999999999999998E-3</v>
      </c>
    </row>
    <row r="9450" spans="1:6">
      <c r="A9450" s="513" t="s">
        <v>14919</v>
      </c>
      <c r="B9450" s="502">
        <v>105036</v>
      </c>
      <c r="C9450" s="503" t="s">
        <v>6722</v>
      </c>
      <c r="D9450" s="502" t="s">
        <v>12</v>
      </c>
      <c r="E9450" s="504">
        <v>51.52</v>
      </c>
      <c r="F9450" s="512">
        <v>9.2999999999999992E-3</v>
      </c>
    </row>
    <row r="9451" spans="1:6">
      <c r="A9451" s="513" t="s">
        <v>14919</v>
      </c>
      <c r="B9451" s="502">
        <v>105035</v>
      </c>
      <c r="C9451" s="503" t="s">
        <v>6721</v>
      </c>
      <c r="D9451" s="502" t="s">
        <v>12</v>
      </c>
      <c r="E9451" s="504">
        <v>71.44</v>
      </c>
      <c r="F9451" s="512">
        <v>9.4000000000000004E-3</v>
      </c>
    </row>
    <row r="9452" spans="1:6">
      <c r="A9452" s="513" t="s">
        <v>14919</v>
      </c>
      <c r="B9452" s="502">
        <v>105022</v>
      </c>
      <c r="C9452" s="503" t="s">
        <v>6708</v>
      </c>
      <c r="D9452" s="502" t="s">
        <v>12</v>
      </c>
      <c r="E9452" s="504">
        <v>22.8</v>
      </c>
      <c r="F9452" s="512">
        <v>5.79E-2</v>
      </c>
    </row>
    <row r="9453" spans="1:6">
      <c r="A9453" s="513" t="s">
        <v>14919</v>
      </c>
      <c r="B9453" s="502">
        <v>105021</v>
      </c>
      <c r="C9453" s="503" t="s">
        <v>6707</v>
      </c>
      <c r="D9453" s="502" t="s">
        <v>12</v>
      </c>
      <c r="E9453" s="504">
        <v>26.29</v>
      </c>
      <c r="F9453" s="512">
        <v>5.0200000000000002E-2</v>
      </c>
    </row>
    <row r="9454" spans="1:6">
      <c r="A9454" s="513" t="s">
        <v>14919</v>
      </c>
      <c r="B9454" s="502">
        <v>93184</v>
      </c>
      <c r="C9454" s="503" t="s">
        <v>6697</v>
      </c>
      <c r="D9454" s="502" t="s">
        <v>12</v>
      </c>
      <c r="E9454" s="504">
        <v>30.63</v>
      </c>
      <c r="F9454" s="512">
        <v>4.3099999999999999E-2</v>
      </c>
    </row>
    <row r="9455" spans="1:6">
      <c r="A9455" s="513" t="s">
        <v>14920</v>
      </c>
      <c r="B9455" s="502">
        <v>102149</v>
      </c>
      <c r="C9455" s="503" t="s">
        <v>14921</v>
      </c>
      <c r="D9455" s="502" t="s">
        <v>15</v>
      </c>
      <c r="E9455" s="504">
        <v>0</v>
      </c>
      <c r="F9455" s="512"/>
    </row>
    <row r="9456" spans="1:6">
      <c r="A9456" s="513" t="s">
        <v>14920</v>
      </c>
      <c r="B9456" s="502">
        <v>102150</v>
      </c>
      <c r="C9456" s="503" t="s">
        <v>14922</v>
      </c>
      <c r="D9456" s="502" t="s">
        <v>15</v>
      </c>
      <c r="E9456" s="504">
        <v>0</v>
      </c>
      <c r="F9456" s="512"/>
    </row>
    <row r="9457" spans="1:6">
      <c r="A9457" s="513" t="s">
        <v>14920</v>
      </c>
      <c r="B9457" s="502">
        <v>102145</v>
      </c>
      <c r="C9457" s="503" t="s">
        <v>14923</v>
      </c>
      <c r="D9457" s="502" t="s">
        <v>15</v>
      </c>
      <c r="E9457" s="504">
        <v>0</v>
      </c>
      <c r="F9457" s="512"/>
    </row>
    <row r="9458" spans="1:6">
      <c r="A9458" s="513" t="s">
        <v>14920</v>
      </c>
      <c r="B9458" s="502">
        <v>102146</v>
      </c>
      <c r="C9458" s="503" t="s">
        <v>14924</v>
      </c>
      <c r="D9458" s="502" t="s">
        <v>15</v>
      </c>
      <c r="E9458" s="504">
        <v>0</v>
      </c>
      <c r="F9458" s="512"/>
    </row>
    <row r="9459" spans="1:6">
      <c r="A9459" s="513" t="s">
        <v>14920</v>
      </c>
      <c r="B9459" s="502">
        <v>102147</v>
      </c>
      <c r="C9459" s="503" t="s">
        <v>14925</v>
      </c>
      <c r="D9459" s="502" t="s">
        <v>15</v>
      </c>
      <c r="E9459" s="504">
        <v>0</v>
      </c>
      <c r="F9459" s="512"/>
    </row>
    <row r="9460" spans="1:6">
      <c r="A9460" s="513" t="s">
        <v>14920</v>
      </c>
      <c r="B9460" s="502">
        <v>102148</v>
      </c>
      <c r="C9460" s="503" t="s">
        <v>14926</v>
      </c>
      <c r="D9460" s="502" t="s">
        <v>15</v>
      </c>
      <c r="E9460" s="504">
        <v>0</v>
      </c>
      <c r="F9460" s="512"/>
    </row>
    <row r="9461" spans="1:6">
      <c r="A9461" s="513" t="s">
        <v>14920</v>
      </c>
      <c r="B9461" s="502">
        <v>102143</v>
      </c>
      <c r="C9461" s="503" t="s">
        <v>14927</v>
      </c>
      <c r="D9461" s="502" t="s">
        <v>15</v>
      </c>
      <c r="E9461" s="504">
        <v>0</v>
      </c>
      <c r="F9461" s="512"/>
    </row>
    <row r="9462" spans="1:6">
      <c r="A9462" s="513" t="s">
        <v>14920</v>
      </c>
      <c r="B9462" s="502">
        <v>102144</v>
      </c>
      <c r="C9462" s="503" t="s">
        <v>14928</v>
      </c>
      <c r="D9462" s="502" t="s">
        <v>15</v>
      </c>
      <c r="E9462" s="504">
        <v>0</v>
      </c>
      <c r="F9462" s="512"/>
    </row>
    <row r="9463" spans="1:6">
      <c r="A9463" s="513" t="s">
        <v>14920</v>
      </c>
      <c r="B9463" s="502">
        <v>102171</v>
      </c>
      <c r="C9463" s="503" t="s">
        <v>3618</v>
      </c>
      <c r="D9463" s="502" t="s">
        <v>15</v>
      </c>
      <c r="E9463" s="504">
        <v>468.3</v>
      </c>
      <c r="F9463" s="512">
        <v>0.16900000000000001</v>
      </c>
    </row>
    <row r="9464" spans="1:6">
      <c r="A9464" s="513" t="s">
        <v>14920</v>
      </c>
      <c r="B9464" s="502">
        <v>102172</v>
      </c>
      <c r="C9464" s="503" t="s">
        <v>3619</v>
      </c>
      <c r="D9464" s="502" t="s">
        <v>15</v>
      </c>
      <c r="E9464" s="504">
        <v>451.33</v>
      </c>
      <c r="F9464" s="512">
        <v>0.1358</v>
      </c>
    </row>
    <row r="9465" spans="1:6">
      <c r="A9465" s="513" t="s">
        <v>14920</v>
      </c>
      <c r="B9465" s="502">
        <v>102170</v>
      </c>
      <c r="C9465" s="503" t="s">
        <v>3617</v>
      </c>
      <c r="D9465" s="502" t="s">
        <v>15</v>
      </c>
      <c r="E9465" s="504">
        <v>267.91000000000003</v>
      </c>
      <c r="F9465" s="512">
        <v>0.36170000000000002</v>
      </c>
    </row>
    <row r="9466" spans="1:6">
      <c r="A9466" s="513" t="s">
        <v>14920</v>
      </c>
      <c r="B9466" s="502">
        <v>102160</v>
      </c>
      <c r="C9466" s="503" t="s">
        <v>3037</v>
      </c>
      <c r="D9466" s="502" t="s">
        <v>15</v>
      </c>
      <c r="E9466" s="504">
        <v>164.17</v>
      </c>
      <c r="F9466" s="512">
        <v>0</v>
      </c>
    </row>
    <row r="9467" spans="1:6">
      <c r="A9467" s="513" t="s">
        <v>14920</v>
      </c>
      <c r="B9467" s="502">
        <v>102177</v>
      </c>
      <c r="C9467" s="503" t="s">
        <v>3621</v>
      </c>
      <c r="D9467" s="502" t="s">
        <v>15</v>
      </c>
      <c r="E9467" s="504">
        <v>1653.27</v>
      </c>
      <c r="F9467" s="512">
        <v>4.7E-2</v>
      </c>
    </row>
    <row r="9468" spans="1:6">
      <c r="A9468" s="513" t="s">
        <v>14920</v>
      </c>
      <c r="B9468" s="502">
        <v>102174</v>
      </c>
      <c r="C9468" s="503" t="s">
        <v>14929</v>
      </c>
      <c r="D9468" s="502" t="s">
        <v>15</v>
      </c>
      <c r="E9468" s="504">
        <v>0</v>
      </c>
      <c r="F9468" s="512"/>
    </row>
    <row r="9469" spans="1:6">
      <c r="A9469" s="513" t="s">
        <v>14920</v>
      </c>
      <c r="B9469" s="502">
        <v>102178</v>
      </c>
      <c r="C9469" s="503" t="s">
        <v>3622</v>
      </c>
      <c r="D9469" s="502" t="s">
        <v>15</v>
      </c>
      <c r="E9469" s="504">
        <v>1889.54</v>
      </c>
      <c r="F9469" s="512">
        <v>3.6700000000000003E-2</v>
      </c>
    </row>
    <row r="9470" spans="1:6">
      <c r="A9470" s="513" t="s">
        <v>14920</v>
      </c>
      <c r="B9470" s="502">
        <v>102175</v>
      </c>
      <c r="C9470" s="503" t="s">
        <v>14930</v>
      </c>
      <c r="D9470" s="502" t="s">
        <v>15</v>
      </c>
      <c r="E9470" s="504">
        <v>0</v>
      </c>
      <c r="F9470" s="512"/>
    </row>
    <row r="9471" spans="1:6">
      <c r="A9471" s="513" t="s">
        <v>14920</v>
      </c>
      <c r="B9471" s="502">
        <v>102176</v>
      </c>
      <c r="C9471" s="503" t="s">
        <v>3620</v>
      </c>
      <c r="D9471" s="502" t="s">
        <v>15</v>
      </c>
      <c r="E9471" s="504">
        <v>842.46</v>
      </c>
      <c r="F9471" s="512">
        <v>0.106</v>
      </c>
    </row>
    <row r="9472" spans="1:6">
      <c r="A9472" s="513" t="s">
        <v>14920</v>
      </c>
      <c r="B9472" s="502">
        <v>102173</v>
      </c>
      <c r="C9472" s="503" t="s">
        <v>14931</v>
      </c>
      <c r="D9472" s="502" t="s">
        <v>15</v>
      </c>
      <c r="E9472" s="504">
        <v>0</v>
      </c>
      <c r="F9472" s="512"/>
    </row>
    <row r="9473" spans="1:6">
      <c r="A9473" s="513" t="s">
        <v>14920</v>
      </c>
      <c r="B9473" s="502">
        <v>102163</v>
      </c>
      <c r="C9473" s="503" t="s">
        <v>3610</v>
      </c>
      <c r="D9473" s="502" t="s">
        <v>15</v>
      </c>
      <c r="E9473" s="504">
        <v>336.66</v>
      </c>
      <c r="F9473" s="512">
        <v>0.28789999999999999</v>
      </c>
    </row>
    <row r="9474" spans="1:6">
      <c r="A9474" s="513" t="s">
        <v>14920</v>
      </c>
      <c r="B9474" s="502">
        <v>102153</v>
      </c>
      <c r="C9474" s="503" t="s">
        <v>3030</v>
      </c>
      <c r="D9474" s="502" t="s">
        <v>15</v>
      </c>
      <c r="E9474" s="504">
        <v>232.92</v>
      </c>
      <c r="F9474" s="512">
        <v>0</v>
      </c>
    </row>
    <row r="9475" spans="1:6">
      <c r="A9475" s="513" t="s">
        <v>14920</v>
      </c>
      <c r="B9475" s="502">
        <v>102165</v>
      </c>
      <c r="C9475" s="503" t="s">
        <v>3612</v>
      </c>
      <c r="D9475" s="502" t="s">
        <v>15</v>
      </c>
      <c r="E9475" s="504">
        <v>322.45</v>
      </c>
      <c r="F9475" s="512">
        <v>0.24540000000000001</v>
      </c>
    </row>
    <row r="9476" spans="1:6">
      <c r="A9476" s="513" t="s">
        <v>14920</v>
      </c>
      <c r="B9476" s="502">
        <v>102155</v>
      </c>
      <c r="C9476" s="503" t="s">
        <v>3032</v>
      </c>
      <c r="D9476" s="502" t="s">
        <v>15</v>
      </c>
      <c r="E9476" s="504">
        <v>237.79</v>
      </c>
      <c r="F9476" s="512">
        <v>0</v>
      </c>
    </row>
    <row r="9477" spans="1:6">
      <c r="A9477" s="513" t="s">
        <v>14920</v>
      </c>
      <c r="B9477" s="502">
        <v>102167</v>
      </c>
      <c r="C9477" s="503" t="s">
        <v>3614</v>
      </c>
      <c r="D9477" s="502" t="s">
        <v>15</v>
      </c>
      <c r="E9477" s="504">
        <v>371.13</v>
      </c>
      <c r="F9477" s="512">
        <v>0.1651</v>
      </c>
    </row>
    <row r="9478" spans="1:6">
      <c r="A9478" s="513" t="s">
        <v>14920</v>
      </c>
      <c r="B9478" s="502">
        <v>102157</v>
      </c>
      <c r="C9478" s="503" t="s">
        <v>3034</v>
      </c>
      <c r="D9478" s="502" t="s">
        <v>15</v>
      </c>
      <c r="E9478" s="504">
        <v>305.58</v>
      </c>
      <c r="F9478" s="512">
        <v>0</v>
      </c>
    </row>
    <row r="9479" spans="1:6">
      <c r="A9479" s="513" t="s">
        <v>14920</v>
      </c>
      <c r="B9479" s="502">
        <v>102169</v>
      </c>
      <c r="C9479" s="503" t="s">
        <v>3616</v>
      </c>
      <c r="D9479" s="502" t="s">
        <v>15</v>
      </c>
      <c r="E9479" s="504">
        <v>405.93</v>
      </c>
      <c r="F9479" s="512">
        <v>9.7500000000000003E-2</v>
      </c>
    </row>
    <row r="9480" spans="1:6">
      <c r="A9480" s="513" t="s">
        <v>14920</v>
      </c>
      <c r="B9480" s="502">
        <v>102159</v>
      </c>
      <c r="C9480" s="503" t="s">
        <v>3036</v>
      </c>
      <c r="D9480" s="502" t="s">
        <v>15</v>
      </c>
      <c r="E9480" s="504">
        <v>363.64</v>
      </c>
      <c r="F9480" s="512">
        <v>0</v>
      </c>
    </row>
    <row r="9481" spans="1:6">
      <c r="A9481" s="513" t="s">
        <v>14920</v>
      </c>
      <c r="B9481" s="502">
        <v>102161</v>
      </c>
      <c r="C9481" s="503" t="s">
        <v>3608</v>
      </c>
      <c r="D9481" s="502" t="s">
        <v>15</v>
      </c>
      <c r="E9481" s="504">
        <v>273.64</v>
      </c>
      <c r="F9481" s="512">
        <v>0.35420000000000001</v>
      </c>
    </row>
    <row r="9482" spans="1:6">
      <c r="A9482" s="513" t="s">
        <v>14920</v>
      </c>
      <c r="B9482" s="502">
        <v>102151</v>
      </c>
      <c r="C9482" s="503" t="s">
        <v>3028</v>
      </c>
      <c r="D9482" s="502" t="s">
        <v>15</v>
      </c>
      <c r="E9482" s="504">
        <v>169.9</v>
      </c>
      <c r="F9482" s="512">
        <v>0</v>
      </c>
    </row>
    <row r="9483" spans="1:6">
      <c r="A9483" s="513" t="s">
        <v>14920</v>
      </c>
      <c r="B9483" s="502">
        <v>102162</v>
      </c>
      <c r="C9483" s="503" t="s">
        <v>3609</v>
      </c>
      <c r="D9483" s="502" t="s">
        <v>15</v>
      </c>
      <c r="E9483" s="504">
        <v>290.83</v>
      </c>
      <c r="F9483" s="512">
        <v>0.3332</v>
      </c>
    </row>
    <row r="9484" spans="1:6">
      <c r="A9484" s="513" t="s">
        <v>14920</v>
      </c>
      <c r="B9484" s="502">
        <v>102164</v>
      </c>
      <c r="C9484" s="503" t="s">
        <v>3611</v>
      </c>
      <c r="D9484" s="502" t="s">
        <v>15</v>
      </c>
      <c r="E9484" s="504">
        <v>284.95999999999998</v>
      </c>
      <c r="F9484" s="512">
        <v>0.2777</v>
      </c>
    </row>
    <row r="9485" spans="1:6">
      <c r="A9485" s="513" t="s">
        <v>14920</v>
      </c>
      <c r="B9485" s="502">
        <v>102154</v>
      </c>
      <c r="C9485" s="503" t="s">
        <v>3031</v>
      </c>
      <c r="D9485" s="502" t="s">
        <v>15</v>
      </c>
      <c r="E9485" s="504">
        <v>200.3</v>
      </c>
      <c r="F9485" s="512">
        <v>0</v>
      </c>
    </row>
    <row r="9486" spans="1:6">
      <c r="A9486" s="513" t="s">
        <v>14920</v>
      </c>
      <c r="B9486" s="502">
        <v>102166</v>
      </c>
      <c r="C9486" s="503" t="s">
        <v>3613</v>
      </c>
      <c r="D9486" s="502" t="s">
        <v>15</v>
      </c>
      <c r="E9486" s="504">
        <v>290.92</v>
      </c>
      <c r="F9486" s="512">
        <v>0.2107</v>
      </c>
    </row>
    <row r="9487" spans="1:6">
      <c r="A9487" s="513" t="s">
        <v>14920</v>
      </c>
      <c r="B9487" s="502">
        <v>102156</v>
      </c>
      <c r="C9487" s="503" t="s">
        <v>3033</v>
      </c>
      <c r="D9487" s="502" t="s">
        <v>15</v>
      </c>
      <c r="E9487" s="504">
        <v>225.37</v>
      </c>
      <c r="F9487" s="512">
        <v>0</v>
      </c>
    </row>
    <row r="9488" spans="1:6">
      <c r="A9488" s="513" t="s">
        <v>14920</v>
      </c>
      <c r="B9488" s="502">
        <v>102168</v>
      </c>
      <c r="C9488" s="503" t="s">
        <v>3615</v>
      </c>
      <c r="D9488" s="502" t="s">
        <v>15</v>
      </c>
      <c r="E9488" s="504">
        <v>355.46</v>
      </c>
      <c r="F9488" s="512">
        <v>0.1278</v>
      </c>
    </row>
    <row r="9489" spans="1:6">
      <c r="A9489" s="513" t="s">
        <v>14920</v>
      </c>
      <c r="B9489" s="502">
        <v>102158</v>
      </c>
      <c r="C9489" s="503" t="s">
        <v>3035</v>
      </c>
      <c r="D9489" s="502" t="s">
        <v>15</v>
      </c>
      <c r="E9489" s="504">
        <v>306.88</v>
      </c>
      <c r="F9489" s="512">
        <v>0</v>
      </c>
    </row>
    <row r="9490" spans="1:6">
      <c r="A9490" s="513" t="s">
        <v>14920</v>
      </c>
      <c r="B9490" s="502">
        <v>102152</v>
      </c>
      <c r="C9490" s="503" t="s">
        <v>3029</v>
      </c>
      <c r="D9490" s="502" t="s">
        <v>15</v>
      </c>
      <c r="E9490" s="504">
        <v>187.09</v>
      </c>
      <c r="F9490" s="512">
        <v>0</v>
      </c>
    </row>
    <row r="9491" spans="1:6">
      <c r="A9491" s="513" t="s">
        <v>14920</v>
      </c>
      <c r="B9491" s="502">
        <v>102181</v>
      </c>
      <c r="C9491" s="503" t="s">
        <v>3625</v>
      </c>
      <c r="D9491" s="502" t="s">
        <v>15</v>
      </c>
      <c r="E9491" s="504">
        <v>428.54</v>
      </c>
      <c r="F9491" s="512">
        <v>7.9500000000000001E-2</v>
      </c>
    </row>
    <row r="9492" spans="1:6">
      <c r="A9492" s="513" t="s">
        <v>14920</v>
      </c>
      <c r="B9492" s="502">
        <v>102179</v>
      </c>
      <c r="C9492" s="503" t="s">
        <v>3623</v>
      </c>
      <c r="D9492" s="502" t="s">
        <v>15</v>
      </c>
      <c r="E9492" s="504">
        <v>325.89999999999998</v>
      </c>
      <c r="F9492" s="512">
        <v>0.13469999999999999</v>
      </c>
    </row>
    <row r="9493" spans="1:6">
      <c r="A9493" s="513" t="s">
        <v>14920</v>
      </c>
      <c r="B9493" s="502">
        <v>102180</v>
      </c>
      <c r="C9493" s="503" t="s">
        <v>3624</v>
      </c>
      <c r="D9493" s="502" t="s">
        <v>15</v>
      </c>
      <c r="E9493" s="504">
        <v>369</v>
      </c>
      <c r="F9493" s="512">
        <v>0.10349999999999999</v>
      </c>
    </row>
    <row r="9494" spans="1:6">
      <c r="A9494" s="513" t="s">
        <v>14920</v>
      </c>
      <c r="B9494" s="502">
        <v>102189</v>
      </c>
      <c r="C9494" s="503" t="s">
        <v>3027</v>
      </c>
      <c r="D9494" s="502" t="s">
        <v>13</v>
      </c>
      <c r="E9494" s="504">
        <v>287.87</v>
      </c>
      <c r="F9494" s="512">
        <v>0</v>
      </c>
    </row>
    <row r="9495" spans="1:6">
      <c r="A9495" s="513" t="s">
        <v>14920</v>
      </c>
      <c r="B9495" s="502">
        <v>102188</v>
      </c>
      <c r="C9495" s="503" t="s">
        <v>3026</v>
      </c>
      <c r="D9495" s="502" t="s">
        <v>13</v>
      </c>
      <c r="E9495" s="504">
        <v>1079.58</v>
      </c>
      <c r="F9495" s="512">
        <v>0</v>
      </c>
    </row>
    <row r="9496" spans="1:6">
      <c r="A9496" s="513" t="s">
        <v>14920</v>
      </c>
      <c r="B9496" s="502">
        <v>102185</v>
      </c>
      <c r="C9496" s="503" t="s">
        <v>3041</v>
      </c>
      <c r="D9496" s="502" t="s">
        <v>13</v>
      </c>
      <c r="E9496" s="504">
        <v>3938.43</v>
      </c>
      <c r="F9496" s="512">
        <v>0</v>
      </c>
    </row>
    <row r="9497" spans="1:6">
      <c r="A9497" s="513" t="s">
        <v>14920</v>
      </c>
      <c r="B9497" s="502">
        <v>102184</v>
      </c>
      <c r="C9497" s="503" t="s">
        <v>3040</v>
      </c>
      <c r="D9497" s="502" t="s">
        <v>13</v>
      </c>
      <c r="E9497" s="504">
        <v>1962.61</v>
      </c>
      <c r="F9497" s="512">
        <v>0</v>
      </c>
    </row>
    <row r="9498" spans="1:6">
      <c r="A9498" s="513" t="s">
        <v>14920</v>
      </c>
      <c r="B9498" s="502">
        <v>102187</v>
      </c>
      <c r="C9498" s="503" t="s">
        <v>14932</v>
      </c>
      <c r="D9498" s="502" t="s">
        <v>13</v>
      </c>
      <c r="E9498" s="504">
        <v>0</v>
      </c>
      <c r="F9498" s="512"/>
    </row>
    <row r="9499" spans="1:6">
      <c r="A9499" s="513" t="s">
        <v>14920</v>
      </c>
      <c r="B9499" s="502">
        <v>102186</v>
      </c>
      <c r="C9499" s="503" t="s">
        <v>14933</v>
      </c>
      <c r="D9499" s="502" t="s">
        <v>13</v>
      </c>
      <c r="E9499" s="504">
        <v>0</v>
      </c>
      <c r="F9499" s="512"/>
    </row>
    <row r="9500" spans="1:6">
      <c r="A9500" s="513" t="s">
        <v>14920</v>
      </c>
      <c r="B9500" s="502">
        <v>102183</v>
      </c>
      <c r="C9500" s="503" t="s">
        <v>3039</v>
      </c>
      <c r="D9500" s="502" t="s">
        <v>13</v>
      </c>
      <c r="E9500" s="504">
        <v>1830.12</v>
      </c>
      <c r="F9500" s="512">
        <v>0</v>
      </c>
    </row>
    <row r="9501" spans="1:6">
      <c r="A9501" s="513" t="s">
        <v>14920</v>
      </c>
      <c r="B9501" s="502">
        <v>102182</v>
      </c>
      <c r="C9501" s="503" t="s">
        <v>3038</v>
      </c>
      <c r="D9501" s="502" t="s">
        <v>13</v>
      </c>
      <c r="E9501" s="504">
        <v>908.28</v>
      </c>
      <c r="F9501" s="512">
        <v>0</v>
      </c>
    </row>
    <row r="9502" spans="1:6">
      <c r="A9502" s="513" t="s">
        <v>14920</v>
      </c>
      <c r="B9502" s="502">
        <v>102191</v>
      </c>
      <c r="C9502" s="503" t="s">
        <v>3043</v>
      </c>
      <c r="D9502" s="502" t="s">
        <v>15</v>
      </c>
      <c r="E9502" s="504">
        <v>25.34</v>
      </c>
      <c r="F9502" s="512">
        <v>0</v>
      </c>
    </row>
    <row r="9503" spans="1:6">
      <c r="A9503" s="513" t="s">
        <v>14920</v>
      </c>
      <c r="B9503" s="502">
        <v>102190</v>
      </c>
      <c r="C9503" s="503" t="s">
        <v>3042</v>
      </c>
      <c r="D9503" s="502" t="s">
        <v>15</v>
      </c>
      <c r="E9503" s="504">
        <v>20.86</v>
      </c>
      <c r="F9503" s="512">
        <v>0</v>
      </c>
    </row>
    <row r="9504" spans="1:6">
      <c r="A9504" s="513" t="s">
        <v>14920</v>
      </c>
      <c r="B9504" s="502">
        <v>102192</v>
      </c>
      <c r="C9504" s="503" t="s">
        <v>3044</v>
      </c>
      <c r="D9504" s="502" t="s">
        <v>15</v>
      </c>
      <c r="E9504" s="504">
        <v>18.09</v>
      </c>
      <c r="F9504" s="512">
        <v>0</v>
      </c>
    </row>
    <row r="9505" spans="1:6">
      <c r="A9505" s="513" t="s">
        <v>14934</v>
      </c>
      <c r="B9505" s="502">
        <v>89354</v>
      </c>
      <c r="C9505" s="503" t="s">
        <v>5079</v>
      </c>
      <c r="D9505" s="502" t="s">
        <v>13</v>
      </c>
      <c r="E9505" s="504">
        <v>539.11</v>
      </c>
      <c r="F9505" s="512">
        <v>0</v>
      </c>
    </row>
    <row r="9506" spans="1:6">
      <c r="A9506" s="513" t="s">
        <v>14934</v>
      </c>
      <c r="B9506" s="502">
        <v>103041</v>
      </c>
      <c r="C9506" s="503" t="s">
        <v>5147</v>
      </c>
      <c r="D9506" s="502" t="s">
        <v>13</v>
      </c>
      <c r="E9506" s="504">
        <v>21.07</v>
      </c>
      <c r="F9506" s="512">
        <v>0</v>
      </c>
    </row>
    <row r="9507" spans="1:6">
      <c r="A9507" s="513" t="s">
        <v>14934</v>
      </c>
      <c r="B9507" s="502">
        <v>103042</v>
      </c>
      <c r="C9507" s="503" t="s">
        <v>5148</v>
      </c>
      <c r="D9507" s="502" t="s">
        <v>13</v>
      </c>
      <c r="E9507" s="504">
        <v>26.17</v>
      </c>
      <c r="F9507" s="512">
        <v>0</v>
      </c>
    </row>
    <row r="9508" spans="1:6">
      <c r="A9508" s="513" t="s">
        <v>14934</v>
      </c>
      <c r="B9508" s="502">
        <v>103043</v>
      </c>
      <c r="C9508" s="503" t="s">
        <v>5149</v>
      </c>
      <c r="D9508" s="502" t="s">
        <v>13</v>
      </c>
      <c r="E9508" s="504">
        <v>24.26</v>
      </c>
      <c r="F9508" s="512">
        <v>0</v>
      </c>
    </row>
    <row r="9509" spans="1:6">
      <c r="A9509" s="513" t="s">
        <v>14934</v>
      </c>
      <c r="B9509" s="502">
        <v>103044</v>
      </c>
      <c r="C9509" s="503" t="s">
        <v>5150</v>
      </c>
      <c r="D9509" s="502" t="s">
        <v>13</v>
      </c>
      <c r="E9509" s="504">
        <v>32.81</v>
      </c>
      <c r="F9509" s="512">
        <v>0</v>
      </c>
    </row>
    <row r="9510" spans="1:6">
      <c r="A9510" s="513" t="s">
        <v>14934</v>
      </c>
      <c r="B9510" s="502">
        <v>103039</v>
      </c>
      <c r="C9510" s="503" t="s">
        <v>5145</v>
      </c>
      <c r="D9510" s="502" t="s">
        <v>13</v>
      </c>
      <c r="E9510" s="504">
        <v>72.64</v>
      </c>
      <c r="F9510" s="512">
        <v>0</v>
      </c>
    </row>
    <row r="9511" spans="1:6">
      <c r="A9511" s="513" t="s">
        <v>14934</v>
      </c>
      <c r="B9511" s="502">
        <v>103038</v>
      </c>
      <c r="C9511" s="503" t="s">
        <v>5144</v>
      </c>
      <c r="D9511" s="502" t="s">
        <v>13</v>
      </c>
      <c r="E9511" s="504">
        <v>66.48</v>
      </c>
      <c r="F9511" s="512">
        <v>0</v>
      </c>
    </row>
    <row r="9512" spans="1:6">
      <c r="A9512" s="513" t="s">
        <v>14934</v>
      </c>
      <c r="B9512" s="502">
        <v>103037</v>
      </c>
      <c r="C9512" s="503" t="s">
        <v>5143</v>
      </c>
      <c r="D9512" s="502" t="s">
        <v>13</v>
      </c>
      <c r="E9512" s="504">
        <v>49.64</v>
      </c>
      <c r="F9512" s="512">
        <v>0</v>
      </c>
    </row>
    <row r="9513" spans="1:6">
      <c r="A9513" s="513" t="s">
        <v>14934</v>
      </c>
      <c r="B9513" s="502">
        <v>103036</v>
      </c>
      <c r="C9513" s="503" t="s">
        <v>5142</v>
      </c>
      <c r="D9513" s="502" t="s">
        <v>13</v>
      </c>
      <c r="E9513" s="504">
        <v>25.19</v>
      </c>
      <c r="F9513" s="512">
        <v>0</v>
      </c>
    </row>
    <row r="9514" spans="1:6">
      <c r="A9514" s="513" t="s">
        <v>14934</v>
      </c>
      <c r="B9514" s="502">
        <v>103040</v>
      </c>
      <c r="C9514" s="503" t="s">
        <v>5146</v>
      </c>
      <c r="D9514" s="502" t="s">
        <v>13</v>
      </c>
      <c r="E9514" s="504">
        <v>107.64</v>
      </c>
      <c r="F9514" s="512">
        <v>0</v>
      </c>
    </row>
    <row r="9515" spans="1:6">
      <c r="A9515" s="513" t="s">
        <v>14934</v>
      </c>
      <c r="B9515" s="502">
        <v>90371</v>
      </c>
      <c r="C9515" s="503" t="s">
        <v>5084</v>
      </c>
      <c r="D9515" s="502" t="s">
        <v>13</v>
      </c>
      <c r="E9515" s="504">
        <v>31.5</v>
      </c>
      <c r="F9515" s="512">
        <v>0</v>
      </c>
    </row>
    <row r="9516" spans="1:6">
      <c r="A9516" s="513" t="s">
        <v>14934</v>
      </c>
      <c r="B9516" s="502">
        <v>103047</v>
      </c>
      <c r="C9516" s="503" t="s">
        <v>5153</v>
      </c>
      <c r="D9516" s="502" t="s">
        <v>13</v>
      </c>
      <c r="E9516" s="504">
        <v>25.99</v>
      </c>
      <c r="F9516" s="512">
        <v>0</v>
      </c>
    </row>
    <row r="9517" spans="1:6">
      <c r="A9517" s="513" t="s">
        <v>14934</v>
      </c>
      <c r="B9517" s="502">
        <v>94489</v>
      </c>
      <c r="C9517" s="503" t="s">
        <v>5085</v>
      </c>
      <c r="D9517" s="502" t="s">
        <v>13</v>
      </c>
      <c r="E9517" s="504">
        <v>31.87</v>
      </c>
      <c r="F9517" s="512">
        <v>0</v>
      </c>
    </row>
    <row r="9518" spans="1:6">
      <c r="A9518" s="513" t="s">
        <v>14934</v>
      </c>
      <c r="B9518" s="502">
        <v>94490</v>
      </c>
      <c r="C9518" s="503" t="s">
        <v>5086</v>
      </c>
      <c r="D9518" s="502" t="s">
        <v>13</v>
      </c>
      <c r="E9518" s="504">
        <v>46.97</v>
      </c>
      <c r="F9518" s="512">
        <v>0</v>
      </c>
    </row>
    <row r="9519" spans="1:6">
      <c r="A9519" s="513" t="s">
        <v>14934</v>
      </c>
      <c r="B9519" s="502">
        <v>94491</v>
      </c>
      <c r="C9519" s="503" t="s">
        <v>5087</v>
      </c>
      <c r="D9519" s="502" t="s">
        <v>13</v>
      </c>
      <c r="E9519" s="504">
        <v>64.11</v>
      </c>
      <c r="F9519" s="512">
        <v>0</v>
      </c>
    </row>
    <row r="9520" spans="1:6">
      <c r="A9520" s="513" t="s">
        <v>14934</v>
      </c>
      <c r="B9520" s="502">
        <v>94492</v>
      </c>
      <c r="C9520" s="503" t="s">
        <v>5088</v>
      </c>
      <c r="D9520" s="502" t="s">
        <v>13</v>
      </c>
      <c r="E9520" s="504">
        <v>65.900000000000006</v>
      </c>
      <c r="F9520" s="512">
        <v>0</v>
      </c>
    </row>
    <row r="9521" spans="1:6">
      <c r="A9521" s="513" t="s">
        <v>14934</v>
      </c>
      <c r="B9521" s="502">
        <v>94493</v>
      </c>
      <c r="C9521" s="503" t="s">
        <v>5089</v>
      </c>
      <c r="D9521" s="502" t="s">
        <v>13</v>
      </c>
      <c r="E9521" s="504">
        <v>120.7</v>
      </c>
      <c r="F9521" s="512">
        <v>0</v>
      </c>
    </row>
    <row r="9522" spans="1:6">
      <c r="A9522" s="513" t="s">
        <v>14934</v>
      </c>
      <c r="B9522" s="502">
        <v>94497</v>
      </c>
      <c r="C9522" s="503" t="s">
        <v>5092</v>
      </c>
      <c r="D9522" s="502" t="s">
        <v>13</v>
      </c>
      <c r="E9522" s="504">
        <v>116.3</v>
      </c>
      <c r="F9522" s="512">
        <v>0</v>
      </c>
    </row>
    <row r="9523" spans="1:6">
      <c r="A9523" s="513" t="s">
        <v>14934</v>
      </c>
      <c r="B9523" s="502">
        <v>94794</v>
      </c>
      <c r="C9523" s="503" t="s">
        <v>5099</v>
      </c>
      <c r="D9523" s="502" t="s">
        <v>13</v>
      </c>
      <c r="E9523" s="504">
        <v>183.26</v>
      </c>
      <c r="F9523" s="512">
        <v>0</v>
      </c>
    </row>
    <row r="9524" spans="1:6">
      <c r="A9524" s="513" t="s">
        <v>14934</v>
      </c>
      <c r="B9524" s="502">
        <v>94496</v>
      </c>
      <c r="C9524" s="503" t="s">
        <v>5091</v>
      </c>
      <c r="D9524" s="502" t="s">
        <v>13</v>
      </c>
      <c r="E9524" s="504">
        <v>91.78</v>
      </c>
      <c r="F9524" s="512">
        <v>0</v>
      </c>
    </row>
    <row r="9525" spans="1:6">
      <c r="A9525" s="513" t="s">
        <v>14934</v>
      </c>
      <c r="B9525" s="502">
        <v>94793</v>
      </c>
      <c r="C9525" s="503" t="s">
        <v>5098</v>
      </c>
      <c r="D9525" s="502" t="s">
        <v>13</v>
      </c>
      <c r="E9525" s="504">
        <v>172.73</v>
      </c>
      <c r="F9525" s="512">
        <v>0</v>
      </c>
    </row>
    <row r="9526" spans="1:6">
      <c r="A9526" s="513" t="s">
        <v>14934</v>
      </c>
      <c r="B9526" s="502">
        <v>94495</v>
      </c>
      <c r="C9526" s="503" t="s">
        <v>5090</v>
      </c>
      <c r="D9526" s="502" t="s">
        <v>13</v>
      </c>
      <c r="E9526" s="504">
        <v>67.36</v>
      </c>
      <c r="F9526" s="512">
        <v>0</v>
      </c>
    </row>
    <row r="9527" spans="1:6">
      <c r="A9527" s="513" t="s">
        <v>14934</v>
      </c>
      <c r="B9527" s="502">
        <v>94792</v>
      </c>
      <c r="C9527" s="503" t="s">
        <v>5097</v>
      </c>
      <c r="D9527" s="502" t="s">
        <v>13</v>
      </c>
      <c r="E9527" s="504">
        <v>126.12</v>
      </c>
      <c r="F9527" s="512">
        <v>0</v>
      </c>
    </row>
    <row r="9528" spans="1:6">
      <c r="A9528" s="513" t="s">
        <v>14934</v>
      </c>
      <c r="B9528" s="502">
        <v>89352</v>
      </c>
      <c r="C9528" s="503" t="s">
        <v>5077</v>
      </c>
      <c r="D9528" s="502" t="s">
        <v>13</v>
      </c>
      <c r="E9528" s="504">
        <v>39.520000000000003</v>
      </c>
      <c r="F9528" s="512">
        <v>0</v>
      </c>
    </row>
    <row r="9529" spans="1:6">
      <c r="A9529" s="513" t="s">
        <v>14934</v>
      </c>
      <c r="B9529" s="502">
        <v>89986</v>
      </c>
      <c r="C9529" s="503" t="s">
        <v>5082</v>
      </c>
      <c r="D9529" s="502" t="s">
        <v>13</v>
      </c>
      <c r="E9529" s="504">
        <v>91.04</v>
      </c>
      <c r="F9529" s="512">
        <v>0</v>
      </c>
    </row>
    <row r="9530" spans="1:6">
      <c r="A9530" s="513" t="s">
        <v>14934</v>
      </c>
      <c r="B9530" s="502">
        <v>94499</v>
      </c>
      <c r="C9530" s="503" t="s">
        <v>5094</v>
      </c>
      <c r="D9530" s="502" t="s">
        <v>13</v>
      </c>
      <c r="E9530" s="504">
        <v>318.87</v>
      </c>
      <c r="F9530" s="512">
        <v>0</v>
      </c>
    </row>
    <row r="9531" spans="1:6">
      <c r="A9531" s="513" t="s">
        <v>14934</v>
      </c>
      <c r="B9531" s="502">
        <v>94498</v>
      </c>
      <c r="C9531" s="503" t="s">
        <v>5093</v>
      </c>
      <c r="D9531" s="502" t="s">
        <v>13</v>
      </c>
      <c r="E9531" s="504">
        <v>160.47999999999999</v>
      </c>
      <c r="F9531" s="512">
        <v>0</v>
      </c>
    </row>
    <row r="9532" spans="1:6">
      <c r="A9532" s="513" t="s">
        <v>14934</v>
      </c>
      <c r="B9532" s="502">
        <v>94500</v>
      </c>
      <c r="C9532" s="503" t="s">
        <v>5095</v>
      </c>
      <c r="D9532" s="502" t="s">
        <v>13</v>
      </c>
      <c r="E9532" s="504">
        <v>387.08</v>
      </c>
      <c r="F9532" s="512">
        <v>0</v>
      </c>
    </row>
    <row r="9533" spans="1:6">
      <c r="A9533" s="513" t="s">
        <v>14934</v>
      </c>
      <c r="B9533" s="502">
        <v>89353</v>
      </c>
      <c r="C9533" s="503" t="s">
        <v>5078</v>
      </c>
      <c r="D9533" s="502" t="s">
        <v>13</v>
      </c>
      <c r="E9533" s="504">
        <v>43.58</v>
      </c>
      <c r="F9533" s="512">
        <v>0</v>
      </c>
    </row>
    <row r="9534" spans="1:6">
      <c r="A9534" s="513" t="s">
        <v>14934</v>
      </c>
      <c r="B9534" s="502">
        <v>89987</v>
      </c>
      <c r="C9534" s="503" t="s">
        <v>5083</v>
      </c>
      <c r="D9534" s="502" t="s">
        <v>13</v>
      </c>
      <c r="E9534" s="504">
        <v>103.53</v>
      </c>
      <c r="F9534" s="512">
        <v>0</v>
      </c>
    </row>
    <row r="9535" spans="1:6">
      <c r="A9535" s="513" t="s">
        <v>14934</v>
      </c>
      <c r="B9535" s="502">
        <v>94501</v>
      </c>
      <c r="C9535" s="503" t="s">
        <v>5096</v>
      </c>
      <c r="D9535" s="502" t="s">
        <v>13</v>
      </c>
      <c r="E9535" s="504">
        <v>780.79</v>
      </c>
      <c r="F9535" s="512">
        <v>0</v>
      </c>
    </row>
    <row r="9536" spans="1:6">
      <c r="A9536" s="513" t="s">
        <v>14934</v>
      </c>
      <c r="B9536" s="502">
        <v>89351</v>
      </c>
      <c r="C9536" s="503" t="s">
        <v>5076</v>
      </c>
      <c r="D9536" s="502" t="s">
        <v>13</v>
      </c>
      <c r="E9536" s="504">
        <v>36.18</v>
      </c>
      <c r="F9536" s="512">
        <v>0</v>
      </c>
    </row>
    <row r="9537" spans="1:6">
      <c r="A9537" s="513" t="s">
        <v>14934</v>
      </c>
      <c r="B9537" s="502">
        <v>89349</v>
      </c>
      <c r="C9537" s="503" t="s">
        <v>5075</v>
      </c>
      <c r="D9537" s="502" t="s">
        <v>13</v>
      </c>
      <c r="E9537" s="504">
        <v>29.18</v>
      </c>
      <c r="F9537" s="512">
        <v>0</v>
      </c>
    </row>
    <row r="9538" spans="1:6">
      <c r="A9538" s="513" t="s">
        <v>14934</v>
      </c>
      <c r="B9538" s="502">
        <v>89984</v>
      </c>
      <c r="C9538" s="503" t="s">
        <v>5080</v>
      </c>
      <c r="D9538" s="502" t="s">
        <v>13</v>
      </c>
      <c r="E9538" s="504">
        <v>93.41</v>
      </c>
      <c r="F9538" s="512">
        <v>0</v>
      </c>
    </row>
    <row r="9539" spans="1:6">
      <c r="A9539" s="513" t="s">
        <v>14934</v>
      </c>
      <c r="B9539" s="502">
        <v>89985</v>
      </c>
      <c r="C9539" s="503" t="s">
        <v>5081</v>
      </c>
      <c r="D9539" s="502" t="s">
        <v>13</v>
      </c>
      <c r="E9539" s="504">
        <v>98.34</v>
      </c>
      <c r="F9539" s="512">
        <v>0</v>
      </c>
    </row>
    <row r="9540" spans="1:6">
      <c r="A9540" s="513" t="s">
        <v>14934</v>
      </c>
      <c r="B9540" s="502">
        <v>103045</v>
      </c>
      <c r="C9540" s="503" t="s">
        <v>5151</v>
      </c>
      <c r="D9540" s="502" t="s">
        <v>13</v>
      </c>
      <c r="E9540" s="504">
        <v>10.59</v>
      </c>
      <c r="F9540" s="512">
        <v>0</v>
      </c>
    </row>
    <row r="9541" spans="1:6">
      <c r="A9541" s="513" t="s">
        <v>14934</v>
      </c>
      <c r="B9541" s="502">
        <v>103046</v>
      </c>
      <c r="C9541" s="503" t="s">
        <v>5152</v>
      </c>
      <c r="D9541" s="502" t="s">
        <v>13</v>
      </c>
      <c r="E9541" s="504">
        <v>24.83</v>
      </c>
      <c r="F9541" s="512">
        <v>0</v>
      </c>
    </row>
    <row r="9542" spans="1:6">
      <c r="A9542" s="513" t="s">
        <v>14934</v>
      </c>
      <c r="B9542" s="502">
        <v>103048</v>
      </c>
      <c r="C9542" s="503" t="s">
        <v>5154</v>
      </c>
      <c r="D9542" s="502" t="s">
        <v>13</v>
      </c>
      <c r="E9542" s="504">
        <v>19.649999999999999</v>
      </c>
      <c r="F9542" s="512">
        <v>0</v>
      </c>
    </row>
    <row r="9543" spans="1:6">
      <c r="A9543" s="513" t="s">
        <v>14934</v>
      </c>
      <c r="B9543" s="502">
        <v>103049</v>
      </c>
      <c r="C9543" s="503" t="s">
        <v>5155</v>
      </c>
      <c r="D9543" s="502" t="s">
        <v>13</v>
      </c>
      <c r="E9543" s="504">
        <v>21.32</v>
      </c>
      <c r="F9543" s="512">
        <v>0</v>
      </c>
    </row>
    <row r="9544" spans="1:6">
      <c r="A9544" s="513" t="s">
        <v>14934</v>
      </c>
      <c r="B9544" s="502">
        <v>103029</v>
      </c>
      <c r="C9544" s="503" t="s">
        <v>5141</v>
      </c>
      <c r="D9544" s="502" t="s">
        <v>13</v>
      </c>
      <c r="E9544" s="504">
        <v>49.76</v>
      </c>
      <c r="F9544" s="512">
        <v>0</v>
      </c>
    </row>
    <row r="9545" spans="1:6">
      <c r="A9545" s="513" t="s">
        <v>14934</v>
      </c>
      <c r="B9545" s="502">
        <v>103019</v>
      </c>
      <c r="C9545" s="503" t="s">
        <v>5140</v>
      </c>
      <c r="D9545" s="502" t="s">
        <v>13</v>
      </c>
      <c r="E9545" s="504">
        <v>215.26</v>
      </c>
      <c r="F9545" s="512">
        <v>0</v>
      </c>
    </row>
    <row r="9546" spans="1:6">
      <c r="A9546" s="513" t="s">
        <v>14934</v>
      </c>
      <c r="B9546" s="502">
        <v>103050</v>
      </c>
      <c r="C9546" s="503" t="s">
        <v>5156</v>
      </c>
      <c r="D9546" s="502" t="s">
        <v>13</v>
      </c>
      <c r="E9546" s="504">
        <v>27.47</v>
      </c>
      <c r="F9546" s="512">
        <v>0</v>
      </c>
    </row>
    <row r="9547" spans="1:6">
      <c r="A9547" s="513" t="s">
        <v>14934</v>
      </c>
      <c r="B9547" s="502">
        <v>103051</v>
      </c>
      <c r="C9547" s="503" t="s">
        <v>5157</v>
      </c>
      <c r="D9547" s="502" t="s">
        <v>13</v>
      </c>
      <c r="E9547" s="504">
        <v>33.17</v>
      </c>
      <c r="F9547" s="512">
        <v>0</v>
      </c>
    </row>
    <row r="9548" spans="1:6">
      <c r="A9548" s="513" t="s">
        <v>14934</v>
      </c>
      <c r="B9548" s="502">
        <v>103052</v>
      </c>
      <c r="C9548" s="503" t="s">
        <v>5158</v>
      </c>
      <c r="D9548" s="502" t="s">
        <v>13</v>
      </c>
      <c r="E9548" s="504">
        <v>44.59</v>
      </c>
      <c r="F9548" s="512">
        <v>0</v>
      </c>
    </row>
    <row r="9549" spans="1:6">
      <c r="A9549" s="513" t="s">
        <v>14934</v>
      </c>
      <c r="B9549" s="502">
        <v>94799</v>
      </c>
      <c r="C9549" s="503" t="s">
        <v>5104</v>
      </c>
      <c r="D9549" s="502" t="s">
        <v>13</v>
      </c>
      <c r="E9549" s="504">
        <v>292.48</v>
      </c>
      <c r="F9549" s="512">
        <v>0</v>
      </c>
    </row>
    <row r="9550" spans="1:6">
      <c r="A9550" s="513" t="s">
        <v>14934</v>
      </c>
      <c r="B9550" s="502">
        <v>94798</v>
      </c>
      <c r="C9550" s="503" t="s">
        <v>5103</v>
      </c>
      <c r="D9550" s="502" t="s">
        <v>13</v>
      </c>
      <c r="E9550" s="504">
        <v>238.65</v>
      </c>
      <c r="F9550" s="512">
        <v>0</v>
      </c>
    </row>
    <row r="9551" spans="1:6">
      <c r="A9551" s="513" t="s">
        <v>14934</v>
      </c>
      <c r="B9551" s="502">
        <v>94797</v>
      </c>
      <c r="C9551" s="503" t="s">
        <v>5102</v>
      </c>
      <c r="D9551" s="502" t="s">
        <v>13</v>
      </c>
      <c r="E9551" s="504">
        <v>142.96</v>
      </c>
      <c r="F9551" s="512">
        <v>0</v>
      </c>
    </row>
    <row r="9552" spans="1:6">
      <c r="A9552" s="513" t="s">
        <v>14934</v>
      </c>
      <c r="B9552" s="502">
        <v>94795</v>
      </c>
      <c r="C9552" s="503" t="s">
        <v>5100</v>
      </c>
      <c r="D9552" s="502" t="s">
        <v>13</v>
      </c>
      <c r="E9552" s="504">
        <v>59.89</v>
      </c>
      <c r="F9552" s="512">
        <v>0</v>
      </c>
    </row>
    <row r="9553" spans="1:6">
      <c r="A9553" s="513" t="s">
        <v>14934</v>
      </c>
      <c r="B9553" s="502">
        <v>94800</v>
      </c>
      <c r="C9553" s="503" t="s">
        <v>5105</v>
      </c>
      <c r="D9553" s="502" t="s">
        <v>13</v>
      </c>
      <c r="E9553" s="504">
        <v>375.45</v>
      </c>
      <c r="F9553" s="512">
        <v>0</v>
      </c>
    </row>
    <row r="9554" spans="1:6">
      <c r="A9554" s="513" t="s">
        <v>14934</v>
      </c>
      <c r="B9554" s="502">
        <v>94796</v>
      </c>
      <c r="C9554" s="503" t="s">
        <v>5101</v>
      </c>
      <c r="D9554" s="502" t="s">
        <v>13</v>
      </c>
      <c r="E9554" s="504">
        <v>67.75</v>
      </c>
      <c r="F9554" s="512">
        <v>0</v>
      </c>
    </row>
    <row r="9555" spans="1:6">
      <c r="A9555" s="513" t="s">
        <v>14934</v>
      </c>
      <c r="B9555" s="502">
        <v>99635</v>
      </c>
      <c r="C9555" s="503" t="s">
        <v>5128</v>
      </c>
      <c r="D9555" s="502" t="s">
        <v>13</v>
      </c>
      <c r="E9555" s="504">
        <v>410.81</v>
      </c>
      <c r="F9555" s="512">
        <v>0</v>
      </c>
    </row>
    <row r="9556" spans="1:6">
      <c r="A9556" s="513" t="s">
        <v>14934</v>
      </c>
      <c r="B9556" s="502">
        <v>103018</v>
      </c>
      <c r="C9556" s="503" t="s">
        <v>5139</v>
      </c>
      <c r="D9556" s="502" t="s">
        <v>13</v>
      </c>
      <c r="E9556" s="504">
        <v>335.71</v>
      </c>
      <c r="F9556" s="512">
        <v>0</v>
      </c>
    </row>
    <row r="9557" spans="1:6">
      <c r="A9557" s="513" t="s">
        <v>14934</v>
      </c>
      <c r="B9557" s="502">
        <v>95252</v>
      </c>
      <c r="C9557" s="503" t="s">
        <v>5110</v>
      </c>
      <c r="D9557" s="502" t="s">
        <v>13</v>
      </c>
      <c r="E9557" s="504">
        <v>163.51</v>
      </c>
      <c r="F9557" s="512">
        <v>0</v>
      </c>
    </row>
    <row r="9558" spans="1:6">
      <c r="A9558" s="513" t="s">
        <v>14934</v>
      </c>
      <c r="B9558" s="502">
        <v>95251</v>
      </c>
      <c r="C9558" s="503" t="s">
        <v>5109</v>
      </c>
      <c r="D9558" s="502" t="s">
        <v>13</v>
      </c>
      <c r="E9558" s="504">
        <v>134.80000000000001</v>
      </c>
      <c r="F9558" s="512">
        <v>0</v>
      </c>
    </row>
    <row r="9559" spans="1:6">
      <c r="A9559" s="513" t="s">
        <v>14934</v>
      </c>
      <c r="B9559" s="502">
        <v>95250</v>
      </c>
      <c r="C9559" s="503" t="s">
        <v>5108</v>
      </c>
      <c r="D9559" s="502" t="s">
        <v>13</v>
      </c>
      <c r="E9559" s="504">
        <v>91.17</v>
      </c>
      <c r="F9559" s="512">
        <v>0</v>
      </c>
    </row>
    <row r="9560" spans="1:6">
      <c r="A9560" s="513" t="s">
        <v>14934</v>
      </c>
      <c r="B9560" s="502">
        <v>95248</v>
      </c>
      <c r="C9560" s="503" t="s">
        <v>5106</v>
      </c>
      <c r="D9560" s="502" t="s">
        <v>13</v>
      </c>
      <c r="E9560" s="504">
        <v>57.22</v>
      </c>
      <c r="F9560" s="512">
        <v>0</v>
      </c>
    </row>
    <row r="9561" spans="1:6">
      <c r="A9561" s="513" t="s">
        <v>14934</v>
      </c>
      <c r="B9561" s="502">
        <v>95253</v>
      </c>
      <c r="C9561" s="503" t="s">
        <v>5111</v>
      </c>
      <c r="D9561" s="502" t="s">
        <v>13</v>
      </c>
      <c r="E9561" s="504">
        <v>248.44</v>
      </c>
      <c r="F9561" s="512">
        <v>0</v>
      </c>
    </row>
    <row r="9562" spans="1:6">
      <c r="A9562" s="513" t="s">
        <v>14934</v>
      </c>
      <c r="B9562" s="502">
        <v>95249</v>
      </c>
      <c r="C9562" s="503" t="s">
        <v>5107</v>
      </c>
      <c r="D9562" s="502" t="s">
        <v>13</v>
      </c>
      <c r="E9562" s="504">
        <v>67.55</v>
      </c>
      <c r="F9562" s="512">
        <v>0</v>
      </c>
    </row>
    <row r="9563" spans="1:6">
      <c r="A9563" s="513" t="s">
        <v>14934</v>
      </c>
      <c r="B9563" s="502">
        <v>99622</v>
      </c>
      <c r="C9563" s="503" t="s">
        <v>5115</v>
      </c>
      <c r="D9563" s="502" t="s">
        <v>13</v>
      </c>
      <c r="E9563" s="504">
        <v>321.73</v>
      </c>
      <c r="F9563" s="512">
        <v>0.95440000000000003</v>
      </c>
    </row>
    <row r="9564" spans="1:6">
      <c r="A9564" s="513" t="s">
        <v>14934</v>
      </c>
      <c r="B9564" s="502">
        <v>99621</v>
      </c>
      <c r="C9564" s="503" t="s">
        <v>5114</v>
      </c>
      <c r="D9564" s="502" t="s">
        <v>13</v>
      </c>
      <c r="E9564" s="504">
        <v>286.04000000000002</v>
      </c>
      <c r="F9564" s="512">
        <v>0.96060000000000001</v>
      </c>
    </row>
    <row r="9565" spans="1:6">
      <c r="A9565" s="513" t="s">
        <v>14934</v>
      </c>
      <c r="B9565" s="502">
        <v>99620</v>
      </c>
      <c r="C9565" s="503" t="s">
        <v>5113</v>
      </c>
      <c r="D9565" s="502" t="s">
        <v>13</v>
      </c>
      <c r="E9565" s="504">
        <v>191.83</v>
      </c>
      <c r="F9565" s="512">
        <v>0.95679999999999998</v>
      </c>
    </row>
    <row r="9566" spans="1:6">
      <c r="A9566" s="513" t="s">
        <v>14934</v>
      </c>
      <c r="B9566" s="502">
        <v>103008</v>
      </c>
      <c r="C9566" s="503" t="s">
        <v>5129</v>
      </c>
      <c r="D9566" s="502" t="s">
        <v>13</v>
      </c>
      <c r="E9566" s="504">
        <v>115.47</v>
      </c>
      <c r="F9566" s="512">
        <v>0.96499999999999997</v>
      </c>
    </row>
    <row r="9567" spans="1:6">
      <c r="A9567" s="513" t="s">
        <v>14934</v>
      </c>
      <c r="B9567" s="502">
        <v>99624</v>
      </c>
      <c r="C9567" s="503" t="s">
        <v>5117</v>
      </c>
      <c r="D9567" s="502" t="s">
        <v>13</v>
      </c>
      <c r="E9567" s="504">
        <v>640.48</v>
      </c>
      <c r="F9567" s="512">
        <v>0.96060000000000001</v>
      </c>
    </row>
    <row r="9568" spans="1:6">
      <c r="A9568" s="513" t="s">
        <v>14934</v>
      </c>
      <c r="B9568" s="502">
        <v>99623</v>
      </c>
      <c r="C9568" s="503" t="s">
        <v>5116</v>
      </c>
      <c r="D9568" s="502" t="s">
        <v>13</v>
      </c>
      <c r="E9568" s="504">
        <v>449.12</v>
      </c>
      <c r="F9568" s="512">
        <v>0.95789999999999997</v>
      </c>
    </row>
    <row r="9569" spans="1:6">
      <c r="A9569" s="513" t="s">
        <v>14934</v>
      </c>
      <c r="B9569" s="502">
        <v>99625</v>
      </c>
      <c r="C9569" s="503" t="s">
        <v>5118</v>
      </c>
      <c r="D9569" s="502" t="s">
        <v>13</v>
      </c>
      <c r="E9569" s="504">
        <v>881.36</v>
      </c>
      <c r="F9569" s="512">
        <v>0.96409999999999996</v>
      </c>
    </row>
    <row r="9570" spans="1:6">
      <c r="A9570" s="513" t="s">
        <v>14934</v>
      </c>
      <c r="B9570" s="502">
        <v>99619</v>
      </c>
      <c r="C9570" s="503" t="s">
        <v>5112</v>
      </c>
      <c r="D9570" s="502" t="s">
        <v>13</v>
      </c>
      <c r="E9570" s="504">
        <v>141.19999999999999</v>
      </c>
      <c r="F9570" s="512">
        <v>0.95640000000000003</v>
      </c>
    </row>
    <row r="9571" spans="1:6">
      <c r="A9571" s="513" t="s">
        <v>14934</v>
      </c>
      <c r="B9571" s="502">
        <v>99626</v>
      </c>
      <c r="C9571" s="503" t="s">
        <v>5119</v>
      </c>
      <c r="D9571" s="502" t="s">
        <v>13</v>
      </c>
      <c r="E9571" s="504">
        <v>1358.09</v>
      </c>
      <c r="F9571" s="512">
        <v>0.97050000000000003</v>
      </c>
    </row>
    <row r="9572" spans="1:6">
      <c r="A9572" s="513" t="s">
        <v>14934</v>
      </c>
      <c r="B9572" s="502">
        <v>99631</v>
      </c>
      <c r="C9572" s="503" t="s">
        <v>5124</v>
      </c>
      <c r="D9572" s="502" t="s">
        <v>13</v>
      </c>
      <c r="E9572" s="504">
        <v>178.14</v>
      </c>
      <c r="F9572" s="512">
        <v>0.91769999999999996</v>
      </c>
    </row>
    <row r="9573" spans="1:6">
      <c r="A9573" s="513" t="s">
        <v>14934</v>
      </c>
      <c r="B9573" s="502">
        <v>99630</v>
      </c>
      <c r="C9573" s="503" t="s">
        <v>5123</v>
      </c>
      <c r="D9573" s="502" t="s">
        <v>13</v>
      </c>
      <c r="E9573" s="504">
        <v>153.16999999999999</v>
      </c>
      <c r="F9573" s="512">
        <v>0.9264</v>
      </c>
    </row>
    <row r="9574" spans="1:6">
      <c r="A9574" s="513" t="s">
        <v>14934</v>
      </c>
      <c r="B9574" s="502">
        <v>99629</v>
      </c>
      <c r="C9574" s="503" t="s">
        <v>5122</v>
      </c>
      <c r="D9574" s="502" t="s">
        <v>13</v>
      </c>
      <c r="E9574" s="504">
        <v>102.87</v>
      </c>
      <c r="F9574" s="512">
        <v>0.9194</v>
      </c>
    </row>
    <row r="9575" spans="1:6">
      <c r="A9575" s="513" t="s">
        <v>14934</v>
      </c>
      <c r="B9575" s="502">
        <v>99627</v>
      </c>
      <c r="C9575" s="503" t="s">
        <v>5120</v>
      </c>
      <c r="D9575" s="502" t="s">
        <v>13</v>
      </c>
      <c r="E9575" s="504">
        <v>85.16</v>
      </c>
      <c r="F9575" s="512">
        <v>0.9526</v>
      </c>
    </row>
    <row r="9576" spans="1:6">
      <c r="A9576" s="513" t="s">
        <v>14934</v>
      </c>
      <c r="B9576" s="502">
        <v>103009</v>
      </c>
      <c r="C9576" s="503" t="s">
        <v>5130</v>
      </c>
      <c r="D9576" s="502" t="s">
        <v>13</v>
      </c>
      <c r="E9576" s="504">
        <v>406.95</v>
      </c>
      <c r="F9576" s="512">
        <v>0.93789999999999996</v>
      </c>
    </row>
    <row r="9577" spans="1:6">
      <c r="A9577" s="513" t="s">
        <v>14934</v>
      </c>
      <c r="B9577" s="502">
        <v>99632</v>
      </c>
      <c r="C9577" s="503" t="s">
        <v>5125</v>
      </c>
      <c r="D9577" s="502" t="s">
        <v>13</v>
      </c>
      <c r="E9577" s="504">
        <v>257.10000000000002</v>
      </c>
      <c r="F9577" s="512">
        <v>0.9264</v>
      </c>
    </row>
    <row r="9578" spans="1:6">
      <c r="A9578" s="513" t="s">
        <v>14934</v>
      </c>
      <c r="B9578" s="502">
        <v>99633</v>
      </c>
      <c r="C9578" s="503" t="s">
        <v>5126</v>
      </c>
      <c r="D9578" s="502" t="s">
        <v>13</v>
      </c>
      <c r="E9578" s="504">
        <v>552.84</v>
      </c>
      <c r="F9578" s="512">
        <v>0.94279999999999997</v>
      </c>
    </row>
    <row r="9579" spans="1:6">
      <c r="A9579" s="513" t="s">
        <v>14934</v>
      </c>
      <c r="B9579" s="502">
        <v>99628</v>
      </c>
      <c r="C9579" s="503" t="s">
        <v>5121</v>
      </c>
      <c r="D9579" s="502" t="s">
        <v>13</v>
      </c>
      <c r="E9579" s="504">
        <v>92.73</v>
      </c>
      <c r="F9579" s="512">
        <v>0.93359999999999999</v>
      </c>
    </row>
    <row r="9580" spans="1:6">
      <c r="A9580" s="513" t="s">
        <v>14934</v>
      </c>
      <c r="B9580" s="502">
        <v>99634</v>
      </c>
      <c r="C9580" s="503" t="s">
        <v>5127</v>
      </c>
      <c r="D9580" s="502" t="s">
        <v>13</v>
      </c>
      <c r="E9580" s="504">
        <v>944.73</v>
      </c>
      <c r="F9580" s="512">
        <v>0.95750000000000002</v>
      </c>
    </row>
    <row r="9581" spans="1:6">
      <c r="A9581" s="513" t="s">
        <v>14934</v>
      </c>
      <c r="B9581" s="502">
        <v>103013</v>
      </c>
      <c r="C9581" s="503" t="s">
        <v>5134</v>
      </c>
      <c r="D9581" s="502" t="s">
        <v>13</v>
      </c>
      <c r="E9581" s="504">
        <v>165.58</v>
      </c>
      <c r="F9581" s="512">
        <v>0.95579999999999998</v>
      </c>
    </row>
    <row r="9582" spans="1:6">
      <c r="A9582" s="513" t="s">
        <v>14934</v>
      </c>
      <c r="B9582" s="502">
        <v>103012</v>
      </c>
      <c r="C9582" s="503" t="s">
        <v>5133</v>
      </c>
      <c r="D9582" s="502" t="s">
        <v>13</v>
      </c>
      <c r="E9582" s="504">
        <v>153.94</v>
      </c>
      <c r="F9582" s="512">
        <v>0.96340000000000003</v>
      </c>
    </row>
    <row r="9583" spans="1:6">
      <c r="A9583" s="513" t="s">
        <v>14934</v>
      </c>
      <c r="B9583" s="502">
        <v>103011</v>
      </c>
      <c r="C9583" s="503" t="s">
        <v>5132</v>
      </c>
      <c r="D9583" s="502" t="s">
        <v>13</v>
      </c>
      <c r="E9583" s="504">
        <v>97.56</v>
      </c>
      <c r="F9583" s="512">
        <v>0.95760000000000001</v>
      </c>
    </row>
    <row r="9584" spans="1:6">
      <c r="A9584" s="513" t="s">
        <v>14934</v>
      </c>
      <c r="B9584" s="502">
        <v>103015</v>
      </c>
      <c r="C9584" s="503" t="s">
        <v>5136</v>
      </c>
      <c r="D9584" s="502" t="s">
        <v>13</v>
      </c>
      <c r="E9584" s="504">
        <v>441.03</v>
      </c>
      <c r="F9584" s="512">
        <v>0.97140000000000004</v>
      </c>
    </row>
    <row r="9585" spans="1:6">
      <c r="A9585" s="513" t="s">
        <v>14934</v>
      </c>
      <c r="B9585" s="502">
        <v>103014</v>
      </c>
      <c r="C9585" s="503" t="s">
        <v>5135</v>
      </c>
      <c r="D9585" s="502" t="s">
        <v>13</v>
      </c>
      <c r="E9585" s="504">
        <v>249.18</v>
      </c>
      <c r="F9585" s="512">
        <v>0.96209999999999996</v>
      </c>
    </row>
    <row r="9586" spans="1:6">
      <c r="A9586" s="513" t="s">
        <v>14934</v>
      </c>
      <c r="B9586" s="502">
        <v>103016</v>
      </c>
      <c r="C9586" s="503" t="s">
        <v>5137</v>
      </c>
      <c r="D9586" s="502" t="s">
        <v>13</v>
      </c>
      <c r="E9586" s="504">
        <v>603.11</v>
      </c>
      <c r="F9586" s="512">
        <v>0.9738</v>
      </c>
    </row>
    <row r="9587" spans="1:6">
      <c r="A9587" s="513" t="s">
        <v>14934</v>
      </c>
      <c r="B9587" s="502">
        <v>103010</v>
      </c>
      <c r="C9587" s="503" t="s">
        <v>5131</v>
      </c>
      <c r="D9587" s="502" t="s">
        <v>13</v>
      </c>
      <c r="E9587" s="504">
        <v>87.56</v>
      </c>
      <c r="F9587" s="512">
        <v>0.96489999999999998</v>
      </c>
    </row>
    <row r="9588" spans="1:6">
      <c r="A9588" s="513" t="s">
        <v>14934</v>
      </c>
      <c r="B9588" s="502">
        <v>103017</v>
      </c>
      <c r="C9588" s="503" t="s">
        <v>5138</v>
      </c>
      <c r="D9588" s="502" t="s">
        <v>13</v>
      </c>
      <c r="E9588" s="504">
        <v>1053.6600000000001</v>
      </c>
      <c r="F9588" s="512">
        <v>0.98099999999999998</v>
      </c>
    </row>
    <row r="9589" spans="1:6">
      <c r="A9589" s="513" t="s">
        <v>14934</v>
      </c>
      <c r="B9589" s="502">
        <v>103033</v>
      </c>
      <c r="C9589" s="503" t="s">
        <v>14935</v>
      </c>
      <c r="D9589" s="502" t="s">
        <v>13</v>
      </c>
      <c r="E9589" s="504">
        <v>0</v>
      </c>
      <c r="F9589" s="512"/>
    </row>
    <row r="9590" spans="1:6">
      <c r="A9590" s="513" t="s">
        <v>14934</v>
      </c>
      <c r="B9590" s="502">
        <v>103032</v>
      </c>
      <c r="C9590" s="503" t="s">
        <v>14936</v>
      </c>
      <c r="D9590" s="502" t="s">
        <v>13</v>
      </c>
      <c r="E9590" s="504">
        <v>0</v>
      </c>
      <c r="F9590" s="512"/>
    </row>
    <row r="9591" spans="1:6">
      <c r="A9591" s="513" t="s">
        <v>14934</v>
      </c>
      <c r="B9591" s="502">
        <v>103030</v>
      </c>
      <c r="C9591" s="503" t="s">
        <v>14937</v>
      </c>
      <c r="D9591" s="502" t="s">
        <v>13</v>
      </c>
      <c r="E9591" s="504">
        <v>0</v>
      </c>
      <c r="F9591" s="512"/>
    </row>
    <row r="9592" spans="1:6">
      <c r="A9592" s="513" t="s">
        <v>14934</v>
      </c>
      <c r="B9592" s="502">
        <v>103031</v>
      </c>
      <c r="C9592" s="503" t="s">
        <v>14938</v>
      </c>
      <c r="D9592" s="502" t="s">
        <v>13</v>
      </c>
      <c r="E9592" s="504">
        <v>0</v>
      </c>
      <c r="F9592" s="512"/>
    </row>
    <row r="9593" spans="1:6">
      <c r="A9593" s="513" t="s">
        <v>14934</v>
      </c>
      <c r="B9593" s="502">
        <v>103035</v>
      </c>
      <c r="C9593" s="503" t="s">
        <v>14939</v>
      </c>
      <c r="D9593" s="502" t="s">
        <v>13</v>
      </c>
      <c r="E9593" s="504">
        <v>0</v>
      </c>
      <c r="F9593" s="512"/>
    </row>
    <row r="9594" spans="1:6">
      <c r="A9594" s="513" t="s">
        <v>14934</v>
      </c>
      <c r="B9594" s="502">
        <v>103034</v>
      </c>
      <c r="C9594" s="503" t="s">
        <v>14940</v>
      </c>
      <c r="D9594" s="502" t="s">
        <v>13</v>
      </c>
      <c r="E9594" s="504">
        <v>0</v>
      </c>
      <c r="F9594" s="512"/>
    </row>
    <row r="9595" spans="1:6">
      <c r="A9595" s="513" t="s">
        <v>14934</v>
      </c>
      <c r="B9595" s="502">
        <v>103024</v>
      </c>
      <c r="C9595" s="503" t="s">
        <v>14941</v>
      </c>
      <c r="D9595" s="502" t="s">
        <v>13</v>
      </c>
      <c r="E9595" s="504">
        <v>0</v>
      </c>
      <c r="F9595" s="512"/>
    </row>
    <row r="9596" spans="1:6">
      <c r="A9596" s="513" t="s">
        <v>14934</v>
      </c>
      <c r="B9596" s="502">
        <v>103023</v>
      </c>
      <c r="C9596" s="503" t="s">
        <v>14942</v>
      </c>
      <c r="D9596" s="502" t="s">
        <v>13</v>
      </c>
      <c r="E9596" s="504">
        <v>0</v>
      </c>
      <c r="F9596" s="512"/>
    </row>
    <row r="9597" spans="1:6">
      <c r="A9597" s="513" t="s">
        <v>14934</v>
      </c>
      <c r="B9597" s="502">
        <v>103022</v>
      </c>
      <c r="C9597" s="503" t="s">
        <v>14943</v>
      </c>
      <c r="D9597" s="502" t="s">
        <v>13</v>
      </c>
      <c r="E9597" s="504">
        <v>0</v>
      </c>
      <c r="F9597" s="512"/>
    </row>
    <row r="9598" spans="1:6">
      <c r="A9598" s="513" t="s">
        <v>14934</v>
      </c>
      <c r="B9598" s="502">
        <v>103020</v>
      </c>
      <c r="C9598" s="503" t="s">
        <v>14944</v>
      </c>
      <c r="D9598" s="502" t="s">
        <v>13</v>
      </c>
      <c r="E9598" s="504">
        <v>0</v>
      </c>
      <c r="F9598" s="512"/>
    </row>
    <row r="9599" spans="1:6">
      <c r="A9599" s="513" t="s">
        <v>14934</v>
      </c>
      <c r="B9599" s="502">
        <v>103026</v>
      </c>
      <c r="C9599" s="503" t="s">
        <v>14945</v>
      </c>
      <c r="D9599" s="502" t="s">
        <v>13</v>
      </c>
      <c r="E9599" s="504">
        <v>0</v>
      </c>
      <c r="F9599" s="512"/>
    </row>
    <row r="9600" spans="1:6">
      <c r="A9600" s="513" t="s">
        <v>14934</v>
      </c>
      <c r="B9600" s="502">
        <v>103025</v>
      </c>
      <c r="C9600" s="503" t="s">
        <v>14946</v>
      </c>
      <c r="D9600" s="502" t="s">
        <v>13</v>
      </c>
      <c r="E9600" s="504">
        <v>0</v>
      </c>
      <c r="F9600" s="512"/>
    </row>
    <row r="9601" spans="1:6">
      <c r="A9601" s="513" t="s">
        <v>14934</v>
      </c>
      <c r="B9601" s="502">
        <v>103021</v>
      </c>
      <c r="C9601" s="503" t="s">
        <v>14947</v>
      </c>
      <c r="D9601" s="502" t="s">
        <v>13</v>
      </c>
      <c r="E9601" s="504">
        <v>0</v>
      </c>
      <c r="F9601" s="512"/>
    </row>
    <row r="9602" spans="1:6">
      <c r="A9602" s="513" t="s">
        <v>14934</v>
      </c>
      <c r="B9602" s="502">
        <v>103027</v>
      </c>
      <c r="C9602" s="503" t="s">
        <v>14948</v>
      </c>
      <c r="D9602" s="502" t="s">
        <v>13</v>
      </c>
      <c r="E9602" s="504">
        <v>0</v>
      </c>
      <c r="F9602" s="512"/>
    </row>
    <row r="9603" spans="1:6">
      <c r="A9603" s="513" t="s">
        <v>14934</v>
      </c>
      <c r="B9603" s="502">
        <v>103028</v>
      </c>
      <c r="C9603" s="503" t="s">
        <v>14949</v>
      </c>
      <c r="D9603" s="502" t="s">
        <v>13</v>
      </c>
      <c r="E9603" s="504">
        <v>0</v>
      </c>
      <c r="F9603" s="512"/>
    </row>
    <row r="9604" spans="1:6">
      <c r="A9604" s="513" t="s">
        <v>14950</v>
      </c>
      <c r="B9604" s="502">
        <v>103563</v>
      </c>
      <c r="C9604" s="503" t="s">
        <v>14951</v>
      </c>
      <c r="D9604" s="502" t="s">
        <v>13</v>
      </c>
      <c r="E9604" s="504">
        <v>0</v>
      </c>
      <c r="F9604" s="512"/>
    </row>
    <row r="9605" spans="1:6">
      <c r="A9605" s="513" t="s">
        <v>14950</v>
      </c>
      <c r="B9605" s="502">
        <v>103564</v>
      </c>
      <c r="C9605" s="503" t="s">
        <v>14952</v>
      </c>
      <c r="D9605" s="502" t="s">
        <v>13</v>
      </c>
      <c r="E9605" s="504">
        <v>0</v>
      </c>
      <c r="F9605" s="512"/>
    </row>
    <row r="9606" spans="1:6">
      <c r="A9606" s="513" t="s">
        <v>14950</v>
      </c>
      <c r="B9606" s="502">
        <v>103565</v>
      </c>
      <c r="C9606" s="503" t="s">
        <v>14953</v>
      </c>
      <c r="D9606" s="502" t="s">
        <v>13</v>
      </c>
      <c r="E9606" s="504">
        <v>0</v>
      </c>
      <c r="F9606" s="512"/>
    </row>
    <row r="9607" spans="1:6">
      <c r="A9607" s="513" t="s">
        <v>14950</v>
      </c>
      <c r="B9607" s="502">
        <v>103566</v>
      </c>
      <c r="C9607" s="503" t="s">
        <v>14954</v>
      </c>
      <c r="D9607" s="502" t="s">
        <v>13</v>
      </c>
      <c r="E9607" s="504">
        <v>0</v>
      </c>
      <c r="F9607" s="512"/>
    </row>
    <row r="9608" spans="1:6">
      <c r="A9608" s="513" t="s">
        <v>14950</v>
      </c>
      <c r="B9608" s="502">
        <v>103567</v>
      </c>
      <c r="C9608" s="503" t="s">
        <v>14955</v>
      </c>
      <c r="D9608" s="502" t="s">
        <v>13</v>
      </c>
      <c r="E9608" s="504">
        <v>0</v>
      </c>
      <c r="F9608" s="512"/>
    </row>
    <row r="9609" spans="1:6">
      <c r="A9609" s="513" t="s">
        <v>14950</v>
      </c>
      <c r="B9609" s="502">
        <v>103568</v>
      </c>
      <c r="C9609" s="503" t="s">
        <v>14956</v>
      </c>
      <c r="D9609" s="502" t="s">
        <v>13</v>
      </c>
      <c r="E9609" s="504">
        <v>0</v>
      </c>
      <c r="F9609" s="512"/>
    </row>
    <row r="9610" spans="1:6">
      <c r="A9610" s="513" t="s">
        <v>14950</v>
      </c>
      <c r="B9610" s="502">
        <v>103569</v>
      </c>
      <c r="C9610" s="503" t="s">
        <v>14957</v>
      </c>
      <c r="D9610" s="502" t="s">
        <v>13</v>
      </c>
      <c r="E9610" s="504">
        <v>0</v>
      </c>
      <c r="F9610" s="512"/>
    </row>
    <row r="9611" spans="1:6">
      <c r="A9611" s="513" t="s">
        <v>14950</v>
      </c>
      <c r="B9611" s="502">
        <v>103570</v>
      </c>
      <c r="C9611" s="503" t="s">
        <v>14958</v>
      </c>
      <c r="D9611" s="502" t="s">
        <v>13</v>
      </c>
      <c r="E9611" s="504">
        <v>0</v>
      </c>
      <c r="F9611" s="512"/>
    </row>
    <row r="9612" spans="1:6">
      <c r="A9612" s="513" t="s">
        <v>14950</v>
      </c>
      <c r="B9612" s="502">
        <v>103571</v>
      </c>
      <c r="C9612" s="503" t="s">
        <v>14959</v>
      </c>
      <c r="D9612" s="502" t="s">
        <v>13</v>
      </c>
      <c r="E9612" s="504">
        <v>0</v>
      </c>
      <c r="F9612" s="512"/>
    </row>
    <row r="9613" spans="1:6">
      <c r="A9613" s="513" t="s">
        <v>14950</v>
      </c>
      <c r="B9613" s="502">
        <v>103562</v>
      </c>
      <c r="C9613" s="503" t="s">
        <v>14960</v>
      </c>
      <c r="D9613" s="502" t="s">
        <v>13</v>
      </c>
      <c r="E9613" s="504">
        <v>0</v>
      </c>
      <c r="F9613" s="512"/>
    </row>
    <row r="9614" spans="1:6">
      <c r="A9614" s="513" t="s">
        <v>14950</v>
      </c>
      <c r="B9614" s="502">
        <v>103573</v>
      </c>
      <c r="C9614" s="503" t="s">
        <v>14961</v>
      </c>
      <c r="D9614" s="502" t="s">
        <v>13</v>
      </c>
      <c r="E9614" s="504">
        <v>0</v>
      </c>
      <c r="F9614" s="512"/>
    </row>
    <row r="9615" spans="1:6">
      <c r="A9615" s="513" t="s">
        <v>14950</v>
      </c>
      <c r="B9615" s="502">
        <v>103585</v>
      </c>
      <c r="C9615" s="503" t="s">
        <v>14962</v>
      </c>
      <c r="D9615" s="502" t="s">
        <v>13</v>
      </c>
      <c r="E9615" s="504">
        <v>0</v>
      </c>
      <c r="F9615" s="512"/>
    </row>
    <row r="9616" spans="1:6">
      <c r="A9616" s="513" t="s">
        <v>14950</v>
      </c>
      <c r="B9616" s="502">
        <v>103586</v>
      </c>
      <c r="C9616" s="503" t="s">
        <v>14963</v>
      </c>
      <c r="D9616" s="502" t="s">
        <v>13</v>
      </c>
      <c r="E9616" s="504">
        <v>0</v>
      </c>
      <c r="F9616" s="512"/>
    </row>
    <row r="9617" spans="1:6">
      <c r="A9617" s="513" t="s">
        <v>14950</v>
      </c>
      <c r="B9617" s="502">
        <v>103574</v>
      </c>
      <c r="C9617" s="503" t="s">
        <v>14964</v>
      </c>
      <c r="D9617" s="502" t="s">
        <v>13</v>
      </c>
      <c r="E9617" s="504">
        <v>0</v>
      </c>
      <c r="F9617" s="512"/>
    </row>
    <row r="9618" spans="1:6">
      <c r="A9618" s="513" t="s">
        <v>14950</v>
      </c>
      <c r="B9618" s="502">
        <v>103575</v>
      </c>
      <c r="C9618" s="503" t="s">
        <v>14965</v>
      </c>
      <c r="D9618" s="502" t="s">
        <v>13</v>
      </c>
      <c r="E9618" s="504">
        <v>0</v>
      </c>
      <c r="F9618" s="512"/>
    </row>
    <row r="9619" spans="1:6">
      <c r="A9619" s="513" t="s">
        <v>14950</v>
      </c>
      <c r="B9619" s="502">
        <v>103576</v>
      </c>
      <c r="C9619" s="503" t="s">
        <v>14966</v>
      </c>
      <c r="D9619" s="502" t="s">
        <v>13</v>
      </c>
      <c r="E9619" s="504">
        <v>0</v>
      </c>
      <c r="F9619" s="512"/>
    </row>
    <row r="9620" spans="1:6">
      <c r="A9620" s="513" t="s">
        <v>14950</v>
      </c>
      <c r="B9620" s="502">
        <v>103577</v>
      </c>
      <c r="C9620" s="503" t="s">
        <v>14967</v>
      </c>
      <c r="D9620" s="502" t="s">
        <v>13</v>
      </c>
      <c r="E9620" s="504">
        <v>0</v>
      </c>
      <c r="F9620" s="512"/>
    </row>
    <row r="9621" spans="1:6">
      <c r="A9621" s="513" t="s">
        <v>14950</v>
      </c>
      <c r="B9621" s="502">
        <v>103578</v>
      </c>
      <c r="C9621" s="503" t="s">
        <v>14968</v>
      </c>
      <c r="D9621" s="502" t="s">
        <v>13</v>
      </c>
      <c r="E9621" s="504">
        <v>0</v>
      </c>
      <c r="F9621" s="512"/>
    </row>
    <row r="9622" spans="1:6">
      <c r="A9622" s="513" t="s">
        <v>14950</v>
      </c>
      <c r="B9622" s="502">
        <v>103579</v>
      </c>
      <c r="C9622" s="503" t="s">
        <v>14969</v>
      </c>
      <c r="D9622" s="502" t="s">
        <v>13</v>
      </c>
      <c r="E9622" s="504">
        <v>0</v>
      </c>
      <c r="F9622" s="512"/>
    </row>
    <row r="9623" spans="1:6">
      <c r="A9623" s="513" t="s">
        <v>14950</v>
      </c>
      <c r="B9623" s="502">
        <v>103580</v>
      </c>
      <c r="C9623" s="503" t="s">
        <v>14970</v>
      </c>
      <c r="D9623" s="502" t="s">
        <v>13</v>
      </c>
      <c r="E9623" s="504">
        <v>0</v>
      </c>
      <c r="F9623" s="512"/>
    </row>
    <row r="9624" spans="1:6">
      <c r="A9624" s="513" t="s">
        <v>14950</v>
      </c>
      <c r="B9624" s="502">
        <v>103581</v>
      </c>
      <c r="C9624" s="503" t="s">
        <v>14971</v>
      </c>
      <c r="D9624" s="502" t="s">
        <v>13</v>
      </c>
      <c r="E9624" s="504">
        <v>0</v>
      </c>
      <c r="F9624" s="512"/>
    </row>
    <row r="9625" spans="1:6">
      <c r="A9625" s="513" t="s">
        <v>14950</v>
      </c>
      <c r="B9625" s="502">
        <v>103582</v>
      </c>
      <c r="C9625" s="503" t="s">
        <v>14972</v>
      </c>
      <c r="D9625" s="502" t="s">
        <v>13</v>
      </c>
      <c r="E9625" s="504">
        <v>0</v>
      </c>
      <c r="F9625" s="512"/>
    </row>
    <row r="9626" spans="1:6">
      <c r="A9626" s="513" t="s">
        <v>14950</v>
      </c>
      <c r="B9626" s="502">
        <v>103572</v>
      </c>
      <c r="C9626" s="503" t="s">
        <v>14973</v>
      </c>
      <c r="D9626" s="502" t="s">
        <v>13</v>
      </c>
      <c r="E9626" s="504">
        <v>0</v>
      </c>
      <c r="F9626" s="512"/>
    </row>
    <row r="9627" spans="1:6">
      <c r="A9627" s="513" t="s">
        <v>14950</v>
      </c>
      <c r="B9627" s="502">
        <v>103583</v>
      </c>
      <c r="C9627" s="503" t="s">
        <v>14974</v>
      </c>
      <c r="D9627" s="502" t="s">
        <v>13</v>
      </c>
      <c r="E9627" s="504">
        <v>0</v>
      </c>
      <c r="F9627" s="512"/>
    </row>
    <row r="9628" spans="1:6">
      <c r="A9628" s="513" t="s">
        <v>14950</v>
      </c>
      <c r="B9628" s="502">
        <v>103584</v>
      </c>
      <c r="C9628" s="503" t="s">
        <v>14975</v>
      </c>
      <c r="D9628" s="502" t="s">
        <v>13</v>
      </c>
      <c r="E9628" s="504">
        <v>0</v>
      </c>
      <c r="F9628" s="512"/>
    </row>
    <row r="9629" spans="1:6">
      <c r="A9629" s="513" t="s">
        <v>14950</v>
      </c>
      <c r="B9629" s="502">
        <v>103557</v>
      </c>
      <c r="C9629" s="503" t="s">
        <v>14976</v>
      </c>
      <c r="D9629" s="502" t="s">
        <v>13</v>
      </c>
      <c r="E9629" s="504">
        <v>0</v>
      </c>
      <c r="F9629" s="512"/>
    </row>
    <row r="9630" spans="1:6">
      <c r="A9630" s="513" t="s">
        <v>14950</v>
      </c>
      <c r="B9630" s="502">
        <v>103558</v>
      </c>
      <c r="C9630" s="503" t="s">
        <v>14977</v>
      </c>
      <c r="D9630" s="502" t="s">
        <v>13</v>
      </c>
      <c r="E9630" s="504">
        <v>0</v>
      </c>
      <c r="F9630" s="512"/>
    </row>
    <row r="9631" spans="1:6">
      <c r="A9631" s="513" t="s">
        <v>14950</v>
      </c>
      <c r="B9631" s="502">
        <v>103559</v>
      </c>
      <c r="C9631" s="503" t="s">
        <v>14978</v>
      </c>
      <c r="D9631" s="502" t="s">
        <v>13</v>
      </c>
      <c r="E9631" s="504">
        <v>0</v>
      </c>
      <c r="F9631" s="512"/>
    </row>
    <row r="9632" spans="1:6">
      <c r="A9632" s="513" t="s">
        <v>14950</v>
      </c>
      <c r="B9632" s="502">
        <v>103560</v>
      </c>
      <c r="C9632" s="503" t="s">
        <v>14979</v>
      </c>
      <c r="D9632" s="502" t="s">
        <v>13</v>
      </c>
      <c r="E9632" s="504">
        <v>0</v>
      </c>
      <c r="F9632" s="512"/>
    </row>
    <row r="9633" spans="1:6">
      <c r="A9633" s="513" t="s">
        <v>14950</v>
      </c>
      <c r="B9633" s="502">
        <v>103561</v>
      </c>
      <c r="C9633" s="503" t="s">
        <v>14980</v>
      </c>
      <c r="D9633" s="502" t="s">
        <v>13</v>
      </c>
      <c r="E9633" s="504">
        <v>0</v>
      </c>
      <c r="F9633" s="512"/>
    </row>
    <row r="9634" spans="1:6">
      <c r="A9634" s="513" t="s">
        <v>14950</v>
      </c>
      <c r="B9634" s="502">
        <v>103529</v>
      </c>
      <c r="C9634" s="503" t="s">
        <v>14981</v>
      </c>
      <c r="D9634" s="502" t="s">
        <v>13</v>
      </c>
      <c r="E9634" s="504">
        <v>0</v>
      </c>
      <c r="F9634" s="512"/>
    </row>
    <row r="9635" spans="1:6">
      <c r="A9635" s="513" t="s">
        <v>14950</v>
      </c>
      <c r="B9635" s="502">
        <v>103530</v>
      </c>
      <c r="C9635" s="503" t="s">
        <v>14982</v>
      </c>
      <c r="D9635" s="502" t="s">
        <v>13</v>
      </c>
      <c r="E9635" s="504">
        <v>0</v>
      </c>
      <c r="F9635" s="512"/>
    </row>
    <row r="9636" spans="1:6">
      <c r="A9636" s="513" t="s">
        <v>14950</v>
      </c>
      <c r="B9636" s="502">
        <v>103531</v>
      </c>
      <c r="C9636" s="503" t="s">
        <v>14983</v>
      </c>
      <c r="D9636" s="502" t="s">
        <v>13</v>
      </c>
      <c r="E9636" s="504">
        <v>0</v>
      </c>
      <c r="F9636" s="512"/>
    </row>
    <row r="9637" spans="1:6">
      <c r="A9637" s="513" t="s">
        <v>14950</v>
      </c>
      <c r="B9637" s="502">
        <v>103532</v>
      </c>
      <c r="C9637" s="503" t="s">
        <v>14984</v>
      </c>
      <c r="D9637" s="502" t="s">
        <v>13</v>
      </c>
      <c r="E9637" s="504">
        <v>0</v>
      </c>
      <c r="F9637" s="512"/>
    </row>
    <row r="9638" spans="1:6">
      <c r="A9638" s="513" t="s">
        <v>14950</v>
      </c>
      <c r="B9638" s="502">
        <v>103533</v>
      </c>
      <c r="C9638" s="503" t="s">
        <v>14985</v>
      </c>
      <c r="D9638" s="502" t="s">
        <v>13</v>
      </c>
      <c r="E9638" s="504">
        <v>0</v>
      </c>
      <c r="F9638" s="512"/>
    </row>
    <row r="9639" spans="1:6">
      <c r="A9639" s="513" t="s">
        <v>14950</v>
      </c>
      <c r="B9639" s="502">
        <v>103534</v>
      </c>
      <c r="C9639" s="503" t="s">
        <v>14986</v>
      </c>
      <c r="D9639" s="502" t="s">
        <v>13</v>
      </c>
      <c r="E9639" s="504">
        <v>0</v>
      </c>
      <c r="F9639" s="512"/>
    </row>
    <row r="9640" spans="1:6">
      <c r="A9640" s="513" t="s">
        <v>14950</v>
      </c>
      <c r="B9640" s="502">
        <v>103535</v>
      </c>
      <c r="C9640" s="503" t="s">
        <v>14987</v>
      </c>
      <c r="D9640" s="502" t="s">
        <v>13</v>
      </c>
      <c r="E9640" s="504">
        <v>0</v>
      </c>
      <c r="F9640" s="512"/>
    </row>
    <row r="9641" spans="1:6">
      <c r="A9641" s="513" t="s">
        <v>14950</v>
      </c>
      <c r="B9641" s="502">
        <v>103527</v>
      </c>
      <c r="C9641" s="503" t="s">
        <v>14988</v>
      </c>
      <c r="D9641" s="502" t="s">
        <v>13</v>
      </c>
      <c r="E9641" s="504">
        <v>0</v>
      </c>
      <c r="F9641" s="512"/>
    </row>
    <row r="9642" spans="1:6">
      <c r="A9642" s="513" t="s">
        <v>14950</v>
      </c>
      <c r="B9642" s="502">
        <v>103536</v>
      </c>
      <c r="C9642" s="503" t="s">
        <v>14989</v>
      </c>
      <c r="D9642" s="502" t="s">
        <v>13</v>
      </c>
      <c r="E9642" s="504">
        <v>0</v>
      </c>
      <c r="F9642" s="512"/>
    </row>
    <row r="9643" spans="1:6">
      <c r="A9643" s="513" t="s">
        <v>14950</v>
      </c>
      <c r="B9643" s="502">
        <v>103528</v>
      </c>
      <c r="C9643" s="503" t="s">
        <v>14990</v>
      </c>
      <c r="D9643" s="502" t="s">
        <v>13</v>
      </c>
      <c r="E9643" s="504">
        <v>0</v>
      </c>
      <c r="F9643" s="512"/>
    </row>
    <row r="9644" spans="1:6">
      <c r="A9644" s="513" t="s">
        <v>14950</v>
      </c>
      <c r="B9644" s="502">
        <v>103541</v>
      </c>
      <c r="C9644" s="503" t="s">
        <v>14991</v>
      </c>
      <c r="D9644" s="502" t="s">
        <v>13</v>
      </c>
      <c r="E9644" s="504">
        <v>0</v>
      </c>
      <c r="F9644" s="512"/>
    </row>
    <row r="9645" spans="1:6">
      <c r="A9645" s="513" t="s">
        <v>14950</v>
      </c>
      <c r="B9645" s="502">
        <v>103539</v>
      </c>
      <c r="C9645" s="503" t="s">
        <v>14992</v>
      </c>
      <c r="D9645" s="502" t="s">
        <v>13</v>
      </c>
      <c r="E9645" s="504">
        <v>0</v>
      </c>
      <c r="F9645" s="512"/>
    </row>
    <row r="9646" spans="1:6">
      <c r="A9646" s="513" t="s">
        <v>14950</v>
      </c>
      <c r="B9646" s="502">
        <v>103540</v>
      </c>
      <c r="C9646" s="503" t="s">
        <v>14993</v>
      </c>
      <c r="D9646" s="502" t="s">
        <v>13</v>
      </c>
      <c r="E9646" s="504">
        <v>0</v>
      </c>
      <c r="F9646" s="512"/>
    </row>
    <row r="9647" spans="1:6">
      <c r="A9647" s="513" t="s">
        <v>14950</v>
      </c>
      <c r="B9647" s="502">
        <v>103542</v>
      </c>
      <c r="C9647" s="503" t="s">
        <v>14994</v>
      </c>
      <c r="D9647" s="502" t="s">
        <v>13</v>
      </c>
      <c r="E9647" s="504">
        <v>0</v>
      </c>
      <c r="F9647" s="512"/>
    </row>
    <row r="9648" spans="1:6">
      <c r="A9648" s="513" t="s">
        <v>14950</v>
      </c>
      <c r="B9648" s="502">
        <v>103543</v>
      </c>
      <c r="C9648" s="503" t="s">
        <v>14995</v>
      </c>
      <c r="D9648" s="502" t="s">
        <v>13</v>
      </c>
      <c r="E9648" s="504">
        <v>0</v>
      </c>
      <c r="F9648" s="512"/>
    </row>
    <row r="9649" spans="1:6">
      <c r="A9649" s="513" t="s">
        <v>14950</v>
      </c>
      <c r="B9649" s="502">
        <v>103544</v>
      </c>
      <c r="C9649" s="503" t="s">
        <v>14996</v>
      </c>
      <c r="D9649" s="502" t="s">
        <v>13</v>
      </c>
      <c r="E9649" s="504">
        <v>0</v>
      </c>
      <c r="F9649" s="512"/>
    </row>
    <row r="9650" spans="1:6">
      <c r="A9650" s="513" t="s">
        <v>14950</v>
      </c>
      <c r="B9650" s="502">
        <v>103545</v>
      </c>
      <c r="C9650" s="503" t="s">
        <v>14997</v>
      </c>
      <c r="D9650" s="502" t="s">
        <v>13</v>
      </c>
      <c r="E9650" s="504">
        <v>0</v>
      </c>
      <c r="F9650" s="512"/>
    </row>
    <row r="9651" spans="1:6">
      <c r="A9651" s="513" t="s">
        <v>14950</v>
      </c>
      <c r="B9651" s="502">
        <v>103537</v>
      </c>
      <c r="C9651" s="503" t="s">
        <v>14998</v>
      </c>
      <c r="D9651" s="502" t="s">
        <v>13</v>
      </c>
      <c r="E9651" s="504">
        <v>0</v>
      </c>
      <c r="F9651" s="512"/>
    </row>
    <row r="9652" spans="1:6">
      <c r="A9652" s="513" t="s">
        <v>14950</v>
      </c>
      <c r="B9652" s="502">
        <v>103546</v>
      </c>
      <c r="C9652" s="503" t="s">
        <v>14999</v>
      </c>
      <c r="D9652" s="502" t="s">
        <v>13</v>
      </c>
      <c r="E9652" s="504">
        <v>0</v>
      </c>
      <c r="F9652" s="512"/>
    </row>
    <row r="9653" spans="1:6">
      <c r="A9653" s="513" t="s">
        <v>14950</v>
      </c>
      <c r="B9653" s="502">
        <v>103538</v>
      </c>
      <c r="C9653" s="503" t="s">
        <v>15000</v>
      </c>
      <c r="D9653" s="502" t="s">
        <v>13</v>
      </c>
      <c r="E9653" s="504">
        <v>0</v>
      </c>
      <c r="F9653" s="512"/>
    </row>
    <row r="9654" spans="1:6">
      <c r="A9654" s="513" t="s">
        <v>14950</v>
      </c>
      <c r="B9654" s="502">
        <v>103549</v>
      </c>
      <c r="C9654" s="503" t="s">
        <v>15001</v>
      </c>
      <c r="D9654" s="502" t="s">
        <v>13</v>
      </c>
      <c r="E9654" s="504">
        <v>0</v>
      </c>
      <c r="F9654" s="512"/>
    </row>
    <row r="9655" spans="1:6">
      <c r="A9655" s="513" t="s">
        <v>14950</v>
      </c>
      <c r="B9655" s="502">
        <v>103550</v>
      </c>
      <c r="C9655" s="503" t="s">
        <v>15002</v>
      </c>
      <c r="D9655" s="502" t="s">
        <v>13</v>
      </c>
      <c r="E9655" s="504">
        <v>0</v>
      </c>
      <c r="F9655" s="512"/>
    </row>
    <row r="9656" spans="1:6">
      <c r="A9656" s="513" t="s">
        <v>14950</v>
      </c>
      <c r="B9656" s="502">
        <v>103551</v>
      </c>
      <c r="C9656" s="503" t="s">
        <v>15003</v>
      </c>
      <c r="D9656" s="502" t="s">
        <v>13</v>
      </c>
      <c r="E9656" s="504">
        <v>0</v>
      </c>
      <c r="F9656" s="512"/>
    </row>
    <row r="9657" spans="1:6">
      <c r="A9657" s="513" t="s">
        <v>14950</v>
      </c>
      <c r="B9657" s="502">
        <v>103552</v>
      </c>
      <c r="C9657" s="503" t="s">
        <v>15004</v>
      </c>
      <c r="D9657" s="502" t="s">
        <v>13</v>
      </c>
      <c r="E9657" s="504">
        <v>0</v>
      </c>
      <c r="F9657" s="512"/>
    </row>
    <row r="9658" spans="1:6">
      <c r="A9658" s="513" t="s">
        <v>14950</v>
      </c>
      <c r="B9658" s="502">
        <v>103553</v>
      </c>
      <c r="C9658" s="503" t="s">
        <v>15005</v>
      </c>
      <c r="D9658" s="502" t="s">
        <v>13</v>
      </c>
      <c r="E9658" s="504">
        <v>0</v>
      </c>
      <c r="F9658" s="512"/>
    </row>
    <row r="9659" spans="1:6">
      <c r="A9659" s="513" t="s">
        <v>14950</v>
      </c>
      <c r="B9659" s="502">
        <v>103554</v>
      </c>
      <c r="C9659" s="503" t="s">
        <v>15006</v>
      </c>
      <c r="D9659" s="502" t="s">
        <v>13</v>
      </c>
      <c r="E9659" s="504">
        <v>0</v>
      </c>
      <c r="F9659" s="512"/>
    </row>
    <row r="9660" spans="1:6">
      <c r="A9660" s="513" t="s">
        <v>14950</v>
      </c>
      <c r="B9660" s="502">
        <v>103555</v>
      </c>
      <c r="C9660" s="503" t="s">
        <v>15007</v>
      </c>
      <c r="D9660" s="502" t="s">
        <v>13</v>
      </c>
      <c r="E9660" s="504">
        <v>0</v>
      </c>
      <c r="F9660" s="512"/>
    </row>
    <row r="9661" spans="1:6">
      <c r="A9661" s="513" t="s">
        <v>14950</v>
      </c>
      <c r="B9661" s="502">
        <v>103547</v>
      </c>
      <c r="C9661" s="503" t="s">
        <v>15008</v>
      </c>
      <c r="D9661" s="502" t="s">
        <v>13</v>
      </c>
      <c r="E9661" s="504">
        <v>0</v>
      </c>
      <c r="F9661" s="512"/>
    </row>
    <row r="9662" spans="1:6">
      <c r="A9662" s="513" t="s">
        <v>14950</v>
      </c>
      <c r="B9662" s="502">
        <v>103556</v>
      </c>
      <c r="C9662" s="503" t="s">
        <v>15009</v>
      </c>
      <c r="D9662" s="502" t="s">
        <v>13</v>
      </c>
      <c r="E9662" s="504">
        <v>0</v>
      </c>
      <c r="F9662" s="512"/>
    </row>
    <row r="9663" spans="1:6">
      <c r="A9663" s="513" t="s">
        <v>14950</v>
      </c>
      <c r="B9663" s="502">
        <v>103548</v>
      </c>
      <c r="C9663" s="503" t="s">
        <v>15010</v>
      </c>
      <c r="D9663" s="502" t="s">
        <v>13</v>
      </c>
      <c r="E9663" s="504">
        <v>0</v>
      </c>
      <c r="F9663" s="512"/>
    </row>
  </sheetData>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tabColor theme="8"/>
  </sheetPr>
  <dimension ref="A1:F4848"/>
  <sheetViews>
    <sheetView zoomScale="115" zoomScaleNormal="115" workbookViewId="0">
      <selection activeCell="B5" sqref="B5"/>
    </sheetView>
  </sheetViews>
  <sheetFormatPr defaultRowHeight="15"/>
  <cols>
    <col min="1" max="1" width="24" customWidth="1"/>
    <col min="2" max="2" width="78.140625" customWidth="1"/>
    <col min="3" max="3" width="21.140625" customWidth="1"/>
    <col min="4" max="4" width="18.7109375" customWidth="1"/>
    <col min="5" max="5" width="22.28515625" customWidth="1"/>
    <col min="6" max="6" width="34.5703125" bestFit="1" customWidth="1"/>
  </cols>
  <sheetData>
    <row r="1" spans="1:5">
      <c r="A1" t="s">
        <v>6108</v>
      </c>
    </row>
    <row r="2" spans="1:5">
      <c r="A2" t="s">
        <v>1303</v>
      </c>
    </row>
    <row r="3" spans="1:5">
      <c r="A3" s="503" t="s">
        <v>12777</v>
      </c>
      <c r="B3" s="505" t="s">
        <v>12778</v>
      </c>
    </row>
    <row r="4" spans="1:5">
      <c r="A4" t="s">
        <v>15011</v>
      </c>
    </row>
    <row r="5" spans="1:5">
      <c r="A5" t="s">
        <v>12779</v>
      </c>
    </row>
    <row r="6" spans="1:5">
      <c r="A6" t="s">
        <v>1303</v>
      </c>
    </row>
    <row r="7" spans="1:5">
      <c r="A7" t="s">
        <v>1298</v>
      </c>
      <c r="B7" t="s">
        <v>1299</v>
      </c>
      <c r="C7" t="s">
        <v>6109</v>
      </c>
      <c r="D7" t="s">
        <v>1307</v>
      </c>
      <c r="E7" t="s">
        <v>6110</v>
      </c>
    </row>
    <row r="8" spans="1:5">
      <c r="A8" s="502">
        <v>45333</v>
      </c>
      <c r="B8" s="503" t="s">
        <v>7931</v>
      </c>
      <c r="C8" s="502" t="s">
        <v>13</v>
      </c>
      <c r="D8" s="502" t="s">
        <v>1308</v>
      </c>
      <c r="E8" s="504">
        <v>124.38</v>
      </c>
    </row>
    <row r="9" spans="1:5">
      <c r="A9" s="502">
        <v>11270</v>
      </c>
      <c r="B9" s="503" t="s">
        <v>7932</v>
      </c>
      <c r="C9" s="502" t="s">
        <v>13</v>
      </c>
      <c r="D9" s="502" t="s">
        <v>1308</v>
      </c>
      <c r="E9" s="504"/>
    </row>
    <row r="10" spans="1:5">
      <c r="A10" s="502">
        <v>412</v>
      </c>
      <c r="B10" s="503" t="s">
        <v>7933</v>
      </c>
      <c r="C10" s="502" t="s">
        <v>13</v>
      </c>
      <c r="D10" s="502" t="s">
        <v>1308</v>
      </c>
      <c r="E10" s="504">
        <v>1.1299999999999999</v>
      </c>
    </row>
    <row r="11" spans="1:5">
      <c r="A11" s="502">
        <v>414</v>
      </c>
      <c r="B11" s="503" t="s">
        <v>7934</v>
      </c>
      <c r="C11" s="502" t="s">
        <v>13</v>
      </c>
      <c r="D11" s="502" t="s">
        <v>1308</v>
      </c>
      <c r="E11" s="504">
        <v>7.0000000000000007E-2</v>
      </c>
    </row>
    <row r="12" spans="1:5">
      <c r="A12" s="502">
        <v>410</v>
      </c>
      <c r="B12" s="503" t="s">
        <v>7935</v>
      </c>
      <c r="C12" s="502" t="s">
        <v>13</v>
      </c>
      <c r="D12" s="502" t="s">
        <v>1308</v>
      </c>
      <c r="E12" s="504">
        <v>0.17</v>
      </c>
    </row>
    <row r="13" spans="1:5">
      <c r="A13" s="502">
        <v>411</v>
      </c>
      <c r="B13" s="503" t="s">
        <v>7936</v>
      </c>
      <c r="C13" s="502" t="s">
        <v>13</v>
      </c>
      <c r="D13" s="502" t="s">
        <v>1335</v>
      </c>
      <c r="E13" s="504">
        <v>0.22</v>
      </c>
    </row>
    <row r="14" spans="1:5">
      <c r="A14" s="502">
        <v>408</v>
      </c>
      <c r="B14" s="503" t="s">
        <v>7937</v>
      </c>
      <c r="C14" s="502" t="s">
        <v>13</v>
      </c>
      <c r="D14" s="502" t="s">
        <v>1308</v>
      </c>
      <c r="E14" s="504">
        <v>1.0900000000000001</v>
      </c>
    </row>
    <row r="15" spans="1:5">
      <c r="A15" s="502">
        <v>39131</v>
      </c>
      <c r="B15" s="503" t="s">
        <v>7938</v>
      </c>
      <c r="C15" s="502" t="s">
        <v>13</v>
      </c>
      <c r="D15" s="502" t="s">
        <v>1308</v>
      </c>
      <c r="E15" s="504">
        <v>3.64</v>
      </c>
    </row>
    <row r="16" spans="1:5">
      <c r="A16" s="502">
        <v>394</v>
      </c>
      <c r="B16" s="503" t="s">
        <v>7939</v>
      </c>
      <c r="C16" s="502" t="s">
        <v>13</v>
      </c>
      <c r="D16" s="502" t="s">
        <v>1308</v>
      </c>
      <c r="E16" s="504">
        <v>3.68</v>
      </c>
    </row>
    <row r="17" spans="1:5">
      <c r="A17" s="502">
        <v>39130</v>
      </c>
      <c r="B17" s="503" t="s">
        <v>7940</v>
      </c>
      <c r="C17" s="502" t="s">
        <v>13</v>
      </c>
      <c r="D17" s="502" t="s">
        <v>1308</v>
      </c>
      <c r="E17" s="504">
        <v>3.32</v>
      </c>
    </row>
    <row r="18" spans="1:5">
      <c r="A18" s="502">
        <v>395</v>
      </c>
      <c r="B18" s="503" t="s">
        <v>7941</v>
      </c>
      <c r="C18" s="502" t="s">
        <v>13</v>
      </c>
      <c r="D18" s="502" t="s">
        <v>1308</v>
      </c>
      <c r="E18" s="504">
        <v>3.55</v>
      </c>
    </row>
    <row r="19" spans="1:5">
      <c r="A19" s="502">
        <v>39129</v>
      </c>
      <c r="B19" s="503" t="s">
        <v>7942</v>
      </c>
      <c r="C19" s="502" t="s">
        <v>13</v>
      </c>
      <c r="D19" s="502" t="s">
        <v>1308</v>
      </c>
      <c r="E19" s="504">
        <v>2.04</v>
      </c>
    </row>
    <row r="20" spans="1:5">
      <c r="A20" s="502">
        <v>393</v>
      </c>
      <c r="B20" s="503" t="s">
        <v>7943</v>
      </c>
      <c r="C20" s="502" t="s">
        <v>13</v>
      </c>
      <c r="D20" s="502" t="s">
        <v>1335</v>
      </c>
      <c r="E20" s="504">
        <v>2.14</v>
      </c>
    </row>
    <row r="21" spans="1:5">
      <c r="A21" s="502">
        <v>39127</v>
      </c>
      <c r="B21" s="503" t="s">
        <v>7944</v>
      </c>
      <c r="C21" s="502" t="s">
        <v>13</v>
      </c>
      <c r="D21" s="502" t="s">
        <v>1308</v>
      </c>
      <c r="E21" s="504">
        <v>1.75</v>
      </c>
    </row>
    <row r="22" spans="1:5">
      <c r="A22" s="502">
        <v>392</v>
      </c>
      <c r="B22" s="503" t="s">
        <v>7945</v>
      </c>
      <c r="C22" s="502" t="s">
        <v>13</v>
      </c>
      <c r="D22" s="502" t="s">
        <v>1308</v>
      </c>
      <c r="E22" s="504">
        <v>1.79</v>
      </c>
    </row>
    <row r="23" spans="1:5">
      <c r="A23" s="502">
        <v>39133</v>
      </c>
      <c r="B23" s="503" t="s">
        <v>7946</v>
      </c>
      <c r="C23" s="502" t="s">
        <v>13</v>
      </c>
      <c r="D23" s="502" t="s">
        <v>1308</v>
      </c>
      <c r="E23" s="504">
        <v>4.78</v>
      </c>
    </row>
    <row r="24" spans="1:5">
      <c r="A24" s="502">
        <v>397</v>
      </c>
      <c r="B24" s="503" t="s">
        <v>7947</v>
      </c>
      <c r="C24" s="502" t="s">
        <v>13</v>
      </c>
      <c r="D24" s="502" t="s">
        <v>1308</v>
      </c>
      <c r="E24" s="504">
        <v>5.28</v>
      </c>
    </row>
    <row r="25" spans="1:5">
      <c r="A25" s="502">
        <v>39132</v>
      </c>
      <c r="B25" s="503" t="s">
        <v>7948</v>
      </c>
      <c r="C25" s="502" t="s">
        <v>13</v>
      </c>
      <c r="D25" s="502" t="s">
        <v>1308</v>
      </c>
      <c r="E25" s="504">
        <v>3.82</v>
      </c>
    </row>
    <row r="26" spans="1:5">
      <c r="A26" s="502">
        <v>396</v>
      </c>
      <c r="B26" s="503" t="s">
        <v>7949</v>
      </c>
      <c r="C26" s="502" t="s">
        <v>13</v>
      </c>
      <c r="D26" s="502" t="s">
        <v>1308</v>
      </c>
      <c r="E26" s="504">
        <v>4.09</v>
      </c>
    </row>
    <row r="27" spans="1:5">
      <c r="A27" s="502">
        <v>39135</v>
      </c>
      <c r="B27" s="503" t="s">
        <v>7950</v>
      </c>
      <c r="C27" s="502" t="s">
        <v>13</v>
      </c>
      <c r="D27" s="502" t="s">
        <v>1308</v>
      </c>
      <c r="E27" s="504">
        <v>7.64</v>
      </c>
    </row>
    <row r="28" spans="1:5">
      <c r="A28" s="502">
        <v>39134</v>
      </c>
      <c r="B28" s="503" t="s">
        <v>7951</v>
      </c>
      <c r="C28" s="502" t="s">
        <v>13</v>
      </c>
      <c r="D28" s="502" t="s">
        <v>1308</v>
      </c>
      <c r="E28" s="504">
        <v>6.37</v>
      </c>
    </row>
    <row r="29" spans="1:5">
      <c r="A29" s="502">
        <v>398</v>
      </c>
      <c r="B29" s="503" t="s">
        <v>7952</v>
      </c>
      <c r="C29" s="502" t="s">
        <v>13</v>
      </c>
      <c r="D29" s="502" t="s">
        <v>1308</v>
      </c>
      <c r="E29" s="504">
        <v>5.87</v>
      </c>
    </row>
    <row r="30" spans="1:5">
      <c r="A30" s="502">
        <v>39128</v>
      </c>
      <c r="B30" s="503" t="s">
        <v>7953</v>
      </c>
      <c r="C30" s="502" t="s">
        <v>13</v>
      </c>
      <c r="D30" s="502" t="s">
        <v>1308</v>
      </c>
      <c r="E30" s="504">
        <v>1.91</v>
      </c>
    </row>
    <row r="31" spans="1:5">
      <c r="A31" s="502">
        <v>400</v>
      </c>
      <c r="B31" s="503" t="s">
        <v>7954</v>
      </c>
      <c r="C31" s="502" t="s">
        <v>13</v>
      </c>
      <c r="D31" s="502" t="s">
        <v>1308</v>
      </c>
      <c r="E31" s="504">
        <v>1.86</v>
      </c>
    </row>
    <row r="32" spans="1:5">
      <c r="A32" s="502">
        <v>39125</v>
      </c>
      <c r="B32" s="503" t="s">
        <v>7955</v>
      </c>
      <c r="C32" s="502" t="s">
        <v>13</v>
      </c>
      <c r="D32" s="502" t="s">
        <v>1308</v>
      </c>
      <c r="E32" s="504">
        <v>1.91</v>
      </c>
    </row>
    <row r="33" spans="1:5">
      <c r="A33" s="502">
        <v>39126</v>
      </c>
      <c r="B33" s="503" t="s">
        <v>7956</v>
      </c>
      <c r="C33" s="502" t="s">
        <v>13</v>
      </c>
      <c r="D33" s="502" t="s">
        <v>1308</v>
      </c>
      <c r="E33" s="504">
        <v>8.6</v>
      </c>
    </row>
    <row r="34" spans="1:5">
      <c r="A34" s="502">
        <v>399</v>
      </c>
      <c r="B34" s="503" t="s">
        <v>7957</v>
      </c>
      <c r="C34" s="502" t="s">
        <v>13</v>
      </c>
      <c r="D34" s="502" t="s">
        <v>1308</v>
      </c>
      <c r="E34" s="504">
        <v>7.58</v>
      </c>
    </row>
    <row r="35" spans="1:5">
      <c r="A35" s="502">
        <v>39158</v>
      </c>
      <c r="B35" s="503" t="s">
        <v>7958</v>
      </c>
      <c r="C35" s="502" t="s">
        <v>13</v>
      </c>
      <c r="D35" s="502" t="s">
        <v>1308</v>
      </c>
      <c r="E35" s="504">
        <v>20.350000000000001</v>
      </c>
    </row>
    <row r="36" spans="1:5">
      <c r="A36" s="502">
        <v>39141</v>
      </c>
      <c r="B36" s="503" t="s">
        <v>7959</v>
      </c>
      <c r="C36" s="502" t="s">
        <v>13</v>
      </c>
      <c r="D36" s="502" t="s">
        <v>1308</v>
      </c>
      <c r="E36" s="504">
        <v>1.47</v>
      </c>
    </row>
    <row r="37" spans="1:5">
      <c r="A37" s="502">
        <v>39140</v>
      </c>
      <c r="B37" s="503" t="s">
        <v>7960</v>
      </c>
      <c r="C37" s="502" t="s">
        <v>13</v>
      </c>
      <c r="D37" s="502" t="s">
        <v>1308</v>
      </c>
      <c r="E37" s="504">
        <v>1.34</v>
      </c>
    </row>
    <row r="38" spans="1:5">
      <c r="A38" s="502">
        <v>39139</v>
      </c>
      <c r="B38" s="503" t="s">
        <v>7961</v>
      </c>
      <c r="C38" s="502" t="s">
        <v>13</v>
      </c>
      <c r="D38" s="502" t="s">
        <v>1308</v>
      </c>
      <c r="E38" s="504">
        <v>1.1100000000000001</v>
      </c>
    </row>
    <row r="39" spans="1:5">
      <c r="A39" s="502">
        <v>39137</v>
      </c>
      <c r="B39" s="503" t="s">
        <v>7962</v>
      </c>
      <c r="C39" s="502" t="s">
        <v>13</v>
      </c>
      <c r="D39" s="502" t="s">
        <v>1308</v>
      </c>
      <c r="E39" s="504">
        <v>0.77</v>
      </c>
    </row>
    <row r="40" spans="1:5">
      <c r="A40" s="502">
        <v>39143</v>
      </c>
      <c r="B40" s="503" t="s">
        <v>7963</v>
      </c>
      <c r="C40" s="502" t="s">
        <v>13</v>
      </c>
      <c r="D40" s="502" t="s">
        <v>1308</v>
      </c>
      <c r="E40" s="504">
        <v>3.05</v>
      </c>
    </row>
    <row r="41" spans="1:5">
      <c r="A41" s="502">
        <v>39142</v>
      </c>
      <c r="B41" s="503" t="s">
        <v>7964</v>
      </c>
      <c r="C41" s="502" t="s">
        <v>13</v>
      </c>
      <c r="D41" s="502" t="s">
        <v>1308</v>
      </c>
      <c r="E41" s="504">
        <v>2.1800000000000002</v>
      </c>
    </row>
    <row r="42" spans="1:5">
      <c r="A42" s="502">
        <v>39144</v>
      </c>
      <c r="B42" s="503" t="s">
        <v>7965</v>
      </c>
      <c r="C42" s="502" t="s">
        <v>13</v>
      </c>
      <c r="D42" s="502" t="s">
        <v>1308</v>
      </c>
      <c r="E42" s="504">
        <v>3.55</v>
      </c>
    </row>
    <row r="43" spans="1:5">
      <c r="A43" s="502">
        <v>39138</v>
      </c>
      <c r="B43" s="503" t="s">
        <v>7966</v>
      </c>
      <c r="C43" s="502" t="s">
        <v>13</v>
      </c>
      <c r="D43" s="502" t="s">
        <v>1308</v>
      </c>
      <c r="E43" s="504">
        <v>0.81</v>
      </c>
    </row>
    <row r="44" spans="1:5">
      <c r="A44" s="502">
        <v>39136</v>
      </c>
      <c r="B44" s="503" t="s">
        <v>7967</v>
      </c>
      <c r="C44" s="502" t="s">
        <v>13</v>
      </c>
      <c r="D44" s="502" t="s">
        <v>1308</v>
      </c>
      <c r="E44" s="504">
        <v>0.54</v>
      </c>
    </row>
    <row r="45" spans="1:5">
      <c r="A45" s="502">
        <v>39145</v>
      </c>
      <c r="B45" s="503" t="s">
        <v>7968</v>
      </c>
      <c r="C45" s="502" t="s">
        <v>13</v>
      </c>
      <c r="D45" s="502" t="s">
        <v>1308</v>
      </c>
      <c r="E45" s="504">
        <v>5.85</v>
      </c>
    </row>
    <row r="46" spans="1:5">
      <c r="A46" s="502">
        <v>12615</v>
      </c>
      <c r="B46" s="503" t="s">
        <v>7969</v>
      </c>
      <c r="C46" s="502" t="s">
        <v>13</v>
      </c>
      <c r="D46" s="502" t="s">
        <v>1308</v>
      </c>
      <c r="E46" s="504">
        <v>11.9</v>
      </c>
    </row>
    <row r="47" spans="1:5">
      <c r="A47" s="502">
        <v>11927</v>
      </c>
      <c r="B47" s="503" t="s">
        <v>7970</v>
      </c>
      <c r="C47" s="502" t="s">
        <v>13</v>
      </c>
      <c r="D47" s="502" t="s">
        <v>1308</v>
      </c>
      <c r="E47" s="504"/>
    </row>
    <row r="48" spans="1:5">
      <c r="A48" s="502">
        <v>11928</v>
      </c>
      <c r="B48" s="503" t="s">
        <v>7971</v>
      </c>
      <c r="C48" s="502" t="s">
        <v>13</v>
      </c>
      <c r="D48" s="502" t="s">
        <v>1308</v>
      </c>
      <c r="E48" s="504"/>
    </row>
    <row r="49" spans="1:5">
      <c r="A49" s="502">
        <v>11929</v>
      </c>
      <c r="B49" s="503" t="s">
        <v>7972</v>
      </c>
      <c r="C49" s="502" t="s">
        <v>13</v>
      </c>
      <c r="D49" s="502" t="s">
        <v>1308</v>
      </c>
      <c r="E49" s="504"/>
    </row>
    <row r="50" spans="1:5">
      <c r="A50" s="502">
        <v>36801</v>
      </c>
      <c r="B50" s="503" t="s">
        <v>7973</v>
      </c>
      <c r="C50" s="502" t="s">
        <v>13</v>
      </c>
      <c r="D50" s="502" t="s">
        <v>1308</v>
      </c>
      <c r="E50" s="504">
        <v>34.25</v>
      </c>
    </row>
    <row r="51" spans="1:5">
      <c r="A51" s="502">
        <v>36246</v>
      </c>
      <c r="B51" s="503" t="s">
        <v>7974</v>
      </c>
      <c r="C51" s="502" t="s">
        <v>12</v>
      </c>
      <c r="D51" s="502" t="s">
        <v>1308</v>
      </c>
      <c r="E51" s="504">
        <v>3.52</v>
      </c>
    </row>
    <row r="52" spans="1:5">
      <c r="A52" s="502">
        <v>37600</v>
      </c>
      <c r="B52" s="503" t="s">
        <v>7975</v>
      </c>
      <c r="C52" s="502" t="s">
        <v>13</v>
      </c>
      <c r="D52" s="502" t="s">
        <v>1308</v>
      </c>
      <c r="E52" s="504"/>
    </row>
    <row r="53" spans="1:5">
      <c r="A53" s="502">
        <v>37599</v>
      </c>
      <c r="B53" s="503" t="s">
        <v>7976</v>
      </c>
      <c r="C53" s="502" t="s">
        <v>13</v>
      </c>
      <c r="D53" s="502" t="s">
        <v>1308</v>
      </c>
      <c r="E53" s="504"/>
    </row>
    <row r="54" spans="1:5">
      <c r="A54" s="502">
        <v>1</v>
      </c>
      <c r="B54" s="503" t="s">
        <v>7977</v>
      </c>
      <c r="C54" s="502" t="s">
        <v>27</v>
      </c>
      <c r="D54" s="502" t="s">
        <v>1335</v>
      </c>
      <c r="E54" s="504"/>
    </row>
    <row r="55" spans="1:5">
      <c r="A55" s="502">
        <v>3</v>
      </c>
      <c r="B55" s="503" t="s">
        <v>7978</v>
      </c>
      <c r="C55" s="502" t="s">
        <v>1023</v>
      </c>
      <c r="D55" s="502" t="s">
        <v>1308</v>
      </c>
      <c r="E55" s="504">
        <v>14.3</v>
      </c>
    </row>
    <row r="56" spans="1:5">
      <c r="A56" s="502">
        <v>43054</v>
      </c>
      <c r="B56" s="503" t="s">
        <v>7979</v>
      </c>
      <c r="C56" s="502" t="s">
        <v>27</v>
      </c>
      <c r="D56" s="502" t="s">
        <v>1308</v>
      </c>
      <c r="E56" s="504">
        <v>8.81</v>
      </c>
    </row>
    <row r="57" spans="1:5">
      <c r="A57" s="502">
        <v>42402</v>
      </c>
      <c r="B57" s="503" t="s">
        <v>7980</v>
      </c>
      <c r="C57" s="502" t="s">
        <v>27</v>
      </c>
      <c r="D57" s="502" t="s">
        <v>1308</v>
      </c>
      <c r="E57" s="504">
        <v>8.42</v>
      </c>
    </row>
    <row r="58" spans="1:5">
      <c r="A58" s="502">
        <v>42403</v>
      </c>
      <c r="B58" s="503" t="s">
        <v>7981</v>
      </c>
      <c r="C58" s="502" t="s">
        <v>27</v>
      </c>
      <c r="D58" s="502" t="s">
        <v>1308</v>
      </c>
      <c r="E58" s="504">
        <v>10.8</v>
      </c>
    </row>
    <row r="59" spans="1:5">
      <c r="A59" s="502">
        <v>42404</v>
      </c>
      <c r="B59" s="503" t="s">
        <v>7982</v>
      </c>
      <c r="C59" s="502" t="s">
        <v>27</v>
      </c>
      <c r="D59" s="502" t="s">
        <v>1308</v>
      </c>
      <c r="E59" s="504">
        <v>10.74</v>
      </c>
    </row>
    <row r="60" spans="1:5">
      <c r="A60" s="502">
        <v>42405</v>
      </c>
      <c r="B60" s="503" t="s">
        <v>7983</v>
      </c>
      <c r="C60" s="502" t="s">
        <v>27</v>
      </c>
      <c r="D60" s="502" t="s">
        <v>1308</v>
      </c>
      <c r="E60" s="504">
        <v>11.43</v>
      </c>
    </row>
    <row r="61" spans="1:5">
      <c r="A61" s="502">
        <v>34341</v>
      </c>
      <c r="B61" s="503" t="s">
        <v>7984</v>
      </c>
      <c r="C61" s="502" t="s">
        <v>27</v>
      </c>
      <c r="D61" s="502" t="s">
        <v>1308</v>
      </c>
      <c r="E61" s="504">
        <v>9.92</v>
      </c>
    </row>
    <row r="62" spans="1:5">
      <c r="A62" s="502">
        <v>43053</v>
      </c>
      <c r="B62" s="503" t="s">
        <v>7985</v>
      </c>
      <c r="C62" s="502" t="s">
        <v>27</v>
      </c>
      <c r="D62" s="502" t="s">
        <v>1308</v>
      </c>
      <c r="E62" s="504">
        <v>7.86</v>
      </c>
    </row>
    <row r="63" spans="1:5">
      <c r="A63" s="502">
        <v>43058</v>
      </c>
      <c r="B63" s="503" t="s">
        <v>7986</v>
      </c>
      <c r="C63" s="502" t="s">
        <v>27</v>
      </c>
      <c r="D63" s="502" t="s">
        <v>1308</v>
      </c>
      <c r="E63" s="504">
        <v>8.16</v>
      </c>
    </row>
    <row r="64" spans="1:5">
      <c r="A64" s="502">
        <v>34</v>
      </c>
      <c r="B64" s="503" t="s">
        <v>7987</v>
      </c>
      <c r="C64" s="502" t="s">
        <v>27</v>
      </c>
      <c r="D64" s="502" t="s">
        <v>1308</v>
      </c>
      <c r="E64" s="504">
        <v>8.1999999999999993</v>
      </c>
    </row>
    <row r="65" spans="1:5">
      <c r="A65" s="502">
        <v>43055</v>
      </c>
      <c r="B65" s="503" t="s">
        <v>7988</v>
      </c>
      <c r="C65" s="502" t="s">
        <v>27</v>
      </c>
      <c r="D65" s="502" t="s">
        <v>1335</v>
      </c>
      <c r="E65" s="504">
        <v>7.1</v>
      </c>
    </row>
    <row r="66" spans="1:5">
      <c r="A66" s="502">
        <v>43056</v>
      </c>
      <c r="B66" s="503" t="s">
        <v>7989</v>
      </c>
      <c r="C66" s="502" t="s">
        <v>27</v>
      </c>
      <c r="D66" s="502" t="s">
        <v>1308</v>
      </c>
      <c r="E66" s="504">
        <v>8.18</v>
      </c>
    </row>
    <row r="67" spans="1:5">
      <c r="A67" s="502">
        <v>43057</v>
      </c>
      <c r="B67" s="503" t="s">
        <v>7990</v>
      </c>
      <c r="C67" s="502" t="s">
        <v>27</v>
      </c>
      <c r="D67" s="502" t="s">
        <v>1308</v>
      </c>
      <c r="E67" s="504">
        <v>8.99</v>
      </c>
    </row>
    <row r="68" spans="1:5">
      <c r="A68" s="502">
        <v>34449</v>
      </c>
      <c r="B68" s="503" t="s">
        <v>7991</v>
      </c>
      <c r="C68" s="502" t="s">
        <v>27</v>
      </c>
      <c r="D68" s="502" t="s">
        <v>1308</v>
      </c>
      <c r="E68" s="504">
        <v>9.6199999999999992</v>
      </c>
    </row>
    <row r="69" spans="1:5">
      <c r="A69" s="502">
        <v>32</v>
      </c>
      <c r="B69" s="503" t="s">
        <v>7992</v>
      </c>
      <c r="C69" s="502" t="s">
        <v>27</v>
      </c>
      <c r="D69" s="502" t="s">
        <v>1308</v>
      </c>
      <c r="E69" s="504">
        <v>8.65</v>
      </c>
    </row>
    <row r="70" spans="1:5">
      <c r="A70" s="502">
        <v>33</v>
      </c>
      <c r="B70" s="503" t="s">
        <v>7993</v>
      </c>
      <c r="C70" s="502" t="s">
        <v>27</v>
      </c>
      <c r="D70" s="502" t="s">
        <v>1308</v>
      </c>
      <c r="E70" s="504">
        <v>8.69</v>
      </c>
    </row>
    <row r="71" spans="1:5">
      <c r="A71" s="502">
        <v>43061</v>
      </c>
      <c r="B71" s="503" t="s">
        <v>7994</v>
      </c>
      <c r="C71" s="502" t="s">
        <v>27</v>
      </c>
      <c r="D71" s="502" t="s">
        <v>1308</v>
      </c>
      <c r="E71" s="504">
        <v>8.1199999999999992</v>
      </c>
    </row>
    <row r="72" spans="1:5">
      <c r="A72" s="502">
        <v>43059</v>
      </c>
      <c r="B72" s="503" t="s">
        <v>7995</v>
      </c>
      <c r="C72" s="502" t="s">
        <v>27</v>
      </c>
      <c r="D72" s="502" t="s">
        <v>1308</v>
      </c>
      <c r="E72" s="504">
        <v>7.75</v>
      </c>
    </row>
    <row r="73" spans="1:5">
      <c r="A73" s="502">
        <v>43062</v>
      </c>
      <c r="B73" s="503" t="s">
        <v>7996</v>
      </c>
      <c r="C73" s="502" t="s">
        <v>27</v>
      </c>
      <c r="D73" s="502" t="s">
        <v>1308</v>
      </c>
      <c r="E73" s="504">
        <v>8.59</v>
      </c>
    </row>
    <row r="74" spans="1:5">
      <c r="A74" s="502">
        <v>43060</v>
      </c>
      <c r="B74" s="503" t="s">
        <v>7997</v>
      </c>
      <c r="C74" s="502" t="s">
        <v>27</v>
      </c>
      <c r="D74" s="502" t="s">
        <v>1308</v>
      </c>
      <c r="E74" s="504">
        <v>6.76</v>
      </c>
    </row>
    <row r="75" spans="1:5">
      <c r="A75" s="502">
        <v>40410</v>
      </c>
      <c r="B75" s="503" t="s">
        <v>7998</v>
      </c>
      <c r="C75" s="502" t="s">
        <v>13</v>
      </c>
      <c r="D75" s="502" t="s">
        <v>1335</v>
      </c>
      <c r="E75" s="504"/>
    </row>
    <row r="76" spans="1:5">
      <c r="A76" s="502">
        <v>40411</v>
      </c>
      <c r="B76" s="503" t="s">
        <v>7999</v>
      </c>
      <c r="C76" s="502" t="s">
        <v>13</v>
      </c>
      <c r="D76" s="502" t="s">
        <v>1308</v>
      </c>
      <c r="E76" s="504"/>
    </row>
    <row r="77" spans="1:5">
      <c r="A77" s="502">
        <v>40412</v>
      </c>
      <c r="B77" s="503" t="s">
        <v>8000</v>
      </c>
      <c r="C77" s="502" t="s">
        <v>13</v>
      </c>
      <c r="D77" s="502" t="s">
        <v>1308</v>
      </c>
      <c r="E77" s="504"/>
    </row>
    <row r="78" spans="1:5">
      <c r="A78" s="502">
        <v>44254</v>
      </c>
      <c r="B78" s="503" t="s">
        <v>8001</v>
      </c>
      <c r="C78" s="502" t="s">
        <v>13</v>
      </c>
      <c r="D78" s="502" t="s">
        <v>1308</v>
      </c>
      <c r="E78" s="504">
        <v>29.63</v>
      </c>
    </row>
    <row r="79" spans="1:5">
      <c r="A79" s="502">
        <v>44255</v>
      </c>
      <c r="B79" s="503" t="s">
        <v>8002</v>
      </c>
      <c r="C79" s="502" t="s">
        <v>13</v>
      </c>
      <c r="D79" s="502" t="s">
        <v>1308</v>
      </c>
      <c r="E79" s="504">
        <v>32.840000000000003</v>
      </c>
    </row>
    <row r="80" spans="1:5">
      <c r="A80" s="502">
        <v>44256</v>
      </c>
      <c r="B80" s="503" t="s">
        <v>8003</v>
      </c>
      <c r="C80" s="502" t="s">
        <v>13</v>
      </c>
      <c r="D80" s="502" t="s">
        <v>1308</v>
      </c>
      <c r="E80" s="504">
        <v>37.090000000000003</v>
      </c>
    </row>
    <row r="81" spans="1:5">
      <c r="A81" s="502">
        <v>44257</v>
      </c>
      <c r="B81" s="503" t="s">
        <v>8004</v>
      </c>
      <c r="C81" s="502" t="s">
        <v>13</v>
      </c>
      <c r="D81" s="502" t="s">
        <v>1308</v>
      </c>
      <c r="E81" s="504">
        <v>58.68</v>
      </c>
    </row>
    <row r="82" spans="1:5">
      <c r="A82" s="502">
        <v>44258</v>
      </c>
      <c r="B82" s="503" t="s">
        <v>8005</v>
      </c>
      <c r="C82" s="502" t="s">
        <v>13</v>
      </c>
      <c r="D82" s="502" t="s">
        <v>1308</v>
      </c>
      <c r="E82" s="504">
        <v>67.06</v>
      </c>
    </row>
    <row r="83" spans="1:5">
      <c r="A83" s="502">
        <v>44259</v>
      </c>
      <c r="B83" s="503" t="s">
        <v>8006</v>
      </c>
      <c r="C83" s="502" t="s">
        <v>13</v>
      </c>
      <c r="D83" s="502" t="s">
        <v>1308</v>
      </c>
      <c r="E83" s="504">
        <v>92.05</v>
      </c>
    </row>
    <row r="84" spans="1:5">
      <c r="A84" s="502">
        <v>37997</v>
      </c>
      <c r="B84" s="503" t="s">
        <v>8007</v>
      </c>
      <c r="C84" s="502" t="s">
        <v>13</v>
      </c>
      <c r="D84" s="502" t="s">
        <v>1308</v>
      </c>
      <c r="E84" s="504">
        <v>17.649999999999999</v>
      </c>
    </row>
    <row r="85" spans="1:5">
      <c r="A85" s="502">
        <v>37998</v>
      </c>
      <c r="B85" s="503" t="s">
        <v>8008</v>
      </c>
      <c r="C85" s="502" t="s">
        <v>13</v>
      </c>
      <c r="D85" s="502" t="s">
        <v>1308</v>
      </c>
      <c r="E85" s="504">
        <v>23.63</v>
      </c>
    </row>
    <row r="86" spans="1:5">
      <c r="A86" s="502">
        <v>55</v>
      </c>
      <c r="B86" s="503" t="s">
        <v>8009</v>
      </c>
      <c r="C86" s="502" t="s">
        <v>13</v>
      </c>
      <c r="D86" s="502" t="s">
        <v>1335</v>
      </c>
      <c r="E86" s="504"/>
    </row>
    <row r="87" spans="1:5">
      <c r="A87" s="502">
        <v>61</v>
      </c>
      <c r="B87" s="503" t="s">
        <v>8010</v>
      </c>
      <c r="C87" s="502" t="s">
        <v>13</v>
      </c>
      <c r="D87" s="502" t="s">
        <v>1308</v>
      </c>
      <c r="E87" s="504"/>
    </row>
    <row r="88" spans="1:5">
      <c r="A88" s="502">
        <v>62</v>
      </c>
      <c r="B88" s="503" t="s">
        <v>8011</v>
      </c>
      <c r="C88" s="502" t="s">
        <v>13</v>
      </c>
      <c r="D88" s="502" t="s">
        <v>1308</v>
      </c>
      <c r="E88" s="504"/>
    </row>
    <row r="89" spans="1:5">
      <c r="A89" s="502">
        <v>10899</v>
      </c>
      <c r="B89" s="503" t="s">
        <v>8012</v>
      </c>
      <c r="C89" s="502" t="s">
        <v>13</v>
      </c>
      <c r="D89" s="502" t="s">
        <v>1308</v>
      </c>
      <c r="E89" s="504">
        <v>83.23</v>
      </c>
    </row>
    <row r="90" spans="1:5">
      <c r="A90" s="502">
        <v>10900</v>
      </c>
      <c r="B90" s="503" t="s">
        <v>8013</v>
      </c>
      <c r="C90" s="502" t="s">
        <v>13</v>
      </c>
      <c r="D90" s="502" t="s">
        <v>1308</v>
      </c>
      <c r="E90" s="504">
        <v>65.14</v>
      </c>
    </row>
    <row r="91" spans="1:5">
      <c r="A91" s="502">
        <v>47</v>
      </c>
      <c r="B91" s="503" t="s">
        <v>8014</v>
      </c>
      <c r="C91" s="502" t="s">
        <v>13</v>
      </c>
      <c r="D91" s="502" t="s">
        <v>1308</v>
      </c>
      <c r="E91" s="504"/>
    </row>
    <row r="92" spans="1:5">
      <c r="A92" s="502">
        <v>48</v>
      </c>
      <c r="B92" s="503" t="s">
        <v>8015</v>
      </c>
      <c r="C92" s="502" t="s">
        <v>13</v>
      </c>
      <c r="D92" s="502" t="s">
        <v>1308</v>
      </c>
      <c r="E92" s="504"/>
    </row>
    <row r="93" spans="1:5">
      <c r="A93" s="502">
        <v>46</v>
      </c>
      <c r="B93" s="503" t="s">
        <v>8016</v>
      </c>
      <c r="C93" s="502" t="s">
        <v>13</v>
      </c>
      <c r="D93" s="502" t="s">
        <v>1308</v>
      </c>
      <c r="E93" s="504"/>
    </row>
    <row r="94" spans="1:5">
      <c r="A94" s="502">
        <v>52</v>
      </c>
      <c r="B94" s="503" t="s">
        <v>8017</v>
      </c>
      <c r="C94" s="502" t="s">
        <v>13</v>
      </c>
      <c r="D94" s="502" t="s">
        <v>1308</v>
      </c>
      <c r="E94" s="504"/>
    </row>
    <row r="95" spans="1:5">
      <c r="A95" s="502">
        <v>43</v>
      </c>
      <c r="B95" s="503" t="s">
        <v>8018</v>
      </c>
      <c r="C95" s="502" t="s">
        <v>13</v>
      </c>
      <c r="D95" s="502" t="s">
        <v>1308</v>
      </c>
      <c r="E95" s="504"/>
    </row>
    <row r="96" spans="1:5">
      <c r="A96" s="502">
        <v>103</v>
      </c>
      <c r="B96" s="503" t="s">
        <v>8019</v>
      </c>
      <c r="C96" s="502" t="s">
        <v>13</v>
      </c>
      <c r="D96" s="502" t="s">
        <v>1308</v>
      </c>
      <c r="E96" s="504">
        <v>48.33</v>
      </c>
    </row>
    <row r="97" spans="1:5">
      <c r="A97" s="502">
        <v>107</v>
      </c>
      <c r="B97" s="503" t="s">
        <v>8020</v>
      </c>
      <c r="C97" s="502" t="s">
        <v>13</v>
      </c>
      <c r="D97" s="502" t="s">
        <v>1308</v>
      </c>
      <c r="E97" s="504">
        <v>0.91</v>
      </c>
    </row>
    <row r="98" spans="1:5">
      <c r="A98" s="502">
        <v>65</v>
      </c>
      <c r="B98" s="503" t="s">
        <v>8021</v>
      </c>
      <c r="C98" s="502" t="s">
        <v>13</v>
      </c>
      <c r="D98" s="502" t="s">
        <v>1308</v>
      </c>
      <c r="E98" s="504">
        <v>0.99</v>
      </c>
    </row>
    <row r="99" spans="1:5">
      <c r="A99" s="502">
        <v>108</v>
      </c>
      <c r="B99" s="503" t="s">
        <v>8022</v>
      </c>
      <c r="C99" s="502" t="s">
        <v>13</v>
      </c>
      <c r="D99" s="502" t="s">
        <v>1308</v>
      </c>
      <c r="E99" s="504">
        <v>2</v>
      </c>
    </row>
    <row r="100" spans="1:5">
      <c r="A100" s="502">
        <v>110</v>
      </c>
      <c r="B100" s="503" t="s">
        <v>8023</v>
      </c>
      <c r="C100" s="502" t="s">
        <v>13</v>
      </c>
      <c r="D100" s="502" t="s">
        <v>1308</v>
      </c>
      <c r="E100" s="504">
        <v>6.95</v>
      </c>
    </row>
    <row r="101" spans="1:5">
      <c r="A101" s="502">
        <v>109</v>
      </c>
      <c r="B101" s="503" t="s">
        <v>8024</v>
      </c>
      <c r="C101" s="502" t="s">
        <v>13</v>
      </c>
      <c r="D101" s="502" t="s">
        <v>1308</v>
      </c>
      <c r="E101" s="504">
        <v>4.1399999999999997</v>
      </c>
    </row>
    <row r="102" spans="1:5">
      <c r="A102" s="502">
        <v>111</v>
      </c>
      <c r="B102" s="503" t="s">
        <v>8025</v>
      </c>
      <c r="C102" s="502" t="s">
        <v>13</v>
      </c>
      <c r="D102" s="502" t="s">
        <v>1308</v>
      </c>
      <c r="E102" s="504">
        <v>9.41</v>
      </c>
    </row>
    <row r="103" spans="1:5">
      <c r="A103" s="502">
        <v>112</v>
      </c>
      <c r="B103" s="503" t="s">
        <v>8026</v>
      </c>
      <c r="C103" s="502" t="s">
        <v>13</v>
      </c>
      <c r="D103" s="502" t="s">
        <v>1308</v>
      </c>
      <c r="E103" s="504">
        <v>4.9800000000000004</v>
      </c>
    </row>
    <row r="104" spans="1:5">
      <c r="A104" s="502">
        <v>113</v>
      </c>
      <c r="B104" s="503" t="s">
        <v>8027</v>
      </c>
      <c r="C104" s="502" t="s">
        <v>13</v>
      </c>
      <c r="D104" s="502" t="s">
        <v>1308</v>
      </c>
      <c r="E104" s="504">
        <v>12.48</v>
      </c>
    </row>
    <row r="105" spans="1:5">
      <c r="A105" s="502">
        <v>104</v>
      </c>
      <c r="B105" s="503" t="s">
        <v>8028</v>
      </c>
      <c r="C105" s="502" t="s">
        <v>13</v>
      </c>
      <c r="D105" s="502" t="s">
        <v>1308</v>
      </c>
      <c r="E105" s="504">
        <v>21.72</v>
      </c>
    </row>
    <row r="106" spans="1:5">
      <c r="A106" s="502">
        <v>102</v>
      </c>
      <c r="B106" s="503" t="s">
        <v>8029</v>
      </c>
      <c r="C106" s="502" t="s">
        <v>13</v>
      </c>
      <c r="D106" s="502" t="s">
        <v>1308</v>
      </c>
      <c r="E106" s="504">
        <v>29.94</v>
      </c>
    </row>
    <row r="107" spans="1:5">
      <c r="A107" s="502">
        <v>95</v>
      </c>
      <c r="B107" s="503" t="s">
        <v>8030</v>
      </c>
      <c r="C107" s="502" t="s">
        <v>13</v>
      </c>
      <c r="D107" s="502" t="s">
        <v>1308</v>
      </c>
      <c r="E107" s="504">
        <v>12.65</v>
      </c>
    </row>
    <row r="108" spans="1:5">
      <c r="A108" s="502">
        <v>96</v>
      </c>
      <c r="B108" s="503" t="s">
        <v>8031</v>
      </c>
      <c r="C108" s="502" t="s">
        <v>13</v>
      </c>
      <c r="D108" s="502" t="s">
        <v>1308</v>
      </c>
      <c r="E108" s="504">
        <v>13.76</v>
      </c>
    </row>
    <row r="109" spans="1:5">
      <c r="A109" s="502">
        <v>97</v>
      </c>
      <c r="B109" s="503" t="s">
        <v>8032</v>
      </c>
      <c r="C109" s="502" t="s">
        <v>13</v>
      </c>
      <c r="D109" s="502" t="s">
        <v>1308</v>
      </c>
      <c r="E109" s="504">
        <v>20.71</v>
      </c>
    </row>
    <row r="110" spans="1:5">
      <c r="A110" s="502">
        <v>98</v>
      </c>
      <c r="B110" s="503" t="s">
        <v>8033</v>
      </c>
      <c r="C110" s="502" t="s">
        <v>13</v>
      </c>
      <c r="D110" s="502" t="s">
        <v>1308</v>
      </c>
      <c r="E110" s="504">
        <v>31</v>
      </c>
    </row>
    <row r="111" spans="1:5">
      <c r="A111" s="502">
        <v>99</v>
      </c>
      <c r="B111" s="503" t="s">
        <v>8034</v>
      </c>
      <c r="C111" s="502" t="s">
        <v>13</v>
      </c>
      <c r="D111" s="502" t="s">
        <v>1308</v>
      </c>
      <c r="E111" s="504">
        <v>29.3</v>
      </c>
    </row>
    <row r="112" spans="1:5">
      <c r="A112" s="502">
        <v>60</v>
      </c>
      <c r="B112" s="503" t="s">
        <v>8035</v>
      </c>
      <c r="C112" s="502" t="s">
        <v>13</v>
      </c>
      <c r="D112" s="502" t="s">
        <v>1308</v>
      </c>
      <c r="E112" s="504"/>
    </row>
    <row r="113" spans="1:5">
      <c r="A113" s="502">
        <v>72</v>
      </c>
      <c r="B113" s="503" t="s">
        <v>8036</v>
      </c>
      <c r="C113" s="502" t="s">
        <v>13</v>
      </c>
      <c r="D113" s="502" t="s">
        <v>1308</v>
      </c>
      <c r="E113" s="504">
        <v>56.19</v>
      </c>
    </row>
    <row r="114" spans="1:5">
      <c r="A114" s="502">
        <v>71</v>
      </c>
      <c r="B114" s="503" t="s">
        <v>8037</v>
      </c>
      <c r="C114" s="502" t="s">
        <v>13</v>
      </c>
      <c r="D114" s="502" t="s">
        <v>1308</v>
      </c>
      <c r="E114" s="504">
        <v>34.700000000000003</v>
      </c>
    </row>
    <row r="115" spans="1:5">
      <c r="A115" s="502">
        <v>67</v>
      </c>
      <c r="B115" s="503" t="s">
        <v>8038</v>
      </c>
      <c r="C115" s="502" t="s">
        <v>13</v>
      </c>
      <c r="D115" s="502" t="s">
        <v>1308</v>
      </c>
      <c r="E115" s="504">
        <v>18.170000000000002</v>
      </c>
    </row>
    <row r="116" spans="1:5">
      <c r="A116" s="502">
        <v>73</v>
      </c>
      <c r="B116" s="503" t="s">
        <v>8039</v>
      </c>
      <c r="C116" s="502" t="s">
        <v>13</v>
      </c>
      <c r="D116" s="502" t="s">
        <v>1308</v>
      </c>
      <c r="E116" s="504">
        <v>17.39</v>
      </c>
    </row>
    <row r="117" spans="1:5">
      <c r="A117" s="502">
        <v>100</v>
      </c>
      <c r="B117" s="503" t="s">
        <v>8040</v>
      </c>
      <c r="C117" s="502" t="s">
        <v>13</v>
      </c>
      <c r="D117" s="502" t="s">
        <v>1308</v>
      </c>
      <c r="E117" s="504">
        <v>51.19</v>
      </c>
    </row>
    <row r="118" spans="1:5">
      <c r="A118" s="502">
        <v>75</v>
      </c>
      <c r="B118" s="503" t="s">
        <v>8041</v>
      </c>
      <c r="C118" s="502" t="s">
        <v>13</v>
      </c>
      <c r="D118" s="502" t="s">
        <v>1308</v>
      </c>
      <c r="E118" s="504">
        <v>298.45</v>
      </c>
    </row>
    <row r="119" spans="1:5">
      <c r="A119" s="502">
        <v>83</v>
      </c>
      <c r="B119" s="503" t="s">
        <v>8042</v>
      </c>
      <c r="C119" s="502" t="s">
        <v>13</v>
      </c>
      <c r="D119" s="502" t="s">
        <v>1308</v>
      </c>
      <c r="E119" s="504">
        <v>238.6</v>
      </c>
    </row>
    <row r="120" spans="1:5">
      <c r="A120" s="502">
        <v>74</v>
      </c>
      <c r="B120" s="503" t="s">
        <v>8043</v>
      </c>
      <c r="C120" s="502" t="s">
        <v>13</v>
      </c>
      <c r="D120" s="502" t="s">
        <v>1308</v>
      </c>
      <c r="E120" s="504">
        <v>341.13</v>
      </c>
    </row>
    <row r="121" spans="1:5">
      <c r="A121" s="502">
        <v>106</v>
      </c>
      <c r="B121" s="503" t="s">
        <v>8044</v>
      </c>
      <c r="C121" s="502" t="s">
        <v>13</v>
      </c>
      <c r="D121" s="502" t="s">
        <v>1308</v>
      </c>
      <c r="E121" s="504">
        <v>431.37</v>
      </c>
    </row>
    <row r="122" spans="1:5">
      <c r="A122" s="502">
        <v>88</v>
      </c>
      <c r="B122" s="503" t="s">
        <v>8045</v>
      </c>
      <c r="C122" s="502" t="s">
        <v>13</v>
      </c>
      <c r="D122" s="502" t="s">
        <v>1308</v>
      </c>
      <c r="E122" s="504">
        <v>12.12</v>
      </c>
    </row>
    <row r="123" spans="1:5">
      <c r="A123" s="502">
        <v>82</v>
      </c>
      <c r="B123" s="503" t="s">
        <v>8046</v>
      </c>
      <c r="C123" s="502" t="s">
        <v>13</v>
      </c>
      <c r="D123" s="502" t="s">
        <v>1308</v>
      </c>
      <c r="E123" s="504">
        <v>227.01</v>
      </c>
    </row>
    <row r="124" spans="1:5">
      <c r="A124" s="502">
        <v>105</v>
      </c>
      <c r="B124" s="503" t="s">
        <v>8047</v>
      </c>
      <c r="C124" s="502" t="s">
        <v>13</v>
      </c>
      <c r="D124" s="502" t="s">
        <v>1308</v>
      </c>
      <c r="E124" s="504">
        <v>321.67</v>
      </c>
    </row>
    <row r="125" spans="1:5">
      <c r="A125" s="502">
        <v>39719</v>
      </c>
      <c r="B125" s="503" t="s">
        <v>8048</v>
      </c>
      <c r="C125" s="502" t="s">
        <v>1023</v>
      </c>
      <c r="D125" s="502" t="s">
        <v>1308</v>
      </c>
      <c r="E125" s="504">
        <v>199.75</v>
      </c>
    </row>
    <row r="126" spans="1:5">
      <c r="A126" s="502">
        <v>3410</v>
      </c>
      <c r="B126" s="503" t="s">
        <v>8049</v>
      </c>
      <c r="C126" s="502" t="s">
        <v>27</v>
      </c>
      <c r="D126" s="502" t="s">
        <v>1308</v>
      </c>
      <c r="E126" s="504">
        <v>44.93</v>
      </c>
    </row>
    <row r="127" spans="1:5">
      <c r="A127" s="502">
        <v>4791</v>
      </c>
      <c r="B127" s="503" t="s">
        <v>8050</v>
      </c>
      <c r="C127" s="502" t="s">
        <v>27</v>
      </c>
      <c r="D127" s="502" t="s">
        <v>1308</v>
      </c>
      <c r="E127" s="504">
        <v>53.64</v>
      </c>
    </row>
    <row r="128" spans="1:5">
      <c r="A128" s="502">
        <v>157</v>
      </c>
      <c r="B128" s="503" t="s">
        <v>8051</v>
      </c>
      <c r="C128" s="502" t="s">
        <v>27</v>
      </c>
      <c r="D128" s="502" t="s">
        <v>1308</v>
      </c>
      <c r="E128" s="504">
        <v>177.56</v>
      </c>
    </row>
    <row r="129" spans="1:5">
      <c r="A129" s="502">
        <v>156</v>
      </c>
      <c r="B129" s="503" t="s">
        <v>8052</v>
      </c>
      <c r="C129" s="502" t="s">
        <v>27</v>
      </c>
      <c r="D129" s="502" t="s">
        <v>1308</v>
      </c>
      <c r="E129" s="504">
        <v>63.22</v>
      </c>
    </row>
    <row r="130" spans="1:5">
      <c r="A130" s="502">
        <v>131</v>
      </c>
      <c r="B130" s="503" t="s">
        <v>8053</v>
      </c>
      <c r="C130" s="502" t="s">
        <v>27</v>
      </c>
      <c r="D130" s="502" t="s">
        <v>1308</v>
      </c>
      <c r="E130" s="504">
        <v>54.06</v>
      </c>
    </row>
    <row r="131" spans="1:5">
      <c r="A131" s="502">
        <v>21114</v>
      </c>
      <c r="B131" s="503" t="s">
        <v>8054</v>
      </c>
      <c r="C131" s="502" t="s">
        <v>13</v>
      </c>
      <c r="D131" s="502" t="s">
        <v>1308</v>
      </c>
      <c r="E131" s="504">
        <v>39.369999999999997</v>
      </c>
    </row>
    <row r="132" spans="1:5">
      <c r="A132" s="502">
        <v>119</v>
      </c>
      <c r="B132" s="503" t="s">
        <v>8055</v>
      </c>
      <c r="C132" s="502" t="s">
        <v>13</v>
      </c>
      <c r="D132" s="502" t="s">
        <v>1335</v>
      </c>
      <c r="E132" s="504">
        <v>9.98</v>
      </c>
    </row>
    <row r="133" spans="1:5">
      <c r="A133" s="502">
        <v>122</v>
      </c>
      <c r="B133" s="503" t="s">
        <v>8056</v>
      </c>
      <c r="C133" s="502" t="s">
        <v>13</v>
      </c>
      <c r="D133" s="502" t="s">
        <v>1308</v>
      </c>
      <c r="E133" s="504">
        <v>76.790000000000006</v>
      </c>
    </row>
    <row r="134" spans="1:5">
      <c r="A134" s="502">
        <v>20080</v>
      </c>
      <c r="B134" s="503" t="s">
        <v>8057</v>
      </c>
      <c r="C134" s="502" t="s">
        <v>13</v>
      </c>
      <c r="D134" s="502" t="s">
        <v>1308</v>
      </c>
      <c r="E134" s="504">
        <v>25.06</v>
      </c>
    </row>
    <row r="135" spans="1:5">
      <c r="A135" s="502">
        <v>124</v>
      </c>
      <c r="B135" s="503" t="s">
        <v>8058</v>
      </c>
      <c r="C135" s="502" t="s">
        <v>1023</v>
      </c>
      <c r="D135" s="502" t="s">
        <v>1308</v>
      </c>
      <c r="E135" s="504">
        <v>20.85</v>
      </c>
    </row>
    <row r="136" spans="1:5">
      <c r="A136" s="502">
        <v>7334</v>
      </c>
      <c r="B136" s="503" t="s">
        <v>8059</v>
      </c>
      <c r="C136" s="502" t="s">
        <v>1023</v>
      </c>
      <c r="D136" s="502" t="s">
        <v>1308</v>
      </c>
      <c r="E136" s="504">
        <v>16.38</v>
      </c>
    </row>
    <row r="137" spans="1:5">
      <c r="A137" s="502">
        <v>45146</v>
      </c>
      <c r="B137" s="503" t="s">
        <v>8060</v>
      </c>
      <c r="C137" s="502" t="s">
        <v>27</v>
      </c>
      <c r="D137" s="502" t="s">
        <v>1308</v>
      </c>
      <c r="E137" s="504">
        <v>39.979999999999997</v>
      </c>
    </row>
    <row r="138" spans="1:5">
      <c r="A138" s="502">
        <v>123</v>
      </c>
      <c r="B138" s="503" t="s">
        <v>8061</v>
      </c>
      <c r="C138" s="502" t="s">
        <v>1023</v>
      </c>
      <c r="D138" s="502" t="s">
        <v>1335</v>
      </c>
      <c r="E138" s="504">
        <v>8.5299999999999994</v>
      </c>
    </row>
    <row r="139" spans="1:5">
      <c r="A139" s="502">
        <v>127</v>
      </c>
      <c r="B139" s="503" t="s">
        <v>8062</v>
      </c>
      <c r="C139" s="502" t="s">
        <v>1023</v>
      </c>
      <c r="D139" s="502" t="s">
        <v>1308</v>
      </c>
      <c r="E139" s="504">
        <v>20.36</v>
      </c>
    </row>
    <row r="140" spans="1:5">
      <c r="A140" s="502">
        <v>133</v>
      </c>
      <c r="B140" s="503" t="s">
        <v>8063</v>
      </c>
      <c r="C140" s="502" t="s">
        <v>1023</v>
      </c>
      <c r="D140" s="502" t="s">
        <v>1308</v>
      </c>
      <c r="E140" s="504">
        <v>8.4600000000000009</v>
      </c>
    </row>
    <row r="141" spans="1:5">
      <c r="A141" s="502">
        <v>43617</v>
      </c>
      <c r="B141" s="503" t="s">
        <v>8064</v>
      </c>
      <c r="C141" s="502" t="s">
        <v>1023</v>
      </c>
      <c r="D141" s="502" t="s">
        <v>1308</v>
      </c>
      <c r="E141" s="504">
        <v>9.4499999999999993</v>
      </c>
    </row>
    <row r="142" spans="1:5">
      <c r="A142" s="502">
        <v>132</v>
      </c>
      <c r="B142" s="503" t="s">
        <v>8065</v>
      </c>
      <c r="C142" s="502" t="s">
        <v>1023</v>
      </c>
      <c r="D142" s="502" t="s">
        <v>1308</v>
      </c>
      <c r="E142" s="504">
        <v>8.77</v>
      </c>
    </row>
    <row r="143" spans="1:5">
      <c r="A143" s="502">
        <v>43618</v>
      </c>
      <c r="B143" s="503" t="s">
        <v>8066</v>
      </c>
      <c r="C143" s="502" t="s">
        <v>27</v>
      </c>
      <c r="D143" s="502" t="s">
        <v>1308</v>
      </c>
      <c r="E143" s="504">
        <v>22.07</v>
      </c>
    </row>
    <row r="144" spans="1:5">
      <c r="A144" s="502">
        <v>37476</v>
      </c>
      <c r="B144" s="503" t="s">
        <v>8067</v>
      </c>
      <c r="C144" s="502" t="s">
        <v>13</v>
      </c>
      <c r="D144" s="502" t="s">
        <v>1308</v>
      </c>
      <c r="E144" s="504">
        <v>4187.45</v>
      </c>
    </row>
    <row r="145" spans="1:5">
      <c r="A145" s="502">
        <v>37478</v>
      </c>
      <c r="B145" s="503" t="s">
        <v>8068</v>
      </c>
      <c r="C145" s="502" t="s">
        <v>13</v>
      </c>
      <c r="D145" s="502" t="s">
        <v>1308</v>
      </c>
      <c r="E145" s="504">
        <v>5244.88</v>
      </c>
    </row>
    <row r="146" spans="1:5">
      <c r="A146" s="502">
        <v>37477</v>
      </c>
      <c r="B146" s="503" t="s">
        <v>8069</v>
      </c>
      <c r="C146" s="502" t="s">
        <v>13</v>
      </c>
      <c r="D146" s="502" t="s">
        <v>1308</v>
      </c>
      <c r="E146" s="504">
        <v>7105.97</v>
      </c>
    </row>
    <row r="147" spans="1:5">
      <c r="A147" s="502">
        <v>37479</v>
      </c>
      <c r="B147" s="503" t="s">
        <v>8070</v>
      </c>
      <c r="C147" s="502" t="s">
        <v>13</v>
      </c>
      <c r="D147" s="502" t="s">
        <v>1308</v>
      </c>
      <c r="E147" s="504">
        <v>8427.77</v>
      </c>
    </row>
    <row r="148" spans="1:5">
      <c r="A148" s="502">
        <v>4319</v>
      </c>
      <c r="B148" s="503" t="s">
        <v>8071</v>
      </c>
      <c r="C148" s="502" t="s">
        <v>13</v>
      </c>
      <c r="D148" s="502" t="s">
        <v>1308</v>
      </c>
      <c r="E148" s="504"/>
    </row>
    <row r="149" spans="1:5">
      <c r="A149" s="502">
        <v>42409</v>
      </c>
      <c r="B149" s="503" t="s">
        <v>8072</v>
      </c>
      <c r="C149" s="502" t="s">
        <v>27</v>
      </c>
      <c r="D149" s="502" t="s">
        <v>1308</v>
      </c>
      <c r="E149" s="504">
        <v>13.9</v>
      </c>
    </row>
    <row r="150" spans="1:5">
      <c r="A150" s="502">
        <v>40553</v>
      </c>
      <c r="B150" s="503" t="s">
        <v>8073</v>
      </c>
      <c r="C150" s="502" t="s">
        <v>16</v>
      </c>
      <c r="D150" s="502" t="s">
        <v>1335</v>
      </c>
      <c r="E150" s="504"/>
    </row>
    <row r="151" spans="1:5">
      <c r="A151" s="502">
        <v>6114</v>
      </c>
      <c r="B151" s="503" t="s">
        <v>8074</v>
      </c>
      <c r="C151" s="502" t="s">
        <v>250</v>
      </c>
      <c r="D151" s="502" t="s">
        <v>1308</v>
      </c>
      <c r="E151" s="504">
        <v>15.35</v>
      </c>
    </row>
    <row r="152" spans="1:5">
      <c r="A152" s="502">
        <v>40912</v>
      </c>
      <c r="B152" s="503" t="s">
        <v>8075</v>
      </c>
      <c r="C152" s="502" t="s">
        <v>1176</v>
      </c>
      <c r="D152" s="502" t="s">
        <v>1308</v>
      </c>
      <c r="E152" s="504">
        <v>2737.19</v>
      </c>
    </row>
    <row r="153" spans="1:5">
      <c r="A153" s="502">
        <v>247</v>
      </c>
      <c r="B153" s="503" t="s">
        <v>8076</v>
      </c>
      <c r="C153" s="502" t="s">
        <v>250</v>
      </c>
      <c r="D153" s="502" t="s">
        <v>1308</v>
      </c>
      <c r="E153" s="504">
        <v>15.35</v>
      </c>
    </row>
    <row r="154" spans="1:5">
      <c r="A154" s="502">
        <v>40919</v>
      </c>
      <c r="B154" s="503" t="s">
        <v>8077</v>
      </c>
      <c r="C154" s="502" t="s">
        <v>1176</v>
      </c>
      <c r="D154" s="502" t="s">
        <v>1308</v>
      </c>
      <c r="E154" s="504">
        <v>2737.19</v>
      </c>
    </row>
    <row r="155" spans="1:5">
      <c r="A155" s="502">
        <v>44499</v>
      </c>
      <c r="B155" s="503" t="s">
        <v>8078</v>
      </c>
      <c r="C155" s="502" t="s">
        <v>250</v>
      </c>
      <c r="D155" s="502" t="s">
        <v>1308</v>
      </c>
      <c r="E155" s="504">
        <v>15.35</v>
      </c>
    </row>
    <row r="156" spans="1:5">
      <c r="A156" s="502">
        <v>40984</v>
      </c>
      <c r="B156" s="503" t="s">
        <v>8079</v>
      </c>
      <c r="C156" s="502" t="s">
        <v>1176</v>
      </c>
      <c r="D156" s="502" t="s">
        <v>1308</v>
      </c>
      <c r="E156" s="504">
        <v>2737.19</v>
      </c>
    </row>
    <row r="157" spans="1:5">
      <c r="A157" s="502">
        <v>248</v>
      </c>
      <c r="B157" s="503" t="s">
        <v>8080</v>
      </c>
      <c r="C157" s="502" t="s">
        <v>250</v>
      </c>
      <c r="D157" s="502" t="s">
        <v>1308</v>
      </c>
      <c r="E157" s="504">
        <v>15.27</v>
      </c>
    </row>
    <row r="158" spans="1:5">
      <c r="A158" s="502">
        <v>41086</v>
      </c>
      <c r="B158" s="503" t="s">
        <v>8081</v>
      </c>
      <c r="C158" s="502" t="s">
        <v>1176</v>
      </c>
      <c r="D158" s="502" t="s">
        <v>1308</v>
      </c>
      <c r="E158" s="504">
        <v>2725.15</v>
      </c>
    </row>
    <row r="159" spans="1:5">
      <c r="A159" s="502">
        <v>34466</v>
      </c>
      <c r="B159" s="503" t="s">
        <v>8082</v>
      </c>
      <c r="C159" s="502" t="s">
        <v>250</v>
      </c>
      <c r="D159" s="502" t="s">
        <v>1308</v>
      </c>
      <c r="E159" s="504">
        <v>15.35</v>
      </c>
    </row>
    <row r="160" spans="1:5">
      <c r="A160" s="502">
        <v>41083</v>
      </c>
      <c r="B160" s="503" t="s">
        <v>8083</v>
      </c>
      <c r="C160" s="502" t="s">
        <v>1176</v>
      </c>
      <c r="D160" s="502" t="s">
        <v>1308</v>
      </c>
      <c r="E160" s="504">
        <v>2737.19</v>
      </c>
    </row>
    <row r="161" spans="1:5">
      <c r="A161" s="502">
        <v>252</v>
      </c>
      <c r="B161" s="503" t="s">
        <v>8084</v>
      </c>
      <c r="C161" s="502" t="s">
        <v>250</v>
      </c>
      <c r="D161" s="502" t="s">
        <v>1308</v>
      </c>
      <c r="E161" s="504">
        <v>15.35</v>
      </c>
    </row>
    <row r="162" spans="1:5">
      <c r="A162" s="502">
        <v>40909</v>
      </c>
      <c r="B162" s="503" t="s">
        <v>8085</v>
      </c>
      <c r="C162" s="502" t="s">
        <v>1176</v>
      </c>
      <c r="D162" s="502" t="s">
        <v>1308</v>
      </c>
      <c r="E162" s="504">
        <v>2737.19</v>
      </c>
    </row>
    <row r="163" spans="1:5">
      <c r="A163" s="502">
        <v>242</v>
      </c>
      <c r="B163" s="503" t="s">
        <v>8086</v>
      </c>
      <c r="C163" s="502" t="s">
        <v>250</v>
      </c>
      <c r="D163" s="502" t="s">
        <v>1308</v>
      </c>
      <c r="E163" s="504">
        <v>15.27</v>
      </c>
    </row>
    <row r="164" spans="1:5">
      <c r="A164" s="502">
        <v>41085</v>
      </c>
      <c r="B164" s="503" t="s">
        <v>8087</v>
      </c>
      <c r="C164" s="502" t="s">
        <v>1176</v>
      </c>
      <c r="D164" s="502" t="s">
        <v>1308</v>
      </c>
      <c r="E164" s="504">
        <v>2725.15</v>
      </c>
    </row>
    <row r="165" spans="1:5">
      <c r="A165" s="502">
        <v>427</v>
      </c>
      <c r="B165" s="503" t="s">
        <v>8088</v>
      </c>
      <c r="C165" s="502" t="s">
        <v>13</v>
      </c>
      <c r="D165" s="502" t="s">
        <v>1308</v>
      </c>
      <c r="E165" s="504">
        <v>13.26</v>
      </c>
    </row>
    <row r="166" spans="1:5">
      <c r="A166" s="502">
        <v>417</v>
      </c>
      <c r="B166" s="503" t="s">
        <v>8089</v>
      </c>
      <c r="C166" s="502" t="s">
        <v>13</v>
      </c>
      <c r="D166" s="502" t="s">
        <v>1308</v>
      </c>
      <c r="E166" s="504">
        <v>6.25</v>
      </c>
    </row>
    <row r="167" spans="1:5">
      <c r="A167" s="502">
        <v>11273</v>
      </c>
      <c r="B167" s="503" t="s">
        <v>8090</v>
      </c>
      <c r="C167" s="502" t="s">
        <v>13</v>
      </c>
      <c r="D167" s="502" t="s">
        <v>1308</v>
      </c>
      <c r="E167" s="504">
        <v>19.399999999999999</v>
      </c>
    </row>
    <row r="168" spans="1:5">
      <c r="A168" s="502">
        <v>11272</v>
      </c>
      <c r="B168" s="503" t="s">
        <v>8091</v>
      </c>
      <c r="C168" s="502" t="s">
        <v>13</v>
      </c>
      <c r="D168" s="502" t="s">
        <v>1308</v>
      </c>
      <c r="E168" s="504">
        <v>11.71</v>
      </c>
    </row>
    <row r="169" spans="1:5">
      <c r="A169" s="502">
        <v>11275</v>
      </c>
      <c r="B169" s="503" t="s">
        <v>8092</v>
      </c>
      <c r="C169" s="502" t="s">
        <v>13</v>
      </c>
      <c r="D169" s="502" t="s">
        <v>1308</v>
      </c>
      <c r="E169" s="504">
        <v>4.7</v>
      </c>
    </row>
    <row r="170" spans="1:5">
      <c r="A170" s="502">
        <v>11274</v>
      </c>
      <c r="B170" s="503" t="s">
        <v>8093</v>
      </c>
      <c r="C170" s="502" t="s">
        <v>13</v>
      </c>
      <c r="D170" s="502" t="s">
        <v>1308</v>
      </c>
      <c r="E170" s="504">
        <v>3.58</v>
      </c>
    </row>
    <row r="171" spans="1:5">
      <c r="A171" s="502">
        <v>38470</v>
      </c>
      <c r="B171" s="503" t="s">
        <v>8094</v>
      </c>
      <c r="C171" s="502" t="s">
        <v>13</v>
      </c>
      <c r="D171" s="502" t="s">
        <v>1335</v>
      </c>
      <c r="E171" s="504">
        <v>45.36</v>
      </c>
    </row>
    <row r="172" spans="1:5">
      <c r="A172" s="502">
        <v>38547</v>
      </c>
      <c r="B172" s="503" t="s">
        <v>8095</v>
      </c>
      <c r="C172" s="502" t="s">
        <v>13</v>
      </c>
      <c r="D172" s="502" t="s">
        <v>1308</v>
      </c>
      <c r="E172" s="504">
        <v>123.78</v>
      </c>
    </row>
    <row r="173" spans="1:5">
      <c r="A173" s="502">
        <v>38467</v>
      </c>
      <c r="B173" s="503" t="s">
        <v>8096</v>
      </c>
      <c r="C173" s="502" t="s">
        <v>13</v>
      </c>
      <c r="D173" s="502" t="s">
        <v>1308</v>
      </c>
      <c r="E173" s="504">
        <v>74.89</v>
      </c>
    </row>
    <row r="174" spans="1:5">
      <c r="A174" s="502">
        <v>38468</v>
      </c>
      <c r="B174" s="503" t="s">
        <v>8097</v>
      </c>
      <c r="C174" s="502" t="s">
        <v>13</v>
      </c>
      <c r="D174" s="502" t="s">
        <v>1308</v>
      </c>
      <c r="E174" s="504">
        <v>82.41</v>
      </c>
    </row>
    <row r="175" spans="1:5">
      <c r="A175" s="502">
        <v>38469</v>
      </c>
      <c r="B175" s="503" t="s">
        <v>8098</v>
      </c>
      <c r="C175" s="502" t="s">
        <v>13</v>
      </c>
      <c r="D175" s="502" t="s">
        <v>1308</v>
      </c>
      <c r="E175" s="504">
        <v>133.09</v>
      </c>
    </row>
    <row r="176" spans="1:5">
      <c r="A176" s="502">
        <v>38471</v>
      </c>
      <c r="B176" s="503" t="s">
        <v>8099</v>
      </c>
      <c r="C176" s="502" t="s">
        <v>13</v>
      </c>
      <c r="D176" s="502" t="s">
        <v>1308</v>
      </c>
      <c r="E176" s="504">
        <v>107.02</v>
      </c>
    </row>
    <row r="177" spans="1:5">
      <c r="A177" s="502">
        <v>37370</v>
      </c>
      <c r="B177" s="503" t="s">
        <v>8100</v>
      </c>
      <c r="C177" s="502" t="s">
        <v>250</v>
      </c>
      <c r="D177" s="502" t="s">
        <v>1335</v>
      </c>
      <c r="E177" s="504">
        <v>3.95</v>
      </c>
    </row>
    <row r="178" spans="1:5">
      <c r="A178" s="502">
        <v>40862</v>
      </c>
      <c r="B178" s="503" t="s">
        <v>8101</v>
      </c>
      <c r="C178" s="502" t="s">
        <v>1176</v>
      </c>
      <c r="D178" s="502" t="s">
        <v>1335</v>
      </c>
      <c r="E178" s="504">
        <v>744.3</v>
      </c>
    </row>
    <row r="179" spans="1:5">
      <c r="A179" s="502">
        <v>10658</v>
      </c>
      <c r="B179" s="503" t="s">
        <v>8102</v>
      </c>
      <c r="C179" s="502" t="s">
        <v>13</v>
      </c>
      <c r="D179" s="502" t="s">
        <v>1335</v>
      </c>
      <c r="E179" s="504"/>
    </row>
    <row r="180" spans="1:5">
      <c r="A180" s="502">
        <v>253</v>
      </c>
      <c r="B180" s="503" t="s">
        <v>8103</v>
      </c>
      <c r="C180" s="502" t="s">
        <v>250</v>
      </c>
      <c r="D180" s="502" t="s">
        <v>1335</v>
      </c>
      <c r="E180" s="504">
        <v>34.71</v>
      </c>
    </row>
    <row r="181" spans="1:5">
      <c r="A181" s="502">
        <v>40809</v>
      </c>
      <c r="B181" s="503" t="s">
        <v>8104</v>
      </c>
      <c r="C181" s="502" t="s">
        <v>1176</v>
      </c>
      <c r="D181" s="502" t="s">
        <v>1308</v>
      </c>
      <c r="E181" s="504">
        <v>6185.38</v>
      </c>
    </row>
    <row r="182" spans="1:5">
      <c r="A182" s="502">
        <v>42428</v>
      </c>
      <c r="B182" s="503" t="s">
        <v>8105</v>
      </c>
      <c r="C182" s="502" t="s">
        <v>13</v>
      </c>
      <c r="D182" s="502" t="s">
        <v>1335</v>
      </c>
      <c r="E182" s="504"/>
    </row>
    <row r="183" spans="1:5">
      <c r="A183" s="502">
        <v>301</v>
      </c>
      <c r="B183" s="503" t="s">
        <v>8106</v>
      </c>
      <c r="C183" s="502" t="s">
        <v>13</v>
      </c>
      <c r="D183" s="502" t="s">
        <v>1335</v>
      </c>
      <c r="E183" s="504">
        <v>3.02</v>
      </c>
    </row>
    <row r="184" spans="1:5">
      <c r="A184" s="502">
        <v>296</v>
      </c>
      <c r="B184" s="503" t="s">
        <v>8107</v>
      </c>
      <c r="C184" s="502" t="s">
        <v>13</v>
      </c>
      <c r="D184" s="502" t="s">
        <v>1308</v>
      </c>
      <c r="E184" s="504">
        <v>1.7</v>
      </c>
    </row>
    <row r="185" spans="1:5">
      <c r="A185" s="502">
        <v>297</v>
      </c>
      <c r="B185" s="503" t="s">
        <v>8108</v>
      </c>
      <c r="C185" s="502" t="s">
        <v>13</v>
      </c>
      <c r="D185" s="502" t="s">
        <v>1308</v>
      </c>
      <c r="E185" s="504">
        <v>2.5099999999999998</v>
      </c>
    </row>
    <row r="186" spans="1:5">
      <c r="A186" s="502">
        <v>299</v>
      </c>
      <c r="B186" s="503" t="s">
        <v>8109</v>
      </c>
      <c r="C186" s="502" t="s">
        <v>13</v>
      </c>
      <c r="D186" s="502" t="s">
        <v>1308</v>
      </c>
      <c r="E186" s="504">
        <v>3.54</v>
      </c>
    </row>
    <row r="187" spans="1:5">
      <c r="A187" s="502">
        <v>300</v>
      </c>
      <c r="B187" s="503" t="s">
        <v>8110</v>
      </c>
      <c r="C187" s="502" t="s">
        <v>13</v>
      </c>
      <c r="D187" s="502" t="s">
        <v>1308</v>
      </c>
      <c r="E187" s="504">
        <v>12.26</v>
      </c>
    </row>
    <row r="188" spans="1:5">
      <c r="A188" s="502">
        <v>20085</v>
      </c>
      <c r="B188" s="503" t="s">
        <v>8111</v>
      </c>
      <c r="C188" s="502" t="s">
        <v>13</v>
      </c>
      <c r="D188" s="502" t="s">
        <v>1308</v>
      </c>
      <c r="E188" s="504">
        <v>2.2400000000000002</v>
      </c>
    </row>
    <row r="189" spans="1:5">
      <c r="A189" s="502">
        <v>298</v>
      </c>
      <c r="B189" s="503" t="s">
        <v>8112</v>
      </c>
      <c r="C189" s="502" t="s">
        <v>13</v>
      </c>
      <c r="D189" s="502" t="s">
        <v>1308</v>
      </c>
      <c r="E189" s="504">
        <v>2.72</v>
      </c>
    </row>
    <row r="190" spans="1:5">
      <c r="A190" s="502">
        <v>311</v>
      </c>
      <c r="B190" s="503" t="s">
        <v>8113</v>
      </c>
      <c r="C190" s="502" t="s">
        <v>13</v>
      </c>
      <c r="D190" s="502" t="s">
        <v>1308</v>
      </c>
      <c r="E190" s="504">
        <v>10.11</v>
      </c>
    </row>
    <row r="191" spans="1:5">
      <c r="A191" s="502">
        <v>318</v>
      </c>
      <c r="B191" s="503" t="s">
        <v>8114</v>
      </c>
      <c r="C191" s="502" t="s">
        <v>13</v>
      </c>
      <c r="D191" s="502" t="s">
        <v>1308</v>
      </c>
      <c r="E191" s="504">
        <v>20.36</v>
      </c>
    </row>
    <row r="192" spans="1:5">
      <c r="A192" s="502">
        <v>319</v>
      </c>
      <c r="B192" s="503" t="s">
        <v>8115</v>
      </c>
      <c r="C192" s="502" t="s">
        <v>13</v>
      </c>
      <c r="D192" s="502" t="s">
        <v>1308</v>
      </c>
      <c r="E192" s="504">
        <v>31.92</v>
      </c>
    </row>
    <row r="193" spans="1:5">
      <c r="A193" s="502">
        <v>303</v>
      </c>
      <c r="B193" s="503" t="s">
        <v>8116</v>
      </c>
      <c r="C193" s="502" t="s">
        <v>13</v>
      </c>
      <c r="D193" s="502" t="s">
        <v>1308</v>
      </c>
      <c r="E193" s="504">
        <v>3.34</v>
      </c>
    </row>
    <row r="194" spans="1:5">
      <c r="A194" s="502">
        <v>305</v>
      </c>
      <c r="B194" s="503" t="s">
        <v>8117</v>
      </c>
      <c r="C194" s="502" t="s">
        <v>13</v>
      </c>
      <c r="D194" s="502" t="s">
        <v>1308</v>
      </c>
      <c r="E194" s="504">
        <v>10.52</v>
      </c>
    </row>
    <row r="195" spans="1:5">
      <c r="A195" s="502">
        <v>306</v>
      </c>
      <c r="B195" s="503" t="s">
        <v>8118</v>
      </c>
      <c r="C195" s="502" t="s">
        <v>13</v>
      </c>
      <c r="D195" s="502" t="s">
        <v>1308</v>
      </c>
      <c r="E195" s="504">
        <v>15.96</v>
      </c>
    </row>
    <row r="196" spans="1:5">
      <c r="A196" s="502">
        <v>307</v>
      </c>
      <c r="B196" s="503" t="s">
        <v>8119</v>
      </c>
      <c r="C196" s="502" t="s">
        <v>13</v>
      </c>
      <c r="D196" s="502" t="s">
        <v>1308</v>
      </c>
      <c r="E196" s="504">
        <v>40.32</v>
      </c>
    </row>
    <row r="197" spans="1:5">
      <c r="A197" s="502">
        <v>309</v>
      </c>
      <c r="B197" s="503" t="s">
        <v>8120</v>
      </c>
      <c r="C197" s="502" t="s">
        <v>13</v>
      </c>
      <c r="D197" s="502" t="s">
        <v>1308</v>
      </c>
      <c r="E197" s="504">
        <v>66.06</v>
      </c>
    </row>
    <row r="198" spans="1:5">
      <c r="A198" s="502">
        <v>310</v>
      </c>
      <c r="B198" s="503" t="s">
        <v>8121</v>
      </c>
      <c r="C198" s="502" t="s">
        <v>13</v>
      </c>
      <c r="D198" s="502" t="s">
        <v>1308</v>
      </c>
      <c r="E198" s="504">
        <v>91.55</v>
      </c>
    </row>
    <row r="199" spans="1:5">
      <c r="A199" s="502">
        <v>308</v>
      </c>
      <c r="B199" s="503" t="s">
        <v>8122</v>
      </c>
      <c r="C199" s="502" t="s">
        <v>13</v>
      </c>
      <c r="D199" s="502" t="s">
        <v>1308</v>
      </c>
      <c r="E199" s="504">
        <v>90</v>
      </c>
    </row>
    <row r="200" spans="1:5">
      <c r="A200" s="502">
        <v>328</v>
      </c>
      <c r="B200" s="503" t="s">
        <v>8123</v>
      </c>
      <c r="C200" s="502" t="s">
        <v>13</v>
      </c>
      <c r="D200" s="502" t="s">
        <v>1308</v>
      </c>
      <c r="E200" s="504">
        <v>8</v>
      </c>
    </row>
    <row r="201" spans="1:5">
      <c r="A201" s="502">
        <v>325</v>
      </c>
      <c r="B201" s="503" t="s">
        <v>8124</v>
      </c>
      <c r="C201" s="502" t="s">
        <v>13</v>
      </c>
      <c r="D201" s="502" t="s">
        <v>1308</v>
      </c>
      <c r="E201" s="504">
        <v>2.36</v>
      </c>
    </row>
    <row r="202" spans="1:5">
      <c r="A202" s="502">
        <v>20326</v>
      </c>
      <c r="B202" s="503" t="s">
        <v>8125</v>
      </c>
      <c r="C202" s="502" t="s">
        <v>13</v>
      </c>
      <c r="D202" s="502" t="s">
        <v>1308</v>
      </c>
      <c r="E202" s="504">
        <v>4.32</v>
      </c>
    </row>
    <row r="203" spans="1:5">
      <c r="A203" s="502">
        <v>329</v>
      </c>
      <c r="B203" s="503" t="s">
        <v>8126</v>
      </c>
      <c r="C203" s="502" t="s">
        <v>13</v>
      </c>
      <c r="D203" s="502" t="s">
        <v>1308</v>
      </c>
      <c r="E203" s="504">
        <v>6.69</v>
      </c>
    </row>
    <row r="204" spans="1:5">
      <c r="A204" s="502">
        <v>39642</v>
      </c>
      <c r="B204" s="503" t="s">
        <v>8127</v>
      </c>
      <c r="C204" s="502" t="s">
        <v>13</v>
      </c>
      <c r="D204" s="502" t="s">
        <v>1308</v>
      </c>
      <c r="E204" s="504">
        <v>2.96</v>
      </c>
    </row>
    <row r="205" spans="1:5">
      <c r="A205" s="502">
        <v>39641</v>
      </c>
      <c r="B205" s="503" t="s">
        <v>8128</v>
      </c>
      <c r="C205" s="502" t="s">
        <v>13</v>
      </c>
      <c r="D205" s="502" t="s">
        <v>1308</v>
      </c>
      <c r="E205" s="504">
        <v>2.6</v>
      </c>
    </row>
    <row r="206" spans="1:5">
      <c r="A206" s="502">
        <v>39643</v>
      </c>
      <c r="B206" s="503" t="s">
        <v>8129</v>
      </c>
      <c r="C206" s="502" t="s">
        <v>13</v>
      </c>
      <c r="D206" s="502" t="s">
        <v>1308</v>
      </c>
      <c r="E206" s="504">
        <v>3.48</v>
      </c>
    </row>
    <row r="207" spans="1:5">
      <c r="A207" s="502">
        <v>39644</v>
      </c>
      <c r="B207" s="503" t="s">
        <v>8130</v>
      </c>
      <c r="C207" s="502" t="s">
        <v>13</v>
      </c>
      <c r="D207" s="502" t="s">
        <v>1308</v>
      </c>
      <c r="E207" s="504">
        <v>5.4</v>
      </c>
    </row>
    <row r="208" spans="1:5">
      <c r="A208" s="502">
        <v>39645</v>
      </c>
      <c r="B208" s="503" t="s">
        <v>8131</v>
      </c>
      <c r="C208" s="502" t="s">
        <v>13</v>
      </c>
      <c r="D208" s="502" t="s">
        <v>1308</v>
      </c>
      <c r="E208" s="504">
        <v>5.91</v>
      </c>
    </row>
    <row r="209" spans="1:5">
      <c r="A209" s="502">
        <v>41610</v>
      </c>
      <c r="B209" s="503" t="s">
        <v>8132</v>
      </c>
      <c r="C209" s="502" t="s">
        <v>13</v>
      </c>
      <c r="D209" s="502" t="s">
        <v>1308</v>
      </c>
      <c r="E209" s="504">
        <v>776.87</v>
      </c>
    </row>
    <row r="210" spans="1:5">
      <c r="A210" s="502">
        <v>41611</v>
      </c>
      <c r="B210" s="503" t="s">
        <v>8133</v>
      </c>
      <c r="C210" s="502" t="s">
        <v>13</v>
      </c>
      <c r="D210" s="502" t="s">
        <v>1308</v>
      </c>
      <c r="E210" s="504">
        <v>1224.51</v>
      </c>
    </row>
    <row r="211" spans="1:5">
      <c r="A211" s="502">
        <v>41612</v>
      </c>
      <c r="B211" s="503" t="s">
        <v>8134</v>
      </c>
      <c r="C211" s="502" t="s">
        <v>13</v>
      </c>
      <c r="D211" s="502" t="s">
        <v>1308</v>
      </c>
      <c r="E211" s="504">
        <v>1719.39</v>
      </c>
    </row>
    <row r="212" spans="1:5">
      <c r="A212" s="502">
        <v>41637</v>
      </c>
      <c r="B212" s="503" t="s">
        <v>8135</v>
      </c>
      <c r="C212" s="502" t="s">
        <v>13</v>
      </c>
      <c r="D212" s="502" t="s">
        <v>1308</v>
      </c>
      <c r="E212" s="504">
        <v>160.72999999999999</v>
      </c>
    </row>
    <row r="213" spans="1:5">
      <c r="A213" s="502">
        <v>41638</v>
      </c>
      <c r="B213" s="503" t="s">
        <v>8136</v>
      </c>
      <c r="C213" s="502" t="s">
        <v>13</v>
      </c>
      <c r="D213" s="502" t="s">
        <v>1308</v>
      </c>
      <c r="E213" s="504">
        <v>209.37</v>
      </c>
    </row>
    <row r="214" spans="1:5">
      <c r="A214" s="502">
        <v>41639</v>
      </c>
      <c r="B214" s="503" t="s">
        <v>8137</v>
      </c>
      <c r="C214" s="502" t="s">
        <v>13</v>
      </c>
      <c r="D214" s="502" t="s">
        <v>1308</v>
      </c>
      <c r="E214" s="504">
        <v>506.51</v>
      </c>
    </row>
    <row r="215" spans="1:5">
      <c r="A215" s="502">
        <v>11789</v>
      </c>
      <c r="B215" s="503" t="s">
        <v>8138</v>
      </c>
      <c r="C215" s="502" t="s">
        <v>13</v>
      </c>
      <c r="D215" s="502" t="s">
        <v>1308</v>
      </c>
      <c r="E215" s="504">
        <v>1.77</v>
      </c>
    </row>
    <row r="216" spans="1:5">
      <c r="A216" s="502">
        <v>20975</v>
      </c>
      <c r="B216" s="503" t="s">
        <v>8139</v>
      </c>
      <c r="C216" s="502" t="s">
        <v>13</v>
      </c>
      <c r="D216" s="502" t="s">
        <v>1308</v>
      </c>
      <c r="E216" s="504">
        <v>13.05</v>
      </c>
    </row>
    <row r="217" spans="1:5">
      <c r="A217" s="502">
        <v>20976</v>
      </c>
      <c r="B217" s="503" t="s">
        <v>8140</v>
      </c>
      <c r="C217" s="502" t="s">
        <v>13</v>
      </c>
      <c r="D217" s="502" t="s">
        <v>1308</v>
      </c>
      <c r="E217" s="504">
        <v>19.72</v>
      </c>
    </row>
    <row r="218" spans="1:5">
      <c r="A218" s="502">
        <v>6138</v>
      </c>
      <c r="B218" s="503" t="s">
        <v>8141</v>
      </c>
      <c r="C218" s="502" t="s">
        <v>13</v>
      </c>
      <c r="D218" s="502" t="s">
        <v>1308</v>
      </c>
      <c r="E218" s="504">
        <v>15.7</v>
      </c>
    </row>
    <row r="219" spans="1:5">
      <c r="A219" s="502">
        <v>40340</v>
      </c>
      <c r="B219" s="503" t="s">
        <v>8142</v>
      </c>
      <c r="C219" s="502" t="s">
        <v>13</v>
      </c>
      <c r="D219" s="502" t="s">
        <v>1308</v>
      </c>
      <c r="E219" s="504">
        <v>22.21</v>
      </c>
    </row>
    <row r="220" spans="1:5">
      <c r="A220" s="502">
        <v>40341</v>
      </c>
      <c r="B220" s="503" t="s">
        <v>8143</v>
      </c>
      <c r="C220" s="502" t="s">
        <v>13</v>
      </c>
      <c r="D220" s="502" t="s">
        <v>1308</v>
      </c>
      <c r="E220" s="504">
        <v>26.51</v>
      </c>
    </row>
    <row r="221" spans="1:5">
      <c r="A221" s="502">
        <v>40342</v>
      </c>
      <c r="B221" s="503" t="s">
        <v>8144</v>
      </c>
      <c r="C221" s="502" t="s">
        <v>13</v>
      </c>
      <c r="D221" s="502" t="s">
        <v>1308</v>
      </c>
      <c r="E221" s="504">
        <v>31.62</v>
      </c>
    </row>
    <row r="222" spans="1:5">
      <c r="A222" s="502">
        <v>40343</v>
      </c>
      <c r="B222" s="503" t="s">
        <v>8145</v>
      </c>
      <c r="C222" s="502" t="s">
        <v>13</v>
      </c>
      <c r="D222" s="502" t="s">
        <v>1308</v>
      </c>
      <c r="E222" s="504">
        <v>37.5</v>
      </c>
    </row>
    <row r="223" spans="1:5">
      <c r="A223" s="502">
        <v>40344</v>
      </c>
      <c r="B223" s="503" t="s">
        <v>8146</v>
      </c>
      <c r="C223" s="502" t="s">
        <v>13</v>
      </c>
      <c r="D223" s="502" t="s">
        <v>1308</v>
      </c>
      <c r="E223" s="504">
        <v>51.13</v>
      </c>
    </row>
    <row r="224" spans="1:5">
      <c r="A224" s="502">
        <v>40345</v>
      </c>
      <c r="B224" s="503" t="s">
        <v>8147</v>
      </c>
      <c r="C224" s="502" t="s">
        <v>13</v>
      </c>
      <c r="D224" s="502" t="s">
        <v>1308</v>
      </c>
      <c r="E224" s="504">
        <v>63</v>
      </c>
    </row>
    <row r="225" spans="1:5">
      <c r="A225" s="502">
        <v>40346</v>
      </c>
      <c r="B225" s="503" t="s">
        <v>8148</v>
      </c>
      <c r="C225" s="502" t="s">
        <v>13</v>
      </c>
      <c r="D225" s="502" t="s">
        <v>1308</v>
      </c>
      <c r="E225" s="504">
        <v>73.08</v>
      </c>
    </row>
    <row r="226" spans="1:5">
      <c r="A226" s="502">
        <v>40347</v>
      </c>
      <c r="B226" s="503" t="s">
        <v>8149</v>
      </c>
      <c r="C226" s="502" t="s">
        <v>13</v>
      </c>
      <c r="D226" s="502" t="s">
        <v>1308</v>
      </c>
      <c r="E226" s="504">
        <v>91.82</v>
      </c>
    </row>
    <row r="227" spans="1:5">
      <c r="A227" s="502">
        <v>43424</v>
      </c>
      <c r="B227" s="503" t="s">
        <v>8150</v>
      </c>
      <c r="C227" s="502" t="s">
        <v>13</v>
      </c>
      <c r="D227" s="502" t="s">
        <v>1308</v>
      </c>
      <c r="E227" s="504">
        <v>650.89</v>
      </c>
    </row>
    <row r="228" spans="1:5">
      <c r="A228" s="502">
        <v>43426</v>
      </c>
      <c r="B228" s="503" t="s">
        <v>8151</v>
      </c>
      <c r="C228" s="502" t="s">
        <v>13</v>
      </c>
      <c r="D228" s="502" t="s">
        <v>1308</v>
      </c>
      <c r="E228" s="504">
        <v>2244.9299999999998</v>
      </c>
    </row>
    <row r="229" spans="1:5">
      <c r="A229" s="502">
        <v>12565</v>
      </c>
      <c r="B229" s="503" t="s">
        <v>8152</v>
      </c>
      <c r="C229" s="502" t="s">
        <v>13</v>
      </c>
      <c r="D229" s="502" t="s">
        <v>1308</v>
      </c>
      <c r="E229" s="504">
        <v>787.27</v>
      </c>
    </row>
    <row r="230" spans="1:5">
      <c r="A230" s="502">
        <v>12567</v>
      </c>
      <c r="B230" s="503" t="s">
        <v>8153</v>
      </c>
      <c r="C230" s="502" t="s">
        <v>13</v>
      </c>
      <c r="D230" s="502" t="s">
        <v>1308</v>
      </c>
      <c r="E230" s="504">
        <v>1057.43</v>
      </c>
    </row>
    <row r="231" spans="1:5">
      <c r="A231" s="502">
        <v>12568</v>
      </c>
      <c r="B231" s="503" t="s">
        <v>8154</v>
      </c>
      <c r="C231" s="502" t="s">
        <v>13</v>
      </c>
      <c r="D231" s="502" t="s">
        <v>1308</v>
      </c>
      <c r="E231" s="504">
        <v>1480.41</v>
      </c>
    </row>
    <row r="232" spans="1:5">
      <c r="A232" s="502">
        <v>43441</v>
      </c>
      <c r="B232" s="503" t="s">
        <v>8155</v>
      </c>
      <c r="C232" s="502" t="s">
        <v>13</v>
      </c>
      <c r="D232" s="502" t="s">
        <v>1308</v>
      </c>
      <c r="E232" s="504">
        <v>190.33</v>
      </c>
    </row>
    <row r="233" spans="1:5">
      <c r="A233" s="502">
        <v>43423</v>
      </c>
      <c r="B233" s="503" t="s">
        <v>8156</v>
      </c>
      <c r="C233" s="502" t="s">
        <v>13</v>
      </c>
      <c r="D233" s="502" t="s">
        <v>1308</v>
      </c>
      <c r="E233" s="504">
        <v>88.82</v>
      </c>
    </row>
    <row r="234" spans="1:5">
      <c r="A234" s="502">
        <v>12532</v>
      </c>
      <c r="B234" s="503" t="s">
        <v>8157</v>
      </c>
      <c r="C234" s="502" t="s">
        <v>13</v>
      </c>
      <c r="D234" s="502" t="s">
        <v>1308</v>
      </c>
      <c r="E234" s="504">
        <v>136.99</v>
      </c>
    </row>
    <row r="235" spans="1:5">
      <c r="A235" s="502">
        <v>43444</v>
      </c>
      <c r="B235" s="503" t="s">
        <v>8158</v>
      </c>
      <c r="C235" s="502" t="s">
        <v>13</v>
      </c>
      <c r="D235" s="502" t="s">
        <v>1308</v>
      </c>
      <c r="E235" s="504">
        <v>459.98</v>
      </c>
    </row>
    <row r="236" spans="1:5">
      <c r="A236" s="502">
        <v>12551</v>
      </c>
      <c r="B236" s="503" t="s">
        <v>8159</v>
      </c>
      <c r="C236" s="502" t="s">
        <v>13</v>
      </c>
      <c r="D236" s="502" t="s">
        <v>1308</v>
      </c>
      <c r="E236" s="504">
        <v>328.18</v>
      </c>
    </row>
    <row r="237" spans="1:5">
      <c r="A237" s="502">
        <v>43442</v>
      </c>
      <c r="B237" s="503" t="s">
        <v>8160</v>
      </c>
      <c r="C237" s="502" t="s">
        <v>13</v>
      </c>
      <c r="D237" s="502" t="s">
        <v>1308</v>
      </c>
      <c r="E237" s="504">
        <v>253.78</v>
      </c>
    </row>
    <row r="238" spans="1:5">
      <c r="A238" s="502">
        <v>43443</v>
      </c>
      <c r="B238" s="503" t="s">
        <v>8161</v>
      </c>
      <c r="C238" s="502" t="s">
        <v>13</v>
      </c>
      <c r="D238" s="502" t="s">
        <v>1308</v>
      </c>
      <c r="E238" s="504">
        <v>333.09</v>
      </c>
    </row>
    <row r="239" spans="1:5">
      <c r="A239" s="502">
        <v>12544</v>
      </c>
      <c r="B239" s="503" t="s">
        <v>8162</v>
      </c>
      <c r="C239" s="502" t="s">
        <v>13</v>
      </c>
      <c r="D239" s="502" t="s">
        <v>1308</v>
      </c>
      <c r="E239" s="504">
        <v>179.76</v>
      </c>
    </row>
    <row r="240" spans="1:5">
      <c r="A240" s="502">
        <v>12547</v>
      </c>
      <c r="B240" s="503" t="s">
        <v>8163</v>
      </c>
      <c r="C240" s="502" t="s">
        <v>13</v>
      </c>
      <c r="D240" s="502" t="s">
        <v>1308</v>
      </c>
      <c r="E240" s="504">
        <v>241.77</v>
      </c>
    </row>
    <row r="241" spans="1:5">
      <c r="A241" s="502">
        <v>43445</v>
      </c>
      <c r="B241" s="503" t="s">
        <v>8164</v>
      </c>
      <c r="C241" s="502" t="s">
        <v>13</v>
      </c>
      <c r="D241" s="502" t="s">
        <v>1308</v>
      </c>
      <c r="E241" s="504">
        <v>634.46</v>
      </c>
    </row>
    <row r="242" spans="1:5">
      <c r="A242" s="502">
        <v>12563</v>
      </c>
      <c r="B242" s="503" t="s">
        <v>8165</v>
      </c>
      <c r="C242" s="502" t="s">
        <v>13</v>
      </c>
      <c r="D242" s="502" t="s">
        <v>1308</v>
      </c>
      <c r="E242" s="504">
        <v>453.93</v>
      </c>
    </row>
    <row r="243" spans="1:5">
      <c r="A243" s="502">
        <v>43425</v>
      </c>
      <c r="B243" s="503" t="s">
        <v>8166</v>
      </c>
      <c r="C243" s="502" t="s">
        <v>13</v>
      </c>
      <c r="D243" s="502" t="s">
        <v>1308</v>
      </c>
      <c r="E243" s="504">
        <v>285.5</v>
      </c>
    </row>
    <row r="244" spans="1:5">
      <c r="A244" s="502">
        <v>43446</v>
      </c>
      <c r="B244" s="503" t="s">
        <v>8167</v>
      </c>
      <c r="C244" s="502" t="s">
        <v>13</v>
      </c>
      <c r="D244" s="502" t="s">
        <v>1308</v>
      </c>
      <c r="E244" s="504">
        <v>602.73</v>
      </c>
    </row>
    <row r="245" spans="1:5">
      <c r="A245" s="502">
        <v>43447</v>
      </c>
      <c r="B245" s="503" t="s">
        <v>8168</v>
      </c>
      <c r="C245" s="502" t="s">
        <v>13</v>
      </c>
      <c r="D245" s="502" t="s">
        <v>1308</v>
      </c>
      <c r="E245" s="504">
        <v>740.2</v>
      </c>
    </row>
    <row r="246" spans="1:5">
      <c r="A246" s="502">
        <v>43448</v>
      </c>
      <c r="B246" s="503" t="s">
        <v>8169</v>
      </c>
      <c r="C246" s="502" t="s">
        <v>13</v>
      </c>
      <c r="D246" s="502" t="s">
        <v>1308</v>
      </c>
      <c r="E246" s="504">
        <v>1036.28</v>
      </c>
    </row>
    <row r="247" spans="1:5">
      <c r="A247" s="502">
        <v>13761</v>
      </c>
      <c r="B247" s="503" t="s">
        <v>8170</v>
      </c>
      <c r="C247" s="502" t="s">
        <v>13</v>
      </c>
      <c r="D247" s="502" t="s">
        <v>1308</v>
      </c>
      <c r="E247" s="504">
        <v>2365.3000000000002</v>
      </c>
    </row>
    <row r="248" spans="1:5">
      <c r="A248" s="502">
        <v>4814</v>
      </c>
      <c r="B248" s="503" t="s">
        <v>8171</v>
      </c>
      <c r="C248" s="502" t="s">
        <v>13</v>
      </c>
      <c r="D248" s="502" t="s">
        <v>1308</v>
      </c>
      <c r="E248" s="504">
        <v>51.95</v>
      </c>
    </row>
    <row r="249" spans="1:5">
      <c r="A249" s="502">
        <v>44473</v>
      </c>
      <c r="B249" s="503" t="s">
        <v>8172</v>
      </c>
      <c r="C249" s="502" t="s">
        <v>13</v>
      </c>
      <c r="D249" s="502" t="s">
        <v>1308</v>
      </c>
      <c r="E249" s="504"/>
    </row>
    <row r="250" spans="1:5">
      <c r="A250" s="502">
        <v>6122</v>
      </c>
      <c r="B250" s="503" t="s">
        <v>8173</v>
      </c>
      <c r="C250" s="502" t="s">
        <v>250</v>
      </c>
      <c r="D250" s="502" t="s">
        <v>1308</v>
      </c>
      <c r="E250" s="504">
        <v>33.020000000000003</v>
      </c>
    </row>
    <row r="251" spans="1:5">
      <c r="A251" s="502">
        <v>40810</v>
      </c>
      <c r="B251" s="503" t="s">
        <v>8174</v>
      </c>
      <c r="C251" s="502" t="s">
        <v>1176</v>
      </c>
      <c r="D251" s="502" t="s">
        <v>1308</v>
      </c>
      <c r="E251" s="504">
        <v>5888.53</v>
      </c>
    </row>
    <row r="252" spans="1:5">
      <c r="A252" s="502">
        <v>21100</v>
      </c>
      <c r="B252" s="503" t="s">
        <v>8175</v>
      </c>
      <c r="C252" s="502" t="s">
        <v>13</v>
      </c>
      <c r="D252" s="502" t="s">
        <v>1308</v>
      </c>
      <c r="E252" s="504"/>
    </row>
    <row r="253" spans="1:5">
      <c r="A253" s="502">
        <v>11811</v>
      </c>
      <c r="B253" s="503" t="s">
        <v>8176</v>
      </c>
      <c r="C253" s="502" t="s">
        <v>13</v>
      </c>
      <c r="D253" s="502" t="s">
        <v>1308</v>
      </c>
      <c r="E253" s="504"/>
    </row>
    <row r="254" spans="1:5">
      <c r="A254" s="502">
        <v>11816</v>
      </c>
      <c r="B254" s="503" t="s">
        <v>8177</v>
      </c>
      <c r="C254" s="502" t="s">
        <v>13</v>
      </c>
      <c r="D254" s="502" t="s">
        <v>1335</v>
      </c>
      <c r="E254" s="504"/>
    </row>
    <row r="255" spans="1:5">
      <c r="A255" s="502">
        <v>11814</v>
      </c>
      <c r="B255" s="503" t="s">
        <v>8178</v>
      </c>
      <c r="C255" s="502" t="s">
        <v>13</v>
      </c>
      <c r="D255" s="502" t="s">
        <v>1308</v>
      </c>
      <c r="E255" s="504"/>
    </row>
    <row r="256" spans="1:5">
      <c r="A256" s="502">
        <v>14186</v>
      </c>
      <c r="B256" s="503" t="s">
        <v>8179</v>
      </c>
      <c r="C256" s="502" t="s">
        <v>13</v>
      </c>
      <c r="D256" s="502" t="s">
        <v>1308</v>
      </c>
      <c r="E256" s="504"/>
    </row>
    <row r="257" spans="1:5">
      <c r="A257" s="502">
        <v>14185</v>
      </c>
      <c r="B257" s="503" t="s">
        <v>8180</v>
      </c>
      <c r="C257" s="502" t="s">
        <v>13</v>
      </c>
      <c r="D257" s="502" t="s">
        <v>1308</v>
      </c>
      <c r="E257" s="504"/>
    </row>
    <row r="258" spans="1:5">
      <c r="A258" s="502">
        <v>44498</v>
      </c>
      <c r="B258" s="503" t="s">
        <v>8181</v>
      </c>
      <c r="C258" s="502" t="s">
        <v>13</v>
      </c>
      <c r="D258" s="502" t="s">
        <v>1308</v>
      </c>
      <c r="E258" s="504"/>
    </row>
    <row r="259" spans="1:5">
      <c r="A259" s="502">
        <v>34469</v>
      </c>
      <c r="B259" s="503" t="s">
        <v>8182</v>
      </c>
      <c r="C259" s="502" t="s">
        <v>13</v>
      </c>
      <c r="D259" s="502" t="s">
        <v>1308</v>
      </c>
      <c r="E259" s="504"/>
    </row>
    <row r="260" spans="1:5">
      <c r="A260" s="502">
        <v>34476</v>
      </c>
      <c r="B260" s="503" t="s">
        <v>8183</v>
      </c>
      <c r="C260" s="502" t="s">
        <v>13</v>
      </c>
      <c r="D260" s="502" t="s">
        <v>1308</v>
      </c>
      <c r="E260" s="504"/>
    </row>
    <row r="261" spans="1:5">
      <c r="A261" s="502">
        <v>34477</v>
      </c>
      <c r="B261" s="503" t="s">
        <v>8184</v>
      </c>
      <c r="C261" s="502" t="s">
        <v>13</v>
      </c>
      <c r="D261" s="502" t="s">
        <v>1308</v>
      </c>
      <c r="E261" s="504"/>
    </row>
    <row r="262" spans="1:5">
      <c r="A262" s="502">
        <v>34482</v>
      </c>
      <c r="B262" s="503" t="s">
        <v>8185</v>
      </c>
      <c r="C262" s="502" t="s">
        <v>13</v>
      </c>
      <c r="D262" s="502" t="s">
        <v>1308</v>
      </c>
      <c r="E262" s="504"/>
    </row>
    <row r="263" spans="1:5">
      <c r="A263" s="502">
        <v>34472</v>
      </c>
      <c r="B263" s="503" t="s">
        <v>8186</v>
      </c>
      <c r="C263" s="502" t="s">
        <v>13</v>
      </c>
      <c r="D263" s="502" t="s">
        <v>1335</v>
      </c>
      <c r="E263" s="504"/>
    </row>
    <row r="264" spans="1:5">
      <c r="A264" s="502">
        <v>42425</v>
      </c>
      <c r="B264" s="503" t="s">
        <v>8187</v>
      </c>
      <c r="C264" s="502" t="s">
        <v>13</v>
      </c>
      <c r="D264" s="502" t="s">
        <v>1308</v>
      </c>
      <c r="E264" s="504">
        <v>2899.5</v>
      </c>
    </row>
    <row r="265" spans="1:5">
      <c r="A265" s="502">
        <v>42422</v>
      </c>
      <c r="B265" s="503" t="s">
        <v>8188</v>
      </c>
      <c r="C265" s="502" t="s">
        <v>13</v>
      </c>
      <c r="D265" s="502" t="s">
        <v>1335</v>
      </c>
      <c r="E265" s="504">
        <v>4304.3999999999996</v>
      </c>
    </row>
    <row r="266" spans="1:5">
      <c r="A266" s="502">
        <v>43184</v>
      </c>
      <c r="B266" s="503" t="s">
        <v>8189</v>
      </c>
      <c r="C266" s="502" t="s">
        <v>13</v>
      </c>
      <c r="D266" s="502" t="s">
        <v>1308</v>
      </c>
      <c r="E266" s="504">
        <v>5949.09</v>
      </c>
    </row>
    <row r="267" spans="1:5">
      <c r="A267" s="502">
        <v>42424</v>
      </c>
      <c r="B267" s="503" t="s">
        <v>8190</v>
      </c>
      <c r="C267" s="502" t="s">
        <v>13</v>
      </c>
      <c r="D267" s="502" t="s">
        <v>1308</v>
      </c>
      <c r="E267" s="504">
        <v>2589.5</v>
      </c>
    </row>
    <row r="268" spans="1:5">
      <c r="A268" s="502">
        <v>42416</v>
      </c>
      <c r="B268" s="503" t="s">
        <v>8191</v>
      </c>
      <c r="C268" s="502" t="s">
        <v>13</v>
      </c>
      <c r="D268" s="502" t="s">
        <v>1308</v>
      </c>
      <c r="E268" s="504">
        <v>11163.05</v>
      </c>
    </row>
    <row r="269" spans="1:5">
      <c r="A269" s="502">
        <v>42417</v>
      </c>
      <c r="B269" s="503" t="s">
        <v>8192</v>
      </c>
      <c r="C269" s="502" t="s">
        <v>13</v>
      </c>
      <c r="D269" s="502" t="s">
        <v>1308</v>
      </c>
      <c r="E269" s="504">
        <v>12514.69</v>
      </c>
    </row>
    <row r="270" spans="1:5">
      <c r="A270" s="502">
        <v>42419</v>
      </c>
      <c r="B270" s="503" t="s">
        <v>8193</v>
      </c>
      <c r="C270" s="502" t="s">
        <v>13</v>
      </c>
      <c r="D270" s="502" t="s">
        <v>1308</v>
      </c>
      <c r="E270" s="504">
        <v>14138.95</v>
      </c>
    </row>
    <row r="271" spans="1:5">
      <c r="A271" s="502">
        <v>42420</v>
      </c>
      <c r="B271" s="503" t="s">
        <v>8194</v>
      </c>
      <c r="C271" s="502" t="s">
        <v>13</v>
      </c>
      <c r="D271" s="502" t="s">
        <v>1308</v>
      </c>
      <c r="E271" s="504">
        <v>19432.93</v>
      </c>
    </row>
    <row r="272" spans="1:5">
      <c r="A272" s="502">
        <v>42421</v>
      </c>
      <c r="B272" s="503" t="s">
        <v>8195</v>
      </c>
      <c r="C272" s="502" t="s">
        <v>13</v>
      </c>
      <c r="D272" s="502" t="s">
        <v>1308</v>
      </c>
      <c r="E272" s="504">
        <v>23577.14</v>
      </c>
    </row>
    <row r="273" spans="1:5">
      <c r="A273" s="502">
        <v>39556</v>
      </c>
      <c r="B273" s="503" t="s">
        <v>8196</v>
      </c>
      <c r="C273" s="502" t="s">
        <v>13</v>
      </c>
      <c r="D273" s="502" t="s">
        <v>1308</v>
      </c>
      <c r="E273" s="504">
        <v>8187.81</v>
      </c>
    </row>
    <row r="274" spans="1:5">
      <c r="A274" s="502">
        <v>39557</v>
      </c>
      <c r="B274" s="503" t="s">
        <v>8197</v>
      </c>
      <c r="C274" s="502" t="s">
        <v>13</v>
      </c>
      <c r="D274" s="502" t="s">
        <v>1308</v>
      </c>
      <c r="E274" s="504">
        <v>8816.49</v>
      </c>
    </row>
    <row r="275" spans="1:5">
      <c r="A275" s="502">
        <v>39559</v>
      </c>
      <c r="B275" s="503" t="s">
        <v>8198</v>
      </c>
      <c r="C275" s="502" t="s">
        <v>13</v>
      </c>
      <c r="D275" s="502" t="s">
        <v>1308</v>
      </c>
      <c r="E275" s="504">
        <v>13029.07</v>
      </c>
    </row>
    <row r="276" spans="1:5">
      <c r="A276" s="502">
        <v>39560</v>
      </c>
      <c r="B276" s="503" t="s">
        <v>8199</v>
      </c>
      <c r="C276" s="502" t="s">
        <v>13</v>
      </c>
      <c r="D276" s="502" t="s">
        <v>1308</v>
      </c>
      <c r="E276" s="504">
        <v>15073.37</v>
      </c>
    </row>
    <row r="277" spans="1:5">
      <c r="A277" s="502">
        <v>39561</v>
      </c>
      <c r="B277" s="503" t="s">
        <v>8200</v>
      </c>
      <c r="C277" s="502" t="s">
        <v>13</v>
      </c>
      <c r="D277" s="502" t="s">
        <v>1308</v>
      </c>
      <c r="E277" s="504">
        <v>15768.66</v>
      </c>
    </row>
    <row r="278" spans="1:5">
      <c r="A278" s="502">
        <v>43195</v>
      </c>
      <c r="B278" s="503" t="s">
        <v>8201</v>
      </c>
      <c r="C278" s="502" t="s">
        <v>13</v>
      </c>
      <c r="D278" s="502" t="s">
        <v>1308</v>
      </c>
      <c r="E278" s="504">
        <v>6842.61</v>
      </c>
    </row>
    <row r="279" spans="1:5">
      <c r="A279" s="502">
        <v>43196</v>
      </c>
      <c r="B279" s="503" t="s">
        <v>8202</v>
      </c>
      <c r="C279" s="502" t="s">
        <v>13</v>
      </c>
      <c r="D279" s="502" t="s">
        <v>1308</v>
      </c>
      <c r="E279" s="504">
        <v>8480.43</v>
      </c>
    </row>
    <row r="280" spans="1:5">
      <c r="A280" s="502">
        <v>43198</v>
      </c>
      <c r="B280" s="503" t="s">
        <v>8203</v>
      </c>
      <c r="C280" s="502" t="s">
        <v>13</v>
      </c>
      <c r="D280" s="502" t="s">
        <v>1308</v>
      </c>
      <c r="E280" s="504">
        <v>12601.72</v>
      </c>
    </row>
    <row r="281" spans="1:5">
      <c r="A281" s="502">
        <v>43199</v>
      </c>
      <c r="B281" s="503" t="s">
        <v>8204</v>
      </c>
      <c r="C281" s="502" t="s">
        <v>13</v>
      </c>
      <c r="D281" s="502" t="s">
        <v>1308</v>
      </c>
      <c r="E281" s="504">
        <v>13063.49</v>
      </c>
    </row>
    <row r="282" spans="1:5">
      <c r="A282" s="502">
        <v>43200</v>
      </c>
      <c r="B282" s="503" t="s">
        <v>8205</v>
      </c>
      <c r="C282" s="502" t="s">
        <v>13</v>
      </c>
      <c r="D282" s="502" t="s">
        <v>1308</v>
      </c>
      <c r="E282" s="504">
        <v>14991.31</v>
      </c>
    </row>
    <row r="283" spans="1:5">
      <c r="A283" s="502">
        <v>43190</v>
      </c>
      <c r="B283" s="503" t="s">
        <v>8206</v>
      </c>
      <c r="C283" s="502" t="s">
        <v>13</v>
      </c>
      <c r="D283" s="502" t="s">
        <v>1308</v>
      </c>
      <c r="E283" s="504">
        <v>2327.04</v>
      </c>
    </row>
    <row r="284" spans="1:5">
      <c r="A284" s="502">
        <v>39555</v>
      </c>
      <c r="B284" s="503" t="s">
        <v>8207</v>
      </c>
      <c r="C284" s="502" t="s">
        <v>13</v>
      </c>
      <c r="D284" s="502" t="s">
        <v>1308</v>
      </c>
      <c r="E284" s="504">
        <v>2517.25</v>
      </c>
    </row>
    <row r="285" spans="1:5">
      <c r="A285" s="502">
        <v>43191</v>
      </c>
      <c r="B285" s="503" t="s">
        <v>8208</v>
      </c>
      <c r="C285" s="502" t="s">
        <v>13</v>
      </c>
      <c r="D285" s="502" t="s">
        <v>1308</v>
      </c>
      <c r="E285" s="504">
        <v>3348.29</v>
      </c>
    </row>
    <row r="286" spans="1:5">
      <c r="A286" s="502">
        <v>39548</v>
      </c>
      <c r="B286" s="503" t="s">
        <v>8209</v>
      </c>
      <c r="C286" s="502" t="s">
        <v>13</v>
      </c>
      <c r="D286" s="502" t="s">
        <v>1308</v>
      </c>
      <c r="E286" s="504">
        <v>3733.87</v>
      </c>
    </row>
    <row r="287" spans="1:5">
      <c r="A287" s="502">
        <v>43192</v>
      </c>
      <c r="B287" s="503" t="s">
        <v>8210</v>
      </c>
      <c r="C287" s="502" t="s">
        <v>13</v>
      </c>
      <c r="D287" s="502" t="s">
        <v>1308</v>
      </c>
      <c r="E287" s="504">
        <v>4385.97</v>
      </c>
    </row>
    <row r="288" spans="1:5">
      <c r="A288" s="502">
        <v>39554</v>
      </c>
      <c r="B288" s="503" t="s">
        <v>8211</v>
      </c>
      <c r="C288" s="502" t="s">
        <v>13</v>
      </c>
      <c r="D288" s="502" t="s">
        <v>1308</v>
      </c>
      <c r="E288" s="504">
        <v>4937.4799999999996</v>
      </c>
    </row>
    <row r="289" spans="1:5">
      <c r="A289" s="502">
        <v>43194</v>
      </c>
      <c r="B289" s="503" t="s">
        <v>8212</v>
      </c>
      <c r="C289" s="502" t="s">
        <v>13</v>
      </c>
      <c r="D289" s="502" t="s">
        <v>1308</v>
      </c>
      <c r="E289" s="504">
        <v>1993.5</v>
      </c>
    </row>
    <row r="290" spans="1:5">
      <c r="A290" s="502">
        <v>39551</v>
      </c>
      <c r="B290" s="503" t="s">
        <v>8213</v>
      </c>
      <c r="C290" s="502" t="s">
        <v>13</v>
      </c>
      <c r="D290" s="502" t="s">
        <v>1308</v>
      </c>
      <c r="E290" s="504">
        <v>2195.06</v>
      </c>
    </row>
    <row r="291" spans="1:5">
      <c r="A291" s="502">
        <v>43185</v>
      </c>
      <c r="B291" s="503" t="s">
        <v>8214</v>
      </c>
      <c r="C291" s="502" t="s">
        <v>13</v>
      </c>
      <c r="D291" s="502" t="s">
        <v>1308</v>
      </c>
      <c r="E291" s="504">
        <v>6237.97</v>
      </c>
    </row>
    <row r="292" spans="1:5">
      <c r="A292" s="502">
        <v>43186</v>
      </c>
      <c r="B292" s="503" t="s">
        <v>8215</v>
      </c>
      <c r="C292" s="502" t="s">
        <v>13</v>
      </c>
      <c r="D292" s="502" t="s">
        <v>1308</v>
      </c>
      <c r="E292" s="504">
        <v>6579.8</v>
      </c>
    </row>
    <row r="293" spans="1:5">
      <c r="A293" s="502">
        <v>43187</v>
      </c>
      <c r="B293" s="503" t="s">
        <v>8216</v>
      </c>
      <c r="C293" s="502" t="s">
        <v>13</v>
      </c>
      <c r="D293" s="502" t="s">
        <v>1308</v>
      </c>
      <c r="E293" s="504">
        <v>8731.4500000000007</v>
      </c>
    </row>
    <row r="294" spans="1:5">
      <c r="A294" s="502">
        <v>43188</v>
      </c>
      <c r="B294" s="503" t="s">
        <v>8217</v>
      </c>
      <c r="C294" s="502" t="s">
        <v>13</v>
      </c>
      <c r="D294" s="502" t="s">
        <v>1308</v>
      </c>
      <c r="E294" s="504">
        <v>10579.32</v>
      </c>
    </row>
    <row r="295" spans="1:5">
      <c r="A295" s="502">
        <v>43189</v>
      </c>
      <c r="B295" s="503" t="s">
        <v>8218</v>
      </c>
      <c r="C295" s="502" t="s">
        <v>13</v>
      </c>
      <c r="D295" s="502" t="s">
        <v>1308</v>
      </c>
      <c r="E295" s="504">
        <v>11899.97</v>
      </c>
    </row>
    <row r="296" spans="1:5">
      <c r="A296" s="502">
        <v>39580</v>
      </c>
      <c r="B296" s="503" t="s">
        <v>8219</v>
      </c>
      <c r="C296" s="502" t="s">
        <v>13</v>
      </c>
      <c r="D296" s="502" t="s">
        <v>1308</v>
      </c>
      <c r="E296" s="504">
        <v>93776.6</v>
      </c>
    </row>
    <row r="297" spans="1:5">
      <c r="A297" s="502">
        <v>39577</v>
      </c>
      <c r="B297" s="503" t="s">
        <v>8220</v>
      </c>
      <c r="C297" s="502" t="s">
        <v>13</v>
      </c>
      <c r="D297" s="502" t="s">
        <v>1308</v>
      </c>
      <c r="E297" s="504">
        <v>29351.88</v>
      </c>
    </row>
    <row r="298" spans="1:5">
      <c r="A298" s="502">
        <v>39578</v>
      </c>
      <c r="B298" s="503" t="s">
        <v>8221</v>
      </c>
      <c r="C298" s="502" t="s">
        <v>13</v>
      </c>
      <c r="D298" s="502" t="s">
        <v>1308</v>
      </c>
      <c r="E298" s="504">
        <v>37879.18</v>
      </c>
    </row>
    <row r="299" spans="1:5">
      <c r="A299" s="502">
        <v>39579</v>
      </c>
      <c r="B299" s="503" t="s">
        <v>8222</v>
      </c>
      <c r="C299" s="502" t="s">
        <v>13</v>
      </c>
      <c r="D299" s="502" t="s">
        <v>1308</v>
      </c>
      <c r="E299" s="504">
        <v>55111.24</v>
      </c>
    </row>
    <row r="300" spans="1:5">
      <c r="A300" s="502">
        <v>39826</v>
      </c>
      <c r="B300" s="503" t="s">
        <v>8223</v>
      </c>
      <c r="C300" s="502" t="s">
        <v>13</v>
      </c>
      <c r="D300" s="502" t="s">
        <v>1308</v>
      </c>
      <c r="E300" s="504">
        <v>6768.66</v>
      </c>
    </row>
    <row r="301" spans="1:5">
      <c r="A301" s="502">
        <v>10700</v>
      </c>
      <c r="B301" s="503" t="s">
        <v>8224</v>
      </c>
      <c r="C301" s="502" t="s">
        <v>13</v>
      </c>
      <c r="D301" s="502" t="s">
        <v>1308</v>
      </c>
      <c r="E301" s="504"/>
    </row>
    <row r="302" spans="1:5">
      <c r="A302" s="502">
        <v>346</v>
      </c>
      <c r="B302" s="503" t="s">
        <v>8225</v>
      </c>
      <c r="C302" s="502" t="s">
        <v>27</v>
      </c>
      <c r="D302" s="502" t="s">
        <v>1308</v>
      </c>
      <c r="E302" s="504">
        <v>22.18</v>
      </c>
    </row>
    <row r="303" spans="1:5">
      <c r="A303" s="502">
        <v>3312</v>
      </c>
      <c r="B303" s="503" t="s">
        <v>8226</v>
      </c>
      <c r="C303" s="502" t="s">
        <v>27</v>
      </c>
      <c r="D303" s="502" t="s">
        <v>1308</v>
      </c>
      <c r="E303" s="504">
        <v>19.649999999999999</v>
      </c>
    </row>
    <row r="304" spans="1:5">
      <c r="A304" s="502">
        <v>339</v>
      </c>
      <c r="B304" s="503" t="s">
        <v>8227</v>
      </c>
      <c r="C304" s="502" t="s">
        <v>12</v>
      </c>
      <c r="D304" s="502" t="s">
        <v>1308</v>
      </c>
      <c r="E304" s="504">
        <v>1.1399999999999999</v>
      </c>
    </row>
    <row r="305" spans="1:5">
      <c r="A305" s="502">
        <v>340</v>
      </c>
      <c r="B305" s="503" t="s">
        <v>8228</v>
      </c>
      <c r="C305" s="502" t="s">
        <v>12</v>
      </c>
      <c r="D305" s="502" t="s">
        <v>1308</v>
      </c>
      <c r="E305" s="504">
        <v>1.03</v>
      </c>
    </row>
    <row r="306" spans="1:5">
      <c r="A306" s="502">
        <v>43130</v>
      </c>
      <c r="B306" s="503" t="s">
        <v>8229</v>
      </c>
      <c r="C306" s="502" t="s">
        <v>27</v>
      </c>
      <c r="D306" s="502" t="s">
        <v>1335</v>
      </c>
      <c r="E306" s="504">
        <v>18.73</v>
      </c>
    </row>
    <row r="307" spans="1:5">
      <c r="A307" s="502">
        <v>344</v>
      </c>
      <c r="B307" s="503" t="s">
        <v>8230</v>
      </c>
      <c r="C307" s="502" t="s">
        <v>27</v>
      </c>
      <c r="D307" s="502" t="s">
        <v>1308</v>
      </c>
      <c r="E307" s="504">
        <v>24.62</v>
      </c>
    </row>
    <row r="308" spans="1:5">
      <c r="A308" s="502">
        <v>345</v>
      </c>
      <c r="B308" s="503" t="s">
        <v>8231</v>
      </c>
      <c r="C308" s="502" t="s">
        <v>27</v>
      </c>
      <c r="D308" s="502" t="s">
        <v>1308</v>
      </c>
      <c r="E308" s="504">
        <v>26.71</v>
      </c>
    </row>
    <row r="309" spans="1:5">
      <c r="A309" s="502">
        <v>43131</v>
      </c>
      <c r="B309" s="503" t="s">
        <v>8232</v>
      </c>
      <c r="C309" s="502" t="s">
        <v>27</v>
      </c>
      <c r="D309" s="502" t="s">
        <v>1308</v>
      </c>
      <c r="E309" s="504">
        <v>21.75</v>
      </c>
    </row>
    <row r="310" spans="1:5">
      <c r="A310" s="502">
        <v>3313</v>
      </c>
      <c r="B310" s="503" t="s">
        <v>8233</v>
      </c>
      <c r="C310" s="502" t="s">
        <v>27</v>
      </c>
      <c r="D310" s="502" t="s">
        <v>1308</v>
      </c>
      <c r="E310" s="504">
        <v>25.28</v>
      </c>
    </row>
    <row r="311" spans="1:5">
      <c r="A311" s="502">
        <v>43132</v>
      </c>
      <c r="B311" s="503" t="s">
        <v>8234</v>
      </c>
      <c r="C311" s="502" t="s">
        <v>27</v>
      </c>
      <c r="D311" s="502" t="s">
        <v>1308</v>
      </c>
      <c r="E311" s="504">
        <v>18.73</v>
      </c>
    </row>
    <row r="312" spans="1:5">
      <c r="A312" s="502">
        <v>366</v>
      </c>
      <c r="B312" s="503" t="s">
        <v>8235</v>
      </c>
      <c r="C312" s="502" t="s">
        <v>16</v>
      </c>
      <c r="D312" s="502" t="s">
        <v>1335</v>
      </c>
      <c r="E312" s="504">
        <v>192.5</v>
      </c>
    </row>
    <row r="313" spans="1:5">
      <c r="A313" s="502">
        <v>367</v>
      </c>
      <c r="B313" s="503" t="s">
        <v>8236</v>
      </c>
      <c r="C313" s="502" t="s">
        <v>16</v>
      </c>
      <c r="D313" s="502" t="s">
        <v>1308</v>
      </c>
      <c r="E313" s="504">
        <v>195.01</v>
      </c>
    </row>
    <row r="314" spans="1:5">
      <c r="A314" s="502">
        <v>370</v>
      </c>
      <c r="B314" s="503" t="s">
        <v>8237</v>
      </c>
      <c r="C314" s="502" t="s">
        <v>16</v>
      </c>
      <c r="D314" s="502" t="s">
        <v>1308</v>
      </c>
      <c r="E314" s="504">
        <v>192.5</v>
      </c>
    </row>
    <row r="315" spans="1:5">
      <c r="A315" s="502">
        <v>368</v>
      </c>
      <c r="B315" s="503" t="s">
        <v>8238</v>
      </c>
      <c r="C315" s="502" t="s">
        <v>16</v>
      </c>
      <c r="D315" s="502" t="s">
        <v>1308</v>
      </c>
      <c r="E315" s="504">
        <v>96.25</v>
      </c>
    </row>
    <row r="316" spans="1:5">
      <c r="A316" s="502">
        <v>11075</v>
      </c>
      <c r="B316" s="503" t="s">
        <v>8239</v>
      </c>
      <c r="C316" s="502" t="s">
        <v>16</v>
      </c>
      <c r="D316" s="502" t="s">
        <v>1308</v>
      </c>
      <c r="E316" s="504">
        <v>2209.3000000000002</v>
      </c>
    </row>
    <row r="317" spans="1:5">
      <c r="A317" s="502">
        <v>1381</v>
      </c>
      <c r="B317" s="503" t="s">
        <v>8240</v>
      </c>
      <c r="C317" s="502" t="s">
        <v>27</v>
      </c>
      <c r="D317" s="502" t="s">
        <v>1335</v>
      </c>
      <c r="E317" s="504">
        <v>0.7</v>
      </c>
    </row>
    <row r="318" spans="1:5">
      <c r="A318" s="502">
        <v>34353</v>
      </c>
      <c r="B318" s="503" t="s">
        <v>8241</v>
      </c>
      <c r="C318" s="502" t="s">
        <v>27</v>
      </c>
      <c r="D318" s="502" t="s">
        <v>1308</v>
      </c>
      <c r="E318" s="504">
        <v>1.3</v>
      </c>
    </row>
    <row r="319" spans="1:5">
      <c r="A319" s="502">
        <v>37595</v>
      </c>
      <c r="B319" s="503" t="s">
        <v>8242</v>
      </c>
      <c r="C319" s="502" t="s">
        <v>27</v>
      </c>
      <c r="D319" s="502" t="s">
        <v>1308</v>
      </c>
      <c r="E319" s="504">
        <v>2.15</v>
      </c>
    </row>
    <row r="320" spans="1:5">
      <c r="A320" s="502">
        <v>37596</v>
      </c>
      <c r="B320" s="503" t="s">
        <v>8243</v>
      </c>
      <c r="C320" s="502" t="s">
        <v>27</v>
      </c>
      <c r="D320" s="502" t="s">
        <v>1308</v>
      </c>
      <c r="E320" s="504">
        <v>2.4700000000000002</v>
      </c>
    </row>
    <row r="321" spans="1:6">
      <c r="A321" s="502">
        <v>371</v>
      </c>
      <c r="B321" s="503" t="s">
        <v>8244</v>
      </c>
      <c r="C321" s="502" t="s">
        <v>27</v>
      </c>
      <c r="D321" s="502" t="s">
        <v>1308</v>
      </c>
      <c r="E321" s="504">
        <v>0.76</v>
      </c>
    </row>
    <row r="322" spans="1:6">
      <c r="A322" s="502">
        <v>37553</v>
      </c>
      <c r="B322" s="503" t="s">
        <v>8245</v>
      </c>
      <c r="C322" s="502" t="s">
        <v>27</v>
      </c>
      <c r="D322" s="502" t="s">
        <v>1308</v>
      </c>
      <c r="E322" s="504">
        <v>1.43</v>
      </c>
    </row>
    <row r="323" spans="1:6">
      <c r="A323" s="502">
        <v>37552</v>
      </c>
      <c r="B323" s="503" t="s">
        <v>8246</v>
      </c>
      <c r="C323" s="502" t="s">
        <v>27</v>
      </c>
      <c r="D323" s="502" t="s">
        <v>1308</v>
      </c>
      <c r="E323" s="504">
        <v>2.2999999999999998</v>
      </c>
    </row>
    <row r="324" spans="1:6">
      <c r="A324" s="502">
        <v>36880</v>
      </c>
      <c r="B324" s="503" t="s">
        <v>8247</v>
      </c>
      <c r="C324" s="502" t="s">
        <v>27</v>
      </c>
      <c r="D324" s="502" t="s">
        <v>1308</v>
      </c>
      <c r="E324" s="504">
        <v>2.33</v>
      </c>
    </row>
    <row r="325" spans="1:6">
      <c r="A325" s="502">
        <v>34355</v>
      </c>
      <c r="B325" s="503" t="s">
        <v>8248</v>
      </c>
      <c r="C325" s="502" t="s">
        <v>27</v>
      </c>
      <c r="D325" s="502" t="s">
        <v>1308</v>
      </c>
      <c r="E325" s="504">
        <v>2.0099999999999998</v>
      </c>
    </row>
    <row r="326" spans="1:6">
      <c r="A326" s="502">
        <v>130</v>
      </c>
      <c r="B326" s="503" t="s">
        <v>8249</v>
      </c>
      <c r="C326" s="502" t="s">
        <v>27</v>
      </c>
      <c r="D326" s="502" t="s">
        <v>1308</v>
      </c>
      <c r="E326" s="504">
        <v>4.8600000000000003</v>
      </c>
    </row>
    <row r="327" spans="1:6">
      <c r="A327" s="502">
        <v>135</v>
      </c>
      <c r="B327" s="503" t="s">
        <v>8250</v>
      </c>
      <c r="C327" s="502" t="s">
        <v>27</v>
      </c>
      <c r="D327" s="502" t="s">
        <v>1308</v>
      </c>
      <c r="E327" s="504">
        <v>3.91</v>
      </c>
    </row>
    <row r="328" spans="1:6">
      <c r="A328" s="502">
        <v>36886</v>
      </c>
      <c r="B328" s="503" t="s">
        <v>8251</v>
      </c>
      <c r="C328" s="502" t="s">
        <v>27</v>
      </c>
      <c r="D328" s="502" t="s">
        <v>1308</v>
      </c>
      <c r="E328" s="504">
        <v>0.72</v>
      </c>
    </row>
    <row r="329" spans="1:6">
      <c r="A329" s="502">
        <v>38546</v>
      </c>
      <c r="B329" s="503" t="s">
        <v>8252</v>
      </c>
      <c r="C329" s="502" t="s">
        <v>16</v>
      </c>
      <c r="D329" s="502" t="s">
        <v>1308</v>
      </c>
      <c r="E329" s="504">
        <v>507.38</v>
      </c>
    </row>
    <row r="330" spans="1:6">
      <c r="A330" s="502">
        <v>34549</v>
      </c>
      <c r="B330" s="503" t="s">
        <v>8253</v>
      </c>
      <c r="C330" s="502" t="s">
        <v>16</v>
      </c>
      <c r="D330" s="502" t="s">
        <v>1308</v>
      </c>
      <c r="E330" s="504"/>
    </row>
    <row r="331" spans="1:6">
      <c r="A331" s="502">
        <v>6081</v>
      </c>
      <c r="B331" s="503" t="s">
        <v>8254</v>
      </c>
      <c r="C331" s="502" t="s">
        <v>16</v>
      </c>
      <c r="D331" s="502" t="s">
        <v>1308</v>
      </c>
      <c r="E331" s="504"/>
    </row>
    <row r="332" spans="1:6">
      <c r="A332" s="502">
        <v>6077</v>
      </c>
      <c r="B332" s="503" t="s">
        <v>8255</v>
      </c>
      <c r="C332" s="502" t="s">
        <v>16</v>
      </c>
      <c r="D332" s="502" t="s">
        <v>1308</v>
      </c>
      <c r="E332" s="504"/>
    </row>
    <row r="333" spans="1:6">
      <c r="A333" s="502">
        <v>6079</v>
      </c>
      <c r="B333" s="503" t="s">
        <v>8256</v>
      </c>
      <c r="C333" s="502" t="s">
        <v>16</v>
      </c>
      <c r="D333" s="502" t="s">
        <v>1308</v>
      </c>
      <c r="E333" s="514">
        <v>38.76</v>
      </c>
      <c r="F333" s="502" t="s">
        <v>15012</v>
      </c>
    </row>
    <row r="334" spans="1:6">
      <c r="A334" s="502">
        <v>1091</v>
      </c>
      <c r="B334" s="503" t="s">
        <v>8257</v>
      </c>
      <c r="C334" s="502" t="s">
        <v>13</v>
      </c>
      <c r="D334" s="502" t="s">
        <v>1308</v>
      </c>
      <c r="E334" s="504">
        <v>52.83</v>
      </c>
    </row>
    <row r="335" spans="1:6">
      <c r="A335" s="502">
        <v>1094</v>
      </c>
      <c r="B335" s="503" t="s">
        <v>8258</v>
      </c>
      <c r="C335" s="502" t="s">
        <v>13</v>
      </c>
      <c r="D335" s="502" t="s">
        <v>1308</v>
      </c>
      <c r="E335" s="504">
        <v>36.950000000000003</v>
      </c>
    </row>
    <row r="336" spans="1:6">
      <c r="A336" s="502">
        <v>1095</v>
      </c>
      <c r="B336" s="503" t="s">
        <v>8259</v>
      </c>
      <c r="C336" s="502" t="s">
        <v>13</v>
      </c>
      <c r="D336" s="502" t="s">
        <v>1308</v>
      </c>
      <c r="E336" s="504">
        <v>78.52</v>
      </c>
    </row>
    <row r="337" spans="1:5">
      <c r="A337" s="502">
        <v>1092</v>
      </c>
      <c r="B337" s="503" t="s">
        <v>8260</v>
      </c>
      <c r="C337" s="502" t="s">
        <v>13</v>
      </c>
      <c r="D337" s="502" t="s">
        <v>1335</v>
      </c>
      <c r="E337" s="504">
        <v>60.76</v>
      </c>
    </row>
    <row r="338" spans="1:5">
      <c r="A338" s="502">
        <v>1093</v>
      </c>
      <c r="B338" s="503" t="s">
        <v>8261</v>
      </c>
      <c r="C338" s="502" t="s">
        <v>13</v>
      </c>
      <c r="D338" s="502" t="s">
        <v>1308</v>
      </c>
      <c r="E338" s="504">
        <v>141.88999999999999</v>
      </c>
    </row>
    <row r="339" spans="1:5">
      <c r="A339" s="502">
        <v>1090</v>
      </c>
      <c r="B339" s="503" t="s">
        <v>8262</v>
      </c>
      <c r="C339" s="502" t="s">
        <v>13</v>
      </c>
      <c r="D339" s="502" t="s">
        <v>1308</v>
      </c>
      <c r="E339" s="504">
        <v>101.59</v>
      </c>
    </row>
    <row r="340" spans="1:5">
      <c r="A340" s="502">
        <v>1096</v>
      </c>
      <c r="B340" s="503" t="s">
        <v>8263</v>
      </c>
      <c r="C340" s="502" t="s">
        <v>13</v>
      </c>
      <c r="D340" s="502" t="s">
        <v>1308</v>
      </c>
      <c r="E340" s="504">
        <v>182.83</v>
      </c>
    </row>
    <row r="341" spans="1:5">
      <c r="A341" s="502">
        <v>1097</v>
      </c>
      <c r="B341" s="503" t="s">
        <v>8264</v>
      </c>
      <c r="C341" s="502" t="s">
        <v>13</v>
      </c>
      <c r="D341" s="502" t="s">
        <v>1308</v>
      </c>
      <c r="E341" s="504">
        <v>155.19999999999999</v>
      </c>
    </row>
    <row r="342" spans="1:5">
      <c r="A342" s="502">
        <v>378</v>
      </c>
      <c r="B342" s="503" t="s">
        <v>8265</v>
      </c>
      <c r="C342" s="502" t="s">
        <v>250</v>
      </c>
      <c r="D342" s="502" t="s">
        <v>1308</v>
      </c>
      <c r="E342" s="504">
        <v>21.83</v>
      </c>
    </row>
    <row r="343" spans="1:5">
      <c r="A343" s="502">
        <v>40911</v>
      </c>
      <c r="B343" s="503" t="s">
        <v>8266</v>
      </c>
      <c r="C343" s="502" t="s">
        <v>1176</v>
      </c>
      <c r="D343" s="502" t="s">
        <v>1308</v>
      </c>
      <c r="E343" s="504">
        <v>3890.2</v>
      </c>
    </row>
    <row r="344" spans="1:5">
      <c r="A344" s="502">
        <v>33939</v>
      </c>
      <c r="B344" s="503" t="s">
        <v>8267</v>
      </c>
      <c r="C344" s="502" t="s">
        <v>250</v>
      </c>
      <c r="D344" s="502" t="s">
        <v>1308</v>
      </c>
      <c r="E344" s="504">
        <v>122.66</v>
      </c>
    </row>
    <row r="345" spans="1:5">
      <c r="A345" s="502">
        <v>40815</v>
      </c>
      <c r="B345" s="503" t="s">
        <v>8268</v>
      </c>
      <c r="C345" s="502" t="s">
        <v>1176</v>
      </c>
      <c r="D345" s="502" t="s">
        <v>1308</v>
      </c>
      <c r="E345" s="504">
        <v>21861.96</v>
      </c>
    </row>
    <row r="346" spans="1:5">
      <c r="A346" s="502">
        <v>33952</v>
      </c>
      <c r="B346" s="503" t="s">
        <v>8269</v>
      </c>
      <c r="C346" s="502" t="s">
        <v>250</v>
      </c>
      <c r="D346" s="502" t="s">
        <v>1308</v>
      </c>
      <c r="E346" s="504">
        <v>128.12</v>
      </c>
    </row>
    <row r="347" spans="1:5">
      <c r="A347" s="502">
        <v>40816</v>
      </c>
      <c r="B347" s="503" t="s">
        <v>8270</v>
      </c>
      <c r="C347" s="502" t="s">
        <v>1176</v>
      </c>
      <c r="D347" s="502" t="s">
        <v>1308</v>
      </c>
      <c r="E347" s="504">
        <v>22834.11</v>
      </c>
    </row>
    <row r="348" spans="1:5">
      <c r="A348" s="502">
        <v>33953</v>
      </c>
      <c r="B348" s="503" t="s">
        <v>8271</v>
      </c>
      <c r="C348" s="502" t="s">
        <v>250</v>
      </c>
      <c r="D348" s="502" t="s">
        <v>1308</v>
      </c>
      <c r="E348" s="504">
        <v>134.28</v>
      </c>
    </row>
    <row r="349" spans="1:5">
      <c r="A349" s="502">
        <v>40817</v>
      </c>
      <c r="B349" s="503" t="s">
        <v>8272</v>
      </c>
      <c r="C349" s="502" t="s">
        <v>1176</v>
      </c>
      <c r="D349" s="502" t="s">
        <v>1308</v>
      </c>
      <c r="E349" s="504">
        <v>23930.89</v>
      </c>
    </row>
    <row r="350" spans="1:5">
      <c r="A350" s="502">
        <v>13348</v>
      </c>
      <c r="B350" s="503" t="s">
        <v>8273</v>
      </c>
      <c r="C350" s="502" t="s">
        <v>13</v>
      </c>
      <c r="D350" s="502" t="s">
        <v>1308</v>
      </c>
      <c r="E350" s="504"/>
    </row>
    <row r="351" spans="1:5">
      <c r="A351" s="502">
        <v>39212</v>
      </c>
      <c r="B351" s="503" t="s">
        <v>8274</v>
      </c>
      <c r="C351" s="502" t="s">
        <v>13</v>
      </c>
      <c r="D351" s="502" t="s">
        <v>1308</v>
      </c>
      <c r="E351" s="504">
        <v>1.74</v>
      </c>
    </row>
    <row r="352" spans="1:5">
      <c r="A352" s="502">
        <v>39211</v>
      </c>
      <c r="B352" s="503" t="s">
        <v>8275</v>
      </c>
      <c r="C352" s="502" t="s">
        <v>13</v>
      </c>
      <c r="D352" s="502" t="s">
        <v>1308</v>
      </c>
      <c r="E352" s="504">
        <v>1.56</v>
      </c>
    </row>
    <row r="353" spans="1:5">
      <c r="A353" s="502">
        <v>39210</v>
      </c>
      <c r="B353" s="503" t="s">
        <v>8276</v>
      </c>
      <c r="C353" s="502" t="s">
        <v>13</v>
      </c>
      <c r="D353" s="502" t="s">
        <v>1308</v>
      </c>
      <c r="E353" s="504">
        <v>0.87</v>
      </c>
    </row>
    <row r="354" spans="1:5">
      <c r="A354" s="502">
        <v>39208</v>
      </c>
      <c r="B354" s="503" t="s">
        <v>8277</v>
      </c>
      <c r="C354" s="502" t="s">
        <v>13</v>
      </c>
      <c r="D354" s="502" t="s">
        <v>1308</v>
      </c>
      <c r="E354" s="504">
        <v>0.47</v>
      </c>
    </row>
    <row r="355" spans="1:5">
      <c r="A355" s="502">
        <v>39214</v>
      </c>
      <c r="B355" s="503" t="s">
        <v>8278</v>
      </c>
      <c r="C355" s="502" t="s">
        <v>13</v>
      </c>
      <c r="D355" s="502" t="s">
        <v>1308</v>
      </c>
      <c r="E355" s="504">
        <v>3.22</v>
      </c>
    </row>
    <row r="356" spans="1:5">
      <c r="A356" s="502">
        <v>39213</v>
      </c>
      <c r="B356" s="503" t="s">
        <v>8279</v>
      </c>
      <c r="C356" s="502" t="s">
        <v>13</v>
      </c>
      <c r="D356" s="502" t="s">
        <v>1308</v>
      </c>
      <c r="E356" s="504">
        <v>2.2799999999999998</v>
      </c>
    </row>
    <row r="357" spans="1:5">
      <c r="A357" s="502">
        <v>39215</v>
      </c>
      <c r="B357" s="503" t="s">
        <v>8280</v>
      </c>
      <c r="C357" s="502" t="s">
        <v>13</v>
      </c>
      <c r="D357" s="502" t="s">
        <v>1308</v>
      </c>
      <c r="E357" s="504">
        <v>5.88</v>
      </c>
    </row>
    <row r="358" spans="1:5">
      <c r="A358" s="502">
        <v>39209</v>
      </c>
      <c r="B358" s="503" t="s">
        <v>8281</v>
      </c>
      <c r="C358" s="502" t="s">
        <v>13</v>
      </c>
      <c r="D358" s="502" t="s">
        <v>1308</v>
      </c>
      <c r="E358" s="504">
        <v>0.56000000000000005</v>
      </c>
    </row>
    <row r="359" spans="1:5">
      <c r="A359" s="502">
        <v>39207</v>
      </c>
      <c r="B359" s="503" t="s">
        <v>8282</v>
      </c>
      <c r="C359" s="502" t="s">
        <v>13</v>
      </c>
      <c r="D359" s="502" t="s">
        <v>1308</v>
      </c>
      <c r="E359" s="504">
        <v>0.87</v>
      </c>
    </row>
    <row r="360" spans="1:5">
      <c r="A360" s="502">
        <v>39216</v>
      </c>
      <c r="B360" s="503" t="s">
        <v>8283</v>
      </c>
      <c r="C360" s="502" t="s">
        <v>13</v>
      </c>
      <c r="D360" s="502" t="s">
        <v>1308</v>
      </c>
      <c r="E360" s="504">
        <v>8.1999999999999993</v>
      </c>
    </row>
    <row r="361" spans="1:5">
      <c r="A361" s="502">
        <v>11267</v>
      </c>
      <c r="B361" s="503" t="s">
        <v>8284</v>
      </c>
      <c r="C361" s="502" t="s">
        <v>13</v>
      </c>
      <c r="D361" s="502" t="s">
        <v>1308</v>
      </c>
      <c r="E361" s="504"/>
    </row>
    <row r="362" spans="1:5">
      <c r="A362" s="502">
        <v>379</v>
      </c>
      <c r="B362" s="503" t="s">
        <v>8285</v>
      </c>
      <c r="C362" s="502" t="s">
        <v>13</v>
      </c>
      <c r="D362" s="502" t="s">
        <v>1308</v>
      </c>
      <c r="E362" s="504"/>
    </row>
    <row r="363" spans="1:5">
      <c r="A363" s="502">
        <v>510</v>
      </c>
      <c r="B363" s="503" t="s">
        <v>8286</v>
      </c>
      <c r="C363" s="502" t="s">
        <v>27</v>
      </c>
      <c r="D363" s="502" t="s">
        <v>1308</v>
      </c>
      <c r="E363" s="504">
        <v>12.71</v>
      </c>
    </row>
    <row r="364" spans="1:5">
      <c r="A364" s="502">
        <v>516</v>
      </c>
      <c r="B364" s="503" t="s">
        <v>8287</v>
      </c>
      <c r="C364" s="502" t="s">
        <v>27</v>
      </c>
      <c r="D364" s="502" t="s">
        <v>1308</v>
      </c>
      <c r="E364" s="504">
        <v>15.06</v>
      </c>
    </row>
    <row r="365" spans="1:5">
      <c r="A365" s="502">
        <v>509</v>
      </c>
      <c r="B365" s="503" t="s">
        <v>8288</v>
      </c>
      <c r="C365" s="502" t="s">
        <v>27</v>
      </c>
      <c r="D365" s="502" t="s">
        <v>1308</v>
      </c>
      <c r="E365" s="504">
        <v>16.899999999999999</v>
      </c>
    </row>
    <row r="366" spans="1:5">
      <c r="A366" s="502">
        <v>40331</v>
      </c>
      <c r="B366" s="503" t="s">
        <v>8289</v>
      </c>
      <c r="C366" s="502" t="s">
        <v>250</v>
      </c>
      <c r="D366" s="502" t="s">
        <v>1308</v>
      </c>
      <c r="E366" s="504">
        <v>17.350000000000001</v>
      </c>
    </row>
    <row r="367" spans="1:5">
      <c r="A367" s="502">
        <v>40930</v>
      </c>
      <c r="B367" s="503" t="s">
        <v>8290</v>
      </c>
      <c r="C367" s="502" t="s">
        <v>1176</v>
      </c>
      <c r="D367" s="502" t="s">
        <v>1308</v>
      </c>
      <c r="E367" s="504">
        <v>3095.68</v>
      </c>
    </row>
    <row r="368" spans="1:5">
      <c r="A368" s="502">
        <v>377</v>
      </c>
      <c r="B368" s="503" t="s">
        <v>8291</v>
      </c>
      <c r="C368" s="502" t="s">
        <v>13</v>
      </c>
      <c r="D368" s="502" t="s">
        <v>1335</v>
      </c>
      <c r="E368" s="504">
        <v>45.9</v>
      </c>
    </row>
    <row r="369" spans="1:5">
      <c r="A369" s="502">
        <v>11761</v>
      </c>
      <c r="B369" s="503" t="s">
        <v>8292</v>
      </c>
      <c r="C369" s="502" t="s">
        <v>13</v>
      </c>
      <c r="D369" s="502" t="s">
        <v>1308</v>
      </c>
      <c r="E369" s="504">
        <v>97.68</v>
      </c>
    </row>
    <row r="370" spans="1:5">
      <c r="A370" s="502">
        <v>7588</v>
      </c>
      <c r="B370" s="503" t="s">
        <v>8293</v>
      </c>
      <c r="C370" s="502" t="s">
        <v>13</v>
      </c>
      <c r="D370" s="502" t="s">
        <v>1335</v>
      </c>
      <c r="E370" s="504">
        <v>58</v>
      </c>
    </row>
    <row r="371" spans="1:5">
      <c r="A371" s="502">
        <v>34551</v>
      </c>
      <c r="B371" s="503" t="s">
        <v>8294</v>
      </c>
      <c r="C371" s="502" t="s">
        <v>250</v>
      </c>
      <c r="D371" s="502" t="s">
        <v>1308</v>
      </c>
      <c r="E371" s="504">
        <v>14.2</v>
      </c>
    </row>
    <row r="372" spans="1:5">
      <c r="A372" s="502">
        <v>41078</v>
      </c>
      <c r="B372" s="503" t="s">
        <v>8295</v>
      </c>
      <c r="C372" s="502" t="s">
        <v>1176</v>
      </c>
      <c r="D372" s="502" t="s">
        <v>1308</v>
      </c>
      <c r="E372" s="504">
        <v>2532.92</v>
      </c>
    </row>
    <row r="373" spans="1:5">
      <c r="A373" s="502">
        <v>246</v>
      </c>
      <c r="B373" s="503" t="s">
        <v>8296</v>
      </c>
      <c r="C373" s="502" t="s">
        <v>250</v>
      </c>
      <c r="D373" s="502" t="s">
        <v>1308</v>
      </c>
      <c r="E373" s="504">
        <v>15.35</v>
      </c>
    </row>
    <row r="374" spans="1:5">
      <c r="A374" s="502">
        <v>40927</v>
      </c>
      <c r="B374" s="503" t="s">
        <v>8297</v>
      </c>
      <c r="C374" s="502" t="s">
        <v>1176</v>
      </c>
      <c r="D374" s="502" t="s">
        <v>1308</v>
      </c>
      <c r="E374" s="504">
        <v>2737.19</v>
      </c>
    </row>
    <row r="375" spans="1:5">
      <c r="A375" s="502">
        <v>2350</v>
      </c>
      <c r="B375" s="503" t="s">
        <v>8298</v>
      </c>
      <c r="C375" s="502" t="s">
        <v>250</v>
      </c>
      <c r="D375" s="502" t="s">
        <v>1308</v>
      </c>
      <c r="E375" s="504">
        <v>25.78</v>
      </c>
    </row>
    <row r="376" spans="1:5">
      <c r="A376" s="502">
        <v>40812</v>
      </c>
      <c r="B376" s="503" t="s">
        <v>8299</v>
      </c>
      <c r="C376" s="502" t="s">
        <v>1176</v>
      </c>
      <c r="D376" s="502" t="s">
        <v>1308</v>
      </c>
      <c r="E376" s="504">
        <v>4597.78</v>
      </c>
    </row>
    <row r="377" spans="1:5">
      <c r="A377" s="502">
        <v>245</v>
      </c>
      <c r="B377" s="503" t="s">
        <v>8300</v>
      </c>
      <c r="C377" s="502" t="s">
        <v>250</v>
      </c>
      <c r="D377" s="502" t="s">
        <v>1308</v>
      </c>
      <c r="E377" s="504">
        <v>32.71</v>
      </c>
    </row>
    <row r="378" spans="1:5">
      <c r="A378" s="502">
        <v>41090</v>
      </c>
      <c r="B378" s="503" t="s">
        <v>8301</v>
      </c>
      <c r="C378" s="502" t="s">
        <v>1176</v>
      </c>
      <c r="D378" s="502" t="s">
        <v>1308</v>
      </c>
      <c r="E378" s="504">
        <v>5832.37</v>
      </c>
    </row>
    <row r="379" spans="1:5">
      <c r="A379" s="502">
        <v>251</v>
      </c>
      <c r="B379" s="503" t="s">
        <v>8302</v>
      </c>
      <c r="C379" s="502" t="s">
        <v>250</v>
      </c>
      <c r="D379" s="502" t="s">
        <v>1308</v>
      </c>
      <c r="E379" s="504">
        <v>15.35</v>
      </c>
    </row>
    <row r="380" spans="1:5">
      <c r="A380" s="502">
        <v>40975</v>
      </c>
      <c r="B380" s="503" t="s">
        <v>8303</v>
      </c>
      <c r="C380" s="502" t="s">
        <v>1176</v>
      </c>
      <c r="D380" s="502" t="s">
        <v>1308</v>
      </c>
      <c r="E380" s="504">
        <v>2737.19</v>
      </c>
    </row>
    <row r="381" spans="1:5">
      <c r="A381" s="502">
        <v>6127</v>
      </c>
      <c r="B381" s="503" t="s">
        <v>8304</v>
      </c>
      <c r="C381" s="502" t="s">
        <v>250</v>
      </c>
      <c r="D381" s="502" t="s">
        <v>1308</v>
      </c>
      <c r="E381" s="504">
        <v>15.35</v>
      </c>
    </row>
    <row r="382" spans="1:5">
      <c r="A382" s="502">
        <v>41072</v>
      </c>
      <c r="B382" s="503" t="s">
        <v>8305</v>
      </c>
      <c r="C382" s="502" t="s">
        <v>1176</v>
      </c>
      <c r="D382" s="502" t="s">
        <v>1308</v>
      </c>
      <c r="E382" s="504">
        <v>2737.19</v>
      </c>
    </row>
    <row r="383" spans="1:5">
      <c r="A383" s="502">
        <v>6121</v>
      </c>
      <c r="B383" s="503" t="s">
        <v>8306</v>
      </c>
      <c r="C383" s="502" t="s">
        <v>250</v>
      </c>
      <c r="D383" s="502" t="s">
        <v>1308</v>
      </c>
      <c r="E383" s="504">
        <v>14.49</v>
      </c>
    </row>
    <row r="384" spans="1:5">
      <c r="A384" s="502">
        <v>41071</v>
      </c>
      <c r="B384" s="503" t="s">
        <v>8307</v>
      </c>
      <c r="C384" s="502" t="s">
        <v>1176</v>
      </c>
      <c r="D384" s="502" t="s">
        <v>1308</v>
      </c>
      <c r="E384" s="504">
        <v>2583.48</v>
      </c>
    </row>
    <row r="385" spans="1:5">
      <c r="A385" s="502">
        <v>244</v>
      </c>
      <c r="B385" s="503" t="s">
        <v>8308</v>
      </c>
      <c r="C385" s="502" t="s">
        <v>250</v>
      </c>
      <c r="D385" s="502" t="s">
        <v>1308</v>
      </c>
      <c r="E385" s="504">
        <v>9.81</v>
      </c>
    </row>
    <row r="386" spans="1:5">
      <c r="A386" s="502">
        <v>41093</v>
      </c>
      <c r="B386" s="503" t="s">
        <v>8309</v>
      </c>
      <c r="C386" s="502" t="s">
        <v>1176</v>
      </c>
      <c r="D386" s="502" t="s">
        <v>1308</v>
      </c>
      <c r="E386" s="504">
        <v>1750.69</v>
      </c>
    </row>
    <row r="387" spans="1:5">
      <c r="A387" s="502">
        <v>532</v>
      </c>
      <c r="B387" s="503" t="s">
        <v>8310</v>
      </c>
      <c r="C387" s="502" t="s">
        <v>250</v>
      </c>
      <c r="D387" s="502" t="s">
        <v>1308</v>
      </c>
      <c r="E387" s="504">
        <v>33.99</v>
      </c>
    </row>
    <row r="388" spans="1:5">
      <c r="A388" s="502">
        <v>40931</v>
      </c>
      <c r="B388" s="503" t="s">
        <v>8311</v>
      </c>
      <c r="C388" s="502" t="s">
        <v>1176</v>
      </c>
      <c r="D388" s="502" t="s">
        <v>1308</v>
      </c>
      <c r="E388" s="504">
        <v>6059.05</v>
      </c>
    </row>
    <row r="389" spans="1:5">
      <c r="A389" s="502">
        <v>36150</v>
      </c>
      <c r="B389" s="503" t="s">
        <v>8312</v>
      </c>
      <c r="C389" s="502" t="s">
        <v>13</v>
      </c>
      <c r="D389" s="502" t="s">
        <v>1308</v>
      </c>
      <c r="E389" s="504">
        <v>40.950000000000003</v>
      </c>
    </row>
    <row r="390" spans="1:5">
      <c r="A390" s="502">
        <v>4760</v>
      </c>
      <c r="B390" s="503" t="s">
        <v>8313</v>
      </c>
      <c r="C390" s="502" t="s">
        <v>250</v>
      </c>
      <c r="D390" s="502" t="s">
        <v>1308</v>
      </c>
      <c r="E390" s="504">
        <v>21.83</v>
      </c>
    </row>
    <row r="391" spans="1:5">
      <c r="A391" s="502">
        <v>41069</v>
      </c>
      <c r="B391" s="503" t="s">
        <v>8314</v>
      </c>
      <c r="C391" s="502" t="s">
        <v>1176</v>
      </c>
      <c r="D391" s="502" t="s">
        <v>1308</v>
      </c>
      <c r="E391" s="504">
        <v>3890.2</v>
      </c>
    </row>
    <row r="392" spans="1:5">
      <c r="A392" s="502">
        <v>10422</v>
      </c>
      <c r="B392" s="503" t="s">
        <v>8315</v>
      </c>
      <c r="C392" s="502" t="s">
        <v>13</v>
      </c>
      <c r="D392" s="502" t="s">
        <v>1308</v>
      </c>
      <c r="E392" s="504">
        <v>378.16</v>
      </c>
    </row>
    <row r="393" spans="1:5">
      <c r="A393" s="502">
        <v>44019</v>
      </c>
      <c r="B393" s="503" t="s">
        <v>8316</v>
      </c>
      <c r="C393" s="502" t="s">
        <v>13</v>
      </c>
      <c r="D393" s="502" t="s">
        <v>1308</v>
      </c>
      <c r="E393" s="504">
        <v>523.46</v>
      </c>
    </row>
    <row r="394" spans="1:5">
      <c r="A394" s="502">
        <v>36520</v>
      </c>
      <c r="B394" s="503" t="s">
        <v>8317</v>
      </c>
      <c r="C394" s="502" t="s">
        <v>13</v>
      </c>
      <c r="D394" s="502" t="s">
        <v>1308</v>
      </c>
      <c r="E394" s="504">
        <v>636.47</v>
      </c>
    </row>
    <row r="395" spans="1:5">
      <c r="A395" s="502">
        <v>42319</v>
      </c>
      <c r="B395" s="503" t="s">
        <v>8318</v>
      </c>
      <c r="C395" s="502" t="s">
        <v>13</v>
      </c>
      <c r="D395" s="502" t="s">
        <v>1308</v>
      </c>
      <c r="E395" s="504">
        <v>570.30999999999995</v>
      </c>
    </row>
    <row r="396" spans="1:5">
      <c r="A396" s="502">
        <v>10420</v>
      </c>
      <c r="B396" s="503" t="s">
        <v>8319</v>
      </c>
      <c r="C396" s="502" t="s">
        <v>13</v>
      </c>
      <c r="D396" s="502" t="s">
        <v>1335</v>
      </c>
      <c r="E396" s="504">
        <v>202.31</v>
      </c>
    </row>
    <row r="397" spans="1:5">
      <c r="A397" s="502">
        <v>10421</v>
      </c>
      <c r="B397" s="503" t="s">
        <v>8320</v>
      </c>
      <c r="C397" s="502" t="s">
        <v>13</v>
      </c>
      <c r="D397" s="502" t="s">
        <v>1308</v>
      </c>
      <c r="E397" s="504">
        <v>222.31</v>
      </c>
    </row>
    <row r="398" spans="1:5">
      <c r="A398" s="502">
        <v>11786</v>
      </c>
      <c r="B398" s="503" t="s">
        <v>8321</v>
      </c>
      <c r="C398" s="502" t="s">
        <v>13</v>
      </c>
      <c r="D398" s="502" t="s">
        <v>1308</v>
      </c>
      <c r="E398" s="504">
        <v>448.27</v>
      </c>
    </row>
    <row r="399" spans="1:5">
      <c r="A399" s="502">
        <v>4815</v>
      </c>
      <c r="B399" s="503" t="s">
        <v>8322</v>
      </c>
      <c r="C399" s="502" t="s">
        <v>13</v>
      </c>
      <c r="D399" s="502" t="s">
        <v>1308</v>
      </c>
      <c r="E399" s="504">
        <v>5.79</v>
      </c>
    </row>
    <row r="400" spans="1:5">
      <c r="A400" s="502">
        <v>541</v>
      </c>
      <c r="B400" s="503" t="s">
        <v>8323</v>
      </c>
      <c r="C400" s="502" t="s">
        <v>13</v>
      </c>
      <c r="D400" s="502" t="s">
        <v>1335</v>
      </c>
      <c r="E400" s="504">
        <v>221.53</v>
      </c>
    </row>
    <row r="401" spans="1:5">
      <c r="A401" s="502">
        <v>542</v>
      </c>
      <c r="B401" s="503" t="s">
        <v>8324</v>
      </c>
      <c r="C401" s="502" t="s">
        <v>13</v>
      </c>
      <c r="D401" s="502" t="s">
        <v>1308</v>
      </c>
      <c r="E401" s="504">
        <v>277.69</v>
      </c>
    </row>
    <row r="402" spans="1:5">
      <c r="A402" s="502">
        <v>540</v>
      </c>
      <c r="B402" s="503" t="s">
        <v>8325</v>
      </c>
      <c r="C402" s="502" t="s">
        <v>13</v>
      </c>
      <c r="D402" s="502" t="s">
        <v>1308</v>
      </c>
      <c r="E402" s="504">
        <v>625.77</v>
      </c>
    </row>
    <row r="403" spans="1:5">
      <c r="A403" s="502">
        <v>38364</v>
      </c>
      <c r="B403" s="503" t="s">
        <v>8326</v>
      </c>
      <c r="C403" s="502" t="s">
        <v>13</v>
      </c>
      <c r="D403" s="502" t="s">
        <v>1308</v>
      </c>
      <c r="E403" s="504">
        <v>719.37</v>
      </c>
    </row>
    <row r="404" spans="1:5">
      <c r="A404" s="502">
        <v>11692</v>
      </c>
      <c r="B404" s="503" t="s">
        <v>8327</v>
      </c>
      <c r="C404" s="502" t="s">
        <v>15</v>
      </c>
      <c r="D404" s="502" t="s">
        <v>1308</v>
      </c>
      <c r="E404" s="504">
        <v>420.99</v>
      </c>
    </row>
    <row r="405" spans="1:5">
      <c r="A405" s="502">
        <v>1746</v>
      </c>
      <c r="B405" s="503" t="s">
        <v>8328</v>
      </c>
      <c r="C405" s="502" t="s">
        <v>13</v>
      </c>
      <c r="D405" s="502" t="s">
        <v>1335</v>
      </c>
      <c r="E405" s="504">
        <v>255.09</v>
      </c>
    </row>
    <row r="406" spans="1:5">
      <c r="A406" s="502">
        <v>1748</v>
      </c>
      <c r="B406" s="503" t="s">
        <v>8329</v>
      </c>
      <c r="C406" s="502" t="s">
        <v>13</v>
      </c>
      <c r="D406" s="502" t="s">
        <v>1308</v>
      </c>
      <c r="E406" s="504">
        <v>339.21</v>
      </c>
    </row>
    <row r="407" spans="1:5">
      <c r="A407" s="502">
        <v>1749</v>
      </c>
      <c r="B407" s="503" t="s">
        <v>8330</v>
      </c>
      <c r="C407" s="502" t="s">
        <v>13</v>
      </c>
      <c r="D407" s="502" t="s">
        <v>1308</v>
      </c>
      <c r="E407" s="504">
        <v>491.45</v>
      </c>
    </row>
    <row r="408" spans="1:5">
      <c r="A408" s="502">
        <v>37412</v>
      </c>
      <c r="B408" s="503" t="s">
        <v>8331</v>
      </c>
      <c r="C408" s="502" t="s">
        <v>13</v>
      </c>
      <c r="D408" s="502" t="s">
        <v>1308</v>
      </c>
      <c r="E408" s="504">
        <v>249.35</v>
      </c>
    </row>
    <row r="409" spans="1:5">
      <c r="A409" s="502">
        <v>1745</v>
      </c>
      <c r="B409" s="503" t="s">
        <v>8332</v>
      </c>
      <c r="C409" s="502" t="s">
        <v>13</v>
      </c>
      <c r="D409" s="502" t="s">
        <v>1308</v>
      </c>
      <c r="E409" s="504">
        <v>296.51</v>
      </c>
    </row>
    <row r="410" spans="1:5">
      <c r="A410" s="502">
        <v>1750</v>
      </c>
      <c r="B410" s="503" t="s">
        <v>8333</v>
      </c>
      <c r="C410" s="502" t="s">
        <v>13</v>
      </c>
      <c r="D410" s="502" t="s">
        <v>1308</v>
      </c>
      <c r="E410" s="504">
        <v>692.9</v>
      </c>
    </row>
    <row r="411" spans="1:5">
      <c r="A411" s="502">
        <v>11687</v>
      </c>
      <c r="B411" s="503" t="s">
        <v>8334</v>
      </c>
      <c r="C411" s="502" t="s">
        <v>12</v>
      </c>
      <c r="D411" s="502" t="s">
        <v>1308</v>
      </c>
      <c r="E411" s="504">
        <v>1104</v>
      </c>
    </row>
    <row r="412" spans="1:5">
      <c r="A412" s="502">
        <v>11689</v>
      </c>
      <c r="B412" s="503" t="s">
        <v>8335</v>
      </c>
      <c r="C412" s="502" t="s">
        <v>12</v>
      </c>
      <c r="D412" s="502" t="s">
        <v>1308</v>
      </c>
      <c r="E412" s="504">
        <v>1383.25</v>
      </c>
    </row>
    <row r="413" spans="1:5">
      <c r="A413" s="502">
        <v>11693</v>
      </c>
      <c r="B413" s="503" t="s">
        <v>8336</v>
      </c>
      <c r="C413" s="502" t="s">
        <v>15</v>
      </c>
      <c r="D413" s="502" t="s">
        <v>1308</v>
      </c>
      <c r="E413" s="504">
        <v>245.63</v>
      </c>
    </row>
    <row r="414" spans="1:5">
      <c r="A414" s="502">
        <v>36215</v>
      </c>
      <c r="B414" s="503" t="s">
        <v>8337</v>
      </c>
      <c r="C414" s="502" t="s">
        <v>13</v>
      </c>
      <c r="D414" s="502" t="s">
        <v>1308</v>
      </c>
      <c r="E414" s="504">
        <v>894.76</v>
      </c>
    </row>
    <row r="415" spans="1:5">
      <c r="A415" s="502">
        <v>42439</v>
      </c>
      <c r="B415" s="503" t="s">
        <v>8338</v>
      </c>
      <c r="C415" s="502" t="s">
        <v>13</v>
      </c>
      <c r="D415" s="502" t="s">
        <v>1308</v>
      </c>
      <c r="E415" s="504"/>
    </row>
    <row r="416" spans="1:5">
      <c r="A416" s="502">
        <v>38381</v>
      </c>
      <c r="B416" s="503" t="s">
        <v>8339</v>
      </c>
      <c r="C416" s="502" t="s">
        <v>13</v>
      </c>
      <c r="D416" s="502" t="s">
        <v>1308</v>
      </c>
      <c r="E416" s="504">
        <v>11.86</v>
      </c>
    </row>
    <row r="417" spans="1:5">
      <c r="A417" s="502">
        <v>39621</v>
      </c>
      <c r="B417" s="503" t="s">
        <v>8340</v>
      </c>
      <c r="C417" s="502" t="s">
        <v>8341</v>
      </c>
      <c r="D417" s="502" t="s">
        <v>1308</v>
      </c>
      <c r="E417" s="504">
        <v>1377.56</v>
      </c>
    </row>
    <row r="418" spans="1:5">
      <c r="A418" s="502">
        <v>39624</v>
      </c>
      <c r="B418" s="503" t="s">
        <v>8342</v>
      </c>
      <c r="C418" s="502" t="s">
        <v>8341</v>
      </c>
      <c r="D418" s="502" t="s">
        <v>1308</v>
      </c>
      <c r="E418" s="504">
        <v>1519.6</v>
      </c>
    </row>
    <row r="419" spans="1:5">
      <c r="A419" s="502">
        <v>39615</v>
      </c>
      <c r="B419" s="503" t="s">
        <v>8343</v>
      </c>
      <c r="C419" s="502" t="s">
        <v>13</v>
      </c>
      <c r="D419" s="502" t="s">
        <v>1308</v>
      </c>
      <c r="E419" s="504">
        <v>614.05999999999995</v>
      </c>
    </row>
    <row r="420" spans="1:5">
      <c r="A420" s="502">
        <v>39620</v>
      </c>
      <c r="B420" s="503" t="s">
        <v>8344</v>
      </c>
      <c r="C420" s="502" t="s">
        <v>13</v>
      </c>
      <c r="D420" s="502" t="s">
        <v>1308</v>
      </c>
      <c r="E420" s="504">
        <v>937.84</v>
      </c>
    </row>
    <row r="421" spans="1:5">
      <c r="A421" s="502">
        <v>39623</v>
      </c>
      <c r="B421" s="503" t="s">
        <v>8345</v>
      </c>
      <c r="C421" s="502" t="s">
        <v>13</v>
      </c>
      <c r="D421" s="502" t="s">
        <v>1308</v>
      </c>
      <c r="E421" s="504">
        <v>1004.5</v>
      </c>
    </row>
    <row r="422" spans="1:5">
      <c r="A422" s="502">
        <v>546</v>
      </c>
      <c r="B422" s="503" t="s">
        <v>8346</v>
      </c>
      <c r="C422" s="502" t="s">
        <v>27</v>
      </c>
      <c r="D422" s="502" t="s">
        <v>1335</v>
      </c>
      <c r="E422" s="504">
        <v>10.57</v>
      </c>
    </row>
    <row r="423" spans="1:5">
      <c r="A423" s="502">
        <v>566</v>
      </c>
      <c r="B423" s="503" t="s">
        <v>8347</v>
      </c>
      <c r="C423" s="502" t="s">
        <v>12</v>
      </c>
      <c r="D423" s="502" t="s">
        <v>1308</v>
      </c>
      <c r="E423" s="504">
        <v>5.01</v>
      </c>
    </row>
    <row r="424" spans="1:5">
      <c r="A424" s="502">
        <v>565</v>
      </c>
      <c r="B424" s="503" t="s">
        <v>8348</v>
      </c>
      <c r="C424" s="502" t="s">
        <v>12</v>
      </c>
      <c r="D424" s="502" t="s">
        <v>1308</v>
      </c>
      <c r="E424" s="504">
        <v>18.28</v>
      </c>
    </row>
    <row r="425" spans="1:5">
      <c r="A425" s="502">
        <v>555</v>
      </c>
      <c r="B425" s="503" t="s">
        <v>8349</v>
      </c>
      <c r="C425" s="502" t="s">
        <v>12</v>
      </c>
      <c r="D425" s="502" t="s">
        <v>1308</v>
      </c>
      <c r="E425" s="504">
        <v>12.96</v>
      </c>
    </row>
    <row r="426" spans="1:5">
      <c r="A426" s="502">
        <v>557</v>
      </c>
      <c r="B426" s="503" t="s">
        <v>8350</v>
      </c>
      <c r="C426" s="502" t="s">
        <v>12</v>
      </c>
      <c r="D426" s="502" t="s">
        <v>1308</v>
      </c>
      <c r="E426" s="504">
        <v>40.67</v>
      </c>
    </row>
    <row r="427" spans="1:5">
      <c r="A427" s="502">
        <v>552</v>
      </c>
      <c r="B427" s="503" t="s">
        <v>8351</v>
      </c>
      <c r="C427" s="502" t="s">
        <v>12</v>
      </c>
      <c r="D427" s="502" t="s">
        <v>1308</v>
      </c>
      <c r="E427" s="504">
        <v>20.18</v>
      </c>
    </row>
    <row r="428" spans="1:5">
      <c r="A428" s="502">
        <v>563</v>
      </c>
      <c r="B428" s="503" t="s">
        <v>8352</v>
      </c>
      <c r="C428" s="502" t="s">
        <v>12</v>
      </c>
      <c r="D428" s="502" t="s">
        <v>1308</v>
      </c>
      <c r="E428" s="504">
        <v>30.32</v>
      </c>
    </row>
    <row r="429" spans="1:5">
      <c r="A429" s="502">
        <v>549</v>
      </c>
      <c r="B429" s="503" t="s">
        <v>8353</v>
      </c>
      <c r="C429" s="502" t="s">
        <v>12</v>
      </c>
      <c r="D429" s="502" t="s">
        <v>1308</v>
      </c>
      <c r="E429" s="504">
        <v>54.57</v>
      </c>
    </row>
    <row r="430" spans="1:5">
      <c r="A430" s="502">
        <v>551</v>
      </c>
      <c r="B430" s="503" t="s">
        <v>8354</v>
      </c>
      <c r="C430" s="502" t="s">
        <v>12</v>
      </c>
      <c r="D430" s="502" t="s">
        <v>1308</v>
      </c>
      <c r="E430" s="504">
        <v>108.05</v>
      </c>
    </row>
    <row r="431" spans="1:5">
      <c r="A431" s="502">
        <v>559</v>
      </c>
      <c r="B431" s="503" t="s">
        <v>8355</v>
      </c>
      <c r="C431" s="502" t="s">
        <v>12</v>
      </c>
      <c r="D431" s="502" t="s">
        <v>1308</v>
      </c>
      <c r="E431" s="504">
        <v>27.01</v>
      </c>
    </row>
    <row r="432" spans="1:5">
      <c r="A432" s="502">
        <v>560</v>
      </c>
      <c r="B432" s="503" t="s">
        <v>8356</v>
      </c>
      <c r="C432" s="502" t="s">
        <v>12</v>
      </c>
      <c r="D432" s="502" t="s">
        <v>1308</v>
      </c>
      <c r="E432" s="504">
        <v>33.79</v>
      </c>
    </row>
    <row r="433" spans="1:5">
      <c r="A433" s="502">
        <v>547</v>
      </c>
      <c r="B433" s="503" t="s">
        <v>8357</v>
      </c>
      <c r="C433" s="502" t="s">
        <v>12</v>
      </c>
      <c r="D433" s="502" t="s">
        <v>1308</v>
      </c>
      <c r="E433" s="504">
        <v>40.46</v>
      </c>
    </row>
    <row r="434" spans="1:5">
      <c r="A434" s="502">
        <v>36207</v>
      </c>
      <c r="B434" s="503" t="s">
        <v>8358</v>
      </c>
      <c r="C434" s="502" t="s">
        <v>13</v>
      </c>
      <c r="D434" s="502" t="s">
        <v>1308</v>
      </c>
      <c r="E434" s="504">
        <v>396.31</v>
      </c>
    </row>
    <row r="435" spans="1:5">
      <c r="A435" s="502">
        <v>36209</v>
      </c>
      <c r="B435" s="503" t="s">
        <v>8359</v>
      </c>
      <c r="C435" s="502" t="s">
        <v>13</v>
      </c>
      <c r="D435" s="502" t="s">
        <v>1308</v>
      </c>
      <c r="E435" s="504">
        <v>454.83</v>
      </c>
    </row>
    <row r="436" spans="1:5">
      <c r="A436" s="502">
        <v>36210</v>
      </c>
      <c r="B436" s="503" t="s">
        <v>8360</v>
      </c>
      <c r="C436" s="502" t="s">
        <v>13</v>
      </c>
      <c r="D436" s="502" t="s">
        <v>1308</v>
      </c>
      <c r="E436" s="504">
        <v>492.11</v>
      </c>
    </row>
    <row r="437" spans="1:5">
      <c r="A437" s="502">
        <v>36204</v>
      </c>
      <c r="B437" s="503" t="s">
        <v>8361</v>
      </c>
      <c r="C437" s="502" t="s">
        <v>13</v>
      </c>
      <c r="D437" s="502" t="s">
        <v>1308</v>
      </c>
      <c r="E437" s="504">
        <v>174.48</v>
      </c>
    </row>
    <row r="438" spans="1:5">
      <c r="A438" s="502">
        <v>36205</v>
      </c>
      <c r="B438" s="503" t="s">
        <v>8362</v>
      </c>
      <c r="C438" s="502" t="s">
        <v>13</v>
      </c>
      <c r="D438" s="502" t="s">
        <v>1308</v>
      </c>
      <c r="E438" s="504">
        <v>193.78</v>
      </c>
    </row>
    <row r="439" spans="1:5">
      <c r="A439" s="502">
        <v>36081</v>
      </c>
      <c r="B439" s="503" t="s">
        <v>8363</v>
      </c>
      <c r="C439" s="502" t="s">
        <v>13</v>
      </c>
      <c r="D439" s="502" t="s">
        <v>1335</v>
      </c>
      <c r="E439" s="504">
        <v>206.62</v>
      </c>
    </row>
    <row r="440" spans="1:5">
      <c r="A440" s="502">
        <v>36206</v>
      </c>
      <c r="B440" s="503" t="s">
        <v>8364</v>
      </c>
      <c r="C440" s="502" t="s">
        <v>13</v>
      </c>
      <c r="D440" s="502" t="s">
        <v>1308</v>
      </c>
      <c r="E440" s="504">
        <v>216.47</v>
      </c>
    </row>
    <row r="441" spans="1:5">
      <c r="A441" s="502">
        <v>36218</v>
      </c>
      <c r="B441" s="503" t="s">
        <v>8365</v>
      </c>
      <c r="C441" s="502" t="s">
        <v>13</v>
      </c>
      <c r="D441" s="502" t="s">
        <v>1308</v>
      </c>
      <c r="E441" s="504"/>
    </row>
    <row r="442" spans="1:5">
      <c r="A442" s="502">
        <v>36220</v>
      </c>
      <c r="B442" s="503" t="s">
        <v>8366</v>
      </c>
      <c r="C442" s="502" t="s">
        <v>13</v>
      </c>
      <c r="D442" s="502" t="s">
        <v>1308</v>
      </c>
      <c r="E442" s="504"/>
    </row>
    <row r="443" spans="1:5">
      <c r="A443" s="502">
        <v>36080</v>
      </c>
      <c r="B443" s="503" t="s">
        <v>8367</v>
      </c>
      <c r="C443" s="502" t="s">
        <v>13</v>
      </c>
      <c r="D443" s="502" t="s">
        <v>1335</v>
      </c>
      <c r="E443" s="504"/>
    </row>
    <row r="444" spans="1:5">
      <c r="A444" s="502">
        <v>36223</v>
      </c>
      <c r="B444" s="503" t="s">
        <v>8368</v>
      </c>
      <c r="C444" s="502" t="s">
        <v>13</v>
      </c>
      <c r="D444" s="502" t="s">
        <v>1308</v>
      </c>
      <c r="E444" s="504"/>
    </row>
    <row r="445" spans="1:5">
      <c r="A445" s="502">
        <v>38127</v>
      </c>
      <c r="B445" s="503" t="s">
        <v>8369</v>
      </c>
      <c r="C445" s="502" t="s">
        <v>13</v>
      </c>
      <c r="D445" s="502" t="s">
        <v>1308</v>
      </c>
      <c r="E445" s="504">
        <v>436.11</v>
      </c>
    </row>
    <row r="446" spans="1:5">
      <c r="A446" s="502">
        <v>38060</v>
      </c>
      <c r="B446" s="503" t="s">
        <v>8370</v>
      </c>
      <c r="C446" s="502" t="s">
        <v>13</v>
      </c>
      <c r="D446" s="502" t="s">
        <v>1308</v>
      </c>
      <c r="E446" s="504">
        <v>42.65</v>
      </c>
    </row>
    <row r="447" spans="1:5">
      <c r="A447" s="502">
        <v>10956</v>
      </c>
      <c r="B447" s="503" t="s">
        <v>8371</v>
      </c>
      <c r="C447" s="502" t="s">
        <v>13</v>
      </c>
      <c r="D447" s="502" t="s">
        <v>1308</v>
      </c>
      <c r="E447" s="504">
        <v>46.77</v>
      </c>
    </row>
    <row r="448" spans="1:5">
      <c r="A448" s="502">
        <v>39380</v>
      </c>
      <c r="B448" s="503" t="s">
        <v>8372</v>
      </c>
      <c r="C448" s="502" t="s">
        <v>13</v>
      </c>
      <c r="D448" s="502" t="s">
        <v>1308</v>
      </c>
      <c r="E448" s="504"/>
    </row>
    <row r="449" spans="1:5">
      <c r="A449" s="502">
        <v>44172</v>
      </c>
      <c r="B449" s="503" t="s">
        <v>8373</v>
      </c>
      <c r="C449" s="502" t="s">
        <v>13</v>
      </c>
      <c r="D449" s="502" t="s">
        <v>1308</v>
      </c>
      <c r="E449" s="504"/>
    </row>
    <row r="450" spans="1:5">
      <c r="A450" s="502">
        <v>37597</v>
      </c>
      <c r="B450" s="503" t="s">
        <v>8374</v>
      </c>
      <c r="C450" s="502" t="s">
        <v>13</v>
      </c>
      <c r="D450" s="502" t="s">
        <v>1308</v>
      </c>
      <c r="E450" s="504"/>
    </row>
    <row r="451" spans="1:5">
      <c r="A451" s="502">
        <v>183</v>
      </c>
      <c r="B451" s="503" t="s">
        <v>8375</v>
      </c>
      <c r="C451" s="502" t="s">
        <v>8376</v>
      </c>
      <c r="D451" s="502" t="s">
        <v>1335</v>
      </c>
      <c r="E451" s="504">
        <v>279.5</v>
      </c>
    </row>
    <row r="452" spans="1:5">
      <c r="A452" s="502">
        <v>184</v>
      </c>
      <c r="B452" s="503" t="s">
        <v>8377</v>
      </c>
      <c r="C452" s="502" t="s">
        <v>8376</v>
      </c>
      <c r="D452" s="502" t="s">
        <v>1308</v>
      </c>
      <c r="E452" s="504">
        <v>173.1</v>
      </c>
    </row>
    <row r="453" spans="1:5">
      <c r="A453" s="502">
        <v>181</v>
      </c>
      <c r="B453" s="503" t="s">
        <v>8378</v>
      </c>
      <c r="C453" s="502" t="s">
        <v>8376</v>
      </c>
      <c r="D453" s="502" t="s">
        <v>1308</v>
      </c>
      <c r="E453" s="504">
        <v>373.26</v>
      </c>
    </row>
    <row r="454" spans="1:5">
      <c r="A454" s="502">
        <v>20001</v>
      </c>
      <c r="B454" s="503" t="s">
        <v>8379</v>
      </c>
      <c r="C454" s="502" t="s">
        <v>8376</v>
      </c>
      <c r="D454" s="502" t="s">
        <v>1308</v>
      </c>
      <c r="E454" s="504">
        <v>216.38</v>
      </c>
    </row>
    <row r="455" spans="1:5">
      <c r="A455" s="502">
        <v>39837</v>
      </c>
      <c r="B455" s="503" t="s">
        <v>8380</v>
      </c>
      <c r="C455" s="502" t="s">
        <v>8376</v>
      </c>
      <c r="D455" s="502" t="s">
        <v>1308</v>
      </c>
      <c r="E455" s="504">
        <v>380.6</v>
      </c>
    </row>
    <row r="456" spans="1:5">
      <c r="A456" s="502">
        <v>43366</v>
      </c>
      <c r="B456" s="503" t="s">
        <v>8381</v>
      </c>
      <c r="C456" s="502" t="s">
        <v>27</v>
      </c>
      <c r="D456" s="502" t="s">
        <v>1308</v>
      </c>
      <c r="E456" s="504"/>
    </row>
    <row r="457" spans="1:5">
      <c r="A457" s="502">
        <v>10535</v>
      </c>
      <c r="B457" s="503" t="s">
        <v>8382</v>
      </c>
      <c r="C457" s="502" t="s">
        <v>13</v>
      </c>
      <c r="D457" s="502" t="s">
        <v>1335</v>
      </c>
      <c r="E457" s="504">
        <v>5499.63</v>
      </c>
    </row>
    <row r="458" spans="1:5">
      <c r="A458" s="502">
        <v>10537</v>
      </c>
      <c r="B458" s="503" t="s">
        <v>8383</v>
      </c>
      <c r="C458" s="502" t="s">
        <v>13</v>
      </c>
      <c r="D458" s="502" t="s">
        <v>1308</v>
      </c>
      <c r="E458" s="504">
        <v>7500</v>
      </c>
    </row>
    <row r="459" spans="1:5">
      <c r="A459" s="502">
        <v>13891</v>
      </c>
      <c r="B459" s="503" t="s">
        <v>8384</v>
      </c>
      <c r="C459" s="502" t="s">
        <v>13</v>
      </c>
      <c r="D459" s="502" t="s">
        <v>1308</v>
      </c>
      <c r="E459" s="504">
        <v>6879.19</v>
      </c>
    </row>
    <row r="460" spans="1:5">
      <c r="A460" s="502">
        <v>44492</v>
      </c>
      <c r="B460" s="503" t="s">
        <v>8385</v>
      </c>
      <c r="C460" s="502" t="s">
        <v>13</v>
      </c>
      <c r="D460" s="502" t="s">
        <v>1308</v>
      </c>
      <c r="E460" s="504">
        <v>29921.71</v>
      </c>
    </row>
    <row r="461" spans="1:5">
      <c r="A461" s="502">
        <v>36396</v>
      </c>
      <c r="B461" s="503" t="s">
        <v>8386</v>
      </c>
      <c r="C461" s="502" t="s">
        <v>13</v>
      </c>
      <c r="D461" s="502" t="s">
        <v>1308</v>
      </c>
      <c r="E461" s="504">
        <v>6291.94</v>
      </c>
    </row>
    <row r="462" spans="1:5">
      <c r="A462" s="502">
        <v>36397</v>
      </c>
      <c r="B462" s="503" t="s">
        <v>8387</v>
      </c>
      <c r="C462" s="502" t="s">
        <v>13</v>
      </c>
      <c r="D462" s="502" t="s">
        <v>1308</v>
      </c>
      <c r="E462" s="504">
        <v>22371.37</v>
      </c>
    </row>
    <row r="463" spans="1:5">
      <c r="A463" s="502">
        <v>36398</v>
      </c>
      <c r="B463" s="503" t="s">
        <v>8388</v>
      </c>
      <c r="C463" s="502" t="s">
        <v>13</v>
      </c>
      <c r="D463" s="502" t="s">
        <v>1308</v>
      </c>
      <c r="E463" s="504">
        <v>27190.54</v>
      </c>
    </row>
    <row r="464" spans="1:5">
      <c r="A464" s="502">
        <v>647</v>
      </c>
      <c r="B464" s="503" t="s">
        <v>8389</v>
      </c>
      <c r="C464" s="502" t="s">
        <v>250</v>
      </c>
      <c r="D464" s="502" t="s">
        <v>1308</v>
      </c>
      <c r="E464" s="504">
        <v>15.5</v>
      </c>
    </row>
    <row r="465" spans="1:5">
      <c r="A465" s="502">
        <v>40920</v>
      </c>
      <c r="B465" s="503" t="s">
        <v>8390</v>
      </c>
      <c r="C465" s="502" t="s">
        <v>1176</v>
      </c>
      <c r="D465" s="502" t="s">
        <v>1308</v>
      </c>
      <c r="E465" s="504">
        <v>2765.62</v>
      </c>
    </row>
    <row r="466" spans="1:5">
      <c r="A466" s="502">
        <v>715</v>
      </c>
      <c r="B466" s="503" t="s">
        <v>8391</v>
      </c>
      <c r="C466" s="502" t="s">
        <v>13</v>
      </c>
      <c r="D466" s="502" t="s">
        <v>1335</v>
      </c>
      <c r="E466" s="504"/>
    </row>
    <row r="467" spans="1:5">
      <c r="A467" s="502">
        <v>716</v>
      </c>
      <c r="B467" s="503" t="s">
        <v>8392</v>
      </c>
      <c r="C467" s="502" t="s">
        <v>13</v>
      </c>
      <c r="D467" s="502" t="s">
        <v>1308</v>
      </c>
      <c r="E467" s="504"/>
    </row>
    <row r="468" spans="1:5">
      <c r="A468" s="502">
        <v>7270</v>
      </c>
      <c r="B468" s="503" t="s">
        <v>8393</v>
      </c>
      <c r="C468" s="502" t="s">
        <v>13</v>
      </c>
      <c r="D468" s="502" t="s">
        <v>1308</v>
      </c>
      <c r="E468" s="504">
        <v>0.83</v>
      </c>
    </row>
    <row r="469" spans="1:5">
      <c r="A469" s="502">
        <v>44460</v>
      </c>
      <c r="B469" s="503" t="s">
        <v>8394</v>
      </c>
      <c r="C469" s="502" t="s">
        <v>13</v>
      </c>
      <c r="D469" s="502" t="s">
        <v>1308</v>
      </c>
      <c r="E469" s="504">
        <v>1.39</v>
      </c>
    </row>
    <row r="470" spans="1:5">
      <c r="A470" s="502">
        <v>44461</v>
      </c>
      <c r="B470" s="503" t="s">
        <v>8395</v>
      </c>
      <c r="C470" s="502" t="s">
        <v>13</v>
      </c>
      <c r="D470" s="502" t="s">
        <v>1308</v>
      </c>
      <c r="E470" s="504">
        <v>1.9</v>
      </c>
    </row>
    <row r="471" spans="1:5">
      <c r="A471" s="502">
        <v>7267</v>
      </c>
      <c r="B471" s="503" t="s">
        <v>8396</v>
      </c>
      <c r="C471" s="502" t="s">
        <v>13</v>
      </c>
      <c r="D471" s="502" t="s">
        <v>1308</v>
      </c>
      <c r="E471" s="504">
        <v>0.7</v>
      </c>
    </row>
    <row r="472" spans="1:5">
      <c r="A472" s="502">
        <v>44458</v>
      </c>
      <c r="B472" s="503" t="s">
        <v>8397</v>
      </c>
      <c r="C472" s="502" t="s">
        <v>13</v>
      </c>
      <c r="D472" s="502" t="s">
        <v>1308</v>
      </c>
      <c r="E472" s="504">
        <v>0.85</v>
      </c>
    </row>
    <row r="473" spans="1:5">
      <c r="A473" s="502">
        <v>44457</v>
      </c>
      <c r="B473" s="503" t="s">
        <v>8398</v>
      </c>
      <c r="C473" s="502" t="s">
        <v>13</v>
      </c>
      <c r="D473" s="502" t="s">
        <v>1308</v>
      </c>
      <c r="E473" s="504">
        <v>1.65</v>
      </c>
    </row>
    <row r="474" spans="1:5">
      <c r="A474" s="502">
        <v>7271</v>
      </c>
      <c r="B474" s="503" t="s">
        <v>8399</v>
      </c>
      <c r="C474" s="502" t="s">
        <v>13</v>
      </c>
      <c r="D474" s="502" t="s">
        <v>1335</v>
      </c>
      <c r="E474" s="504">
        <v>0.89</v>
      </c>
    </row>
    <row r="475" spans="1:5">
      <c r="A475" s="502">
        <v>7268</v>
      </c>
      <c r="B475" s="503" t="s">
        <v>8400</v>
      </c>
      <c r="C475" s="502" t="s">
        <v>13</v>
      </c>
      <c r="D475" s="502" t="s">
        <v>1308</v>
      </c>
      <c r="E475" s="504">
        <v>1.39</v>
      </c>
    </row>
    <row r="476" spans="1:5">
      <c r="A476" s="502">
        <v>44459</v>
      </c>
      <c r="B476" s="503" t="s">
        <v>8401</v>
      </c>
      <c r="C476" s="502" t="s">
        <v>13</v>
      </c>
      <c r="D476" s="502" t="s">
        <v>1308</v>
      </c>
      <c r="E476" s="504">
        <v>0.9</v>
      </c>
    </row>
    <row r="477" spans="1:5">
      <c r="A477" s="502">
        <v>44462</v>
      </c>
      <c r="B477" s="503" t="s">
        <v>8402</v>
      </c>
      <c r="C477" s="502" t="s">
        <v>13</v>
      </c>
      <c r="D477" s="502" t="s">
        <v>1308</v>
      </c>
      <c r="E477" s="504">
        <v>1.59</v>
      </c>
    </row>
    <row r="478" spans="1:5">
      <c r="A478" s="502">
        <v>44463</v>
      </c>
      <c r="B478" s="503" t="s">
        <v>8403</v>
      </c>
      <c r="C478" s="502" t="s">
        <v>13</v>
      </c>
      <c r="D478" s="502" t="s">
        <v>1308</v>
      </c>
      <c r="E478" s="504">
        <v>2.04</v>
      </c>
    </row>
    <row r="479" spans="1:5">
      <c r="A479" s="502">
        <v>44464</v>
      </c>
      <c r="B479" s="503" t="s">
        <v>8404</v>
      </c>
      <c r="C479" s="502" t="s">
        <v>13</v>
      </c>
      <c r="D479" s="502" t="s">
        <v>1308</v>
      </c>
      <c r="E479" s="504">
        <v>2.12</v>
      </c>
    </row>
    <row r="480" spans="1:5">
      <c r="A480" s="502">
        <v>44465</v>
      </c>
      <c r="B480" s="503" t="s">
        <v>8405</v>
      </c>
      <c r="C480" s="502" t="s">
        <v>13</v>
      </c>
      <c r="D480" s="502" t="s">
        <v>1308</v>
      </c>
      <c r="E480" s="504">
        <v>2.9</v>
      </c>
    </row>
    <row r="481" spans="1:5">
      <c r="A481" s="502">
        <v>38783</v>
      </c>
      <c r="B481" s="503" t="s">
        <v>8406</v>
      </c>
      <c r="C481" s="502" t="s">
        <v>13</v>
      </c>
      <c r="D481" s="502" t="s">
        <v>1308</v>
      </c>
      <c r="E481" s="504">
        <v>1.01</v>
      </c>
    </row>
    <row r="482" spans="1:5">
      <c r="A482" s="502">
        <v>44466</v>
      </c>
      <c r="B482" s="503" t="s">
        <v>8407</v>
      </c>
      <c r="C482" s="502" t="s">
        <v>13</v>
      </c>
      <c r="D482" s="502" t="s">
        <v>1308</v>
      </c>
      <c r="E482" s="504">
        <v>2.06</v>
      </c>
    </row>
    <row r="483" spans="1:5">
      <c r="A483" s="502">
        <v>44467</v>
      </c>
      <c r="B483" s="503" t="s">
        <v>8408</v>
      </c>
      <c r="C483" s="502" t="s">
        <v>13</v>
      </c>
      <c r="D483" s="502" t="s">
        <v>1308</v>
      </c>
      <c r="E483" s="504">
        <v>2.48</v>
      </c>
    </row>
    <row r="484" spans="1:5">
      <c r="A484" s="502">
        <v>44468</v>
      </c>
      <c r="B484" s="503" t="s">
        <v>8409</v>
      </c>
      <c r="C484" s="502" t="s">
        <v>13</v>
      </c>
      <c r="D484" s="502" t="s">
        <v>1308</v>
      </c>
      <c r="E484" s="504">
        <v>2.16</v>
      </c>
    </row>
    <row r="485" spans="1:5">
      <c r="A485" s="502">
        <v>37593</v>
      </c>
      <c r="B485" s="503" t="s">
        <v>8410</v>
      </c>
      <c r="C485" s="502" t="s">
        <v>13</v>
      </c>
      <c r="D485" s="502" t="s">
        <v>1308</v>
      </c>
      <c r="E485" s="504">
        <v>2.77</v>
      </c>
    </row>
    <row r="486" spans="1:5">
      <c r="A486" s="502">
        <v>37594</v>
      </c>
      <c r="B486" s="503" t="s">
        <v>8411</v>
      </c>
      <c r="C486" s="502" t="s">
        <v>13</v>
      </c>
      <c r="D486" s="502" t="s">
        <v>1308</v>
      </c>
      <c r="E486" s="504">
        <v>3.3</v>
      </c>
    </row>
    <row r="487" spans="1:5">
      <c r="A487" s="502">
        <v>37592</v>
      </c>
      <c r="B487" s="503" t="s">
        <v>8412</v>
      </c>
      <c r="C487" s="502" t="s">
        <v>13</v>
      </c>
      <c r="D487" s="502" t="s">
        <v>1308</v>
      </c>
      <c r="E487" s="504">
        <v>2.19</v>
      </c>
    </row>
    <row r="488" spans="1:5">
      <c r="A488" s="502">
        <v>41372</v>
      </c>
      <c r="B488" s="503" t="s">
        <v>8413</v>
      </c>
      <c r="C488" s="502" t="s">
        <v>15</v>
      </c>
      <c r="D488" s="502" t="s">
        <v>1308</v>
      </c>
      <c r="E488" s="504"/>
    </row>
    <row r="489" spans="1:5">
      <c r="A489" s="502">
        <v>41371</v>
      </c>
      <c r="B489" s="503" t="s">
        <v>8414</v>
      </c>
      <c r="C489" s="502" t="s">
        <v>15</v>
      </c>
      <c r="D489" s="502" t="s">
        <v>1308</v>
      </c>
      <c r="E489" s="504"/>
    </row>
    <row r="490" spans="1:5">
      <c r="A490" s="502">
        <v>34556</v>
      </c>
      <c r="B490" s="503" t="s">
        <v>8415</v>
      </c>
      <c r="C490" s="502" t="s">
        <v>13</v>
      </c>
      <c r="D490" s="502" t="s">
        <v>1308</v>
      </c>
      <c r="E490" s="504">
        <v>5.56</v>
      </c>
    </row>
    <row r="491" spans="1:5">
      <c r="A491" s="502">
        <v>37873</v>
      </c>
      <c r="B491" s="503" t="s">
        <v>8416</v>
      </c>
      <c r="C491" s="502" t="s">
        <v>13</v>
      </c>
      <c r="D491" s="502" t="s">
        <v>1308</v>
      </c>
      <c r="E491" s="504">
        <v>5.66</v>
      </c>
    </row>
    <row r="492" spans="1:5">
      <c r="A492" s="502">
        <v>34564</v>
      </c>
      <c r="B492" s="503" t="s">
        <v>8417</v>
      </c>
      <c r="C492" s="502" t="s">
        <v>13</v>
      </c>
      <c r="D492" s="502" t="s">
        <v>1308</v>
      </c>
      <c r="E492" s="504">
        <v>5.93</v>
      </c>
    </row>
    <row r="493" spans="1:5">
      <c r="A493" s="502">
        <v>34565</v>
      </c>
      <c r="B493" s="503" t="s">
        <v>8418</v>
      </c>
      <c r="C493" s="502" t="s">
        <v>13</v>
      </c>
      <c r="D493" s="502" t="s">
        <v>1308</v>
      </c>
      <c r="E493" s="504">
        <v>6.27</v>
      </c>
    </row>
    <row r="494" spans="1:5">
      <c r="A494" s="502">
        <v>38590</v>
      </c>
      <c r="B494" s="503" t="s">
        <v>8419</v>
      </c>
      <c r="C494" s="502" t="s">
        <v>13</v>
      </c>
      <c r="D494" s="502" t="s">
        <v>1308</v>
      </c>
      <c r="E494" s="504">
        <v>4.6399999999999997</v>
      </c>
    </row>
    <row r="495" spans="1:5">
      <c r="A495" s="502">
        <v>34566</v>
      </c>
      <c r="B495" s="503" t="s">
        <v>8420</v>
      </c>
      <c r="C495" s="502" t="s">
        <v>13</v>
      </c>
      <c r="D495" s="502" t="s">
        <v>1308</v>
      </c>
      <c r="E495" s="504">
        <v>4.87</v>
      </c>
    </row>
    <row r="496" spans="1:5">
      <c r="A496" s="502">
        <v>34567</v>
      </c>
      <c r="B496" s="503" t="s">
        <v>8421</v>
      </c>
      <c r="C496" s="502" t="s">
        <v>13</v>
      </c>
      <c r="D496" s="502" t="s">
        <v>1308</v>
      </c>
      <c r="E496" s="504">
        <v>5.16</v>
      </c>
    </row>
    <row r="497" spans="1:5">
      <c r="A497" s="502">
        <v>38591</v>
      </c>
      <c r="B497" s="503" t="s">
        <v>8422</v>
      </c>
      <c r="C497" s="502" t="s">
        <v>13</v>
      </c>
      <c r="D497" s="502" t="s">
        <v>1308</v>
      </c>
      <c r="E497" s="504">
        <v>4.68</v>
      </c>
    </row>
    <row r="498" spans="1:5">
      <c r="A498" s="502">
        <v>34568</v>
      </c>
      <c r="B498" s="503" t="s">
        <v>8423</v>
      </c>
      <c r="C498" s="502" t="s">
        <v>13</v>
      </c>
      <c r="D498" s="502" t="s">
        <v>1308</v>
      </c>
      <c r="E498" s="504">
        <v>6.1</v>
      </c>
    </row>
    <row r="499" spans="1:5">
      <c r="A499" s="502">
        <v>34569</v>
      </c>
      <c r="B499" s="503" t="s">
        <v>8424</v>
      </c>
      <c r="C499" s="502" t="s">
        <v>13</v>
      </c>
      <c r="D499" s="502" t="s">
        <v>1308</v>
      </c>
      <c r="E499" s="504">
        <v>6.27</v>
      </c>
    </row>
    <row r="500" spans="1:5">
      <c r="A500" s="502">
        <v>34570</v>
      </c>
      <c r="B500" s="503" t="s">
        <v>8425</v>
      </c>
      <c r="C500" s="502" t="s">
        <v>13</v>
      </c>
      <c r="D500" s="502" t="s">
        <v>1308</v>
      </c>
      <c r="E500" s="504">
        <v>6.81</v>
      </c>
    </row>
    <row r="501" spans="1:5">
      <c r="A501" s="502">
        <v>25070</v>
      </c>
      <c r="B501" s="503" t="s">
        <v>8426</v>
      </c>
      <c r="C501" s="502" t="s">
        <v>13</v>
      </c>
      <c r="D501" s="502" t="s">
        <v>1308</v>
      </c>
      <c r="E501" s="504">
        <v>5.12</v>
      </c>
    </row>
    <row r="502" spans="1:5">
      <c r="A502" s="502">
        <v>34571</v>
      </c>
      <c r="B502" s="503" t="s">
        <v>8427</v>
      </c>
      <c r="C502" s="502" t="s">
        <v>13</v>
      </c>
      <c r="D502" s="502" t="s">
        <v>1308</v>
      </c>
      <c r="E502" s="504">
        <v>5.17</v>
      </c>
    </row>
    <row r="503" spans="1:5">
      <c r="A503" s="502">
        <v>34573</v>
      </c>
      <c r="B503" s="503" t="s">
        <v>8428</v>
      </c>
      <c r="C503" s="502" t="s">
        <v>13</v>
      </c>
      <c r="D503" s="502" t="s">
        <v>1308</v>
      </c>
      <c r="E503" s="504">
        <v>5.44</v>
      </c>
    </row>
    <row r="504" spans="1:5">
      <c r="A504" s="502">
        <v>37107</v>
      </c>
      <c r="B504" s="503" t="s">
        <v>8429</v>
      </c>
      <c r="C504" s="502" t="s">
        <v>13</v>
      </c>
      <c r="D504" s="502" t="s">
        <v>1308</v>
      </c>
      <c r="E504" s="504">
        <v>7.19</v>
      </c>
    </row>
    <row r="505" spans="1:5">
      <c r="A505" s="502">
        <v>34576</v>
      </c>
      <c r="B505" s="503" t="s">
        <v>8430</v>
      </c>
      <c r="C505" s="502" t="s">
        <v>13</v>
      </c>
      <c r="D505" s="502" t="s">
        <v>1308</v>
      </c>
      <c r="E505" s="504">
        <v>7.93</v>
      </c>
    </row>
    <row r="506" spans="1:5">
      <c r="A506" s="502">
        <v>34577</v>
      </c>
      <c r="B506" s="503" t="s">
        <v>8431</v>
      </c>
      <c r="C506" s="502" t="s">
        <v>13</v>
      </c>
      <c r="D506" s="502" t="s">
        <v>1308</v>
      </c>
      <c r="E506" s="504">
        <v>8.27</v>
      </c>
    </row>
    <row r="507" spans="1:5">
      <c r="A507" s="502">
        <v>34578</v>
      </c>
      <c r="B507" s="503" t="s">
        <v>8432</v>
      </c>
      <c r="C507" s="502" t="s">
        <v>13</v>
      </c>
      <c r="D507" s="502" t="s">
        <v>1308</v>
      </c>
      <c r="E507" s="504">
        <v>8.9700000000000006</v>
      </c>
    </row>
    <row r="508" spans="1:5">
      <c r="A508" s="502">
        <v>34579</v>
      </c>
      <c r="B508" s="503" t="s">
        <v>8433</v>
      </c>
      <c r="C508" s="502" t="s">
        <v>13</v>
      </c>
      <c r="D508" s="502" t="s">
        <v>1308</v>
      </c>
      <c r="E508" s="504">
        <v>9.57</v>
      </c>
    </row>
    <row r="509" spans="1:5">
      <c r="A509" s="502">
        <v>25067</v>
      </c>
      <c r="B509" s="503" t="s">
        <v>8434</v>
      </c>
      <c r="C509" s="502" t="s">
        <v>13</v>
      </c>
      <c r="D509" s="502" t="s">
        <v>1308</v>
      </c>
      <c r="E509" s="504">
        <v>6.41</v>
      </c>
    </row>
    <row r="510" spans="1:5">
      <c r="A510" s="502">
        <v>34580</v>
      </c>
      <c r="B510" s="503" t="s">
        <v>8435</v>
      </c>
      <c r="C510" s="502" t="s">
        <v>13</v>
      </c>
      <c r="D510" s="502" t="s">
        <v>1308</v>
      </c>
      <c r="E510" s="504">
        <v>7.15</v>
      </c>
    </row>
    <row r="511" spans="1:5">
      <c r="A511" s="502">
        <v>25071</v>
      </c>
      <c r="B511" s="503" t="s">
        <v>8436</v>
      </c>
      <c r="C511" s="502" t="s">
        <v>13</v>
      </c>
      <c r="D511" s="502" t="s">
        <v>1308</v>
      </c>
      <c r="E511" s="504">
        <v>3.56</v>
      </c>
    </row>
    <row r="512" spans="1:5">
      <c r="A512" s="502">
        <v>44171</v>
      </c>
      <c r="B512" s="503" t="s">
        <v>8437</v>
      </c>
      <c r="C512" s="502" t="s">
        <v>13</v>
      </c>
      <c r="D512" s="502" t="s">
        <v>1308</v>
      </c>
      <c r="E512" s="504"/>
    </row>
    <row r="513" spans="1:5">
      <c r="A513" s="502">
        <v>38395</v>
      </c>
      <c r="B513" s="503" t="s">
        <v>8438</v>
      </c>
      <c r="C513" s="502" t="s">
        <v>13</v>
      </c>
      <c r="D513" s="502" t="s">
        <v>1308</v>
      </c>
      <c r="E513" s="504">
        <v>9.91</v>
      </c>
    </row>
    <row r="514" spans="1:5">
      <c r="A514" s="502">
        <v>34583</v>
      </c>
      <c r="B514" s="503" t="s">
        <v>8439</v>
      </c>
      <c r="C514" s="502" t="s">
        <v>15</v>
      </c>
      <c r="D514" s="502" t="s">
        <v>1308</v>
      </c>
      <c r="E514" s="504">
        <v>50.76</v>
      </c>
    </row>
    <row r="515" spans="1:5">
      <c r="A515" s="502">
        <v>34584</v>
      </c>
      <c r="B515" s="503" t="s">
        <v>8440</v>
      </c>
      <c r="C515" s="502" t="s">
        <v>15</v>
      </c>
      <c r="D515" s="502" t="s">
        <v>1308</v>
      </c>
      <c r="E515" s="504">
        <v>37.22</v>
      </c>
    </row>
    <row r="516" spans="1:5">
      <c r="A516" s="502">
        <v>709</v>
      </c>
      <c r="B516" s="503" t="s">
        <v>8441</v>
      </c>
      <c r="C516" s="502" t="s">
        <v>15</v>
      </c>
      <c r="D516" s="502" t="s">
        <v>1308</v>
      </c>
      <c r="E516" s="504"/>
    </row>
    <row r="517" spans="1:5">
      <c r="A517" s="502">
        <v>34592</v>
      </c>
      <c r="B517" s="503" t="s">
        <v>8442</v>
      </c>
      <c r="C517" s="502" t="s">
        <v>13</v>
      </c>
      <c r="D517" s="502" t="s">
        <v>1308</v>
      </c>
      <c r="E517" s="504">
        <v>4.07</v>
      </c>
    </row>
    <row r="518" spans="1:5">
      <c r="A518" s="502">
        <v>34599</v>
      </c>
      <c r="B518" s="503" t="s">
        <v>8443</v>
      </c>
      <c r="C518" s="502" t="s">
        <v>13</v>
      </c>
      <c r="D518" s="502" t="s">
        <v>1308</v>
      </c>
      <c r="E518" s="504">
        <v>3.66</v>
      </c>
    </row>
    <row r="519" spans="1:5">
      <c r="A519" s="502">
        <v>651</v>
      </c>
      <c r="B519" s="503" t="s">
        <v>8444</v>
      </c>
      <c r="C519" s="502" t="s">
        <v>13</v>
      </c>
      <c r="D519" s="502" t="s">
        <v>1308</v>
      </c>
      <c r="E519" s="504">
        <v>4.49</v>
      </c>
    </row>
    <row r="520" spans="1:5">
      <c r="A520" s="502">
        <v>654</v>
      </c>
      <c r="B520" s="503" t="s">
        <v>8445</v>
      </c>
      <c r="C520" s="502" t="s">
        <v>13</v>
      </c>
      <c r="D520" s="502" t="s">
        <v>1308</v>
      </c>
      <c r="E520" s="504">
        <v>5.56</v>
      </c>
    </row>
    <row r="521" spans="1:5">
      <c r="A521" s="502">
        <v>37103</v>
      </c>
      <c r="B521" s="503" t="s">
        <v>8446</v>
      </c>
      <c r="C521" s="502" t="s">
        <v>13</v>
      </c>
      <c r="D521" s="502" t="s">
        <v>1308</v>
      </c>
      <c r="E521" s="504">
        <v>4.66</v>
      </c>
    </row>
    <row r="522" spans="1:5">
      <c r="A522" s="502">
        <v>34555</v>
      </c>
      <c r="B522" s="503" t="s">
        <v>8447</v>
      </c>
      <c r="C522" s="502" t="s">
        <v>13</v>
      </c>
      <c r="D522" s="502" t="s">
        <v>1308</v>
      </c>
      <c r="E522" s="504">
        <v>5.92</v>
      </c>
    </row>
    <row r="523" spans="1:5">
      <c r="A523" s="502">
        <v>674</v>
      </c>
      <c r="B523" s="503" t="s">
        <v>8448</v>
      </c>
      <c r="C523" s="502" t="s">
        <v>15</v>
      </c>
      <c r="D523" s="502" t="s">
        <v>1308</v>
      </c>
      <c r="E523" s="504"/>
    </row>
    <row r="524" spans="1:5">
      <c r="A524" s="502">
        <v>34600</v>
      </c>
      <c r="B524" s="503" t="s">
        <v>8449</v>
      </c>
      <c r="C524" s="502" t="s">
        <v>15</v>
      </c>
      <c r="D524" s="502" t="s">
        <v>1335</v>
      </c>
      <c r="E524" s="504"/>
    </row>
    <row r="525" spans="1:5">
      <c r="A525" s="502">
        <v>652</v>
      </c>
      <c r="B525" s="503" t="s">
        <v>8450</v>
      </c>
      <c r="C525" s="502" t="s">
        <v>15</v>
      </c>
      <c r="D525" s="502" t="s">
        <v>1308</v>
      </c>
      <c r="E525" s="504"/>
    </row>
    <row r="526" spans="1:5">
      <c r="A526" s="502">
        <v>650</v>
      </c>
      <c r="B526" s="503" t="s">
        <v>8451</v>
      </c>
      <c r="C526" s="502" t="s">
        <v>13</v>
      </c>
      <c r="D526" s="502" t="s">
        <v>1335</v>
      </c>
      <c r="E526" s="504">
        <v>3.59</v>
      </c>
    </row>
    <row r="527" spans="1:5">
      <c r="A527" s="502">
        <v>718</v>
      </c>
      <c r="B527" s="503" t="s">
        <v>8452</v>
      </c>
      <c r="C527" s="502" t="s">
        <v>13</v>
      </c>
      <c r="D527" s="502" t="s">
        <v>1308</v>
      </c>
      <c r="E527" s="504"/>
    </row>
    <row r="528" spans="1:5">
      <c r="A528" s="502">
        <v>11981</v>
      </c>
      <c r="B528" s="503" t="s">
        <v>8453</v>
      </c>
      <c r="C528" s="502" t="s">
        <v>13</v>
      </c>
      <c r="D528" s="502" t="s">
        <v>1308</v>
      </c>
      <c r="E528" s="504"/>
    </row>
    <row r="529" spans="1:5">
      <c r="A529" s="502">
        <v>34586</v>
      </c>
      <c r="B529" s="503" t="s">
        <v>8454</v>
      </c>
      <c r="C529" s="502" t="s">
        <v>13</v>
      </c>
      <c r="D529" s="502" t="s">
        <v>1308</v>
      </c>
      <c r="E529" s="504">
        <v>2.19</v>
      </c>
    </row>
    <row r="530" spans="1:5">
      <c r="A530" s="502">
        <v>38603</v>
      </c>
      <c r="B530" s="503" t="s">
        <v>8455</v>
      </c>
      <c r="C530" s="502" t="s">
        <v>13</v>
      </c>
      <c r="D530" s="502" t="s">
        <v>1308</v>
      </c>
      <c r="E530" s="504">
        <v>2.61</v>
      </c>
    </row>
    <row r="531" spans="1:5">
      <c r="A531" s="502">
        <v>34588</v>
      </c>
      <c r="B531" s="503" t="s">
        <v>8456</v>
      </c>
      <c r="C531" s="502" t="s">
        <v>13</v>
      </c>
      <c r="D531" s="502" t="s">
        <v>1308</v>
      </c>
      <c r="E531" s="504">
        <v>2.97</v>
      </c>
    </row>
    <row r="532" spans="1:5">
      <c r="A532" s="502">
        <v>34590</v>
      </c>
      <c r="B532" s="503" t="s">
        <v>8457</v>
      </c>
      <c r="C532" s="502" t="s">
        <v>13</v>
      </c>
      <c r="D532" s="502" t="s">
        <v>1308</v>
      </c>
      <c r="E532" s="504">
        <v>2.94</v>
      </c>
    </row>
    <row r="533" spans="1:5">
      <c r="A533" s="502">
        <v>34591</v>
      </c>
      <c r="B533" s="503" t="s">
        <v>8458</v>
      </c>
      <c r="C533" s="502" t="s">
        <v>13</v>
      </c>
      <c r="D533" s="502" t="s">
        <v>1308</v>
      </c>
      <c r="E533" s="504">
        <v>3.58</v>
      </c>
    </row>
    <row r="534" spans="1:5">
      <c r="A534" s="502">
        <v>40517</v>
      </c>
      <c r="B534" s="503" t="s">
        <v>8459</v>
      </c>
      <c r="C534" s="502" t="s">
        <v>15</v>
      </c>
      <c r="D534" s="502" t="s">
        <v>1308</v>
      </c>
      <c r="E534" s="504">
        <v>67.599999999999994</v>
      </c>
    </row>
    <row r="535" spans="1:5">
      <c r="A535" s="502">
        <v>40515</v>
      </c>
      <c r="B535" s="503" t="s">
        <v>8460</v>
      </c>
      <c r="C535" s="502" t="s">
        <v>15</v>
      </c>
      <c r="D535" s="502" t="s">
        <v>1308</v>
      </c>
      <c r="E535" s="504">
        <v>152.11000000000001</v>
      </c>
    </row>
    <row r="536" spans="1:5">
      <c r="A536" s="502">
        <v>40524</v>
      </c>
      <c r="B536" s="503" t="s">
        <v>8461</v>
      </c>
      <c r="C536" s="502" t="s">
        <v>15</v>
      </c>
      <c r="D536" s="502" t="s">
        <v>1308</v>
      </c>
      <c r="E536" s="504">
        <v>95.07</v>
      </c>
    </row>
    <row r="537" spans="1:5">
      <c r="A537" s="502">
        <v>40529</v>
      </c>
      <c r="B537" s="503" t="s">
        <v>8462</v>
      </c>
      <c r="C537" s="502" t="s">
        <v>15</v>
      </c>
      <c r="D537" s="502" t="s">
        <v>1308</v>
      </c>
      <c r="E537" s="504">
        <v>97.18</v>
      </c>
    </row>
    <row r="538" spans="1:5">
      <c r="A538" s="502">
        <v>36156</v>
      </c>
      <c r="B538" s="503" t="s">
        <v>8463</v>
      </c>
      <c r="C538" s="502" t="s">
        <v>15</v>
      </c>
      <c r="D538" s="502" t="s">
        <v>1308</v>
      </c>
      <c r="E538" s="504">
        <v>73.94</v>
      </c>
    </row>
    <row r="539" spans="1:5">
      <c r="A539" s="502">
        <v>36155</v>
      </c>
      <c r="B539" s="503" t="s">
        <v>8464</v>
      </c>
      <c r="C539" s="502" t="s">
        <v>15</v>
      </c>
      <c r="D539" s="502" t="s">
        <v>1308</v>
      </c>
      <c r="E539" s="504">
        <v>63.83</v>
      </c>
    </row>
    <row r="540" spans="1:5">
      <c r="A540" s="502">
        <v>36154</v>
      </c>
      <c r="B540" s="503" t="s">
        <v>8465</v>
      </c>
      <c r="C540" s="502" t="s">
        <v>15</v>
      </c>
      <c r="D540" s="502" t="s">
        <v>1308</v>
      </c>
      <c r="E540" s="504">
        <v>88.73</v>
      </c>
    </row>
    <row r="541" spans="1:5">
      <c r="A541" s="502">
        <v>36170</v>
      </c>
      <c r="B541" s="503" t="s">
        <v>8466</v>
      </c>
      <c r="C541" s="502" t="s">
        <v>15</v>
      </c>
      <c r="D541" s="502" t="s">
        <v>1335</v>
      </c>
      <c r="E541" s="504">
        <v>80.63</v>
      </c>
    </row>
    <row r="542" spans="1:5">
      <c r="A542" s="502">
        <v>695</v>
      </c>
      <c r="B542" s="503" t="s">
        <v>8467</v>
      </c>
      <c r="C542" s="502" t="s">
        <v>15</v>
      </c>
      <c r="D542" s="502" t="s">
        <v>1308</v>
      </c>
      <c r="E542" s="504">
        <v>65.17</v>
      </c>
    </row>
    <row r="543" spans="1:5">
      <c r="A543" s="502">
        <v>679</v>
      </c>
      <c r="B543" s="503" t="s">
        <v>8468</v>
      </c>
      <c r="C543" s="502" t="s">
        <v>15</v>
      </c>
      <c r="D543" s="502" t="s">
        <v>1308</v>
      </c>
      <c r="E543" s="504">
        <v>97.18</v>
      </c>
    </row>
    <row r="544" spans="1:5">
      <c r="A544" s="502">
        <v>711</v>
      </c>
      <c r="B544" s="503" t="s">
        <v>8469</v>
      </c>
      <c r="C544" s="502" t="s">
        <v>15</v>
      </c>
      <c r="D544" s="502" t="s">
        <v>1308</v>
      </c>
      <c r="E544" s="504">
        <v>64.28</v>
      </c>
    </row>
    <row r="545" spans="1:5">
      <c r="A545" s="502">
        <v>712</v>
      </c>
      <c r="B545" s="503" t="s">
        <v>8470</v>
      </c>
      <c r="C545" s="502" t="s">
        <v>15</v>
      </c>
      <c r="D545" s="502" t="s">
        <v>1308</v>
      </c>
      <c r="E545" s="504">
        <v>80.97</v>
      </c>
    </row>
    <row r="546" spans="1:5">
      <c r="A546" s="502">
        <v>12614</v>
      </c>
      <c r="B546" s="503" t="s">
        <v>8471</v>
      </c>
      <c r="C546" s="502" t="s">
        <v>13</v>
      </c>
      <c r="D546" s="502" t="s">
        <v>1308</v>
      </c>
      <c r="E546" s="504">
        <v>51.3</v>
      </c>
    </row>
    <row r="547" spans="1:5">
      <c r="A547" s="502">
        <v>6140</v>
      </c>
      <c r="B547" s="503" t="s">
        <v>8472</v>
      </c>
      <c r="C547" s="502" t="s">
        <v>13</v>
      </c>
      <c r="D547" s="502" t="s">
        <v>1308</v>
      </c>
      <c r="E547" s="504">
        <v>4.09</v>
      </c>
    </row>
    <row r="548" spans="1:5">
      <c r="A548" s="502">
        <v>38399</v>
      </c>
      <c r="B548" s="503" t="s">
        <v>8473</v>
      </c>
      <c r="C548" s="502" t="s">
        <v>13</v>
      </c>
      <c r="D548" s="502" t="s">
        <v>1308</v>
      </c>
      <c r="E548" s="504">
        <v>274.82</v>
      </c>
    </row>
    <row r="549" spans="1:5">
      <c r="A549" s="502">
        <v>729</v>
      </c>
      <c r="B549" s="503" t="s">
        <v>8474</v>
      </c>
      <c r="C549" s="502" t="s">
        <v>13</v>
      </c>
      <c r="D549" s="502" t="s">
        <v>1335</v>
      </c>
      <c r="E549" s="504">
        <v>1085</v>
      </c>
    </row>
    <row r="550" spans="1:5">
      <c r="A550" s="502">
        <v>39925</v>
      </c>
      <c r="B550" s="503" t="s">
        <v>8475</v>
      </c>
      <c r="C550" s="502" t="s">
        <v>13</v>
      </c>
      <c r="D550" s="502" t="s">
        <v>1308</v>
      </c>
      <c r="E550" s="504">
        <v>15678.15</v>
      </c>
    </row>
    <row r="551" spans="1:5">
      <c r="A551" s="502">
        <v>731</v>
      </c>
      <c r="B551" s="503" t="s">
        <v>8476</v>
      </c>
      <c r="C551" s="502" t="s">
        <v>13</v>
      </c>
      <c r="D551" s="502" t="s">
        <v>1308</v>
      </c>
      <c r="E551" s="504">
        <v>1055.97</v>
      </c>
    </row>
    <row r="552" spans="1:5">
      <c r="A552" s="502">
        <v>10575</v>
      </c>
      <c r="B552" s="503" t="s">
        <v>8477</v>
      </c>
      <c r="C552" s="502" t="s">
        <v>13</v>
      </c>
      <c r="D552" s="502" t="s">
        <v>1308</v>
      </c>
      <c r="E552" s="504">
        <v>1647.92</v>
      </c>
    </row>
    <row r="553" spans="1:5">
      <c r="A553" s="502">
        <v>733</v>
      </c>
      <c r="B553" s="503" t="s">
        <v>8478</v>
      </c>
      <c r="C553" s="502" t="s">
        <v>13</v>
      </c>
      <c r="D553" s="502" t="s">
        <v>1308</v>
      </c>
      <c r="E553" s="504">
        <v>1804.28</v>
      </c>
    </row>
    <row r="554" spans="1:5">
      <c r="A554" s="502">
        <v>732</v>
      </c>
      <c r="B554" s="503" t="s">
        <v>8479</v>
      </c>
      <c r="C554" s="502" t="s">
        <v>13</v>
      </c>
      <c r="D554" s="502" t="s">
        <v>1308</v>
      </c>
      <c r="E554" s="504">
        <v>1780.02</v>
      </c>
    </row>
    <row r="555" spans="1:5">
      <c r="A555" s="502">
        <v>735</v>
      </c>
      <c r="B555" s="503" t="s">
        <v>8480</v>
      </c>
      <c r="C555" s="502" t="s">
        <v>13</v>
      </c>
      <c r="D555" s="502" t="s">
        <v>1308</v>
      </c>
      <c r="E555" s="504">
        <v>3166.56</v>
      </c>
    </row>
    <row r="556" spans="1:5">
      <c r="A556" s="502">
        <v>737</v>
      </c>
      <c r="B556" s="503" t="s">
        <v>8481</v>
      </c>
      <c r="C556" s="502" t="s">
        <v>13</v>
      </c>
      <c r="D556" s="502" t="s">
        <v>1308</v>
      </c>
      <c r="E556" s="504">
        <v>9981.82</v>
      </c>
    </row>
    <row r="557" spans="1:5">
      <c r="A557" s="502">
        <v>736</v>
      </c>
      <c r="B557" s="503" t="s">
        <v>8482</v>
      </c>
      <c r="C557" s="502" t="s">
        <v>13</v>
      </c>
      <c r="D557" s="502" t="s">
        <v>1308</v>
      </c>
      <c r="E557" s="504">
        <v>2662.5</v>
      </c>
    </row>
    <row r="558" spans="1:5">
      <c r="A558" s="502">
        <v>738</v>
      </c>
      <c r="B558" s="503" t="s">
        <v>8483</v>
      </c>
      <c r="C558" s="502" t="s">
        <v>13</v>
      </c>
      <c r="D558" s="502" t="s">
        <v>1308</v>
      </c>
      <c r="E558" s="504">
        <v>4628.5</v>
      </c>
    </row>
    <row r="559" spans="1:5">
      <c r="A559" s="502">
        <v>740</v>
      </c>
      <c r="B559" s="503" t="s">
        <v>8484</v>
      </c>
      <c r="C559" s="502" t="s">
        <v>13</v>
      </c>
      <c r="D559" s="502" t="s">
        <v>1308</v>
      </c>
      <c r="E559" s="504">
        <v>9390.27</v>
      </c>
    </row>
    <row r="560" spans="1:5">
      <c r="A560" s="502">
        <v>734</v>
      </c>
      <c r="B560" s="503" t="s">
        <v>8485</v>
      </c>
      <c r="C560" s="502" t="s">
        <v>13</v>
      </c>
      <c r="D560" s="502" t="s">
        <v>1308</v>
      </c>
      <c r="E560" s="504">
        <v>1908.18</v>
      </c>
    </row>
    <row r="561" spans="1:5">
      <c r="A561" s="502">
        <v>39008</v>
      </c>
      <c r="B561" s="503" t="s">
        <v>8486</v>
      </c>
      <c r="C561" s="502" t="s">
        <v>13</v>
      </c>
      <c r="D561" s="502" t="s">
        <v>1308</v>
      </c>
      <c r="E561" s="504">
        <v>67042.17</v>
      </c>
    </row>
    <row r="562" spans="1:5">
      <c r="A562" s="502">
        <v>39009</v>
      </c>
      <c r="B562" s="503" t="s">
        <v>8487</v>
      </c>
      <c r="C562" s="502" t="s">
        <v>13</v>
      </c>
      <c r="D562" s="502" t="s">
        <v>1308</v>
      </c>
      <c r="E562" s="504">
        <v>71827.37</v>
      </c>
    </row>
    <row r="563" spans="1:5">
      <c r="A563" s="502">
        <v>10587</v>
      </c>
      <c r="B563" s="503" t="s">
        <v>8488</v>
      </c>
      <c r="C563" s="502" t="s">
        <v>13</v>
      </c>
      <c r="D563" s="502" t="s">
        <v>1308</v>
      </c>
      <c r="E563" s="504"/>
    </row>
    <row r="564" spans="1:5">
      <c r="A564" s="502">
        <v>759</v>
      </c>
      <c r="B564" s="503" t="s">
        <v>8489</v>
      </c>
      <c r="C564" s="502" t="s">
        <v>13</v>
      </c>
      <c r="D564" s="502" t="s">
        <v>1308</v>
      </c>
      <c r="E564" s="504"/>
    </row>
    <row r="565" spans="1:5">
      <c r="A565" s="502">
        <v>761</v>
      </c>
      <c r="B565" s="503" t="s">
        <v>8490</v>
      </c>
      <c r="C565" s="502" t="s">
        <v>13</v>
      </c>
      <c r="D565" s="502" t="s">
        <v>1308</v>
      </c>
      <c r="E565" s="504"/>
    </row>
    <row r="566" spans="1:5">
      <c r="A566" s="502">
        <v>750</v>
      </c>
      <c r="B566" s="503" t="s">
        <v>8491</v>
      </c>
      <c r="C566" s="502" t="s">
        <v>13</v>
      </c>
      <c r="D566" s="502" t="s">
        <v>1308</v>
      </c>
      <c r="E566" s="504"/>
    </row>
    <row r="567" spans="1:5">
      <c r="A567" s="502">
        <v>755</v>
      </c>
      <c r="B567" s="503" t="s">
        <v>8492</v>
      </c>
      <c r="C567" s="502" t="s">
        <v>13</v>
      </c>
      <c r="D567" s="502" t="s">
        <v>1308</v>
      </c>
      <c r="E567" s="504"/>
    </row>
    <row r="568" spans="1:5">
      <c r="A568" s="502">
        <v>749</v>
      </c>
      <c r="B568" s="503" t="s">
        <v>8493</v>
      </c>
      <c r="C568" s="502" t="s">
        <v>13</v>
      </c>
      <c r="D568" s="502" t="s">
        <v>1308</v>
      </c>
      <c r="E568" s="504"/>
    </row>
    <row r="569" spans="1:5">
      <c r="A569" s="502">
        <v>756</v>
      </c>
      <c r="B569" s="503" t="s">
        <v>8494</v>
      </c>
      <c r="C569" s="502" t="s">
        <v>13</v>
      </c>
      <c r="D569" s="502" t="s">
        <v>1308</v>
      </c>
      <c r="E569" s="504"/>
    </row>
    <row r="570" spans="1:5">
      <c r="A570" s="502">
        <v>10588</v>
      </c>
      <c r="B570" s="503" t="s">
        <v>8495</v>
      </c>
      <c r="C570" s="502" t="s">
        <v>13</v>
      </c>
      <c r="D570" s="502" t="s">
        <v>1308</v>
      </c>
      <c r="E570" s="504"/>
    </row>
    <row r="571" spans="1:5">
      <c r="A571" s="502">
        <v>10592</v>
      </c>
      <c r="B571" s="503" t="s">
        <v>8496</v>
      </c>
      <c r="C571" s="502" t="s">
        <v>13</v>
      </c>
      <c r="D571" s="502" t="s">
        <v>1335</v>
      </c>
      <c r="E571" s="504"/>
    </row>
    <row r="572" spans="1:5">
      <c r="A572" s="502">
        <v>10589</v>
      </c>
      <c r="B572" s="503" t="s">
        <v>8497</v>
      </c>
      <c r="C572" s="502" t="s">
        <v>13</v>
      </c>
      <c r="D572" s="502" t="s">
        <v>1308</v>
      </c>
      <c r="E572" s="504"/>
    </row>
    <row r="573" spans="1:5">
      <c r="A573" s="502">
        <v>760</v>
      </c>
      <c r="B573" s="503" t="s">
        <v>8498</v>
      </c>
      <c r="C573" s="502" t="s">
        <v>13</v>
      </c>
      <c r="D573" s="502" t="s">
        <v>1308</v>
      </c>
      <c r="E573" s="504"/>
    </row>
    <row r="574" spans="1:5">
      <c r="A574" s="502">
        <v>751</v>
      </c>
      <c r="B574" s="503" t="s">
        <v>8499</v>
      </c>
      <c r="C574" s="502" t="s">
        <v>13</v>
      </c>
      <c r="D574" s="502" t="s">
        <v>1308</v>
      </c>
      <c r="E574" s="504"/>
    </row>
    <row r="575" spans="1:5">
      <c r="A575" s="502">
        <v>754</v>
      </c>
      <c r="B575" s="503" t="s">
        <v>8500</v>
      </c>
      <c r="C575" s="502" t="s">
        <v>13</v>
      </c>
      <c r="D575" s="502" t="s">
        <v>1308</v>
      </c>
      <c r="E575" s="504"/>
    </row>
    <row r="576" spans="1:5">
      <c r="A576" s="502">
        <v>757</v>
      </c>
      <c r="B576" s="503" t="s">
        <v>8501</v>
      </c>
      <c r="C576" s="502" t="s">
        <v>13</v>
      </c>
      <c r="D576" s="502" t="s">
        <v>1308</v>
      </c>
      <c r="E576" s="504"/>
    </row>
    <row r="577" spans="1:5">
      <c r="A577" s="502">
        <v>44489</v>
      </c>
      <c r="B577" s="503" t="s">
        <v>8502</v>
      </c>
      <c r="C577" s="502" t="s">
        <v>13</v>
      </c>
      <c r="D577" s="502" t="s">
        <v>1308</v>
      </c>
      <c r="E577" s="504">
        <v>269730.51</v>
      </c>
    </row>
    <row r="578" spans="1:5">
      <c r="A578" s="502">
        <v>39917</v>
      </c>
      <c r="B578" s="503" t="s">
        <v>8503</v>
      </c>
      <c r="C578" s="502" t="s">
        <v>13</v>
      </c>
      <c r="D578" s="502" t="s">
        <v>1308</v>
      </c>
      <c r="E578" s="504">
        <v>102981.61</v>
      </c>
    </row>
    <row r="579" spans="1:5">
      <c r="A579" s="502">
        <v>38167</v>
      </c>
      <c r="B579" s="503" t="s">
        <v>8504</v>
      </c>
      <c r="C579" s="502" t="s">
        <v>8341</v>
      </c>
      <c r="D579" s="502" t="s">
        <v>1308</v>
      </c>
      <c r="E579" s="504">
        <v>27.11</v>
      </c>
    </row>
    <row r="580" spans="1:5">
      <c r="A580" s="502">
        <v>36145</v>
      </c>
      <c r="B580" s="503" t="s">
        <v>8505</v>
      </c>
      <c r="C580" s="502" t="s">
        <v>8341</v>
      </c>
      <c r="D580" s="502" t="s">
        <v>1308</v>
      </c>
      <c r="E580" s="504">
        <v>39.71</v>
      </c>
    </row>
    <row r="581" spans="1:5">
      <c r="A581" s="502">
        <v>12893</v>
      </c>
      <c r="B581" s="503" t="s">
        <v>8506</v>
      </c>
      <c r="C581" s="502" t="s">
        <v>8341</v>
      </c>
      <c r="D581" s="502" t="s">
        <v>1308</v>
      </c>
      <c r="E581" s="504">
        <v>66.19</v>
      </c>
    </row>
    <row r="582" spans="1:5">
      <c r="A582" s="502">
        <v>11685</v>
      </c>
      <c r="B582" s="503" t="s">
        <v>8507</v>
      </c>
      <c r="C582" s="502" t="s">
        <v>13</v>
      </c>
      <c r="D582" s="502" t="s">
        <v>1308</v>
      </c>
      <c r="E582" s="504">
        <v>24.63</v>
      </c>
    </row>
    <row r="583" spans="1:5">
      <c r="A583" s="502">
        <v>11680</v>
      </c>
      <c r="B583" s="503" t="s">
        <v>8508</v>
      </c>
      <c r="C583" s="502" t="s">
        <v>13</v>
      </c>
      <c r="D583" s="502" t="s">
        <v>1308</v>
      </c>
      <c r="E583" s="504">
        <v>24.02</v>
      </c>
    </row>
    <row r="584" spans="1:5">
      <c r="A584" s="502">
        <v>11679</v>
      </c>
      <c r="B584" s="503" t="s">
        <v>8509</v>
      </c>
      <c r="C584" s="502" t="s">
        <v>13</v>
      </c>
      <c r="D584" s="502" t="s">
        <v>1308</v>
      </c>
      <c r="E584" s="504">
        <v>32.57</v>
      </c>
    </row>
    <row r="585" spans="1:5">
      <c r="A585" s="502">
        <v>2512</v>
      </c>
      <c r="B585" s="503" t="s">
        <v>8510</v>
      </c>
      <c r="C585" s="502" t="s">
        <v>13</v>
      </c>
      <c r="D585" s="502" t="s">
        <v>1308</v>
      </c>
      <c r="E585" s="504"/>
    </row>
    <row r="586" spans="1:5">
      <c r="A586" s="502">
        <v>4374</v>
      </c>
      <c r="B586" s="503" t="s">
        <v>8511</v>
      </c>
      <c r="C586" s="502" t="s">
        <v>13</v>
      </c>
      <c r="D586" s="502" t="s">
        <v>1308</v>
      </c>
      <c r="E586" s="504">
        <v>0.66</v>
      </c>
    </row>
    <row r="587" spans="1:5">
      <c r="A587" s="502">
        <v>7568</v>
      </c>
      <c r="B587" s="503" t="s">
        <v>8512</v>
      </c>
      <c r="C587" s="502" t="s">
        <v>13</v>
      </c>
      <c r="D587" s="502" t="s">
        <v>1308</v>
      </c>
      <c r="E587" s="504">
        <v>1.1000000000000001</v>
      </c>
    </row>
    <row r="588" spans="1:5">
      <c r="A588" s="502">
        <v>7584</v>
      </c>
      <c r="B588" s="503" t="s">
        <v>8513</v>
      </c>
      <c r="C588" s="502" t="s">
        <v>13</v>
      </c>
      <c r="D588" s="502" t="s">
        <v>1308</v>
      </c>
      <c r="E588" s="504">
        <v>1.68</v>
      </c>
    </row>
    <row r="589" spans="1:5">
      <c r="A589" s="502">
        <v>11945</v>
      </c>
      <c r="B589" s="503" t="s">
        <v>8514</v>
      </c>
      <c r="C589" s="502" t="s">
        <v>13</v>
      </c>
      <c r="D589" s="502" t="s">
        <v>1308</v>
      </c>
      <c r="E589" s="504">
        <v>0.11</v>
      </c>
    </row>
    <row r="590" spans="1:5">
      <c r="A590" s="502">
        <v>11946</v>
      </c>
      <c r="B590" s="503" t="s">
        <v>8515</v>
      </c>
      <c r="C590" s="502" t="s">
        <v>13</v>
      </c>
      <c r="D590" s="502" t="s">
        <v>1308</v>
      </c>
      <c r="E590" s="504">
        <v>0.12</v>
      </c>
    </row>
    <row r="591" spans="1:5">
      <c r="A591" s="502">
        <v>4375</v>
      </c>
      <c r="B591" s="503" t="s">
        <v>8516</v>
      </c>
      <c r="C591" s="502" t="s">
        <v>13</v>
      </c>
      <c r="D591" s="502" t="s">
        <v>1335</v>
      </c>
      <c r="E591" s="504">
        <v>0.18</v>
      </c>
    </row>
    <row r="592" spans="1:5">
      <c r="A592" s="502">
        <v>11950</v>
      </c>
      <c r="B592" s="503" t="s">
        <v>8517</v>
      </c>
      <c r="C592" s="502" t="s">
        <v>13</v>
      </c>
      <c r="D592" s="502" t="s">
        <v>1308</v>
      </c>
      <c r="E592" s="504">
        <v>0.37</v>
      </c>
    </row>
    <row r="593" spans="1:5">
      <c r="A593" s="502">
        <v>4376</v>
      </c>
      <c r="B593" s="503" t="s">
        <v>8518</v>
      </c>
      <c r="C593" s="502" t="s">
        <v>13</v>
      </c>
      <c r="D593" s="502" t="s">
        <v>1308</v>
      </c>
      <c r="E593" s="504">
        <v>0.35</v>
      </c>
    </row>
    <row r="594" spans="1:5">
      <c r="A594" s="502">
        <v>7583</v>
      </c>
      <c r="B594" s="503" t="s">
        <v>8519</v>
      </c>
      <c r="C594" s="502" t="s">
        <v>13</v>
      </c>
      <c r="D594" s="502" t="s">
        <v>1308</v>
      </c>
      <c r="E594" s="504">
        <v>0.75</v>
      </c>
    </row>
    <row r="595" spans="1:5">
      <c r="A595" s="502">
        <v>4350</v>
      </c>
      <c r="B595" s="503" t="s">
        <v>8520</v>
      </c>
      <c r="C595" s="502" t="s">
        <v>13</v>
      </c>
      <c r="D595" s="502" t="s">
        <v>1308</v>
      </c>
      <c r="E595" s="504"/>
    </row>
    <row r="596" spans="1:5">
      <c r="A596" s="502">
        <v>44400</v>
      </c>
      <c r="B596" s="503" t="s">
        <v>8521</v>
      </c>
      <c r="C596" s="502" t="s">
        <v>13</v>
      </c>
      <c r="D596" s="502" t="s">
        <v>1308</v>
      </c>
      <c r="E596" s="504">
        <v>32.72</v>
      </c>
    </row>
    <row r="597" spans="1:5">
      <c r="A597" s="502">
        <v>39886</v>
      </c>
      <c r="B597" s="503" t="s">
        <v>8522</v>
      </c>
      <c r="C597" s="502" t="s">
        <v>13</v>
      </c>
      <c r="D597" s="502" t="s">
        <v>1308</v>
      </c>
      <c r="E597" s="504">
        <v>10.4</v>
      </c>
    </row>
    <row r="598" spans="1:5">
      <c r="A598" s="502">
        <v>39887</v>
      </c>
      <c r="B598" s="503" t="s">
        <v>8523</v>
      </c>
      <c r="C598" s="502" t="s">
        <v>13</v>
      </c>
      <c r="D598" s="502" t="s">
        <v>1308</v>
      </c>
      <c r="E598" s="504">
        <v>15.6</v>
      </c>
    </row>
    <row r="599" spans="1:5">
      <c r="A599" s="502">
        <v>39888</v>
      </c>
      <c r="B599" s="503" t="s">
        <v>8524</v>
      </c>
      <c r="C599" s="502" t="s">
        <v>13</v>
      </c>
      <c r="D599" s="502" t="s">
        <v>1308</v>
      </c>
      <c r="E599" s="504">
        <v>35.68</v>
      </c>
    </row>
    <row r="600" spans="1:5">
      <c r="A600" s="502">
        <v>39890</v>
      </c>
      <c r="B600" s="503" t="s">
        <v>8525</v>
      </c>
      <c r="C600" s="502" t="s">
        <v>13</v>
      </c>
      <c r="D600" s="502" t="s">
        <v>1308</v>
      </c>
      <c r="E600" s="504">
        <v>60.9</v>
      </c>
    </row>
    <row r="601" spans="1:5">
      <c r="A601" s="502">
        <v>39891</v>
      </c>
      <c r="B601" s="503" t="s">
        <v>8526</v>
      </c>
      <c r="C601" s="502" t="s">
        <v>13</v>
      </c>
      <c r="D601" s="502" t="s">
        <v>1308</v>
      </c>
      <c r="E601" s="504">
        <v>85.87</v>
      </c>
    </row>
    <row r="602" spans="1:5">
      <c r="A602" s="502">
        <v>39892</v>
      </c>
      <c r="B602" s="503" t="s">
        <v>8527</v>
      </c>
      <c r="C602" s="502" t="s">
        <v>13</v>
      </c>
      <c r="D602" s="502" t="s">
        <v>1308</v>
      </c>
      <c r="E602" s="504">
        <v>267.64999999999998</v>
      </c>
    </row>
    <row r="603" spans="1:5">
      <c r="A603" s="502">
        <v>790</v>
      </c>
      <c r="B603" s="503" t="s">
        <v>8528</v>
      </c>
      <c r="C603" s="502" t="s">
        <v>13</v>
      </c>
      <c r="D603" s="502" t="s">
        <v>1308</v>
      </c>
      <c r="E603" s="504"/>
    </row>
    <row r="604" spans="1:5">
      <c r="A604" s="502">
        <v>791</v>
      </c>
      <c r="B604" s="503" t="s">
        <v>8529</v>
      </c>
      <c r="C604" s="502" t="s">
        <v>13</v>
      </c>
      <c r="D604" s="502" t="s">
        <v>1308</v>
      </c>
      <c r="E604" s="504"/>
    </row>
    <row r="605" spans="1:5">
      <c r="A605" s="502">
        <v>766</v>
      </c>
      <c r="B605" s="503" t="s">
        <v>8530</v>
      </c>
      <c r="C605" s="502" t="s">
        <v>13</v>
      </c>
      <c r="D605" s="502" t="s">
        <v>1308</v>
      </c>
      <c r="E605" s="504"/>
    </row>
    <row r="606" spans="1:5">
      <c r="A606" s="502">
        <v>767</v>
      </c>
      <c r="B606" s="503" t="s">
        <v>8531</v>
      </c>
      <c r="C606" s="502" t="s">
        <v>13</v>
      </c>
      <c r="D606" s="502" t="s">
        <v>1308</v>
      </c>
      <c r="E606" s="504"/>
    </row>
    <row r="607" spans="1:5">
      <c r="A607" s="502">
        <v>789</v>
      </c>
      <c r="B607" s="503" t="s">
        <v>8532</v>
      </c>
      <c r="C607" s="502" t="s">
        <v>13</v>
      </c>
      <c r="D607" s="502" t="s">
        <v>1308</v>
      </c>
      <c r="E607" s="504"/>
    </row>
    <row r="608" spans="1:5">
      <c r="A608" s="502">
        <v>768</v>
      </c>
      <c r="B608" s="503" t="s">
        <v>8533</v>
      </c>
      <c r="C608" s="502" t="s">
        <v>13</v>
      </c>
      <c r="D608" s="502" t="s">
        <v>1308</v>
      </c>
      <c r="E608" s="504"/>
    </row>
    <row r="609" spans="1:5">
      <c r="A609" s="502">
        <v>769</v>
      </c>
      <c r="B609" s="503" t="s">
        <v>8534</v>
      </c>
      <c r="C609" s="502" t="s">
        <v>13</v>
      </c>
      <c r="D609" s="502" t="s">
        <v>1308</v>
      </c>
      <c r="E609" s="504"/>
    </row>
    <row r="610" spans="1:5">
      <c r="A610" s="502">
        <v>764</v>
      </c>
      <c r="B610" s="503" t="s">
        <v>8535</v>
      </c>
      <c r="C610" s="502" t="s">
        <v>13</v>
      </c>
      <c r="D610" s="502" t="s">
        <v>1335</v>
      </c>
      <c r="E610" s="504"/>
    </row>
    <row r="611" spans="1:5">
      <c r="A611" s="502">
        <v>765</v>
      </c>
      <c r="B611" s="503" t="s">
        <v>8536</v>
      </c>
      <c r="C611" s="502" t="s">
        <v>13</v>
      </c>
      <c r="D611" s="502" t="s">
        <v>1308</v>
      </c>
      <c r="E611" s="504"/>
    </row>
    <row r="612" spans="1:5">
      <c r="A612" s="502">
        <v>770</v>
      </c>
      <c r="B612" s="503" t="s">
        <v>8537</v>
      </c>
      <c r="C612" s="502" t="s">
        <v>13</v>
      </c>
      <c r="D612" s="502" t="s">
        <v>1308</v>
      </c>
      <c r="E612" s="504"/>
    </row>
    <row r="613" spans="1:5">
      <c r="A613" s="502">
        <v>12394</v>
      </c>
      <c r="B613" s="503" t="s">
        <v>8538</v>
      </c>
      <c r="C613" s="502" t="s">
        <v>13</v>
      </c>
      <c r="D613" s="502" t="s">
        <v>1308</v>
      </c>
      <c r="E613" s="504"/>
    </row>
    <row r="614" spans="1:5">
      <c r="A614" s="502">
        <v>787</v>
      </c>
      <c r="B614" s="503" t="s">
        <v>8539</v>
      </c>
      <c r="C614" s="502" t="s">
        <v>13</v>
      </c>
      <c r="D614" s="502" t="s">
        <v>1308</v>
      </c>
      <c r="E614" s="504"/>
    </row>
    <row r="615" spans="1:5">
      <c r="A615" s="502">
        <v>774</v>
      </c>
      <c r="B615" s="503" t="s">
        <v>8540</v>
      </c>
      <c r="C615" s="502" t="s">
        <v>13</v>
      </c>
      <c r="D615" s="502" t="s">
        <v>1308</v>
      </c>
      <c r="E615" s="504"/>
    </row>
    <row r="616" spans="1:5">
      <c r="A616" s="502">
        <v>773</v>
      </c>
      <c r="B616" s="503" t="s">
        <v>8541</v>
      </c>
      <c r="C616" s="502" t="s">
        <v>13</v>
      </c>
      <c r="D616" s="502" t="s">
        <v>1308</v>
      </c>
      <c r="E616" s="504"/>
    </row>
    <row r="617" spans="1:5">
      <c r="A617" s="502">
        <v>775</v>
      </c>
      <c r="B617" s="503" t="s">
        <v>8542</v>
      </c>
      <c r="C617" s="502" t="s">
        <v>13</v>
      </c>
      <c r="D617" s="502" t="s">
        <v>1308</v>
      </c>
      <c r="E617" s="504"/>
    </row>
    <row r="618" spans="1:5">
      <c r="A618" s="502">
        <v>788</v>
      </c>
      <c r="B618" s="503" t="s">
        <v>8543</v>
      </c>
      <c r="C618" s="502" t="s">
        <v>13</v>
      </c>
      <c r="D618" s="502" t="s">
        <v>1308</v>
      </c>
      <c r="E618" s="504"/>
    </row>
    <row r="619" spans="1:5">
      <c r="A619" s="502">
        <v>772</v>
      </c>
      <c r="B619" s="503" t="s">
        <v>8544</v>
      </c>
      <c r="C619" s="502" t="s">
        <v>13</v>
      </c>
      <c r="D619" s="502" t="s">
        <v>1308</v>
      </c>
      <c r="E619" s="504"/>
    </row>
    <row r="620" spans="1:5">
      <c r="A620" s="502">
        <v>771</v>
      </c>
      <c r="B620" s="503" t="s">
        <v>8545</v>
      </c>
      <c r="C620" s="502" t="s">
        <v>13</v>
      </c>
      <c r="D620" s="502" t="s">
        <v>1308</v>
      </c>
      <c r="E620" s="504"/>
    </row>
    <row r="621" spans="1:5">
      <c r="A621" s="502">
        <v>776</v>
      </c>
      <c r="B621" s="503" t="s">
        <v>8546</v>
      </c>
      <c r="C621" s="502" t="s">
        <v>13</v>
      </c>
      <c r="D621" s="502" t="s">
        <v>1308</v>
      </c>
      <c r="E621" s="504"/>
    </row>
    <row r="622" spans="1:5">
      <c r="A622" s="502">
        <v>777</v>
      </c>
      <c r="B622" s="503" t="s">
        <v>8547</v>
      </c>
      <c r="C622" s="502" t="s">
        <v>13</v>
      </c>
      <c r="D622" s="502" t="s">
        <v>1308</v>
      </c>
      <c r="E622" s="504"/>
    </row>
    <row r="623" spans="1:5">
      <c r="A623" s="502">
        <v>780</v>
      </c>
      <c r="B623" s="503" t="s">
        <v>8548</v>
      </c>
      <c r="C623" s="502" t="s">
        <v>13</v>
      </c>
      <c r="D623" s="502" t="s">
        <v>1308</v>
      </c>
      <c r="E623" s="504"/>
    </row>
    <row r="624" spans="1:5">
      <c r="A624" s="502">
        <v>778</v>
      </c>
      <c r="B624" s="503" t="s">
        <v>8549</v>
      </c>
      <c r="C624" s="502" t="s">
        <v>13</v>
      </c>
      <c r="D624" s="502" t="s">
        <v>1308</v>
      </c>
      <c r="E624" s="504"/>
    </row>
    <row r="625" spans="1:5">
      <c r="A625" s="502">
        <v>779</v>
      </c>
      <c r="B625" s="503" t="s">
        <v>8550</v>
      </c>
      <c r="C625" s="502" t="s">
        <v>13</v>
      </c>
      <c r="D625" s="502" t="s">
        <v>1308</v>
      </c>
      <c r="E625" s="504"/>
    </row>
    <row r="626" spans="1:5">
      <c r="A626" s="502">
        <v>781</v>
      </c>
      <c r="B626" s="503" t="s">
        <v>8551</v>
      </c>
      <c r="C626" s="502" t="s">
        <v>13</v>
      </c>
      <c r="D626" s="502" t="s">
        <v>1308</v>
      </c>
      <c r="E626" s="504"/>
    </row>
    <row r="627" spans="1:5">
      <c r="A627" s="502">
        <v>786</v>
      </c>
      <c r="B627" s="503" t="s">
        <v>8552</v>
      </c>
      <c r="C627" s="502" t="s">
        <v>13</v>
      </c>
      <c r="D627" s="502" t="s">
        <v>1308</v>
      </c>
      <c r="E627" s="504"/>
    </row>
    <row r="628" spans="1:5">
      <c r="A628" s="502">
        <v>782</v>
      </c>
      <c r="B628" s="503" t="s">
        <v>8553</v>
      </c>
      <c r="C628" s="502" t="s">
        <v>13</v>
      </c>
      <c r="D628" s="502" t="s">
        <v>1308</v>
      </c>
      <c r="E628" s="504"/>
    </row>
    <row r="629" spans="1:5">
      <c r="A629" s="502">
        <v>783</v>
      </c>
      <c r="B629" s="503" t="s">
        <v>8554</v>
      </c>
      <c r="C629" s="502" t="s">
        <v>13</v>
      </c>
      <c r="D629" s="502" t="s">
        <v>1308</v>
      </c>
      <c r="E629" s="504"/>
    </row>
    <row r="630" spans="1:5">
      <c r="A630" s="502">
        <v>785</v>
      </c>
      <c r="B630" s="503" t="s">
        <v>8555</v>
      </c>
      <c r="C630" s="502" t="s">
        <v>13</v>
      </c>
      <c r="D630" s="502" t="s">
        <v>1308</v>
      </c>
      <c r="E630" s="504"/>
    </row>
    <row r="631" spans="1:5">
      <c r="A631" s="502">
        <v>784</v>
      </c>
      <c r="B631" s="503" t="s">
        <v>8556</v>
      </c>
      <c r="C631" s="502" t="s">
        <v>13</v>
      </c>
      <c r="D631" s="502" t="s">
        <v>1308</v>
      </c>
      <c r="E631" s="504"/>
    </row>
    <row r="632" spans="1:5">
      <c r="A632" s="502">
        <v>828</v>
      </c>
      <c r="B632" s="503" t="s">
        <v>8557</v>
      </c>
      <c r="C632" s="502" t="s">
        <v>13</v>
      </c>
      <c r="D632" s="502" t="s">
        <v>1308</v>
      </c>
      <c r="E632" s="504">
        <v>0.66</v>
      </c>
    </row>
    <row r="633" spans="1:5">
      <c r="A633" s="502">
        <v>829</v>
      </c>
      <c r="B633" s="503" t="s">
        <v>8558</v>
      </c>
      <c r="C633" s="502" t="s">
        <v>13</v>
      </c>
      <c r="D633" s="502" t="s">
        <v>1308</v>
      </c>
      <c r="E633" s="504">
        <v>1.07</v>
      </c>
    </row>
    <row r="634" spans="1:5">
      <c r="A634" s="502">
        <v>812</v>
      </c>
      <c r="B634" s="503" t="s">
        <v>8559</v>
      </c>
      <c r="C634" s="502" t="s">
        <v>13</v>
      </c>
      <c r="D634" s="502" t="s">
        <v>1308</v>
      </c>
      <c r="E634" s="504">
        <v>2.35</v>
      </c>
    </row>
    <row r="635" spans="1:5">
      <c r="A635" s="502">
        <v>819</v>
      </c>
      <c r="B635" s="503" t="s">
        <v>8560</v>
      </c>
      <c r="C635" s="502" t="s">
        <v>13</v>
      </c>
      <c r="D635" s="502" t="s">
        <v>1308</v>
      </c>
      <c r="E635" s="504">
        <v>4.08</v>
      </c>
    </row>
    <row r="636" spans="1:5">
      <c r="A636" s="502">
        <v>818</v>
      </c>
      <c r="B636" s="503" t="s">
        <v>8561</v>
      </c>
      <c r="C636" s="502" t="s">
        <v>13</v>
      </c>
      <c r="D636" s="502" t="s">
        <v>1308</v>
      </c>
      <c r="E636" s="504">
        <v>7.62</v>
      </c>
    </row>
    <row r="637" spans="1:5">
      <c r="A637" s="502">
        <v>20086</v>
      </c>
      <c r="B637" s="503" t="s">
        <v>8562</v>
      </c>
      <c r="C637" s="502" t="s">
        <v>13</v>
      </c>
      <c r="D637" s="502" t="s">
        <v>1308</v>
      </c>
      <c r="E637" s="504">
        <v>2.93</v>
      </c>
    </row>
    <row r="638" spans="1:5">
      <c r="A638" s="502">
        <v>832</v>
      </c>
      <c r="B638" s="503" t="s">
        <v>8563</v>
      </c>
      <c r="C638" s="502" t="s">
        <v>13</v>
      </c>
      <c r="D638" s="502" t="s">
        <v>1308</v>
      </c>
      <c r="E638" s="504">
        <v>3.14</v>
      </c>
    </row>
    <row r="639" spans="1:5">
      <c r="A639" s="502">
        <v>834</v>
      </c>
      <c r="B639" s="503" t="s">
        <v>8564</v>
      </c>
      <c r="C639" s="502" t="s">
        <v>13</v>
      </c>
      <c r="D639" s="502" t="s">
        <v>1308</v>
      </c>
      <c r="E639" s="504">
        <v>4.07</v>
      </c>
    </row>
    <row r="640" spans="1:5">
      <c r="A640" s="502">
        <v>813</v>
      </c>
      <c r="B640" s="503" t="s">
        <v>8565</v>
      </c>
      <c r="C640" s="502" t="s">
        <v>13</v>
      </c>
      <c r="D640" s="502" t="s">
        <v>1308</v>
      </c>
      <c r="E640" s="504">
        <v>4.74</v>
      </c>
    </row>
    <row r="641" spans="1:5">
      <c r="A641" s="502">
        <v>820</v>
      </c>
      <c r="B641" s="503" t="s">
        <v>8566</v>
      </c>
      <c r="C641" s="502" t="s">
        <v>13</v>
      </c>
      <c r="D641" s="502" t="s">
        <v>1308</v>
      </c>
      <c r="E641" s="504">
        <v>6.38</v>
      </c>
    </row>
    <row r="642" spans="1:5">
      <c r="A642" s="502">
        <v>816</v>
      </c>
      <c r="B642" s="503" t="s">
        <v>8567</v>
      </c>
      <c r="C642" s="502" t="s">
        <v>13</v>
      </c>
      <c r="D642" s="502" t="s">
        <v>1308</v>
      </c>
      <c r="E642" s="504">
        <v>11.37</v>
      </c>
    </row>
    <row r="643" spans="1:5">
      <c r="A643" s="502">
        <v>814</v>
      </c>
      <c r="B643" s="503" t="s">
        <v>8568</v>
      </c>
      <c r="C643" s="502" t="s">
        <v>13</v>
      </c>
      <c r="D643" s="502" t="s">
        <v>1308</v>
      </c>
      <c r="E643" s="504">
        <v>14.12</v>
      </c>
    </row>
    <row r="644" spans="1:5">
      <c r="A644" s="502">
        <v>822</v>
      </c>
      <c r="B644" s="503" t="s">
        <v>8569</v>
      </c>
      <c r="C644" s="502" t="s">
        <v>13</v>
      </c>
      <c r="D644" s="502" t="s">
        <v>1308</v>
      </c>
      <c r="E644" s="504">
        <v>18.440000000000001</v>
      </c>
    </row>
    <row r="645" spans="1:5">
      <c r="A645" s="502">
        <v>821</v>
      </c>
      <c r="B645" s="503" t="s">
        <v>8570</v>
      </c>
      <c r="C645" s="502" t="s">
        <v>13</v>
      </c>
      <c r="D645" s="502" t="s">
        <v>1308</v>
      </c>
      <c r="E645" s="504">
        <v>21.09</v>
      </c>
    </row>
    <row r="646" spans="1:5">
      <c r="A646" s="502">
        <v>39191</v>
      </c>
      <c r="B646" s="503" t="s">
        <v>8571</v>
      </c>
      <c r="C646" s="502" t="s">
        <v>13</v>
      </c>
      <c r="D646" s="502" t="s">
        <v>1308</v>
      </c>
      <c r="E646" s="504">
        <v>18.32</v>
      </c>
    </row>
    <row r="647" spans="1:5">
      <c r="A647" s="502">
        <v>39190</v>
      </c>
      <c r="B647" s="503" t="s">
        <v>8572</v>
      </c>
      <c r="C647" s="502" t="s">
        <v>13</v>
      </c>
      <c r="D647" s="502" t="s">
        <v>1308</v>
      </c>
      <c r="E647" s="504">
        <v>19.13</v>
      </c>
    </row>
    <row r="648" spans="1:5">
      <c r="A648" s="502">
        <v>39189</v>
      </c>
      <c r="B648" s="503" t="s">
        <v>8573</v>
      </c>
      <c r="C648" s="502" t="s">
        <v>13</v>
      </c>
      <c r="D648" s="502" t="s">
        <v>1308</v>
      </c>
      <c r="E648" s="504">
        <v>20.25</v>
      </c>
    </row>
    <row r="649" spans="1:5">
      <c r="A649" s="502">
        <v>39188</v>
      </c>
      <c r="B649" s="503" t="s">
        <v>8574</v>
      </c>
      <c r="C649" s="502" t="s">
        <v>13</v>
      </c>
      <c r="D649" s="502" t="s">
        <v>1308</v>
      </c>
      <c r="E649" s="504">
        <v>14.91</v>
      </c>
    </row>
    <row r="650" spans="1:5">
      <c r="A650" s="502">
        <v>39186</v>
      </c>
      <c r="B650" s="503" t="s">
        <v>8575</v>
      </c>
      <c r="C650" s="502" t="s">
        <v>13</v>
      </c>
      <c r="D650" s="502" t="s">
        <v>1308</v>
      </c>
      <c r="E650" s="504">
        <v>18.12</v>
      </c>
    </row>
    <row r="651" spans="1:5">
      <c r="A651" s="502">
        <v>39187</v>
      </c>
      <c r="B651" s="503" t="s">
        <v>8576</v>
      </c>
      <c r="C651" s="502" t="s">
        <v>13</v>
      </c>
      <c r="D651" s="502" t="s">
        <v>1308</v>
      </c>
      <c r="E651" s="504">
        <v>15.63</v>
      </c>
    </row>
    <row r="652" spans="1:5">
      <c r="A652" s="502">
        <v>39184</v>
      </c>
      <c r="B652" s="503" t="s">
        <v>8577</v>
      </c>
      <c r="C652" s="502" t="s">
        <v>13</v>
      </c>
      <c r="D652" s="502" t="s">
        <v>1308</v>
      </c>
      <c r="E652" s="504">
        <v>5.88</v>
      </c>
    </row>
    <row r="653" spans="1:5">
      <c r="A653" s="502">
        <v>39185</v>
      </c>
      <c r="B653" s="503" t="s">
        <v>8578</v>
      </c>
      <c r="C653" s="502" t="s">
        <v>13</v>
      </c>
      <c r="D653" s="502" t="s">
        <v>1308</v>
      </c>
      <c r="E653" s="504">
        <v>5.36</v>
      </c>
    </row>
    <row r="654" spans="1:5">
      <c r="A654" s="502">
        <v>39198</v>
      </c>
      <c r="B654" s="503" t="s">
        <v>8579</v>
      </c>
      <c r="C654" s="502" t="s">
        <v>13</v>
      </c>
      <c r="D654" s="502" t="s">
        <v>1308</v>
      </c>
      <c r="E654" s="504">
        <v>60.09</v>
      </c>
    </row>
    <row r="655" spans="1:5">
      <c r="A655" s="502">
        <v>39197</v>
      </c>
      <c r="B655" s="503" t="s">
        <v>8580</v>
      </c>
      <c r="C655" s="502" t="s">
        <v>13</v>
      </c>
      <c r="D655" s="502" t="s">
        <v>1308</v>
      </c>
      <c r="E655" s="504">
        <v>62.78</v>
      </c>
    </row>
    <row r="656" spans="1:5">
      <c r="A656" s="502">
        <v>39196</v>
      </c>
      <c r="B656" s="503" t="s">
        <v>8581</v>
      </c>
      <c r="C656" s="502" t="s">
        <v>13</v>
      </c>
      <c r="D656" s="502" t="s">
        <v>1308</v>
      </c>
      <c r="E656" s="504">
        <v>64.739999999999995</v>
      </c>
    </row>
    <row r="657" spans="1:5">
      <c r="A657" s="502">
        <v>39199</v>
      </c>
      <c r="B657" s="503" t="s">
        <v>8582</v>
      </c>
      <c r="C657" s="502" t="s">
        <v>13</v>
      </c>
      <c r="D657" s="502" t="s">
        <v>1308</v>
      </c>
      <c r="E657" s="504">
        <v>57.83</v>
      </c>
    </row>
    <row r="658" spans="1:5">
      <c r="A658" s="502">
        <v>39195</v>
      </c>
      <c r="B658" s="503" t="s">
        <v>8583</v>
      </c>
      <c r="C658" s="502" t="s">
        <v>13</v>
      </c>
      <c r="D658" s="502" t="s">
        <v>1308</v>
      </c>
      <c r="E658" s="504">
        <v>33.380000000000003</v>
      </c>
    </row>
    <row r="659" spans="1:5">
      <c r="A659" s="502">
        <v>39194</v>
      </c>
      <c r="B659" s="503" t="s">
        <v>8584</v>
      </c>
      <c r="C659" s="502" t="s">
        <v>13</v>
      </c>
      <c r="D659" s="502" t="s">
        <v>1308</v>
      </c>
      <c r="E659" s="504">
        <v>35.72</v>
      </c>
    </row>
    <row r="660" spans="1:5">
      <c r="A660" s="502">
        <v>39193</v>
      </c>
      <c r="B660" s="503" t="s">
        <v>8585</v>
      </c>
      <c r="C660" s="502" t="s">
        <v>13</v>
      </c>
      <c r="D660" s="502" t="s">
        <v>1308</v>
      </c>
      <c r="E660" s="504">
        <v>39.15</v>
      </c>
    </row>
    <row r="661" spans="1:5">
      <c r="A661" s="502">
        <v>39192</v>
      </c>
      <c r="B661" s="503" t="s">
        <v>8586</v>
      </c>
      <c r="C661" s="502" t="s">
        <v>13</v>
      </c>
      <c r="D661" s="502" t="s">
        <v>1308</v>
      </c>
      <c r="E661" s="504">
        <v>40.729999999999997</v>
      </c>
    </row>
    <row r="662" spans="1:5">
      <c r="A662" s="502">
        <v>39201</v>
      </c>
      <c r="B662" s="503" t="s">
        <v>8587</v>
      </c>
      <c r="C662" s="502" t="s">
        <v>13</v>
      </c>
      <c r="D662" s="502" t="s">
        <v>1308</v>
      </c>
      <c r="E662" s="504">
        <v>71.849999999999994</v>
      </c>
    </row>
    <row r="663" spans="1:5">
      <c r="A663" s="502">
        <v>39200</v>
      </c>
      <c r="B663" s="503" t="s">
        <v>8588</v>
      </c>
      <c r="C663" s="502" t="s">
        <v>13</v>
      </c>
      <c r="D663" s="502" t="s">
        <v>1308</v>
      </c>
      <c r="E663" s="504">
        <v>72.430000000000007</v>
      </c>
    </row>
    <row r="664" spans="1:5">
      <c r="A664" s="502">
        <v>39203</v>
      </c>
      <c r="B664" s="503" t="s">
        <v>8589</v>
      </c>
      <c r="C664" s="502" t="s">
        <v>13</v>
      </c>
      <c r="D664" s="502" t="s">
        <v>1308</v>
      </c>
      <c r="E664" s="504">
        <v>58.48</v>
      </c>
    </row>
    <row r="665" spans="1:5">
      <c r="A665" s="502">
        <v>39202</v>
      </c>
      <c r="B665" s="503" t="s">
        <v>8590</v>
      </c>
      <c r="C665" s="502" t="s">
        <v>13</v>
      </c>
      <c r="D665" s="502" t="s">
        <v>1308</v>
      </c>
      <c r="E665" s="504">
        <v>68.7</v>
      </c>
    </row>
    <row r="666" spans="1:5">
      <c r="A666" s="502">
        <v>39920</v>
      </c>
      <c r="B666" s="503" t="s">
        <v>8591</v>
      </c>
      <c r="C666" s="502" t="s">
        <v>13</v>
      </c>
      <c r="D666" s="502" t="s">
        <v>1308</v>
      </c>
      <c r="E666" s="504">
        <v>4.93</v>
      </c>
    </row>
    <row r="667" spans="1:5">
      <c r="A667" s="502">
        <v>39205</v>
      </c>
      <c r="B667" s="503" t="s">
        <v>8592</v>
      </c>
      <c r="C667" s="502" t="s">
        <v>13</v>
      </c>
      <c r="D667" s="502" t="s">
        <v>1308</v>
      </c>
      <c r="E667" s="504">
        <v>114.61</v>
      </c>
    </row>
    <row r="668" spans="1:5">
      <c r="A668" s="502">
        <v>39204</v>
      </c>
      <c r="B668" s="503" t="s">
        <v>8593</v>
      </c>
      <c r="C668" s="502" t="s">
        <v>13</v>
      </c>
      <c r="D668" s="502" t="s">
        <v>1308</v>
      </c>
      <c r="E668" s="504">
        <v>117.38</v>
      </c>
    </row>
    <row r="669" spans="1:5">
      <c r="A669" s="502">
        <v>39206</v>
      </c>
      <c r="B669" s="503" t="s">
        <v>8594</v>
      </c>
      <c r="C669" s="502" t="s">
        <v>13</v>
      </c>
      <c r="D669" s="502" t="s">
        <v>1308</v>
      </c>
      <c r="E669" s="504">
        <v>111.36</v>
      </c>
    </row>
    <row r="670" spans="1:5">
      <c r="A670" s="502">
        <v>798</v>
      </c>
      <c r="B670" s="503" t="s">
        <v>8595</v>
      </c>
      <c r="C670" s="502" t="s">
        <v>13</v>
      </c>
      <c r="D670" s="502" t="s">
        <v>1308</v>
      </c>
      <c r="E670" s="504">
        <v>1.31</v>
      </c>
    </row>
    <row r="671" spans="1:5">
      <c r="A671" s="502">
        <v>797</v>
      </c>
      <c r="B671" s="503" t="s">
        <v>8596</v>
      </c>
      <c r="C671" s="502" t="s">
        <v>13</v>
      </c>
      <c r="D671" s="502" t="s">
        <v>1308</v>
      </c>
      <c r="E671" s="504">
        <v>9.5399999999999991</v>
      </c>
    </row>
    <row r="672" spans="1:5">
      <c r="A672" s="502">
        <v>796</v>
      </c>
      <c r="B672" s="503" t="s">
        <v>8597</v>
      </c>
      <c r="C672" s="502" t="s">
        <v>13</v>
      </c>
      <c r="D672" s="502" t="s">
        <v>1308</v>
      </c>
      <c r="E672" s="504">
        <v>8.11</v>
      </c>
    </row>
    <row r="673" spans="1:5">
      <c r="A673" s="502">
        <v>799</v>
      </c>
      <c r="B673" s="503" t="s">
        <v>8598</v>
      </c>
      <c r="C673" s="502" t="s">
        <v>13</v>
      </c>
      <c r="D673" s="502" t="s">
        <v>1308</v>
      </c>
      <c r="E673" s="504">
        <v>3.92</v>
      </c>
    </row>
    <row r="674" spans="1:5">
      <c r="A674" s="502">
        <v>792</v>
      </c>
      <c r="B674" s="503" t="s">
        <v>8599</v>
      </c>
      <c r="C674" s="502" t="s">
        <v>13</v>
      </c>
      <c r="D674" s="502" t="s">
        <v>1308</v>
      </c>
      <c r="E674" s="504">
        <v>3.8</v>
      </c>
    </row>
    <row r="675" spans="1:5">
      <c r="A675" s="502">
        <v>38001</v>
      </c>
      <c r="B675" s="503" t="s">
        <v>8600</v>
      </c>
      <c r="C675" s="502" t="s">
        <v>13</v>
      </c>
      <c r="D675" s="502" t="s">
        <v>1308</v>
      </c>
      <c r="E675" s="504">
        <v>1.21</v>
      </c>
    </row>
    <row r="676" spans="1:5">
      <c r="A676" s="502">
        <v>38002</v>
      </c>
      <c r="B676" s="503" t="s">
        <v>8601</v>
      </c>
      <c r="C676" s="502" t="s">
        <v>13</v>
      </c>
      <c r="D676" s="502" t="s">
        <v>1308</v>
      </c>
      <c r="E676" s="504">
        <v>4.22</v>
      </c>
    </row>
    <row r="677" spans="1:5">
      <c r="A677" s="502">
        <v>38003</v>
      </c>
      <c r="B677" s="503" t="s">
        <v>8602</v>
      </c>
      <c r="C677" s="502" t="s">
        <v>13</v>
      </c>
      <c r="D677" s="502" t="s">
        <v>1308</v>
      </c>
      <c r="E677" s="504">
        <v>28.85</v>
      </c>
    </row>
    <row r="678" spans="1:5">
      <c r="A678" s="502">
        <v>38004</v>
      </c>
      <c r="B678" s="503" t="s">
        <v>8603</v>
      </c>
      <c r="C678" s="502" t="s">
        <v>13</v>
      </c>
      <c r="D678" s="502" t="s">
        <v>1308</v>
      </c>
      <c r="E678" s="504">
        <v>33.18</v>
      </c>
    </row>
    <row r="679" spans="1:5">
      <c r="A679" s="502">
        <v>44263</v>
      </c>
      <c r="B679" s="503" t="s">
        <v>8604</v>
      </c>
      <c r="C679" s="502" t="s">
        <v>13</v>
      </c>
      <c r="D679" s="502" t="s">
        <v>1308</v>
      </c>
      <c r="E679" s="504">
        <v>59.56</v>
      </c>
    </row>
    <row r="680" spans="1:5">
      <c r="A680" s="502">
        <v>36327</v>
      </c>
      <c r="B680" s="503" t="s">
        <v>8605</v>
      </c>
      <c r="C680" s="502" t="s">
        <v>13</v>
      </c>
      <c r="D680" s="502" t="s">
        <v>1308</v>
      </c>
      <c r="E680" s="504">
        <v>4.82</v>
      </c>
    </row>
    <row r="681" spans="1:5">
      <c r="A681" s="502">
        <v>38992</v>
      </c>
      <c r="B681" s="503" t="s">
        <v>8606</v>
      </c>
      <c r="C681" s="502" t="s">
        <v>13</v>
      </c>
      <c r="D681" s="502" t="s">
        <v>1308</v>
      </c>
      <c r="E681" s="504">
        <v>5.85</v>
      </c>
    </row>
    <row r="682" spans="1:5">
      <c r="A682" s="502">
        <v>38993</v>
      </c>
      <c r="B682" s="503" t="s">
        <v>8607</v>
      </c>
      <c r="C682" s="502" t="s">
        <v>13</v>
      </c>
      <c r="D682" s="502" t="s">
        <v>1308</v>
      </c>
      <c r="E682" s="504">
        <v>15.22</v>
      </c>
    </row>
    <row r="683" spans="1:5">
      <c r="A683" s="502">
        <v>44175</v>
      </c>
      <c r="B683" s="503" t="s">
        <v>8608</v>
      </c>
      <c r="C683" s="502" t="s">
        <v>13</v>
      </c>
      <c r="D683" s="502" t="s">
        <v>1308</v>
      </c>
      <c r="E683" s="504">
        <v>26.55</v>
      </c>
    </row>
    <row r="684" spans="1:5">
      <c r="A684" s="502">
        <v>44177</v>
      </c>
      <c r="B684" s="503" t="s">
        <v>8609</v>
      </c>
      <c r="C684" s="502" t="s">
        <v>13</v>
      </c>
      <c r="D684" s="502" t="s">
        <v>1308</v>
      </c>
      <c r="E684" s="504">
        <v>19.84</v>
      </c>
    </row>
    <row r="685" spans="1:5">
      <c r="A685" s="502">
        <v>38418</v>
      </c>
      <c r="B685" s="503" t="s">
        <v>8610</v>
      </c>
      <c r="C685" s="502" t="s">
        <v>13</v>
      </c>
      <c r="D685" s="502" t="s">
        <v>1308</v>
      </c>
      <c r="E685" s="504">
        <v>5.04</v>
      </c>
    </row>
    <row r="686" spans="1:5">
      <c r="A686" s="502">
        <v>39178</v>
      </c>
      <c r="B686" s="503" t="s">
        <v>8611</v>
      </c>
      <c r="C686" s="502" t="s">
        <v>13</v>
      </c>
      <c r="D686" s="502" t="s">
        <v>1308</v>
      </c>
      <c r="E686" s="504">
        <v>1.98</v>
      </c>
    </row>
    <row r="687" spans="1:5">
      <c r="A687" s="502">
        <v>39177</v>
      </c>
      <c r="B687" s="503" t="s">
        <v>8612</v>
      </c>
      <c r="C687" s="502" t="s">
        <v>13</v>
      </c>
      <c r="D687" s="502" t="s">
        <v>1308</v>
      </c>
      <c r="E687" s="504">
        <v>1.79</v>
      </c>
    </row>
    <row r="688" spans="1:5">
      <c r="A688" s="502">
        <v>39176</v>
      </c>
      <c r="B688" s="503" t="s">
        <v>8613</v>
      </c>
      <c r="C688" s="502" t="s">
        <v>13</v>
      </c>
      <c r="D688" s="502" t="s">
        <v>1308</v>
      </c>
      <c r="E688" s="504">
        <v>1.17</v>
      </c>
    </row>
    <row r="689" spans="1:5">
      <c r="A689" s="502">
        <v>39174</v>
      </c>
      <c r="B689" s="503" t="s">
        <v>8614</v>
      </c>
      <c r="C689" s="502" t="s">
        <v>13</v>
      </c>
      <c r="D689" s="502" t="s">
        <v>1308</v>
      </c>
      <c r="E689" s="504">
        <v>0.89</v>
      </c>
    </row>
    <row r="690" spans="1:5">
      <c r="A690" s="502">
        <v>39180</v>
      </c>
      <c r="B690" s="503" t="s">
        <v>8615</v>
      </c>
      <c r="C690" s="502" t="s">
        <v>13</v>
      </c>
      <c r="D690" s="502" t="s">
        <v>1308</v>
      </c>
      <c r="E690" s="504">
        <v>5.38</v>
      </c>
    </row>
    <row r="691" spans="1:5">
      <c r="A691" s="502">
        <v>39179</v>
      </c>
      <c r="B691" s="503" t="s">
        <v>8616</v>
      </c>
      <c r="C691" s="502" t="s">
        <v>13</v>
      </c>
      <c r="D691" s="502" t="s">
        <v>1308</v>
      </c>
      <c r="E691" s="504">
        <v>4.76</v>
      </c>
    </row>
    <row r="692" spans="1:5">
      <c r="A692" s="502">
        <v>39181</v>
      </c>
      <c r="B692" s="503" t="s">
        <v>8617</v>
      </c>
      <c r="C692" s="502" t="s">
        <v>13</v>
      </c>
      <c r="D692" s="502" t="s">
        <v>1308</v>
      </c>
      <c r="E692" s="504">
        <v>7.21</v>
      </c>
    </row>
    <row r="693" spans="1:5">
      <c r="A693" s="502">
        <v>39175</v>
      </c>
      <c r="B693" s="503" t="s">
        <v>8618</v>
      </c>
      <c r="C693" s="502" t="s">
        <v>13</v>
      </c>
      <c r="D693" s="502" t="s">
        <v>1308</v>
      </c>
      <c r="E693" s="504">
        <v>1.0900000000000001</v>
      </c>
    </row>
    <row r="694" spans="1:5">
      <c r="A694" s="502">
        <v>39217</v>
      </c>
      <c r="B694" s="503" t="s">
        <v>8619</v>
      </c>
      <c r="C694" s="502" t="s">
        <v>13</v>
      </c>
      <c r="D694" s="502" t="s">
        <v>1308</v>
      </c>
      <c r="E694" s="504">
        <v>0.84</v>
      </c>
    </row>
    <row r="695" spans="1:5">
      <c r="A695" s="502">
        <v>39182</v>
      </c>
      <c r="B695" s="503" t="s">
        <v>8620</v>
      </c>
      <c r="C695" s="502" t="s">
        <v>13</v>
      </c>
      <c r="D695" s="502" t="s">
        <v>1308</v>
      </c>
      <c r="E695" s="504">
        <v>10.14</v>
      </c>
    </row>
    <row r="696" spans="1:5">
      <c r="A696" s="502">
        <v>12616</v>
      </c>
      <c r="B696" s="503" t="s">
        <v>8621</v>
      </c>
      <c r="C696" s="502" t="s">
        <v>13</v>
      </c>
      <c r="D696" s="502" t="s">
        <v>1308</v>
      </c>
      <c r="E696" s="504">
        <v>15.56</v>
      </c>
    </row>
    <row r="697" spans="1:5">
      <c r="A697" s="502">
        <v>1049</v>
      </c>
      <c r="B697" s="503" t="s">
        <v>8622</v>
      </c>
      <c r="C697" s="502" t="s">
        <v>13</v>
      </c>
      <c r="D697" s="502" t="s">
        <v>1308</v>
      </c>
      <c r="E697" s="504">
        <v>8.49</v>
      </c>
    </row>
    <row r="698" spans="1:5">
      <c r="A698" s="502">
        <v>1099</v>
      </c>
      <c r="B698" s="503" t="s">
        <v>8623</v>
      </c>
      <c r="C698" s="502" t="s">
        <v>13</v>
      </c>
      <c r="D698" s="502" t="s">
        <v>1308</v>
      </c>
      <c r="E698" s="504">
        <v>6.49</v>
      </c>
    </row>
    <row r="699" spans="1:5">
      <c r="A699" s="502">
        <v>1050</v>
      </c>
      <c r="B699" s="503" t="s">
        <v>8624</v>
      </c>
      <c r="C699" s="502" t="s">
        <v>13</v>
      </c>
      <c r="D699" s="502" t="s">
        <v>1308</v>
      </c>
      <c r="E699" s="504">
        <v>4.4400000000000004</v>
      </c>
    </row>
    <row r="700" spans="1:5">
      <c r="A700" s="502">
        <v>39678</v>
      </c>
      <c r="B700" s="503" t="s">
        <v>8625</v>
      </c>
      <c r="C700" s="502" t="s">
        <v>13</v>
      </c>
      <c r="D700" s="502" t="s">
        <v>1308</v>
      </c>
      <c r="E700" s="504">
        <v>2.62</v>
      </c>
    </row>
    <row r="701" spans="1:5">
      <c r="A701" s="502">
        <v>1101</v>
      </c>
      <c r="B701" s="503" t="s">
        <v>8626</v>
      </c>
      <c r="C701" s="502" t="s">
        <v>13</v>
      </c>
      <c r="D701" s="502" t="s">
        <v>1308</v>
      </c>
      <c r="E701" s="504">
        <v>28.01</v>
      </c>
    </row>
    <row r="702" spans="1:5">
      <c r="A702" s="502">
        <v>1100</v>
      </c>
      <c r="B702" s="503" t="s">
        <v>8627</v>
      </c>
      <c r="C702" s="502" t="s">
        <v>13</v>
      </c>
      <c r="D702" s="502" t="s">
        <v>1308</v>
      </c>
      <c r="E702" s="504">
        <v>14.45</v>
      </c>
    </row>
    <row r="703" spans="1:5">
      <c r="A703" s="502">
        <v>39679</v>
      </c>
      <c r="B703" s="503" t="s">
        <v>8628</v>
      </c>
      <c r="C703" s="502" t="s">
        <v>13</v>
      </c>
      <c r="D703" s="502" t="s">
        <v>1308</v>
      </c>
      <c r="E703" s="504">
        <v>55.82</v>
      </c>
    </row>
    <row r="704" spans="1:5">
      <c r="A704" s="502">
        <v>1102</v>
      </c>
      <c r="B704" s="503" t="s">
        <v>8629</v>
      </c>
      <c r="C704" s="502" t="s">
        <v>13</v>
      </c>
      <c r="D704" s="502" t="s">
        <v>1308</v>
      </c>
      <c r="E704" s="504">
        <v>41.76</v>
      </c>
    </row>
    <row r="705" spans="1:5">
      <c r="A705" s="502">
        <v>1098</v>
      </c>
      <c r="B705" s="503" t="s">
        <v>8630</v>
      </c>
      <c r="C705" s="502" t="s">
        <v>13</v>
      </c>
      <c r="D705" s="502" t="s">
        <v>1308</v>
      </c>
      <c r="E705" s="504">
        <v>3.46</v>
      </c>
    </row>
    <row r="706" spans="1:5">
      <c r="A706" s="502">
        <v>1051</v>
      </c>
      <c r="B706" s="503" t="s">
        <v>8631</v>
      </c>
      <c r="C706" s="502" t="s">
        <v>13</v>
      </c>
      <c r="D706" s="502" t="s">
        <v>1308</v>
      </c>
      <c r="E706" s="504">
        <v>60.7</v>
      </c>
    </row>
    <row r="707" spans="1:5">
      <c r="A707" s="502">
        <v>37399</v>
      </c>
      <c r="B707" s="503" t="s">
        <v>8632</v>
      </c>
      <c r="C707" s="502" t="s">
        <v>13</v>
      </c>
      <c r="D707" s="502" t="s">
        <v>1308</v>
      </c>
      <c r="E707" s="504">
        <v>22.35</v>
      </c>
    </row>
    <row r="708" spans="1:5">
      <c r="A708" s="502">
        <v>43834</v>
      </c>
      <c r="B708" s="503" t="s">
        <v>8633</v>
      </c>
      <c r="C708" s="502" t="s">
        <v>12</v>
      </c>
      <c r="D708" s="502" t="s">
        <v>1308</v>
      </c>
      <c r="E708" s="504">
        <v>25.85</v>
      </c>
    </row>
    <row r="709" spans="1:5">
      <c r="A709" s="502">
        <v>43835</v>
      </c>
      <c r="B709" s="503" t="s">
        <v>8634</v>
      </c>
      <c r="C709" s="502" t="s">
        <v>12</v>
      </c>
      <c r="D709" s="502" t="s">
        <v>1308</v>
      </c>
      <c r="E709" s="504">
        <v>2.31</v>
      </c>
    </row>
    <row r="710" spans="1:5">
      <c r="A710" s="502">
        <v>43833</v>
      </c>
      <c r="B710" s="503" t="s">
        <v>8635</v>
      </c>
      <c r="C710" s="502" t="s">
        <v>12</v>
      </c>
      <c r="D710" s="502" t="s">
        <v>1308</v>
      </c>
      <c r="E710" s="504">
        <v>2.41</v>
      </c>
    </row>
    <row r="711" spans="1:5">
      <c r="A711" s="502">
        <v>41955</v>
      </c>
      <c r="B711" s="503" t="s">
        <v>8636</v>
      </c>
      <c r="C711" s="502" t="s">
        <v>27</v>
      </c>
      <c r="D711" s="502" t="s">
        <v>1308</v>
      </c>
      <c r="E711" s="504">
        <v>62.69</v>
      </c>
    </row>
    <row r="712" spans="1:5">
      <c r="A712" s="502">
        <v>41953</v>
      </c>
      <c r="B712" s="503" t="s">
        <v>8637</v>
      </c>
      <c r="C712" s="502" t="s">
        <v>27</v>
      </c>
      <c r="D712" s="502" t="s">
        <v>1308</v>
      </c>
      <c r="E712" s="504">
        <v>59.82</v>
      </c>
    </row>
    <row r="713" spans="1:5">
      <c r="A713" s="502">
        <v>41954</v>
      </c>
      <c r="B713" s="503" t="s">
        <v>8638</v>
      </c>
      <c r="C713" s="502" t="s">
        <v>27</v>
      </c>
      <c r="D713" s="502" t="s">
        <v>1308</v>
      </c>
      <c r="E713" s="504">
        <v>59.25</v>
      </c>
    </row>
    <row r="714" spans="1:5">
      <c r="A714" s="502">
        <v>25004</v>
      </c>
      <c r="B714" s="503" t="s">
        <v>8639</v>
      </c>
      <c r="C714" s="502" t="s">
        <v>27</v>
      </c>
      <c r="D714" s="502" t="s">
        <v>1308</v>
      </c>
      <c r="E714" s="504">
        <v>63.55</v>
      </c>
    </row>
    <row r="715" spans="1:5">
      <c r="A715" s="502">
        <v>25002</v>
      </c>
      <c r="B715" s="503" t="s">
        <v>8640</v>
      </c>
      <c r="C715" s="502" t="s">
        <v>27</v>
      </c>
      <c r="D715" s="502" t="s">
        <v>1308</v>
      </c>
      <c r="E715" s="504">
        <v>63.55</v>
      </c>
    </row>
    <row r="716" spans="1:5">
      <c r="A716" s="502">
        <v>37409</v>
      </c>
      <c r="B716" s="503" t="s">
        <v>8641</v>
      </c>
      <c r="C716" s="502" t="s">
        <v>27</v>
      </c>
      <c r="D716" s="502" t="s">
        <v>1308</v>
      </c>
      <c r="E716" s="504">
        <v>63.55</v>
      </c>
    </row>
    <row r="717" spans="1:5">
      <c r="A717" s="502">
        <v>841</v>
      </c>
      <c r="B717" s="503" t="s">
        <v>8642</v>
      </c>
      <c r="C717" s="502" t="s">
        <v>27</v>
      </c>
      <c r="D717" s="502" t="s">
        <v>1308</v>
      </c>
      <c r="E717" s="504">
        <v>64.33</v>
      </c>
    </row>
    <row r="718" spans="1:5">
      <c r="A718" s="502">
        <v>25005</v>
      </c>
      <c r="B718" s="503" t="s">
        <v>8643</v>
      </c>
      <c r="C718" s="502" t="s">
        <v>27</v>
      </c>
      <c r="D718" s="502" t="s">
        <v>1308</v>
      </c>
      <c r="E718" s="504">
        <v>69.73</v>
      </c>
    </row>
    <row r="719" spans="1:5">
      <c r="A719" s="502">
        <v>25003</v>
      </c>
      <c r="B719" s="503" t="s">
        <v>8644</v>
      </c>
      <c r="C719" s="502" t="s">
        <v>27</v>
      </c>
      <c r="D719" s="502" t="s">
        <v>1308</v>
      </c>
      <c r="E719" s="504">
        <v>70.78</v>
      </c>
    </row>
    <row r="720" spans="1:5">
      <c r="A720" s="502">
        <v>37410</v>
      </c>
      <c r="B720" s="503" t="s">
        <v>8645</v>
      </c>
      <c r="C720" s="502" t="s">
        <v>27</v>
      </c>
      <c r="D720" s="502" t="s">
        <v>1308</v>
      </c>
      <c r="E720" s="504">
        <v>69.73</v>
      </c>
    </row>
    <row r="721" spans="1:5">
      <c r="A721" s="502">
        <v>842</v>
      </c>
      <c r="B721" s="503" t="s">
        <v>8646</v>
      </c>
      <c r="C721" s="502" t="s">
        <v>27</v>
      </c>
      <c r="D721" s="502" t="s">
        <v>1308</v>
      </c>
      <c r="E721" s="504">
        <v>70.73</v>
      </c>
    </row>
    <row r="722" spans="1:5">
      <c r="A722" s="502">
        <v>44391</v>
      </c>
      <c r="B722" s="503" t="s">
        <v>8647</v>
      </c>
      <c r="C722" s="502" t="s">
        <v>12</v>
      </c>
      <c r="D722" s="502" t="s">
        <v>1308</v>
      </c>
      <c r="E722" s="504">
        <v>150.69999999999999</v>
      </c>
    </row>
    <row r="723" spans="1:5">
      <c r="A723" s="502">
        <v>44388</v>
      </c>
      <c r="B723" s="503" t="s">
        <v>8648</v>
      </c>
      <c r="C723" s="502" t="s">
        <v>12</v>
      </c>
      <c r="D723" s="502" t="s">
        <v>1308</v>
      </c>
      <c r="E723" s="504">
        <v>3.26</v>
      </c>
    </row>
    <row r="724" spans="1:5">
      <c r="A724" s="502">
        <v>44392</v>
      </c>
      <c r="B724" s="503" t="s">
        <v>8649</v>
      </c>
      <c r="C724" s="502" t="s">
        <v>12</v>
      </c>
      <c r="D724" s="502" t="s">
        <v>1308</v>
      </c>
      <c r="E724" s="504">
        <v>300.07</v>
      </c>
    </row>
    <row r="725" spans="1:5">
      <c r="A725" s="502">
        <v>44390</v>
      </c>
      <c r="B725" s="503" t="s">
        <v>8650</v>
      </c>
      <c r="C725" s="502" t="s">
        <v>12</v>
      </c>
      <c r="D725" s="502" t="s">
        <v>1308</v>
      </c>
      <c r="E725" s="504">
        <v>63.58</v>
      </c>
    </row>
    <row r="726" spans="1:5">
      <c r="A726" s="502">
        <v>44389</v>
      </c>
      <c r="B726" s="503" t="s">
        <v>8651</v>
      </c>
      <c r="C726" s="502" t="s">
        <v>12</v>
      </c>
      <c r="D726" s="502" t="s">
        <v>1308</v>
      </c>
      <c r="E726" s="504">
        <v>7.51</v>
      </c>
    </row>
    <row r="727" spans="1:5">
      <c r="A727" s="502">
        <v>862</v>
      </c>
      <c r="B727" s="503" t="s">
        <v>8652</v>
      </c>
      <c r="C727" s="502" t="s">
        <v>12</v>
      </c>
      <c r="D727" s="502" t="s">
        <v>1308</v>
      </c>
      <c r="E727" s="504">
        <v>13.75</v>
      </c>
    </row>
    <row r="728" spans="1:5">
      <c r="A728" s="502">
        <v>866</v>
      </c>
      <c r="B728" s="503" t="s">
        <v>8653</v>
      </c>
      <c r="C728" s="502" t="s">
        <v>12</v>
      </c>
      <c r="D728" s="502" t="s">
        <v>1308</v>
      </c>
      <c r="E728" s="504">
        <v>174.73</v>
      </c>
    </row>
    <row r="729" spans="1:5">
      <c r="A729" s="502">
        <v>892</v>
      </c>
      <c r="B729" s="503" t="s">
        <v>8654</v>
      </c>
      <c r="C729" s="502" t="s">
        <v>12</v>
      </c>
      <c r="D729" s="502" t="s">
        <v>1308</v>
      </c>
      <c r="E729" s="504">
        <v>211.51</v>
      </c>
    </row>
    <row r="730" spans="1:5">
      <c r="A730" s="502">
        <v>857</v>
      </c>
      <c r="B730" s="503" t="s">
        <v>8655</v>
      </c>
      <c r="C730" s="502" t="s">
        <v>12</v>
      </c>
      <c r="D730" s="502" t="s">
        <v>1308</v>
      </c>
      <c r="E730" s="504">
        <v>23</v>
      </c>
    </row>
    <row r="731" spans="1:5">
      <c r="A731" s="502">
        <v>37404</v>
      </c>
      <c r="B731" s="503" t="s">
        <v>8656</v>
      </c>
      <c r="C731" s="502" t="s">
        <v>12</v>
      </c>
      <c r="D731" s="502" t="s">
        <v>1308</v>
      </c>
      <c r="E731" s="504">
        <v>244.71</v>
      </c>
    </row>
    <row r="732" spans="1:5">
      <c r="A732" s="502">
        <v>868</v>
      </c>
      <c r="B732" s="503" t="s">
        <v>8657</v>
      </c>
      <c r="C732" s="502" t="s">
        <v>12</v>
      </c>
      <c r="D732" s="502" t="s">
        <v>1308</v>
      </c>
      <c r="E732" s="504">
        <v>32.78</v>
      </c>
    </row>
    <row r="733" spans="1:5">
      <c r="A733" s="502">
        <v>863</v>
      </c>
      <c r="B733" s="503" t="s">
        <v>8658</v>
      </c>
      <c r="C733" s="502" t="s">
        <v>12</v>
      </c>
      <c r="D733" s="502" t="s">
        <v>1308</v>
      </c>
      <c r="E733" s="504">
        <v>48.28</v>
      </c>
    </row>
    <row r="734" spans="1:5">
      <c r="A734" s="502">
        <v>867</v>
      </c>
      <c r="B734" s="503" t="s">
        <v>8659</v>
      </c>
      <c r="C734" s="502" t="s">
        <v>12</v>
      </c>
      <c r="D734" s="502" t="s">
        <v>1308</v>
      </c>
      <c r="E734" s="504">
        <v>68.78</v>
      </c>
    </row>
    <row r="735" spans="1:5">
      <c r="A735" s="502">
        <v>864</v>
      </c>
      <c r="B735" s="503" t="s">
        <v>8660</v>
      </c>
      <c r="C735" s="502" t="s">
        <v>12</v>
      </c>
      <c r="D735" s="502" t="s">
        <v>1308</v>
      </c>
      <c r="E735" s="504">
        <v>90.85</v>
      </c>
    </row>
    <row r="736" spans="1:5">
      <c r="A736" s="502">
        <v>865</v>
      </c>
      <c r="B736" s="503" t="s">
        <v>8661</v>
      </c>
      <c r="C736" s="502" t="s">
        <v>12</v>
      </c>
      <c r="D736" s="502" t="s">
        <v>1308</v>
      </c>
      <c r="E736" s="504">
        <v>130.68</v>
      </c>
    </row>
    <row r="737" spans="1:5">
      <c r="A737" s="502">
        <v>39251</v>
      </c>
      <c r="B737" s="503" t="s">
        <v>8662</v>
      </c>
      <c r="C737" s="502" t="s">
        <v>12</v>
      </c>
      <c r="D737" s="502" t="s">
        <v>1308</v>
      </c>
      <c r="E737" s="504">
        <v>0.86</v>
      </c>
    </row>
    <row r="738" spans="1:5">
      <c r="A738" s="502">
        <v>1011</v>
      </c>
      <c r="B738" s="503" t="s">
        <v>8663</v>
      </c>
      <c r="C738" s="502" t="s">
        <v>12</v>
      </c>
      <c r="D738" s="502" t="s">
        <v>1308</v>
      </c>
      <c r="E738" s="504">
        <v>1.17</v>
      </c>
    </row>
    <row r="739" spans="1:5">
      <c r="A739" s="502">
        <v>39252</v>
      </c>
      <c r="B739" s="503" t="s">
        <v>8664</v>
      </c>
      <c r="C739" s="502" t="s">
        <v>12</v>
      </c>
      <c r="D739" s="502" t="s">
        <v>1308</v>
      </c>
      <c r="E739" s="504">
        <v>1.53</v>
      </c>
    </row>
    <row r="740" spans="1:5">
      <c r="A740" s="502">
        <v>1013</v>
      </c>
      <c r="B740" s="503" t="s">
        <v>8665</v>
      </c>
      <c r="C740" s="502" t="s">
        <v>12</v>
      </c>
      <c r="D740" s="502" t="s">
        <v>1308</v>
      </c>
      <c r="E740" s="504">
        <v>1.84</v>
      </c>
    </row>
    <row r="741" spans="1:5">
      <c r="A741" s="502">
        <v>980</v>
      </c>
      <c r="B741" s="503" t="s">
        <v>8666</v>
      </c>
      <c r="C741" s="502" t="s">
        <v>12</v>
      </c>
      <c r="D741" s="502" t="s">
        <v>1308</v>
      </c>
      <c r="E741" s="504">
        <v>13.3</v>
      </c>
    </row>
    <row r="742" spans="1:5">
      <c r="A742" s="502">
        <v>39237</v>
      </c>
      <c r="B742" s="503" t="s">
        <v>8667</v>
      </c>
      <c r="C742" s="502" t="s">
        <v>12</v>
      </c>
      <c r="D742" s="502" t="s">
        <v>1308</v>
      </c>
      <c r="E742" s="504">
        <v>141.46</v>
      </c>
    </row>
    <row r="743" spans="1:5">
      <c r="A743" s="502">
        <v>39238</v>
      </c>
      <c r="B743" s="503" t="s">
        <v>8668</v>
      </c>
      <c r="C743" s="502" t="s">
        <v>12</v>
      </c>
      <c r="D743" s="502" t="s">
        <v>1308</v>
      </c>
      <c r="E743" s="504">
        <v>178.41</v>
      </c>
    </row>
    <row r="744" spans="1:5">
      <c r="A744" s="502">
        <v>979</v>
      </c>
      <c r="B744" s="503" t="s">
        <v>8669</v>
      </c>
      <c r="C744" s="502" t="s">
        <v>12</v>
      </c>
      <c r="D744" s="502" t="s">
        <v>1308</v>
      </c>
      <c r="E744" s="504">
        <v>19</v>
      </c>
    </row>
    <row r="745" spans="1:5">
      <c r="A745" s="502">
        <v>39239</v>
      </c>
      <c r="B745" s="503" t="s">
        <v>8670</v>
      </c>
      <c r="C745" s="502" t="s">
        <v>12</v>
      </c>
      <c r="D745" s="502" t="s">
        <v>1308</v>
      </c>
      <c r="E745" s="504">
        <v>215.53</v>
      </c>
    </row>
    <row r="746" spans="1:5">
      <c r="A746" s="502">
        <v>1014</v>
      </c>
      <c r="B746" s="503" t="s">
        <v>8671</v>
      </c>
      <c r="C746" s="502" t="s">
        <v>12</v>
      </c>
      <c r="D746" s="502" t="s">
        <v>1308</v>
      </c>
      <c r="E746" s="504">
        <v>2.92</v>
      </c>
    </row>
    <row r="747" spans="1:5">
      <c r="A747" s="502">
        <v>39240</v>
      </c>
      <c r="B747" s="503" t="s">
        <v>8672</v>
      </c>
      <c r="C747" s="502" t="s">
        <v>12</v>
      </c>
      <c r="D747" s="502" t="s">
        <v>1308</v>
      </c>
      <c r="E747" s="504">
        <v>283.48</v>
      </c>
    </row>
    <row r="748" spans="1:5">
      <c r="A748" s="502">
        <v>39232</v>
      </c>
      <c r="B748" s="503" t="s">
        <v>8673</v>
      </c>
      <c r="C748" s="502" t="s">
        <v>12</v>
      </c>
      <c r="D748" s="502" t="s">
        <v>1308</v>
      </c>
      <c r="E748" s="504">
        <v>29.75</v>
      </c>
    </row>
    <row r="749" spans="1:5">
      <c r="A749" s="502">
        <v>39233</v>
      </c>
      <c r="B749" s="503" t="s">
        <v>8674</v>
      </c>
      <c r="C749" s="502" t="s">
        <v>12</v>
      </c>
      <c r="D749" s="502" t="s">
        <v>1308</v>
      </c>
      <c r="E749" s="504">
        <v>43.36</v>
      </c>
    </row>
    <row r="750" spans="1:5">
      <c r="A750" s="502">
        <v>981</v>
      </c>
      <c r="B750" s="503" t="s">
        <v>8675</v>
      </c>
      <c r="C750" s="502" t="s">
        <v>12</v>
      </c>
      <c r="D750" s="502" t="s">
        <v>1335</v>
      </c>
      <c r="E750" s="504">
        <v>4.84</v>
      </c>
    </row>
    <row r="751" spans="1:5">
      <c r="A751" s="502">
        <v>39234</v>
      </c>
      <c r="B751" s="503" t="s">
        <v>8676</v>
      </c>
      <c r="C751" s="502" t="s">
        <v>12</v>
      </c>
      <c r="D751" s="502" t="s">
        <v>1308</v>
      </c>
      <c r="E751" s="504">
        <v>60.36</v>
      </c>
    </row>
    <row r="752" spans="1:5">
      <c r="A752" s="502">
        <v>982</v>
      </c>
      <c r="B752" s="503" t="s">
        <v>8677</v>
      </c>
      <c r="C752" s="502" t="s">
        <v>12</v>
      </c>
      <c r="D752" s="502" t="s">
        <v>1308</v>
      </c>
      <c r="E752" s="504">
        <v>6.96</v>
      </c>
    </row>
    <row r="753" spans="1:5">
      <c r="A753" s="502">
        <v>39235</v>
      </c>
      <c r="B753" s="503" t="s">
        <v>8678</v>
      </c>
      <c r="C753" s="502" t="s">
        <v>12</v>
      </c>
      <c r="D753" s="502" t="s">
        <v>1308</v>
      </c>
      <c r="E753" s="504">
        <v>89.03</v>
      </c>
    </row>
    <row r="754" spans="1:5">
      <c r="A754" s="502">
        <v>39236</v>
      </c>
      <c r="B754" s="503" t="s">
        <v>8679</v>
      </c>
      <c r="C754" s="502" t="s">
        <v>12</v>
      </c>
      <c r="D754" s="502" t="s">
        <v>1308</v>
      </c>
      <c r="E754" s="504">
        <v>117.98</v>
      </c>
    </row>
    <row r="755" spans="1:5">
      <c r="A755" s="502">
        <v>993</v>
      </c>
      <c r="B755" s="503" t="s">
        <v>8680</v>
      </c>
      <c r="C755" s="502" t="s">
        <v>12</v>
      </c>
      <c r="D755" s="502" t="s">
        <v>1308</v>
      </c>
      <c r="E755" s="504">
        <v>2.48</v>
      </c>
    </row>
    <row r="756" spans="1:5">
      <c r="A756" s="502">
        <v>1020</v>
      </c>
      <c r="B756" s="503" t="s">
        <v>8681</v>
      </c>
      <c r="C756" s="502" t="s">
        <v>12</v>
      </c>
      <c r="D756" s="502" t="s">
        <v>1308</v>
      </c>
      <c r="E756" s="504">
        <v>12.68</v>
      </c>
    </row>
    <row r="757" spans="1:5">
      <c r="A757" s="502">
        <v>1017</v>
      </c>
      <c r="B757" s="503" t="s">
        <v>8682</v>
      </c>
      <c r="C757" s="502" t="s">
        <v>12</v>
      </c>
      <c r="D757" s="502" t="s">
        <v>1308</v>
      </c>
      <c r="E757" s="504">
        <v>155.38</v>
      </c>
    </row>
    <row r="758" spans="1:5">
      <c r="A758" s="502">
        <v>999</v>
      </c>
      <c r="B758" s="503" t="s">
        <v>8683</v>
      </c>
      <c r="C758" s="502" t="s">
        <v>12</v>
      </c>
      <c r="D758" s="502" t="s">
        <v>1308</v>
      </c>
      <c r="E758" s="504">
        <v>188.25</v>
      </c>
    </row>
    <row r="759" spans="1:5">
      <c r="A759" s="502">
        <v>995</v>
      </c>
      <c r="B759" s="503" t="s">
        <v>8684</v>
      </c>
      <c r="C759" s="502" t="s">
        <v>12</v>
      </c>
      <c r="D759" s="502" t="s">
        <v>1308</v>
      </c>
      <c r="E759" s="504">
        <v>20.190000000000001</v>
      </c>
    </row>
    <row r="760" spans="1:5">
      <c r="A760" s="502">
        <v>1000</v>
      </c>
      <c r="B760" s="503" t="s">
        <v>8685</v>
      </c>
      <c r="C760" s="502" t="s">
        <v>12</v>
      </c>
      <c r="D760" s="502" t="s">
        <v>1308</v>
      </c>
      <c r="E760" s="504">
        <v>231.23</v>
      </c>
    </row>
    <row r="761" spans="1:5">
      <c r="A761" s="502">
        <v>1022</v>
      </c>
      <c r="B761" s="503" t="s">
        <v>8686</v>
      </c>
      <c r="C761" s="502" t="s">
        <v>12</v>
      </c>
      <c r="D761" s="502" t="s">
        <v>1308</v>
      </c>
      <c r="E761" s="504">
        <v>3.47</v>
      </c>
    </row>
    <row r="762" spans="1:5">
      <c r="A762" s="502">
        <v>1015</v>
      </c>
      <c r="B762" s="503" t="s">
        <v>8687</v>
      </c>
      <c r="C762" s="502" t="s">
        <v>12</v>
      </c>
      <c r="D762" s="502" t="s">
        <v>1308</v>
      </c>
      <c r="E762" s="504">
        <v>307.27</v>
      </c>
    </row>
    <row r="763" spans="1:5">
      <c r="A763" s="502">
        <v>996</v>
      </c>
      <c r="B763" s="503" t="s">
        <v>8688</v>
      </c>
      <c r="C763" s="502" t="s">
        <v>12</v>
      </c>
      <c r="D763" s="502" t="s">
        <v>1308</v>
      </c>
      <c r="E763" s="504">
        <v>31.31</v>
      </c>
    </row>
    <row r="764" spans="1:5">
      <c r="A764" s="502">
        <v>1001</v>
      </c>
      <c r="B764" s="503" t="s">
        <v>8689</v>
      </c>
      <c r="C764" s="502" t="s">
        <v>12</v>
      </c>
      <c r="D764" s="502" t="s">
        <v>1308</v>
      </c>
      <c r="E764" s="504">
        <v>398.67</v>
      </c>
    </row>
    <row r="765" spans="1:5">
      <c r="A765" s="502">
        <v>1019</v>
      </c>
      <c r="B765" s="503" t="s">
        <v>8690</v>
      </c>
      <c r="C765" s="502" t="s">
        <v>12</v>
      </c>
      <c r="D765" s="502" t="s">
        <v>1308</v>
      </c>
      <c r="E765" s="504">
        <v>44.24</v>
      </c>
    </row>
    <row r="766" spans="1:5">
      <c r="A766" s="502">
        <v>1021</v>
      </c>
      <c r="B766" s="503" t="s">
        <v>8691</v>
      </c>
      <c r="C766" s="502" t="s">
        <v>12</v>
      </c>
      <c r="D766" s="502" t="s">
        <v>1308</v>
      </c>
      <c r="E766" s="504">
        <v>5.32</v>
      </c>
    </row>
    <row r="767" spans="1:5">
      <c r="A767" s="502">
        <v>39249</v>
      </c>
      <c r="B767" s="503" t="s">
        <v>8692</v>
      </c>
      <c r="C767" s="502" t="s">
        <v>12</v>
      </c>
      <c r="D767" s="502" t="s">
        <v>1308</v>
      </c>
      <c r="E767" s="504">
        <v>536.04</v>
      </c>
    </row>
    <row r="768" spans="1:5">
      <c r="A768" s="502">
        <v>1018</v>
      </c>
      <c r="B768" s="503" t="s">
        <v>8693</v>
      </c>
      <c r="C768" s="502" t="s">
        <v>12</v>
      </c>
      <c r="D768" s="502" t="s">
        <v>1308</v>
      </c>
      <c r="E768" s="504">
        <v>65.42</v>
      </c>
    </row>
    <row r="769" spans="1:5">
      <c r="A769" s="502">
        <v>39250</v>
      </c>
      <c r="B769" s="503" t="s">
        <v>8694</v>
      </c>
      <c r="C769" s="502" t="s">
        <v>12</v>
      </c>
      <c r="D769" s="502" t="s">
        <v>1308</v>
      </c>
      <c r="E769" s="504">
        <v>641.22</v>
      </c>
    </row>
    <row r="770" spans="1:5">
      <c r="A770" s="502">
        <v>994</v>
      </c>
      <c r="B770" s="503" t="s">
        <v>8695</v>
      </c>
      <c r="C770" s="502" t="s">
        <v>12</v>
      </c>
      <c r="D770" s="502" t="s">
        <v>1308</v>
      </c>
      <c r="E770" s="504">
        <v>7.74</v>
      </c>
    </row>
    <row r="771" spans="1:5">
      <c r="A771" s="502">
        <v>977</v>
      </c>
      <c r="B771" s="503" t="s">
        <v>8696</v>
      </c>
      <c r="C771" s="502" t="s">
        <v>12</v>
      </c>
      <c r="D771" s="502" t="s">
        <v>1308</v>
      </c>
      <c r="E771" s="504">
        <v>91.51</v>
      </c>
    </row>
    <row r="772" spans="1:5">
      <c r="A772" s="502">
        <v>998</v>
      </c>
      <c r="B772" s="503" t="s">
        <v>8697</v>
      </c>
      <c r="C772" s="502" t="s">
        <v>12</v>
      </c>
      <c r="D772" s="502" t="s">
        <v>1308</v>
      </c>
      <c r="E772" s="504">
        <v>118.82</v>
      </c>
    </row>
    <row r="773" spans="1:5">
      <c r="A773" s="502">
        <v>1006</v>
      </c>
      <c r="B773" s="503" t="s">
        <v>8698</v>
      </c>
      <c r="C773" s="502" t="s">
        <v>12</v>
      </c>
      <c r="D773" s="502" t="s">
        <v>1308</v>
      </c>
      <c r="E773" s="504">
        <v>157.44</v>
      </c>
    </row>
    <row r="774" spans="1:5">
      <c r="A774" s="502">
        <v>990</v>
      </c>
      <c r="B774" s="503" t="s">
        <v>8699</v>
      </c>
      <c r="C774" s="502" t="s">
        <v>12</v>
      </c>
      <c r="D774" s="502" t="s">
        <v>1308</v>
      </c>
      <c r="E774" s="504">
        <v>209.35</v>
      </c>
    </row>
    <row r="775" spans="1:5">
      <c r="A775" s="502">
        <v>39241</v>
      </c>
      <c r="B775" s="503" t="s">
        <v>8700</v>
      </c>
      <c r="C775" s="502" t="s">
        <v>12</v>
      </c>
      <c r="D775" s="502" t="s">
        <v>1308</v>
      </c>
      <c r="E775" s="504">
        <v>20.61</v>
      </c>
    </row>
    <row r="776" spans="1:5">
      <c r="A776" s="502">
        <v>1005</v>
      </c>
      <c r="B776" s="503" t="s">
        <v>8701</v>
      </c>
      <c r="C776" s="502" t="s">
        <v>12</v>
      </c>
      <c r="D776" s="502" t="s">
        <v>1308</v>
      </c>
      <c r="E776" s="504">
        <v>260.64999999999998</v>
      </c>
    </row>
    <row r="777" spans="1:5">
      <c r="A777" s="502">
        <v>991</v>
      </c>
      <c r="B777" s="503" t="s">
        <v>8702</v>
      </c>
      <c r="C777" s="502" t="s">
        <v>12</v>
      </c>
      <c r="D777" s="502" t="s">
        <v>1308</v>
      </c>
      <c r="E777" s="504">
        <v>341.4</v>
      </c>
    </row>
    <row r="778" spans="1:5">
      <c r="A778" s="502">
        <v>986</v>
      </c>
      <c r="B778" s="503" t="s">
        <v>8703</v>
      </c>
      <c r="C778" s="502" t="s">
        <v>12</v>
      </c>
      <c r="D778" s="502" t="s">
        <v>1308</v>
      </c>
      <c r="E778" s="504">
        <v>32.56</v>
      </c>
    </row>
    <row r="779" spans="1:5">
      <c r="A779" s="502">
        <v>987</v>
      </c>
      <c r="B779" s="503" t="s">
        <v>8704</v>
      </c>
      <c r="C779" s="502" t="s">
        <v>12</v>
      </c>
      <c r="D779" s="502" t="s">
        <v>1308</v>
      </c>
      <c r="E779" s="504">
        <v>44.58</v>
      </c>
    </row>
    <row r="780" spans="1:5">
      <c r="A780" s="502">
        <v>1007</v>
      </c>
      <c r="B780" s="503" t="s">
        <v>8705</v>
      </c>
      <c r="C780" s="502" t="s">
        <v>12</v>
      </c>
      <c r="D780" s="502" t="s">
        <v>1308</v>
      </c>
      <c r="E780" s="504">
        <v>61.7</v>
      </c>
    </row>
    <row r="781" spans="1:5">
      <c r="A781" s="502">
        <v>1008</v>
      </c>
      <c r="B781" s="503" t="s">
        <v>8706</v>
      </c>
      <c r="C781" s="502" t="s">
        <v>12</v>
      </c>
      <c r="D781" s="502" t="s">
        <v>1308</v>
      </c>
      <c r="E781" s="504">
        <v>7.83</v>
      </c>
    </row>
    <row r="782" spans="1:5">
      <c r="A782" s="502">
        <v>988</v>
      </c>
      <c r="B782" s="503" t="s">
        <v>8707</v>
      </c>
      <c r="C782" s="502" t="s">
        <v>12</v>
      </c>
      <c r="D782" s="502" t="s">
        <v>1308</v>
      </c>
      <c r="E782" s="504">
        <v>85.08</v>
      </c>
    </row>
    <row r="783" spans="1:5">
      <c r="A783" s="502">
        <v>989</v>
      </c>
      <c r="B783" s="503" t="s">
        <v>8708</v>
      </c>
      <c r="C783" s="502" t="s">
        <v>12</v>
      </c>
      <c r="D783" s="502" t="s">
        <v>1308</v>
      </c>
      <c r="E783" s="504">
        <v>117.44</v>
      </c>
    </row>
    <row r="784" spans="1:5">
      <c r="A784" s="502">
        <v>43972</v>
      </c>
      <c r="B784" s="503" t="s">
        <v>8709</v>
      </c>
      <c r="C784" s="502" t="s">
        <v>12</v>
      </c>
      <c r="D784" s="502" t="s">
        <v>1308</v>
      </c>
      <c r="E784" s="504">
        <v>4.93</v>
      </c>
    </row>
    <row r="785" spans="1:5">
      <c r="A785" s="502">
        <v>43971</v>
      </c>
      <c r="B785" s="503" t="s">
        <v>8710</v>
      </c>
      <c r="C785" s="502" t="s">
        <v>12</v>
      </c>
      <c r="D785" s="502" t="s">
        <v>1335</v>
      </c>
      <c r="E785" s="504">
        <v>3.77</v>
      </c>
    </row>
    <row r="786" spans="1:5">
      <c r="A786" s="502">
        <v>39598</v>
      </c>
      <c r="B786" s="503" t="s">
        <v>8711</v>
      </c>
      <c r="C786" s="502" t="s">
        <v>12</v>
      </c>
      <c r="D786" s="502" t="s">
        <v>1308</v>
      </c>
      <c r="E786" s="504">
        <v>6.99</v>
      </c>
    </row>
    <row r="787" spans="1:5">
      <c r="A787" s="502">
        <v>43973</v>
      </c>
      <c r="B787" s="503" t="s">
        <v>8712</v>
      </c>
      <c r="C787" s="502" t="s">
        <v>12</v>
      </c>
      <c r="D787" s="502" t="s">
        <v>1308</v>
      </c>
      <c r="E787" s="504">
        <v>5.16</v>
      </c>
    </row>
    <row r="788" spans="1:5">
      <c r="A788" s="502">
        <v>39599</v>
      </c>
      <c r="B788" s="503" t="s">
        <v>8713</v>
      </c>
      <c r="C788" s="502" t="s">
        <v>12</v>
      </c>
      <c r="D788" s="502" t="s">
        <v>1308</v>
      </c>
      <c r="E788" s="504">
        <v>10.06</v>
      </c>
    </row>
    <row r="789" spans="1:5">
      <c r="A789" s="502">
        <v>43832</v>
      </c>
      <c r="B789" s="503" t="s">
        <v>8714</v>
      </c>
      <c r="C789" s="502" t="s">
        <v>12</v>
      </c>
      <c r="D789" s="502" t="s">
        <v>1308</v>
      </c>
      <c r="E789" s="504">
        <v>26.49</v>
      </c>
    </row>
    <row r="790" spans="1:5">
      <c r="A790" s="502">
        <v>34602</v>
      </c>
      <c r="B790" s="503" t="s">
        <v>8715</v>
      </c>
      <c r="C790" s="502" t="s">
        <v>12</v>
      </c>
      <c r="D790" s="502" t="s">
        <v>1308</v>
      </c>
      <c r="E790" s="504">
        <v>5.39</v>
      </c>
    </row>
    <row r="791" spans="1:5">
      <c r="A791" s="502">
        <v>34607</v>
      </c>
      <c r="B791" s="503" t="s">
        <v>8716</v>
      </c>
      <c r="C791" s="502" t="s">
        <v>12</v>
      </c>
      <c r="D791" s="502" t="s">
        <v>1308</v>
      </c>
      <c r="E791" s="504">
        <v>13.2</v>
      </c>
    </row>
    <row r="792" spans="1:5">
      <c r="A792" s="502">
        <v>34609</v>
      </c>
      <c r="B792" s="503" t="s">
        <v>8717</v>
      </c>
      <c r="C792" s="502" t="s">
        <v>12</v>
      </c>
      <c r="D792" s="502" t="s">
        <v>1308</v>
      </c>
      <c r="E792" s="504">
        <v>19.2</v>
      </c>
    </row>
    <row r="793" spans="1:5">
      <c r="A793" s="502">
        <v>34618</v>
      </c>
      <c r="B793" s="503" t="s">
        <v>8718</v>
      </c>
      <c r="C793" s="502" t="s">
        <v>12</v>
      </c>
      <c r="D793" s="502" t="s">
        <v>1308</v>
      </c>
      <c r="E793" s="504">
        <v>7.34</v>
      </c>
    </row>
    <row r="794" spans="1:5">
      <c r="A794" s="502">
        <v>34621</v>
      </c>
      <c r="B794" s="503" t="s">
        <v>8719</v>
      </c>
      <c r="C794" s="502" t="s">
        <v>12</v>
      </c>
      <c r="D794" s="502" t="s">
        <v>1308</v>
      </c>
      <c r="E794" s="504">
        <v>18.2</v>
      </c>
    </row>
    <row r="795" spans="1:5">
      <c r="A795" s="502">
        <v>34622</v>
      </c>
      <c r="B795" s="503" t="s">
        <v>8720</v>
      </c>
      <c r="C795" s="502" t="s">
        <v>12</v>
      </c>
      <c r="D795" s="502" t="s">
        <v>1308</v>
      </c>
      <c r="E795" s="504">
        <v>27.04</v>
      </c>
    </row>
    <row r="796" spans="1:5">
      <c r="A796" s="502">
        <v>34624</v>
      </c>
      <c r="B796" s="503" t="s">
        <v>8721</v>
      </c>
      <c r="C796" s="502" t="s">
        <v>12</v>
      </c>
      <c r="D796" s="502" t="s">
        <v>1308</v>
      </c>
      <c r="E796" s="504">
        <v>9.81</v>
      </c>
    </row>
    <row r="797" spans="1:5">
      <c r="A797" s="502">
        <v>34627</v>
      </c>
      <c r="B797" s="503" t="s">
        <v>8722</v>
      </c>
      <c r="C797" s="502" t="s">
        <v>12</v>
      </c>
      <c r="D797" s="502" t="s">
        <v>1308</v>
      </c>
      <c r="E797" s="504">
        <v>23.64</v>
      </c>
    </row>
    <row r="798" spans="1:5">
      <c r="A798" s="502">
        <v>34629</v>
      </c>
      <c r="B798" s="503" t="s">
        <v>8723</v>
      </c>
      <c r="C798" s="502" t="s">
        <v>12</v>
      </c>
      <c r="D798" s="502" t="s">
        <v>1308</v>
      </c>
      <c r="E798" s="504">
        <v>36.119999999999997</v>
      </c>
    </row>
    <row r="799" spans="1:5">
      <c r="A799" s="502">
        <v>39257</v>
      </c>
      <c r="B799" s="503" t="s">
        <v>8724</v>
      </c>
      <c r="C799" s="502" t="s">
        <v>12</v>
      </c>
      <c r="D799" s="502" t="s">
        <v>1308</v>
      </c>
      <c r="E799" s="504">
        <v>7.35</v>
      </c>
    </row>
    <row r="800" spans="1:5">
      <c r="A800" s="502">
        <v>39261</v>
      </c>
      <c r="B800" s="503" t="s">
        <v>8725</v>
      </c>
      <c r="C800" s="502" t="s">
        <v>12</v>
      </c>
      <c r="D800" s="502" t="s">
        <v>1308</v>
      </c>
      <c r="E800" s="504">
        <v>42.09</v>
      </c>
    </row>
    <row r="801" spans="1:5">
      <c r="A801" s="502">
        <v>39268</v>
      </c>
      <c r="B801" s="503" t="s">
        <v>8726</v>
      </c>
      <c r="C801" s="502" t="s">
        <v>12</v>
      </c>
      <c r="D801" s="502" t="s">
        <v>1308</v>
      </c>
      <c r="E801" s="504">
        <v>657.86</v>
      </c>
    </row>
    <row r="802" spans="1:5">
      <c r="A802" s="502">
        <v>39262</v>
      </c>
      <c r="B802" s="503" t="s">
        <v>8727</v>
      </c>
      <c r="C802" s="502" t="s">
        <v>12</v>
      </c>
      <c r="D802" s="502" t="s">
        <v>1308</v>
      </c>
      <c r="E802" s="504">
        <v>67.02</v>
      </c>
    </row>
    <row r="803" spans="1:5">
      <c r="A803" s="502">
        <v>39258</v>
      </c>
      <c r="B803" s="503" t="s">
        <v>8728</v>
      </c>
      <c r="C803" s="502" t="s">
        <v>12</v>
      </c>
      <c r="D803" s="502" t="s">
        <v>1308</v>
      </c>
      <c r="E803" s="504">
        <v>11.08</v>
      </c>
    </row>
    <row r="804" spans="1:5">
      <c r="A804" s="502">
        <v>39263</v>
      </c>
      <c r="B804" s="503" t="s">
        <v>8729</v>
      </c>
      <c r="C804" s="502" t="s">
        <v>12</v>
      </c>
      <c r="D804" s="502" t="s">
        <v>1308</v>
      </c>
      <c r="E804" s="504">
        <v>115.89</v>
      </c>
    </row>
    <row r="805" spans="1:5">
      <c r="A805" s="502">
        <v>39264</v>
      </c>
      <c r="B805" s="503" t="s">
        <v>8730</v>
      </c>
      <c r="C805" s="502" t="s">
        <v>12</v>
      </c>
      <c r="D805" s="502" t="s">
        <v>1308</v>
      </c>
      <c r="E805" s="504">
        <v>160.54</v>
      </c>
    </row>
    <row r="806" spans="1:5">
      <c r="A806" s="502">
        <v>39259</v>
      </c>
      <c r="B806" s="503" t="s">
        <v>8731</v>
      </c>
      <c r="C806" s="502" t="s">
        <v>12</v>
      </c>
      <c r="D806" s="502" t="s">
        <v>1308</v>
      </c>
      <c r="E806" s="504">
        <v>17.059999999999999</v>
      </c>
    </row>
    <row r="807" spans="1:5">
      <c r="A807" s="502">
        <v>39265</v>
      </c>
      <c r="B807" s="503" t="s">
        <v>8732</v>
      </c>
      <c r="C807" s="502" t="s">
        <v>12</v>
      </c>
      <c r="D807" s="502" t="s">
        <v>1308</v>
      </c>
      <c r="E807" s="504">
        <v>217.96</v>
      </c>
    </row>
    <row r="808" spans="1:5">
      <c r="A808" s="502">
        <v>39260</v>
      </c>
      <c r="B808" s="503" t="s">
        <v>8733</v>
      </c>
      <c r="C808" s="502" t="s">
        <v>12</v>
      </c>
      <c r="D808" s="502" t="s">
        <v>1308</v>
      </c>
      <c r="E808" s="504">
        <v>26.12</v>
      </c>
    </row>
    <row r="809" spans="1:5">
      <c r="A809" s="502">
        <v>39266</v>
      </c>
      <c r="B809" s="503" t="s">
        <v>8734</v>
      </c>
      <c r="C809" s="502" t="s">
        <v>12</v>
      </c>
      <c r="D809" s="502" t="s">
        <v>1308</v>
      </c>
      <c r="E809" s="504">
        <v>328.9</v>
      </c>
    </row>
    <row r="810" spans="1:5">
      <c r="A810" s="502">
        <v>39267</v>
      </c>
      <c r="B810" s="503" t="s">
        <v>8735</v>
      </c>
      <c r="C810" s="502" t="s">
        <v>12</v>
      </c>
      <c r="D810" s="502" t="s">
        <v>1308</v>
      </c>
      <c r="E810" s="504">
        <v>411.21</v>
      </c>
    </row>
    <row r="811" spans="1:5">
      <c r="A811" s="502">
        <v>11901</v>
      </c>
      <c r="B811" s="503" t="s">
        <v>8736</v>
      </c>
      <c r="C811" s="502" t="s">
        <v>12</v>
      </c>
      <c r="D811" s="502" t="s">
        <v>1308</v>
      </c>
      <c r="E811" s="504">
        <v>0.9</v>
      </c>
    </row>
    <row r="812" spans="1:5">
      <c r="A812" s="502">
        <v>11902</v>
      </c>
      <c r="B812" s="503" t="s">
        <v>8737</v>
      </c>
      <c r="C812" s="502" t="s">
        <v>12</v>
      </c>
      <c r="D812" s="502" t="s">
        <v>1308</v>
      </c>
      <c r="E812" s="504">
        <v>1.73</v>
      </c>
    </row>
    <row r="813" spans="1:5">
      <c r="A813" s="502">
        <v>11903</v>
      </c>
      <c r="B813" s="503" t="s">
        <v>8738</v>
      </c>
      <c r="C813" s="502" t="s">
        <v>12</v>
      </c>
      <c r="D813" s="502" t="s">
        <v>1308</v>
      </c>
      <c r="E813" s="504">
        <v>1.83</v>
      </c>
    </row>
    <row r="814" spans="1:5">
      <c r="A814" s="502">
        <v>11904</v>
      </c>
      <c r="B814" s="503" t="s">
        <v>8739</v>
      </c>
      <c r="C814" s="502" t="s">
        <v>12</v>
      </c>
      <c r="D814" s="502" t="s">
        <v>1308</v>
      </c>
      <c r="E814" s="504">
        <v>2.78</v>
      </c>
    </row>
    <row r="815" spans="1:5">
      <c r="A815" s="502">
        <v>11905</v>
      </c>
      <c r="B815" s="503" t="s">
        <v>8740</v>
      </c>
      <c r="C815" s="502" t="s">
        <v>12</v>
      </c>
      <c r="D815" s="502" t="s">
        <v>1308</v>
      </c>
      <c r="E815" s="504">
        <v>3.39</v>
      </c>
    </row>
    <row r="816" spans="1:5">
      <c r="A816" s="502">
        <v>11906</v>
      </c>
      <c r="B816" s="503" t="s">
        <v>8741</v>
      </c>
      <c r="C816" s="502" t="s">
        <v>12</v>
      </c>
      <c r="D816" s="502" t="s">
        <v>1308</v>
      </c>
      <c r="E816" s="504">
        <v>4.32</v>
      </c>
    </row>
    <row r="817" spans="1:5">
      <c r="A817" s="502">
        <v>11919</v>
      </c>
      <c r="B817" s="503" t="s">
        <v>8742</v>
      </c>
      <c r="C817" s="502" t="s">
        <v>12</v>
      </c>
      <c r="D817" s="502" t="s">
        <v>1308</v>
      </c>
      <c r="E817" s="504">
        <v>7.91</v>
      </c>
    </row>
    <row r="818" spans="1:5">
      <c r="A818" s="502">
        <v>11920</v>
      </c>
      <c r="B818" s="503" t="s">
        <v>8743</v>
      </c>
      <c r="C818" s="502" t="s">
        <v>12</v>
      </c>
      <c r="D818" s="502" t="s">
        <v>1308</v>
      </c>
      <c r="E818" s="504">
        <v>15.02</v>
      </c>
    </row>
    <row r="819" spans="1:5">
      <c r="A819" s="502">
        <v>11924</v>
      </c>
      <c r="B819" s="503" t="s">
        <v>8744</v>
      </c>
      <c r="C819" s="502" t="s">
        <v>12</v>
      </c>
      <c r="D819" s="502" t="s">
        <v>1308</v>
      </c>
      <c r="E819" s="504">
        <v>126.13</v>
      </c>
    </row>
    <row r="820" spans="1:5">
      <c r="A820" s="502">
        <v>11921</v>
      </c>
      <c r="B820" s="503" t="s">
        <v>8745</v>
      </c>
      <c r="C820" s="502" t="s">
        <v>12</v>
      </c>
      <c r="D820" s="502" t="s">
        <v>1308</v>
      </c>
      <c r="E820" s="504">
        <v>21.98</v>
      </c>
    </row>
    <row r="821" spans="1:5">
      <c r="A821" s="502">
        <v>11922</v>
      </c>
      <c r="B821" s="503" t="s">
        <v>8746</v>
      </c>
      <c r="C821" s="502" t="s">
        <v>12</v>
      </c>
      <c r="D821" s="502" t="s">
        <v>1308</v>
      </c>
      <c r="E821" s="504">
        <v>35.549999999999997</v>
      </c>
    </row>
    <row r="822" spans="1:5">
      <c r="A822" s="502">
        <v>11923</v>
      </c>
      <c r="B822" s="503" t="s">
        <v>8747</v>
      </c>
      <c r="C822" s="502" t="s">
        <v>12</v>
      </c>
      <c r="D822" s="502" t="s">
        <v>1308</v>
      </c>
      <c r="E822" s="504">
        <v>52.04</v>
      </c>
    </row>
    <row r="823" spans="1:5">
      <c r="A823" s="502">
        <v>11916</v>
      </c>
      <c r="B823" s="503" t="s">
        <v>8748</v>
      </c>
      <c r="C823" s="502" t="s">
        <v>12</v>
      </c>
      <c r="D823" s="502" t="s">
        <v>1308</v>
      </c>
      <c r="E823" s="504">
        <v>10.82</v>
      </c>
    </row>
    <row r="824" spans="1:5">
      <c r="A824" s="502">
        <v>11914</v>
      </c>
      <c r="B824" s="503" t="s">
        <v>8749</v>
      </c>
      <c r="C824" s="502" t="s">
        <v>12</v>
      </c>
      <c r="D824" s="502" t="s">
        <v>1308</v>
      </c>
      <c r="E824" s="504">
        <v>77.959999999999994</v>
      </c>
    </row>
    <row r="825" spans="1:5">
      <c r="A825" s="502">
        <v>11917</v>
      </c>
      <c r="B825" s="503" t="s">
        <v>8750</v>
      </c>
      <c r="C825" s="502" t="s">
        <v>12</v>
      </c>
      <c r="D825" s="502" t="s">
        <v>1308</v>
      </c>
      <c r="E825" s="504">
        <v>19.059999999999999</v>
      </c>
    </row>
    <row r="826" spans="1:5">
      <c r="A826" s="502">
        <v>11918</v>
      </c>
      <c r="B826" s="503" t="s">
        <v>8751</v>
      </c>
      <c r="C826" s="502" t="s">
        <v>12</v>
      </c>
      <c r="D826" s="502" t="s">
        <v>1308</v>
      </c>
      <c r="E826" s="504">
        <v>22.61</v>
      </c>
    </row>
    <row r="827" spans="1:5">
      <c r="A827" s="502">
        <v>37734</v>
      </c>
      <c r="B827" s="503" t="s">
        <v>8752</v>
      </c>
      <c r="C827" s="502" t="s">
        <v>13</v>
      </c>
      <c r="D827" s="502" t="s">
        <v>1308</v>
      </c>
      <c r="E827" s="504"/>
    </row>
    <row r="828" spans="1:5">
      <c r="A828" s="502">
        <v>42251</v>
      </c>
      <c r="B828" s="503" t="s">
        <v>8753</v>
      </c>
      <c r="C828" s="502" t="s">
        <v>13</v>
      </c>
      <c r="D828" s="502" t="s">
        <v>1308</v>
      </c>
      <c r="E828" s="504"/>
    </row>
    <row r="829" spans="1:5">
      <c r="A829" s="502">
        <v>37733</v>
      </c>
      <c r="B829" s="503" t="s">
        <v>8754</v>
      </c>
      <c r="C829" s="502" t="s">
        <v>13</v>
      </c>
      <c r="D829" s="502" t="s">
        <v>1308</v>
      </c>
      <c r="E829" s="504"/>
    </row>
    <row r="830" spans="1:5">
      <c r="A830" s="502">
        <v>37735</v>
      </c>
      <c r="B830" s="503" t="s">
        <v>8755</v>
      </c>
      <c r="C830" s="502" t="s">
        <v>13</v>
      </c>
      <c r="D830" s="502" t="s">
        <v>1308</v>
      </c>
      <c r="E830" s="504"/>
    </row>
    <row r="831" spans="1:5">
      <c r="A831" s="502">
        <v>5090</v>
      </c>
      <c r="B831" s="503" t="s">
        <v>8756</v>
      </c>
      <c r="C831" s="502" t="s">
        <v>13</v>
      </c>
      <c r="D831" s="502" t="s">
        <v>1335</v>
      </c>
      <c r="E831" s="504">
        <v>19.899999999999999</v>
      </c>
    </row>
    <row r="832" spans="1:5">
      <c r="A832" s="502">
        <v>5085</v>
      </c>
      <c r="B832" s="503" t="s">
        <v>8757</v>
      </c>
      <c r="C832" s="502" t="s">
        <v>13</v>
      </c>
      <c r="D832" s="502" t="s">
        <v>1308</v>
      </c>
      <c r="E832" s="504">
        <v>29.62</v>
      </c>
    </row>
    <row r="833" spans="1:5">
      <c r="A833" s="502">
        <v>43603</v>
      </c>
      <c r="B833" s="503" t="s">
        <v>8758</v>
      </c>
      <c r="C833" s="502" t="s">
        <v>13</v>
      </c>
      <c r="D833" s="502" t="s">
        <v>1308</v>
      </c>
      <c r="E833" s="504">
        <v>42.32</v>
      </c>
    </row>
    <row r="834" spans="1:5">
      <c r="A834" s="502">
        <v>38374</v>
      </c>
      <c r="B834" s="503" t="s">
        <v>8759</v>
      </c>
      <c r="C834" s="502" t="s">
        <v>13</v>
      </c>
      <c r="D834" s="502" t="s">
        <v>1308</v>
      </c>
      <c r="E834" s="504">
        <v>995.57</v>
      </c>
    </row>
    <row r="835" spans="1:5">
      <c r="A835" s="502">
        <v>4513</v>
      </c>
      <c r="B835" s="503" t="s">
        <v>8760</v>
      </c>
      <c r="C835" s="502" t="s">
        <v>12</v>
      </c>
      <c r="D835" s="502" t="s">
        <v>1308</v>
      </c>
      <c r="E835" s="504">
        <v>5.41</v>
      </c>
    </row>
    <row r="836" spans="1:5">
      <c r="A836" s="502">
        <v>20212</v>
      </c>
      <c r="B836" s="503" t="s">
        <v>8761</v>
      </c>
      <c r="C836" s="502" t="s">
        <v>12</v>
      </c>
      <c r="D836" s="502" t="s">
        <v>1308</v>
      </c>
      <c r="E836" s="504">
        <v>22.16</v>
      </c>
    </row>
    <row r="837" spans="1:5">
      <c r="A837" s="502">
        <v>20209</v>
      </c>
      <c r="B837" s="503" t="s">
        <v>8762</v>
      </c>
      <c r="C837" s="502" t="s">
        <v>12</v>
      </c>
      <c r="D837" s="502" t="s">
        <v>1308</v>
      </c>
      <c r="E837" s="504">
        <v>26.47</v>
      </c>
    </row>
    <row r="838" spans="1:5">
      <c r="A838" s="502">
        <v>4430</v>
      </c>
      <c r="B838" s="503" t="s">
        <v>8763</v>
      </c>
      <c r="C838" s="502" t="s">
        <v>12</v>
      </c>
      <c r="D838" s="502" t="s">
        <v>1335</v>
      </c>
      <c r="E838" s="504">
        <v>12.97</v>
      </c>
    </row>
    <row r="839" spans="1:5">
      <c r="A839" s="502">
        <v>4433</v>
      </c>
      <c r="B839" s="503" t="s">
        <v>8764</v>
      </c>
      <c r="C839" s="502" t="s">
        <v>12</v>
      </c>
      <c r="D839" s="502" t="s">
        <v>1308</v>
      </c>
      <c r="E839" s="504">
        <v>25.36</v>
      </c>
    </row>
    <row r="840" spans="1:5">
      <c r="A840" s="502">
        <v>4400</v>
      </c>
      <c r="B840" s="503" t="s">
        <v>8765</v>
      </c>
      <c r="C840" s="502" t="s">
        <v>12</v>
      </c>
      <c r="D840" s="502" t="s">
        <v>1308</v>
      </c>
      <c r="E840" s="504">
        <v>20.64</v>
      </c>
    </row>
    <row r="841" spans="1:5">
      <c r="A841" s="502">
        <v>2729</v>
      </c>
      <c r="B841" s="503" t="s">
        <v>8766</v>
      </c>
      <c r="C841" s="502" t="s">
        <v>13</v>
      </c>
      <c r="D841" s="502" t="s">
        <v>1308</v>
      </c>
      <c r="E841" s="504">
        <v>31.99</v>
      </c>
    </row>
    <row r="842" spans="1:5">
      <c r="A842" s="502">
        <v>37106</v>
      </c>
      <c r="B842" s="503" t="s">
        <v>8767</v>
      </c>
      <c r="C842" s="502" t="s">
        <v>13</v>
      </c>
      <c r="D842" s="502" t="s">
        <v>1308</v>
      </c>
      <c r="E842" s="504">
        <v>5534.86</v>
      </c>
    </row>
    <row r="843" spans="1:5">
      <c r="A843" s="502">
        <v>11869</v>
      </c>
      <c r="B843" s="503" t="s">
        <v>8768</v>
      </c>
      <c r="C843" s="502" t="s">
        <v>13</v>
      </c>
      <c r="D843" s="502" t="s">
        <v>1308</v>
      </c>
      <c r="E843" s="504">
        <v>1106.97</v>
      </c>
    </row>
    <row r="844" spans="1:5">
      <c r="A844" s="502">
        <v>43981</v>
      </c>
      <c r="B844" s="503" t="s">
        <v>8769</v>
      </c>
      <c r="C844" s="502" t="s">
        <v>13</v>
      </c>
      <c r="D844" s="502" t="s">
        <v>1308</v>
      </c>
      <c r="E844" s="504">
        <v>8340.98</v>
      </c>
    </row>
    <row r="845" spans="1:5">
      <c r="A845" s="502">
        <v>37104</v>
      </c>
      <c r="B845" s="503" t="s">
        <v>8770</v>
      </c>
      <c r="C845" s="502" t="s">
        <v>13</v>
      </c>
      <c r="D845" s="502" t="s">
        <v>1308</v>
      </c>
      <c r="E845" s="504">
        <v>1389.27</v>
      </c>
    </row>
    <row r="846" spans="1:5">
      <c r="A846" s="502">
        <v>43982</v>
      </c>
      <c r="B846" s="503" t="s">
        <v>8771</v>
      </c>
      <c r="C846" s="502" t="s">
        <v>13</v>
      </c>
      <c r="D846" s="502" t="s">
        <v>1308</v>
      </c>
      <c r="E846" s="504">
        <v>13176.64</v>
      </c>
    </row>
    <row r="847" spans="1:5">
      <c r="A847" s="502">
        <v>43978</v>
      </c>
      <c r="B847" s="503" t="s">
        <v>8772</v>
      </c>
      <c r="C847" s="502" t="s">
        <v>13</v>
      </c>
      <c r="D847" s="502" t="s">
        <v>1308</v>
      </c>
      <c r="E847" s="504">
        <v>2058.87</v>
      </c>
    </row>
    <row r="848" spans="1:5">
      <c r="A848" s="502">
        <v>11871</v>
      </c>
      <c r="B848" s="503" t="s">
        <v>8773</v>
      </c>
      <c r="C848" s="502" t="s">
        <v>13</v>
      </c>
      <c r="D848" s="502" t="s">
        <v>1308</v>
      </c>
      <c r="E848" s="504">
        <v>516.01</v>
      </c>
    </row>
    <row r="849" spans="1:5">
      <c r="A849" s="502">
        <v>37105</v>
      </c>
      <c r="B849" s="503" t="s">
        <v>8774</v>
      </c>
      <c r="C849" s="502" t="s">
        <v>13</v>
      </c>
      <c r="D849" s="502" t="s">
        <v>1308</v>
      </c>
      <c r="E849" s="504">
        <v>3175.01</v>
      </c>
    </row>
    <row r="850" spans="1:5">
      <c r="A850" s="502">
        <v>43980</v>
      </c>
      <c r="B850" s="503" t="s">
        <v>8775</v>
      </c>
      <c r="C850" s="502" t="s">
        <v>13</v>
      </c>
      <c r="D850" s="502" t="s">
        <v>1308</v>
      </c>
      <c r="E850" s="504">
        <v>3954.14</v>
      </c>
    </row>
    <row r="851" spans="1:5">
      <c r="A851" s="502">
        <v>43979</v>
      </c>
      <c r="B851" s="503" t="s">
        <v>8776</v>
      </c>
      <c r="C851" s="502" t="s">
        <v>13</v>
      </c>
      <c r="D851" s="502" t="s">
        <v>1308</v>
      </c>
      <c r="E851" s="504">
        <v>742.94</v>
      </c>
    </row>
    <row r="852" spans="1:5">
      <c r="A852" s="502">
        <v>11868</v>
      </c>
      <c r="B852" s="503" t="s">
        <v>8777</v>
      </c>
      <c r="C852" s="502" t="s">
        <v>13</v>
      </c>
      <c r="D852" s="502" t="s">
        <v>1308</v>
      </c>
      <c r="E852" s="504">
        <v>718.5</v>
      </c>
    </row>
    <row r="853" spans="1:5">
      <c r="A853" s="502">
        <v>34636</v>
      </c>
      <c r="B853" s="503" t="s">
        <v>8778</v>
      </c>
      <c r="C853" s="502" t="s">
        <v>13</v>
      </c>
      <c r="D853" s="502" t="s">
        <v>1335</v>
      </c>
      <c r="E853" s="504">
        <v>510.23</v>
      </c>
    </row>
    <row r="854" spans="1:5">
      <c r="A854" s="502">
        <v>34639</v>
      </c>
      <c r="B854" s="503" t="s">
        <v>8779</v>
      </c>
      <c r="C854" s="502" t="s">
        <v>13</v>
      </c>
      <c r="D854" s="502" t="s">
        <v>1308</v>
      </c>
      <c r="E854" s="504">
        <v>1177.7</v>
      </c>
    </row>
    <row r="855" spans="1:5">
      <c r="A855" s="502">
        <v>34640</v>
      </c>
      <c r="B855" s="503" t="s">
        <v>8780</v>
      </c>
      <c r="C855" s="502" t="s">
        <v>13</v>
      </c>
      <c r="D855" s="502" t="s">
        <v>1308</v>
      </c>
      <c r="E855" s="504">
        <v>1335.92</v>
      </c>
    </row>
    <row r="856" spans="1:5">
      <c r="A856" s="502">
        <v>43977</v>
      </c>
      <c r="B856" s="503" t="s">
        <v>8781</v>
      </c>
      <c r="C856" s="502" t="s">
        <v>13</v>
      </c>
      <c r="D856" s="502" t="s">
        <v>1308</v>
      </c>
      <c r="E856" s="504">
        <v>2303.04</v>
      </c>
    </row>
    <row r="857" spans="1:5">
      <c r="A857" s="502">
        <v>34637</v>
      </c>
      <c r="B857" s="503" t="s">
        <v>8782</v>
      </c>
      <c r="C857" s="502" t="s">
        <v>13</v>
      </c>
      <c r="D857" s="502" t="s">
        <v>1308</v>
      </c>
      <c r="E857" s="504">
        <v>308.56</v>
      </c>
    </row>
    <row r="858" spans="1:5">
      <c r="A858" s="502">
        <v>34638</v>
      </c>
      <c r="B858" s="503" t="s">
        <v>8783</v>
      </c>
      <c r="C858" s="502" t="s">
        <v>13</v>
      </c>
      <c r="D858" s="502" t="s">
        <v>1308</v>
      </c>
      <c r="E858" s="504">
        <v>477.28</v>
      </c>
    </row>
    <row r="859" spans="1:5">
      <c r="A859" s="502">
        <v>34641</v>
      </c>
      <c r="B859" s="503" t="s">
        <v>8784</v>
      </c>
      <c r="C859" s="502" t="s">
        <v>13</v>
      </c>
      <c r="D859" s="502" t="s">
        <v>1308</v>
      </c>
      <c r="E859" s="504">
        <v>117.36</v>
      </c>
    </row>
    <row r="860" spans="1:5">
      <c r="A860" s="502">
        <v>43434</v>
      </c>
      <c r="B860" s="503" t="s">
        <v>8785</v>
      </c>
      <c r="C860" s="502" t="s">
        <v>13</v>
      </c>
      <c r="D860" s="502" t="s">
        <v>1308</v>
      </c>
      <c r="E860" s="504">
        <v>126.89</v>
      </c>
    </row>
    <row r="861" spans="1:5">
      <c r="A861" s="502">
        <v>43435</v>
      </c>
      <c r="B861" s="503" t="s">
        <v>8786</v>
      </c>
      <c r="C861" s="502" t="s">
        <v>13</v>
      </c>
      <c r="D861" s="502" t="s">
        <v>1308</v>
      </c>
      <c r="E861" s="504">
        <v>232.63</v>
      </c>
    </row>
    <row r="862" spans="1:5">
      <c r="A862" s="502">
        <v>43436</v>
      </c>
      <c r="B862" s="503" t="s">
        <v>8787</v>
      </c>
      <c r="C862" s="502" t="s">
        <v>13</v>
      </c>
      <c r="D862" s="502" t="s">
        <v>1308</v>
      </c>
      <c r="E862" s="504">
        <v>407.11</v>
      </c>
    </row>
    <row r="863" spans="1:5">
      <c r="A863" s="502">
        <v>43437</v>
      </c>
      <c r="B863" s="503" t="s">
        <v>8788</v>
      </c>
      <c r="C863" s="502" t="s">
        <v>13</v>
      </c>
      <c r="D863" s="502" t="s">
        <v>1308</v>
      </c>
      <c r="E863" s="504">
        <v>738.09</v>
      </c>
    </row>
    <row r="864" spans="1:5">
      <c r="A864" s="502">
        <v>43438</v>
      </c>
      <c r="B864" s="503" t="s">
        <v>8789</v>
      </c>
      <c r="C864" s="502" t="s">
        <v>13</v>
      </c>
      <c r="D864" s="502" t="s">
        <v>1308</v>
      </c>
      <c r="E864" s="504">
        <v>1321.79</v>
      </c>
    </row>
    <row r="865" spans="1:5">
      <c r="A865" s="502">
        <v>41627</v>
      </c>
      <c r="B865" s="503" t="s">
        <v>8790</v>
      </c>
      <c r="C865" s="502" t="s">
        <v>13</v>
      </c>
      <c r="D865" s="502" t="s">
        <v>1308</v>
      </c>
      <c r="E865" s="504">
        <v>195.62</v>
      </c>
    </row>
    <row r="866" spans="1:5">
      <c r="A866" s="502">
        <v>41628</v>
      </c>
      <c r="B866" s="503" t="s">
        <v>8791</v>
      </c>
      <c r="C866" s="502" t="s">
        <v>13</v>
      </c>
      <c r="D866" s="502" t="s">
        <v>1308</v>
      </c>
      <c r="E866" s="504">
        <v>359.52</v>
      </c>
    </row>
    <row r="867" spans="1:5">
      <c r="A867" s="502">
        <v>41629</v>
      </c>
      <c r="B867" s="503" t="s">
        <v>8792</v>
      </c>
      <c r="C867" s="502" t="s">
        <v>13</v>
      </c>
      <c r="D867" s="502" t="s">
        <v>1308</v>
      </c>
      <c r="E867" s="504">
        <v>456.81</v>
      </c>
    </row>
    <row r="868" spans="1:5">
      <c r="A868" s="502">
        <v>43429</v>
      </c>
      <c r="B868" s="503" t="s">
        <v>8793</v>
      </c>
      <c r="C868" s="502" t="s">
        <v>13</v>
      </c>
      <c r="D868" s="502" t="s">
        <v>1308</v>
      </c>
      <c r="E868" s="504">
        <v>101.21</v>
      </c>
    </row>
    <row r="869" spans="1:5">
      <c r="A869" s="502">
        <v>43430</v>
      </c>
      <c r="B869" s="503" t="s">
        <v>8794</v>
      </c>
      <c r="C869" s="502" t="s">
        <v>13</v>
      </c>
      <c r="D869" s="502" t="s">
        <v>1308</v>
      </c>
      <c r="E869" s="504">
        <v>168.13</v>
      </c>
    </row>
    <row r="870" spans="1:5">
      <c r="A870" s="502">
        <v>43431</v>
      </c>
      <c r="B870" s="503" t="s">
        <v>8795</v>
      </c>
      <c r="C870" s="502" t="s">
        <v>13</v>
      </c>
      <c r="D870" s="502" t="s">
        <v>1308</v>
      </c>
      <c r="E870" s="504">
        <v>325.69</v>
      </c>
    </row>
    <row r="871" spans="1:5">
      <c r="A871" s="502">
        <v>43432</v>
      </c>
      <c r="B871" s="503" t="s">
        <v>8796</v>
      </c>
      <c r="C871" s="502" t="s">
        <v>13</v>
      </c>
      <c r="D871" s="502" t="s">
        <v>1308</v>
      </c>
      <c r="E871" s="504">
        <v>676.75</v>
      </c>
    </row>
    <row r="872" spans="1:5">
      <c r="A872" s="502">
        <v>43433</v>
      </c>
      <c r="B872" s="503" t="s">
        <v>8797</v>
      </c>
      <c r="C872" s="502" t="s">
        <v>13</v>
      </c>
      <c r="D872" s="502" t="s">
        <v>1308</v>
      </c>
      <c r="E872" s="504">
        <v>1066.95</v>
      </c>
    </row>
    <row r="873" spans="1:5">
      <c r="A873" s="502">
        <v>43094</v>
      </c>
      <c r="B873" s="503" t="s">
        <v>8798</v>
      </c>
      <c r="C873" s="502" t="s">
        <v>13</v>
      </c>
      <c r="D873" s="502" t="s">
        <v>1308</v>
      </c>
      <c r="E873" s="504">
        <v>497.32</v>
      </c>
    </row>
    <row r="874" spans="1:5">
      <c r="A874" s="502">
        <v>43093</v>
      </c>
      <c r="B874" s="503" t="s">
        <v>8799</v>
      </c>
      <c r="C874" s="502" t="s">
        <v>13</v>
      </c>
      <c r="D874" s="502" t="s">
        <v>1308</v>
      </c>
      <c r="E874" s="504">
        <v>528.5</v>
      </c>
    </row>
    <row r="875" spans="1:5">
      <c r="A875" s="502">
        <v>11694</v>
      </c>
      <c r="B875" s="503" t="s">
        <v>8800</v>
      </c>
      <c r="C875" s="502" t="s">
        <v>13</v>
      </c>
      <c r="D875" s="502" t="s">
        <v>1308</v>
      </c>
      <c r="E875" s="504">
        <v>1038.94</v>
      </c>
    </row>
    <row r="876" spans="1:5">
      <c r="A876" s="502">
        <v>1030</v>
      </c>
      <c r="B876" s="503" t="s">
        <v>8801</v>
      </c>
      <c r="C876" s="502" t="s">
        <v>13</v>
      </c>
      <c r="D876" s="502" t="s">
        <v>1335</v>
      </c>
      <c r="E876" s="504">
        <v>47</v>
      </c>
    </row>
    <row r="877" spans="1:5">
      <c r="A877" s="502">
        <v>11881</v>
      </c>
      <c r="B877" s="503" t="s">
        <v>8802</v>
      </c>
      <c r="C877" s="502" t="s">
        <v>13</v>
      </c>
      <c r="D877" s="502" t="s">
        <v>1308</v>
      </c>
      <c r="E877" s="504">
        <v>179.76</v>
      </c>
    </row>
    <row r="878" spans="1:5">
      <c r="A878" s="502">
        <v>35277</v>
      </c>
      <c r="B878" s="503" t="s">
        <v>8803</v>
      </c>
      <c r="C878" s="502" t="s">
        <v>13</v>
      </c>
      <c r="D878" s="502" t="s">
        <v>1308</v>
      </c>
      <c r="E878" s="504">
        <v>515.23</v>
      </c>
    </row>
    <row r="879" spans="1:5">
      <c r="A879" s="502">
        <v>10521</v>
      </c>
      <c r="B879" s="503" t="s">
        <v>8804</v>
      </c>
      <c r="C879" s="502" t="s">
        <v>13</v>
      </c>
      <c r="D879" s="502" t="s">
        <v>1308</v>
      </c>
      <c r="E879" s="504">
        <v>276.81</v>
      </c>
    </row>
    <row r="880" spans="1:5">
      <c r="A880" s="502">
        <v>10885</v>
      </c>
      <c r="B880" s="503" t="s">
        <v>8805</v>
      </c>
      <c r="C880" s="502" t="s">
        <v>13</v>
      </c>
      <c r="D880" s="502" t="s">
        <v>1308</v>
      </c>
      <c r="E880" s="504">
        <v>350.14</v>
      </c>
    </row>
    <row r="881" spans="1:5">
      <c r="A881" s="502">
        <v>20962</v>
      </c>
      <c r="B881" s="503" t="s">
        <v>8806</v>
      </c>
      <c r="C881" s="502" t="s">
        <v>13</v>
      </c>
      <c r="D881" s="502" t="s">
        <v>1335</v>
      </c>
      <c r="E881" s="504">
        <v>290</v>
      </c>
    </row>
    <row r="882" spans="1:5">
      <c r="A882" s="502">
        <v>20963</v>
      </c>
      <c r="B882" s="503" t="s">
        <v>8807</v>
      </c>
      <c r="C882" s="502" t="s">
        <v>13</v>
      </c>
      <c r="D882" s="502" t="s">
        <v>1308</v>
      </c>
      <c r="E882" s="504">
        <v>354.26</v>
      </c>
    </row>
    <row r="883" spans="1:5">
      <c r="A883" s="502">
        <v>34643</v>
      </c>
      <c r="B883" s="503" t="s">
        <v>8808</v>
      </c>
      <c r="C883" s="502" t="s">
        <v>13</v>
      </c>
      <c r="D883" s="502" t="s">
        <v>1308</v>
      </c>
      <c r="E883" s="504">
        <v>59.34</v>
      </c>
    </row>
    <row r="884" spans="1:5">
      <c r="A884" s="502">
        <v>41480</v>
      </c>
      <c r="B884" s="503" t="s">
        <v>8809</v>
      </c>
      <c r="C884" s="502" t="s">
        <v>13</v>
      </c>
      <c r="D884" s="502" t="s">
        <v>1308</v>
      </c>
      <c r="E884" s="504">
        <v>68.8</v>
      </c>
    </row>
    <row r="885" spans="1:5">
      <c r="A885" s="502">
        <v>41474</v>
      </c>
      <c r="B885" s="503" t="s">
        <v>8810</v>
      </c>
      <c r="C885" s="502" t="s">
        <v>13</v>
      </c>
      <c r="D885" s="502" t="s">
        <v>1308</v>
      </c>
      <c r="E885" s="504">
        <v>109.9</v>
      </c>
    </row>
    <row r="886" spans="1:5">
      <c r="A886" s="502">
        <v>41475</v>
      </c>
      <c r="B886" s="503" t="s">
        <v>8811</v>
      </c>
      <c r="C886" s="502" t="s">
        <v>13</v>
      </c>
      <c r="D886" s="502" t="s">
        <v>1308</v>
      </c>
      <c r="E886" s="504">
        <v>93.77</v>
      </c>
    </row>
    <row r="887" spans="1:5">
      <c r="A887" s="502">
        <v>41476</v>
      </c>
      <c r="B887" s="503" t="s">
        <v>8812</v>
      </c>
      <c r="C887" s="502" t="s">
        <v>13</v>
      </c>
      <c r="D887" s="502" t="s">
        <v>1308</v>
      </c>
      <c r="E887" s="504">
        <v>205.33</v>
      </c>
    </row>
    <row r="888" spans="1:5">
      <c r="A888" s="502">
        <v>2555</v>
      </c>
      <c r="B888" s="503" t="s">
        <v>8813</v>
      </c>
      <c r="C888" s="502" t="s">
        <v>13</v>
      </c>
      <c r="D888" s="502" t="s">
        <v>1308</v>
      </c>
      <c r="E888" s="504">
        <v>1.6</v>
      </c>
    </row>
    <row r="889" spans="1:5">
      <c r="A889" s="502">
        <v>2556</v>
      </c>
      <c r="B889" s="503" t="s">
        <v>8814</v>
      </c>
      <c r="C889" s="502" t="s">
        <v>13</v>
      </c>
      <c r="D889" s="502" t="s">
        <v>1308</v>
      </c>
      <c r="E889" s="504">
        <v>1.66</v>
      </c>
    </row>
    <row r="890" spans="1:5">
      <c r="A890" s="502">
        <v>2557</v>
      </c>
      <c r="B890" s="503" t="s">
        <v>8815</v>
      </c>
      <c r="C890" s="502" t="s">
        <v>13</v>
      </c>
      <c r="D890" s="502" t="s">
        <v>1308</v>
      </c>
      <c r="E890" s="504">
        <v>3.5</v>
      </c>
    </row>
    <row r="891" spans="1:5">
      <c r="A891" s="502">
        <v>10569</v>
      </c>
      <c r="B891" s="503" t="s">
        <v>8816</v>
      </c>
      <c r="C891" s="502" t="s">
        <v>13</v>
      </c>
      <c r="D891" s="502" t="s">
        <v>1308</v>
      </c>
      <c r="E891" s="504">
        <v>3.5</v>
      </c>
    </row>
    <row r="892" spans="1:5">
      <c r="A892" s="502">
        <v>39810</v>
      </c>
      <c r="B892" s="503" t="s">
        <v>8817</v>
      </c>
      <c r="C892" s="502" t="s">
        <v>13</v>
      </c>
      <c r="D892" s="502" t="s">
        <v>1308</v>
      </c>
      <c r="E892" s="504">
        <v>67.11</v>
      </c>
    </row>
    <row r="893" spans="1:5">
      <c r="A893" s="502">
        <v>39811</v>
      </c>
      <c r="B893" s="503" t="s">
        <v>8818</v>
      </c>
      <c r="C893" s="502" t="s">
        <v>13</v>
      </c>
      <c r="D893" s="502" t="s">
        <v>1308</v>
      </c>
      <c r="E893" s="504">
        <v>82.09</v>
      </c>
    </row>
    <row r="894" spans="1:5">
      <c r="A894" s="502">
        <v>39812</v>
      </c>
      <c r="B894" s="503" t="s">
        <v>8819</v>
      </c>
      <c r="C894" s="502" t="s">
        <v>13</v>
      </c>
      <c r="D894" s="502" t="s">
        <v>1308</v>
      </c>
      <c r="E894" s="504">
        <v>134.97999999999999</v>
      </c>
    </row>
    <row r="895" spans="1:5">
      <c r="A895" s="502">
        <v>43096</v>
      </c>
      <c r="B895" s="503" t="s">
        <v>8820</v>
      </c>
      <c r="C895" s="502" t="s">
        <v>13</v>
      </c>
      <c r="D895" s="502" t="s">
        <v>1308</v>
      </c>
      <c r="E895" s="504">
        <v>447.43</v>
      </c>
    </row>
    <row r="896" spans="1:5">
      <c r="A896" s="502">
        <v>43102</v>
      </c>
      <c r="B896" s="503" t="s">
        <v>8821</v>
      </c>
      <c r="C896" s="502" t="s">
        <v>13</v>
      </c>
      <c r="D896" s="502" t="s">
        <v>1308</v>
      </c>
      <c r="E896" s="504">
        <v>272.06</v>
      </c>
    </row>
    <row r="897" spans="1:5">
      <c r="A897" s="502">
        <v>43103</v>
      </c>
      <c r="B897" s="503" t="s">
        <v>8822</v>
      </c>
      <c r="C897" s="502" t="s">
        <v>13</v>
      </c>
      <c r="D897" s="502" t="s">
        <v>1308</v>
      </c>
      <c r="E897" s="504">
        <v>400.62</v>
      </c>
    </row>
    <row r="898" spans="1:5">
      <c r="A898" s="502">
        <v>43098</v>
      </c>
      <c r="B898" s="503" t="s">
        <v>8823</v>
      </c>
      <c r="C898" s="502" t="s">
        <v>13</v>
      </c>
      <c r="D898" s="502" t="s">
        <v>1308</v>
      </c>
      <c r="E898" s="504">
        <v>151.56</v>
      </c>
    </row>
    <row r="899" spans="1:5">
      <c r="A899" s="502">
        <v>43097</v>
      </c>
      <c r="B899" s="503" t="s">
        <v>8824</v>
      </c>
      <c r="C899" s="502" t="s">
        <v>13</v>
      </c>
      <c r="D899" s="502" t="s">
        <v>1308</v>
      </c>
      <c r="E899" s="504">
        <v>89.79</v>
      </c>
    </row>
    <row r="900" spans="1:5">
      <c r="A900" s="502">
        <v>43104</v>
      </c>
      <c r="B900" s="503" t="s">
        <v>8825</v>
      </c>
      <c r="C900" s="502" t="s">
        <v>13</v>
      </c>
      <c r="D900" s="502" t="s">
        <v>1308</v>
      </c>
      <c r="E900" s="504">
        <v>1062.1400000000001</v>
      </c>
    </row>
    <row r="901" spans="1:5">
      <c r="A901" s="502">
        <v>39771</v>
      </c>
      <c r="B901" s="503" t="s">
        <v>8826</v>
      </c>
      <c r="C901" s="502" t="s">
        <v>13</v>
      </c>
      <c r="D901" s="502" t="s">
        <v>1308</v>
      </c>
      <c r="E901" s="504">
        <v>33.69</v>
      </c>
    </row>
    <row r="902" spans="1:5">
      <c r="A902" s="502">
        <v>39772</v>
      </c>
      <c r="B902" s="503" t="s">
        <v>8827</v>
      </c>
      <c r="C902" s="502" t="s">
        <v>13</v>
      </c>
      <c r="D902" s="502" t="s">
        <v>1308</v>
      </c>
      <c r="E902" s="504">
        <v>66.22</v>
      </c>
    </row>
    <row r="903" spans="1:5">
      <c r="A903" s="502">
        <v>39773</v>
      </c>
      <c r="B903" s="503" t="s">
        <v>8828</v>
      </c>
      <c r="C903" s="502" t="s">
        <v>13</v>
      </c>
      <c r="D903" s="502" t="s">
        <v>1308</v>
      </c>
      <c r="E903" s="504">
        <v>106.43</v>
      </c>
    </row>
    <row r="904" spans="1:5">
      <c r="A904" s="502">
        <v>39774</v>
      </c>
      <c r="B904" s="503" t="s">
        <v>8829</v>
      </c>
      <c r="C904" s="502" t="s">
        <v>13</v>
      </c>
      <c r="D904" s="502" t="s">
        <v>1308</v>
      </c>
      <c r="E904" s="504">
        <v>159.19</v>
      </c>
    </row>
    <row r="905" spans="1:5">
      <c r="A905" s="502">
        <v>39775</v>
      </c>
      <c r="B905" s="503" t="s">
        <v>8830</v>
      </c>
      <c r="C905" s="502" t="s">
        <v>13</v>
      </c>
      <c r="D905" s="502" t="s">
        <v>1308</v>
      </c>
      <c r="E905" s="504">
        <v>212.46</v>
      </c>
    </row>
    <row r="906" spans="1:5">
      <c r="A906" s="502">
        <v>39776</v>
      </c>
      <c r="B906" s="503" t="s">
        <v>8831</v>
      </c>
      <c r="C906" s="502" t="s">
        <v>13</v>
      </c>
      <c r="D906" s="502" t="s">
        <v>1308</v>
      </c>
      <c r="E906" s="504">
        <v>256.77</v>
      </c>
    </row>
    <row r="907" spans="1:5">
      <c r="A907" s="502">
        <v>39777</v>
      </c>
      <c r="B907" s="503" t="s">
        <v>8832</v>
      </c>
      <c r="C907" s="502" t="s">
        <v>13</v>
      </c>
      <c r="D907" s="502" t="s">
        <v>1308</v>
      </c>
      <c r="E907" s="504">
        <v>325.44</v>
      </c>
    </row>
    <row r="908" spans="1:5">
      <c r="A908" s="502">
        <v>20254</v>
      </c>
      <c r="B908" s="503" t="s">
        <v>8833</v>
      </c>
      <c r="C908" s="502" t="s">
        <v>13</v>
      </c>
      <c r="D908" s="502" t="s">
        <v>1308</v>
      </c>
      <c r="E908" s="504">
        <v>23.62</v>
      </c>
    </row>
    <row r="909" spans="1:5">
      <c r="A909" s="502">
        <v>20253</v>
      </c>
      <c r="B909" s="503" t="s">
        <v>8834</v>
      </c>
      <c r="C909" s="502" t="s">
        <v>13</v>
      </c>
      <c r="D909" s="502" t="s">
        <v>1308</v>
      </c>
      <c r="E909" s="504">
        <v>77.569999999999993</v>
      </c>
    </row>
    <row r="910" spans="1:5">
      <c r="A910" s="502">
        <v>1872</v>
      </c>
      <c r="B910" s="503" t="s">
        <v>8835</v>
      </c>
      <c r="C910" s="502" t="s">
        <v>13</v>
      </c>
      <c r="D910" s="502" t="s">
        <v>1308</v>
      </c>
      <c r="E910" s="504">
        <v>2.73</v>
      </c>
    </row>
    <row r="911" spans="1:5">
      <c r="A911" s="502">
        <v>1873</v>
      </c>
      <c r="B911" s="503" t="s">
        <v>8836</v>
      </c>
      <c r="C911" s="502" t="s">
        <v>13</v>
      </c>
      <c r="D911" s="502" t="s">
        <v>1308</v>
      </c>
      <c r="E911" s="504">
        <v>5.42</v>
      </c>
    </row>
    <row r="912" spans="1:5">
      <c r="A912" s="502">
        <v>14055</v>
      </c>
      <c r="B912" s="503" t="s">
        <v>8837</v>
      </c>
      <c r="C912" s="502" t="s">
        <v>13</v>
      </c>
      <c r="D912" s="502" t="s">
        <v>1308</v>
      </c>
      <c r="E912" s="504">
        <v>708.82</v>
      </c>
    </row>
    <row r="913" spans="1:5">
      <c r="A913" s="502">
        <v>11247</v>
      </c>
      <c r="B913" s="503" t="s">
        <v>8838</v>
      </c>
      <c r="C913" s="502" t="s">
        <v>13</v>
      </c>
      <c r="D913" s="502" t="s">
        <v>1308</v>
      </c>
      <c r="E913" s="504">
        <v>1491.51</v>
      </c>
    </row>
    <row r="914" spans="1:5">
      <c r="A914" s="502">
        <v>11250</v>
      </c>
      <c r="B914" s="503" t="s">
        <v>8839</v>
      </c>
      <c r="C914" s="502" t="s">
        <v>13</v>
      </c>
      <c r="D914" s="502" t="s">
        <v>1308</v>
      </c>
      <c r="E914" s="504">
        <v>64.209999999999994</v>
      </c>
    </row>
    <row r="915" spans="1:5">
      <c r="A915" s="502">
        <v>11249</v>
      </c>
      <c r="B915" s="503" t="s">
        <v>8840</v>
      </c>
      <c r="C915" s="502" t="s">
        <v>13</v>
      </c>
      <c r="D915" s="502" t="s">
        <v>1308</v>
      </c>
      <c r="E915" s="504">
        <v>2913.44</v>
      </c>
    </row>
    <row r="916" spans="1:5">
      <c r="A916" s="502">
        <v>11251</v>
      </c>
      <c r="B916" s="503" t="s">
        <v>8841</v>
      </c>
      <c r="C916" s="502" t="s">
        <v>13</v>
      </c>
      <c r="D916" s="502" t="s">
        <v>1308</v>
      </c>
      <c r="E916" s="504">
        <v>142.22999999999999</v>
      </c>
    </row>
    <row r="917" spans="1:5">
      <c r="A917" s="502">
        <v>11253</v>
      </c>
      <c r="B917" s="503" t="s">
        <v>8842</v>
      </c>
      <c r="C917" s="502" t="s">
        <v>13</v>
      </c>
      <c r="D917" s="502" t="s">
        <v>1308</v>
      </c>
      <c r="E917" s="504">
        <v>235.69</v>
      </c>
    </row>
    <row r="918" spans="1:5">
      <c r="A918" s="502">
        <v>11255</v>
      </c>
      <c r="B918" s="503" t="s">
        <v>8843</v>
      </c>
      <c r="C918" s="502" t="s">
        <v>13</v>
      </c>
      <c r="D918" s="502" t="s">
        <v>1308</v>
      </c>
      <c r="E918" s="504">
        <v>352.36</v>
      </c>
    </row>
    <row r="919" spans="1:5">
      <c r="A919" s="502">
        <v>11256</v>
      </c>
      <c r="B919" s="503" t="s">
        <v>8844</v>
      </c>
      <c r="C919" s="502" t="s">
        <v>13</v>
      </c>
      <c r="D919" s="502" t="s">
        <v>1308</v>
      </c>
      <c r="E919" s="504">
        <v>441.36</v>
      </c>
    </row>
    <row r="920" spans="1:5">
      <c r="A920" s="502">
        <v>39693</v>
      </c>
      <c r="B920" s="503" t="s">
        <v>8845</v>
      </c>
      <c r="C920" s="502" t="s">
        <v>13</v>
      </c>
      <c r="D920" s="502" t="s">
        <v>1308</v>
      </c>
      <c r="E920" s="504">
        <v>2771.97</v>
      </c>
    </row>
    <row r="921" spans="1:5">
      <c r="A921" s="502">
        <v>39692</v>
      </c>
      <c r="B921" s="503" t="s">
        <v>8846</v>
      </c>
      <c r="C921" s="502" t="s">
        <v>13</v>
      </c>
      <c r="D921" s="502" t="s">
        <v>1308</v>
      </c>
      <c r="E921" s="504">
        <v>886.97</v>
      </c>
    </row>
    <row r="922" spans="1:5">
      <c r="A922" s="502">
        <v>1062</v>
      </c>
      <c r="B922" s="503" t="s">
        <v>8847</v>
      </c>
      <c r="C922" s="502" t="s">
        <v>13</v>
      </c>
      <c r="D922" s="502" t="s">
        <v>1308</v>
      </c>
      <c r="E922" s="504">
        <v>281.08999999999997</v>
      </c>
    </row>
    <row r="923" spans="1:5">
      <c r="A923" s="502">
        <v>39686</v>
      </c>
      <c r="B923" s="503" t="s">
        <v>8848</v>
      </c>
      <c r="C923" s="502" t="s">
        <v>13</v>
      </c>
      <c r="D923" s="502" t="s">
        <v>1308</v>
      </c>
      <c r="E923" s="504">
        <v>455.15</v>
      </c>
    </row>
    <row r="924" spans="1:5">
      <c r="A924" s="502">
        <v>43095</v>
      </c>
      <c r="B924" s="503" t="s">
        <v>8849</v>
      </c>
      <c r="C924" s="502" t="s">
        <v>13</v>
      </c>
      <c r="D924" s="502" t="s">
        <v>1308</v>
      </c>
      <c r="E924" s="504">
        <v>294.83999999999997</v>
      </c>
    </row>
    <row r="925" spans="1:5">
      <c r="A925" s="502">
        <v>1871</v>
      </c>
      <c r="B925" s="503" t="s">
        <v>8850</v>
      </c>
      <c r="C925" s="502" t="s">
        <v>13</v>
      </c>
      <c r="D925" s="502" t="s">
        <v>1308</v>
      </c>
      <c r="E925" s="504">
        <v>4.88</v>
      </c>
    </row>
    <row r="926" spans="1:5">
      <c r="A926" s="502">
        <v>12001</v>
      </c>
      <c r="B926" s="503" t="s">
        <v>8851</v>
      </c>
      <c r="C926" s="502" t="s">
        <v>13</v>
      </c>
      <c r="D926" s="502" t="s">
        <v>1308</v>
      </c>
      <c r="E926" s="504">
        <v>7.05</v>
      </c>
    </row>
    <row r="927" spans="1:5">
      <c r="A927" s="502">
        <v>11882</v>
      </c>
      <c r="B927" s="503" t="s">
        <v>8852</v>
      </c>
      <c r="C927" s="502" t="s">
        <v>13</v>
      </c>
      <c r="D927" s="502" t="s">
        <v>1308</v>
      </c>
      <c r="E927" s="504">
        <v>129</v>
      </c>
    </row>
    <row r="928" spans="1:5">
      <c r="A928" s="502">
        <v>1068</v>
      </c>
      <c r="B928" s="503" t="s">
        <v>8853</v>
      </c>
      <c r="C928" s="502" t="s">
        <v>13</v>
      </c>
      <c r="D928" s="502" t="s">
        <v>1308</v>
      </c>
      <c r="E928" s="504">
        <v>1854.11</v>
      </c>
    </row>
    <row r="929" spans="1:5">
      <c r="A929" s="502">
        <v>39690</v>
      </c>
      <c r="B929" s="503" t="s">
        <v>8854</v>
      </c>
      <c r="C929" s="502" t="s">
        <v>13</v>
      </c>
      <c r="D929" s="502" t="s">
        <v>1308</v>
      </c>
      <c r="E929" s="504">
        <v>3110.58</v>
      </c>
    </row>
    <row r="930" spans="1:5">
      <c r="A930" s="502">
        <v>39691</v>
      </c>
      <c r="B930" s="503" t="s">
        <v>8855</v>
      </c>
      <c r="C930" s="502" t="s">
        <v>13</v>
      </c>
      <c r="D930" s="502" t="s">
        <v>1308</v>
      </c>
      <c r="E930" s="504">
        <v>3912.24</v>
      </c>
    </row>
    <row r="931" spans="1:5">
      <c r="A931" s="502">
        <v>39808</v>
      </c>
      <c r="B931" s="503" t="s">
        <v>8856</v>
      </c>
      <c r="C931" s="502" t="s">
        <v>13</v>
      </c>
      <c r="D931" s="502" t="s">
        <v>1308</v>
      </c>
      <c r="E931" s="504">
        <v>153.93</v>
      </c>
    </row>
    <row r="932" spans="1:5">
      <c r="A932" s="502">
        <v>39809</v>
      </c>
      <c r="B932" s="503" t="s">
        <v>8857</v>
      </c>
      <c r="C932" s="502" t="s">
        <v>13</v>
      </c>
      <c r="D932" s="502" t="s">
        <v>1308</v>
      </c>
      <c r="E932" s="504">
        <v>365.09</v>
      </c>
    </row>
    <row r="933" spans="1:5">
      <c r="A933" s="502">
        <v>43439</v>
      </c>
      <c r="B933" s="503" t="s">
        <v>8858</v>
      </c>
      <c r="C933" s="502" t="s">
        <v>13</v>
      </c>
      <c r="D933" s="502" t="s">
        <v>1308</v>
      </c>
      <c r="E933" s="504">
        <v>592.16</v>
      </c>
    </row>
    <row r="934" spans="1:5">
      <c r="A934" s="502">
        <v>5103</v>
      </c>
      <c r="B934" s="503" t="s">
        <v>8859</v>
      </c>
      <c r="C934" s="502" t="s">
        <v>13</v>
      </c>
      <c r="D934" s="502" t="s">
        <v>1308</v>
      </c>
      <c r="E934" s="504">
        <v>32.619999999999997</v>
      </c>
    </row>
    <row r="935" spans="1:5">
      <c r="A935" s="502">
        <v>11880</v>
      </c>
      <c r="B935" s="503" t="s">
        <v>8860</v>
      </c>
      <c r="C935" s="502" t="s">
        <v>13</v>
      </c>
      <c r="D935" s="502" t="s">
        <v>1308</v>
      </c>
      <c r="E935" s="504">
        <v>137.19</v>
      </c>
    </row>
    <row r="936" spans="1:5">
      <c r="A936" s="502">
        <v>11714</v>
      </c>
      <c r="B936" s="503" t="s">
        <v>8861</v>
      </c>
      <c r="C936" s="502" t="s">
        <v>13</v>
      </c>
      <c r="D936" s="502" t="s">
        <v>1308</v>
      </c>
      <c r="E936" s="504">
        <v>93.46</v>
      </c>
    </row>
    <row r="937" spans="1:5">
      <c r="A937" s="502">
        <v>11712</v>
      </c>
      <c r="B937" s="503" t="s">
        <v>8862</v>
      </c>
      <c r="C937" s="502" t="s">
        <v>13</v>
      </c>
      <c r="D937" s="502" t="s">
        <v>1335</v>
      </c>
      <c r="E937" s="504">
        <v>61.03</v>
      </c>
    </row>
    <row r="938" spans="1:5">
      <c r="A938" s="502">
        <v>11717</v>
      </c>
      <c r="B938" s="503" t="s">
        <v>8863</v>
      </c>
      <c r="C938" s="502" t="s">
        <v>13</v>
      </c>
      <c r="D938" s="502" t="s">
        <v>1308</v>
      </c>
      <c r="E938" s="504">
        <v>73.569999999999993</v>
      </c>
    </row>
    <row r="939" spans="1:5">
      <c r="A939" s="502">
        <v>1106</v>
      </c>
      <c r="B939" s="503" t="s">
        <v>8864</v>
      </c>
      <c r="C939" s="502" t="s">
        <v>27</v>
      </c>
      <c r="D939" s="502" t="s">
        <v>1335</v>
      </c>
      <c r="E939" s="504">
        <v>1.52</v>
      </c>
    </row>
    <row r="940" spans="1:5">
      <c r="A940" s="502">
        <v>11161</v>
      </c>
      <c r="B940" s="503" t="s">
        <v>8865</v>
      </c>
      <c r="C940" s="502" t="s">
        <v>27</v>
      </c>
      <c r="D940" s="502" t="s">
        <v>1308</v>
      </c>
      <c r="E940" s="504">
        <v>2.54</v>
      </c>
    </row>
    <row r="941" spans="1:5">
      <c r="A941" s="502">
        <v>1107</v>
      </c>
      <c r="B941" s="503" t="s">
        <v>8866</v>
      </c>
      <c r="C941" s="502" t="s">
        <v>27</v>
      </c>
      <c r="D941" s="502" t="s">
        <v>1308</v>
      </c>
      <c r="E941" s="504">
        <v>1.29</v>
      </c>
    </row>
    <row r="942" spans="1:5">
      <c r="A942" s="502">
        <v>44479</v>
      </c>
      <c r="B942" s="503" t="s">
        <v>8867</v>
      </c>
      <c r="C942" s="502" t="s">
        <v>27</v>
      </c>
      <c r="D942" s="502" t="s">
        <v>1308</v>
      </c>
      <c r="E942" s="504">
        <v>0.28000000000000003</v>
      </c>
    </row>
    <row r="943" spans="1:5">
      <c r="A943" s="502">
        <v>4759</v>
      </c>
      <c r="B943" s="503" t="s">
        <v>8868</v>
      </c>
      <c r="C943" s="502" t="s">
        <v>250</v>
      </c>
      <c r="D943" s="502" t="s">
        <v>1308</v>
      </c>
      <c r="E943" s="504">
        <v>19.77</v>
      </c>
    </row>
    <row r="944" spans="1:5">
      <c r="A944" s="502">
        <v>41068</v>
      </c>
      <c r="B944" s="503" t="s">
        <v>8869</v>
      </c>
      <c r="C944" s="502" t="s">
        <v>1176</v>
      </c>
      <c r="D944" s="502" t="s">
        <v>1308</v>
      </c>
      <c r="E944" s="504">
        <v>3523.51</v>
      </c>
    </row>
    <row r="945" spans="1:5">
      <c r="A945" s="502">
        <v>12618</v>
      </c>
      <c r="B945" s="503" t="s">
        <v>8870</v>
      </c>
      <c r="C945" s="502" t="s">
        <v>13</v>
      </c>
      <c r="D945" s="502" t="s">
        <v>1308</v>
      </c>
      <c r="E945" s="504">
        <v>158.75</v>
      </c>
    </row>
    <row r="946" spans="1:5">
      <c r="A946" s="502">
        <v>1108</v>
      </c>
      <c r="B946" s="503" t="s">
        <v>8871</v>
      </c>
      <c r="C946" s="502" t="s">
        <v>12</v>
      </c>
      <c r="D946" s="502" t="s">
        <v>1308</v>
      </c>
      <c r="E946" s="504">
        <v>30.23</v>
      </c>
    </row>
    <row r="947" spans="1:5">
      <c r="A947" s="502">
        <v>1117</v>
      </c>
      <c r="B947" s="503" t="s">
        <v>8872</v>
      </c>
      <c r="C947" s="502" t="s">
        <v>12</v>
      </c>
      <c r="D947" s="502" t="s">
        <v>1308</v>
      </c>
      <c r="E947" s="504">
        <v>30.47</v>
      </c>
    </row>
    <row r="948" spans="1:5">
      <c r="A948" s="502">
        <v>1118</v>
      </c>
      <c r="B948" s="503" t="s">
        <v>8873</v>
      </c>
      <c r="C948" s="502" t="s">
        <v>12</v>
      </c>
      <c r="D948" s="502" t="s">
        <v>1308</v>
      </c>
      <c r="E948" s="504">
        <v>36.020000000000003</v>
      </c>
    </row>
    <row r="949" spans="1:5">
      <c r="A949" s="502">
        <v>1110</v>
      </c>
      <c r="B949" s="503" t="s">
        <v>8874</v>
      </c>
      <c r="C949" s="502" t="s">
        <v>12</v>
      </c>
      <c r="D949" s="502" t="s">
        <v>1308</v>
      </c>
      <c r="E949" s="504">
        <v>36.020000000000003</v>
      </c>
    </row>
    <row r="950" spans="1:5">
      <c r="A950" s="502">
        <v>40784</v>
      </c>
      <c r="B950" s="503" t="s">
        <v>8875</v>
      </c>
      <c r="C950" s="502" t="s">
        <v>12</v>
      </c>
      <c r="D950" s="502" t="s">
        <v>1308</v>
      </c>
      <c r="E950" s="504">
        <v>99.34</v>
      </c>
    </row>
    <row r="951" spans="1:5">
      <c r="A951" s="502">
        <v>40782</v>
      </c>
      <c r="B951" s="503" t="s">
        <v>8876</v>
      </c>
      <c r="C951" s="502" t="s">
        <v>12</v>
      </c>
      <c r="D951" s="502" t="s">
        <v>1308</v>
      </c>
      <c r="E951" s="504">
        <v>38.979999999999997</v>
      </c>
    </row>
    <row r="952" spans="1:5">
      <c r="A952" s="502">
        <v>40783</v>
      </c>
      <c r="B952" s="503" t="s">
        <v>8877</v>
      </c>
      <c r="C952" s="502" t="s">
        <v>12</v>
      </c>
      <c r="D952" s="502" t="s">
        <v>1308</v>
      </c>
      <c r="E952" s="504">
        <v>50.78</v>
      </c>
    </row>
    <row r="953" spans="1:5">
      <c r="A953" s="502">
        <v>1109</v>
      </c>
      <c r="B953" s="503" t="s">
        <v>8878</v>
      </c>
      <c r="C953" s="502" t="s">
        <v>12</v>
      </c>
      <c r="D953" s="502" t="s">
        <v>1308</v>
      </c>
      <c r="E953" s="504">
        <v>30.23</v>
      </c>
    </row>
    <row r="954" spans="1:5">
      <c r="A954" s="502">
        <v>1119</v>
      </c>
      <c r="B954" s="503" t="s">
        <v>8879</v>
      </c>
      <c r="C954" s="502" t="s">
        <v>12</v>
      </c>
      <c r="D954" s="502" t="s">
        <v>1308</v>
      </c>
      <c r="E954" s="504">
        <v>19.489999999999998</v>
      </c>
    </row>
    <row r="955" spans="1:5">
      <c r="A955" s="502">
        <v>13115</v>
      </c>
      <c r="B955" s="503" t="s">
        <v>8880</v>
      </c>
      <c r="C955" s="502" t="s">
        <v>12</v>
      </c>
      <c r="D955" s="502" t="s">
        <v>1308</v>
      </c>
      <c r="E955" s="504">
        <v>21.34</v>
      </c>
    </row>
    <row r="956" spans="1:5">
      <c r="A956" s="502">
        <v>10541</v>
      </c>
      <c r="B956" s="503" t="s">
        <v>8881</v>
      </c>
      <c r="C956" s="502" t="s">
        <v>12</v>
      </c>
      <c r="D956" s="502" t="s">
        <v>1308</v>
      </c>
      <c r="E956" s="504">
        <v>26.08</v>
      </c>
    </row>
    <row r="957" spans="1:5">
      <c r="A957" s="502">
        <v>10542</v>
      </c>
      <c r="B957" s="503" t="s">
        <v>8882</v>
      </c>
      <c r="C957" s="502" t="s">
        <v>12</v>
      </c>
      <c r="D957" s="502" t="s">
        <v>1308</v>
      </c>
      <c r="E957" s="504">
        <v>34.1</v>
      </c>
    </row>
    <row r="958" spans="1:5">
      <c r="A958" s="502">
        <v>10543</v>
      </c>
      <c r="B958" s="503" t="s">
        <v>8883</v>
      </c>
      <c r="C958" s="502" t="s">
        <v>12</v>
      </c>
      <c r="D958" s="502" t="s">
        <v>1308</v>
      </c>
      <c r="E958" s="504">
        <v>55.33</v>
      </c>
    </row>
    <row r="959" spans="1:5">
      <c r="A959" s="502">
        <v>10544</v>
      </c>
      <c r="B959" s="503" t="s">
        <v>8884</v>
      </c>
      <c r="C959" s="502" t="s">
        <v>12</v>
      </c>
      <c r="D959" s="502" t="s">
        <v>1308</v>
      </c>
      <c r="E959" s="504">
        <v>71.569999999999993</v>
      </c>
    </row>
    <row r="960" spans="1:5">
      <c r="A960" s="502">
        <v>10545</v>
      </c>
      <c r="B960" s="503" t="s">
        <v>8885</v>
      </c>
      <c r="C960" s="502" t="s">
        <v>12</v>
      </c>
      <c r="D960" s="502" t="s">
        <v>1308</v>
      </c>
      <c r="E960" s="504">
        <v>133.75</v>
      </c>
    </row>
    <row r="961" spans="1:5">
      <c r="A961" s="502">
        <v>38365</v>
      </c>
      <c r="B961" s="503" t="s">
        <v>8886</v>
      </c>
      <c r="C961" s="502" t="s">
        <v>15</v>
      </c>
      <c r="D961" s="502" t="s">
        <v>1308</v>
      </c>
      <c r="E961" s="504">
        <v>1.92</v>
      </c>
    </row>
    <row r="962" spans="1:5">
      <c r="A962" s="502">
        <v>44056</v>
      </c>
      <c r="B962" s="503" t="s">
        <v>8887</v>
      </c>
      <c r="C962" s="502" t="s">
        <v>13</v>
      </c>
      <c r="D962" s="502" t="s">
        <v>1308</v>
      </c>
      <c r="E962" s="504"/>
    </row>
    <row r="963" spans="1:5">
      <c r="A963" s="502">
        <v>44057</v>
      </c>
      <c r="B963" s="503" t="s">
        <v>8888</v>
      </c>
      <c r="C963" s="502" t="s">
        <v>13</v>
      </c>
      <c r="D963" s="502" t="s">
        <v>1335</v>
      </c>
      <c r="E963" s="504"/>
    </row>
    <row r="964" spans="1:5">
      <c r="A964" s="502">
        <v>37754</v>
      </c>
      <c r="B964" s="503" t="s">
        <v>8889</v>
      </c>
      <c r="C964" s="502" t="s">
        <v>13</v>
      </c>
      <c r="D964" s="502" t="s">
        <v>1308</v>
      </c>
      <c r="E964" s="504"/>
    </row>
    <row r="965" spans="1:5">
      <c r="A965" s="502">
        <v>37757</v>
      </c>
      <c r="B965" s="503" t="s">
        <v>8890</v>
      </c>
      <c r="C965" s="502" t="s">
        <v>13</v>
      </c>
      <c r="D965" s="502" t="s">
        <v>1308</v>
      </c>
      <c r="E965" s="504"/>
    </row>
    <row r="966" spans="1:5">
      <c r="A966" s="502">
        <v>44058</v>
      </c>
      <c r="B966" s="503" t="s">
        <v>8891</v>
      </c>
      <c r="C966" s="502" t="s">
        <v>13</v>
      </c>
      <c r="D966" s="502" t="s">
        <v>1308</v>
      </c>
      <c r="E966" s="504"/>
    </row>
    <row r="967" spans="1:5">
      <c r="A967" s="502">
        <v>37752</v>
      </c>
      <c r="B967" s="503" t="s">
        <v>8892</v>
      </c>
      <c r="C967" s="502" t="s">
        <v>13</v>
      </c>
      <c r="D967" s="502" t="s">
        <v>1308</v>
      </c>
      <c r="E967" s="504"/>
    </row>
    <row r="968" spans="1:5">
      <c r="A968" s="502">
        <v>44059</v>
      </c>
      <c r="B968" s="503" t="s">
        <v>8893</v>
      </c>
      <c r="C968" s="502" t="s">
        <v>13</v>
      </c>
      <c r="D968" s="502" t="s">
        <v>1308</v>
      </c>
      <c r="E968" s="504"/>
    </row>
    <row r="969" spans="1:5">
      <c r="A969" s="502">
        <v>37750</v>
      </c>
      <c r="B969" s="503" t="s">
        <v>8894</v>
      </c>
      <c r="C969" s="502" t="s">
        <v>13</v>
      </c>
      <c r="D969" s="502" t="s">
        <v>1308</v>
      </c>
      <c r="E969" s="504"/>
    </row>
    <row r="970" spans="1:5">
      <c r="A970" s="502">
        <v>37758</v>
      </c>
      <c r="B970" s="503" t="s">
        <v>8895</v>
      </c>
      <c r="C970" s="502" t="s">
        <v>13</v>
      </c>
      <c r="D970" s="502" t="s">
        <v>1308</v>
      </c>
      <c r="E970" s="504"/>
    </row>
    <row r="971" spans="1:5">
      <c r="A971" s="502">
        <v>44060</v>
      </c>
      <c r="B971" s="503" t="s">
        <v>8896</v>
      </c>
      <c r="C971" s="502" t="s">
        <v>13</v>
      </c>
      <c r="D971" s="502" t="s">
        <v>1308</v>
      </c>
      <c r="E971" s="504"/>
    </row>
    <row r="972" spans="1:5">
      <c r="A972" s="502">
        <v>37749</v>
      </c>
      <c r="B972" s="503" t="s">
        <v>8897</v>
      </c>
      <c r="C972" s="502" t="s">
        <v>13</v>
      </c>
      <c r="D972" s="502" t="s">
        <v>1308</v>
      </c>
      <c r="E972" s="504"/>
    </row>
    <row r="973" spans="1:5">
      <c r="A973" s="502">
        <v>44061</v>
      </c>
      <c r="B973" s="503" t="s">
        <v>8898</v>
      </c>
      <c r="C973" s="502" t="s">
        <v>13</v>
      </c>
      <c r="D973" s="502" t="s">
        <v>1308</v>
      </c>
      <c r="E973" s="504"/>
    </row>
    <row r="974" spans="1:5">
      <c r="A974" s="502">
        <v>1159</v>
      </c>
      <c r="B974" s="503" t="s">
        <v>8899</v>
      </c>
      <c r="C974" s="502" t="s">
        <v>13</v>
      </c>
      <c r="D974" s="502" t="s">
        <v>1335</v>
      </c>
      <c r="E974" s="504">
        <v>268797.17</v>
      </c>
    </row>
    <row r="975" spans="1:5">
      <c r="A975" s="502">
        <v>12114</v>
      </c>
      <c r="B975" s="503" t="s">
        <v>8900</v>
      </c>
      <c r="C975" s="502" t="s">
        <v>13</v>
      </c>
      <c r="D975" s="502" t="s">
        <v>1308</v>
      </c>
      <c r="E975" s="504">
        <v>188.75</v>
      </c>
    </row>
    <row r="976" spans="1:5">
      <c r="A976" s="502">
        <v>38106</v>
      </c>
      <c r="B976" s="503" t="s">
        <v>8901</v>
      </c>
      <c r="C976" s="502" t="s">
        <v>13</v>
      </c>
      <c r="D976" s="502" t="s">
        <v>1308</v>
      </c>
      <c r="E976" s="504">
        <v>25.65</v>
      </c>
    </row>
    <row r="977" spans="1:5">
      <c r="A977" s="502">
        <v>38085</v>
      </c>
      <c r="B977" s="503" t="s">
        <v>8902</v>
      </c>
      <c r="C977" s="502" t="s">
        <v>13</v>
      </c>
      <c r="D977" s="502" t="s">
        <v>1308</v>
      </c>
      <c r="E977" s="504">
        <v>30.3</v>
      </c>
    </row>
    <row r="978" spans="1:5">
      <c r="A978" s="502">
        <v>659</v>
      </c>
      <c r="B978" s="503" t="s">
        <v>8903</v>
      </c>
      <c r="C978" s="502" t="s">
        <v>13</v>
      </c>
      <c r="D978" s="502" t="s">
        <v>1308</v>
      </c>
      <c r="E978" s="504">
        <v>3.32</v>
      </c>
    </row>
    <row r="979" spans="1:5">
      <c r="A979" s="502">
        <v>660</v>
      </c>
      <c r="B979" s="503" t="s">
        <v>8904</v>
      </c>
      <c r="C979" s="502" t="s">
        <v>13</v>
      </c>
      <c r="D979" s="502" t="s">
        <v>1308</v>
      </c>
      <c r="E979" s="504">
        <v>3.98</v>
      </c>
    </row>
    <row r="980" spans="1:5">
      <c r="A980" s="502">
        <v>658</v>
      </c>
      <c r="B980" s="503" t="s">
        <v>8905</v>
      </c>
      <c r="C980" s="502" t="s">
        <v>13</v>
      </c>
      <c r="D980" s="502" t="s">
        <v>1308</v>
      </c>
      <c r="E980" s="504">
        <v>2.2400000000000002</v>
      </c>
    </row>
    <row r="981" spans="1:5">
      <c r="A981" s="502">
        <v>38599</v>
      </c>
      <c r="B981" s="503" t="s">
        <v>8906</v>
      </c>
      <c r="C981" s="502" t="s">
        <v>13</v>
      </c>
      <c r="D981" s="502" t="s">
        <v>1308</v>
      </c>
      <c r="E981" s="504">
        <v>6.91</v>
      </c>
    </row>
    <row r="982" spans="1:5">
      <c r="A982" s="502">
        <v>38596</v>
      </c>
      <c r="B982" s="503" t="s">
        <v>8907</v>
      </c>
      <c r="C982" s="502" t="s">
        <v>13</v>
      </c>
      <c r="D982" s="502" t="s">
        <v>1308</v>
      </c>
      <c r="E982" s="504">
        <v>5.73</v>
      </c>
    </row>
    <row r="983" spans="1:5">
      <c r="A983" s="502">
        <v>38600</v>
      </c>
      <c r="B983" s="503" t="s">
        <v>8908</v>
      </c>
      <c r="C983" s="502" t="s">
        <v>13</v>
      </c>
      <c r="D983" s="502" t="s">
        <v>1308</v>
      </c>
      <c r="E983" s="504">
        <v>7.32</v>
      </c>
    </row>
    <row r="984" spans="1:5">
      <c r="A984" s="502">
        <v>38597</v>
      </c>
      <c r="B984" s="503" t="s">
        <v>8909</v>
      </c>
      <c r="C984" s="502" t="s">
        <v>13</v>
      </c>
      <c r="D984" s="502" t="s">
        <v>1308</v>
      </c>
      <c r="E984" s="504">
        <v>5.77</v>
      </c>
    </row>
    <row r="985" spans="1:5">
      <c r="A985" s="502">
        <v>38548</v>
      </c>
      <c r="B985" s="503" t="s">
        <v>8910</v>
      </c>
      <c r="C985" s="502" t="s">
        <v>13</v>
      </c>
      <c r="D985" s="502" t="s">
        <v>1308</v>
      </c>
      <c r="E985" s="504">
        <v>1.99</v>
      </c>
    </row>
    <row r="986" spans="1:5">
      <c r="A986" s="502">
        <v>34649</v>
      </c>
      <c r="B986" s="503" t="s">
        <v>8911</v>
      </c>
      <c r="C986" s="502" t="s">
        <v>13</v>
      </c>
      <c r="D986" s="502" t="s">
        <v>1308</v>
      </c>
      <c r="E986" s="504">
        <v>2.92</v>
      </c>
    </row>
    <row r="987" spans="1:5">
      <c r="A987" s="502">
        <v>34655</v>
      </c>
      <c r="B987" s="503" t="s">
        <v>8912</v>
      </c>
      <c r="C987" s="502" t="s">
        <v>13</v>
      </c>
      <c r="D987" s="502" t="s">
        <v>1308</v>
      </c>
      <c r="E987" s="504">
        <v>4.3</v>
      </c>
    </row>
    <row r="988" spans="1:5">
      <c r="A988" s="502">
        <v>40607</v>
      </c>
      <c r="B988" s="503" t="s">
        <v>8913</v>
      </c>
      <c r="C988" s="502" t="s">
        <v>13</v>
      </c>
      <c r="D988" s="502" t="s">
        <v>1308</v>
      </c>
      <c r="E988" s="504">
        <v>5.72</v>
      </c>
    </row>
    <row r="989" spans="1:5">
      <c r="A989" s="502">
        <v>567</v>
      </c>
      <c r="B989" s="503" t="s">
        <v>8914</v>
      </c>
      <c r="C989" s="502" t="s">
        <v>12</v>
      </c>
      <c r="D989" s="502" t="s">
        <v>1308</v>
      </c>
      <c r="E989" s="504">
        <v>13.41</v>
      </c>
    </row>
    <row r="990" spans="1:5">
      <c r="A990" s="502">
        <v>574</v>
      </c>
      <c r="B990" s="503" t="s">
        <v>8915</v>
      </c>
      <c r="C990" s="502" t="s">
        <v>12</v>
      </c>
      <c r="D990" s="502" t="s">
        <v>1308</v>
      </c>
      <c r="E990" s="504">
        <v>35.24</v>
      </c>
    </row>
    <row r="991" spans="1:5">
      <c r="A991" s="502">
        <v>568</v>
      </c>
      <c r="B991" s="503" t="s">
        <v>8916</v>
      </c>
      <c r="C991" s="502" t="s">
        <v>12</v>
      </c>
      <c r="D991" s="502" t="s">
        <v>1308</v>
      </c>
      <c r="E991" s="504">
        <v>74.260000000000005</v>
      </c>
    </row>
    <row r="992" spans="1:5">
      <c r="A992" s="502">
        <v>4777</v>
      </c>
      <c r="B992" s="503" t="s">
        <v>8917</v>
      </c>
      <c r="C992" s="502" t="s">
        <v>27</v>
      </c>
      <c r="D992" s="502" t="s">
        <v>1308</v>
      </c>
      <c r="E992" s="504"/>
    </row>
    <row r="993" spans="1:5">
      <c r="A993" s="502">
        <v>592</v>
      </c>
      <c r="B993" s="503" t="s">
        <v>8918</v>
      </c>
      <c r="C993" s="502" t="s">
        <v>27</v>
      </c>
      <c r="D993" s="502" t="s">
        <v>1335</v>
      </c>
      <c r="E993" s="504"/>
    </row>
    <row r="994" spans="1:5">
      <c r="A994" s="502">
        <v>586</v>
      </c>
      <c r="B994" s="503" t="s">
        <v>8919</v>
      </c>
      <c r="C994" s="502" t="s">
        <v>12</v>
      </c>
      <c r="D994" s="502" t="s">
        <v>1308</v>
      </c>
      <c r="E994" s="504"/>
    </row>
    <row r="995" spans="1:5">
      <c r="A995" s="502">
        <v>588</v>
      </c>
      <c r="B995" s="503" t="s">
        <v>8920</v>
      </c>
      <c r="C995" s="502" t="s">
        <v>12</v>
      </c>
      <c r="D995" s="502" t="s">
        <v>1308</v>
      </c>
      <c r="E995" s="504"/>
    </row>
    <row r="996" spans="1:5">
      <c r="A996" s="502">
        <v>591</v>
      </c>
      <c r="B996" s="503" t="s">
        <v>8921</v>
      </c>
      <c r="C996" s="502" t="s">
        <v>27</v>
      </c>
      <c r="D996" s="502" t="s">
        <v>1308</v>
      </c>
      <c r="E996" s="504"/>
    </row>
    <row r="997" spans="1:5">
      <c r="A997" s="502">
        <v>584</v>
      </c>
      <c r="B997" s="503" t="s">
        <v>8922</v>
      </c>
      <c r="C997" s="502" t="s">
        <v>12</v>
      </c>
      <c r="D997" s="502" t="s">
        <v>1308</v>
      </c>
      <c r="E997" s="504"/>
    </row>
    <row r="998" spans="1:5">
      <c r="A998" s="502">
        <v>589</v>
      </c>
      <c r="B998" s="503" t="s">
        <v>8923</v>
      </c>
      <c r="C998" s="502" t="s">
        <v>12</v>
      </c>
      <c r="D998" s="502" t="s">
        <v>1308</v>
      </c>
      <c r="E998" s="504"/>
    </row>
    <row r="999" spans="1:5">
      <c r="A999" s="502">
        <v>1165</v>
      </c>
      <c r="B999" s="503" t="s">
        <v>8924</v>
      </c>
      <c r="C999" s="502" t="s">
        <v>13</v>
      </c>
      <c r="D999" s="502" t="s">
        <v>1308</v>
      </c>
      <c r="E999" s="504"/>
    </row>
    <row r="1000" spans="1:5">
      <c r="A1000" s="502">
        <v>1164</v>
      </c>
      <c r="B1000" s="503" t="s">
        <v>8925</v>
      </c>
      <c r="C1000" s="502" t="s">
        <v>13</v>
      </c>
      <c r="D1000" s="502" t="s">
        <v>1308</v>
      </c>
      <c r="E1000" s="504"/>
    </row>
    <row r="1001" spans="1:5">
      <c r="A1001" s="502">
        <v>1170</v>
      </c>
      <c r="B1001" s="503" t="s">
        <v>8926</v>
      </c>
      <c r="C1001" s="502" t="s">
        <v>13</v>
      </c>
      <c r="D1001" s="502" t="s">
        <v>1308</v>
      </c>
      <c r="E1001" s="504"/>
    </row>
    <row r="1002" spans="1:5">
      <c r="A1002" s="502">
        <v>1162</v>
      </c>
      <c r="B1002" s="503" t="s">
        <v>8927</v>
      </c>
      <c r="C1002" s="502" t="s">
        <v>13</v>
      </c>
      <c r="D1002" s="502" t="s">
        <v>1308</v>
      </c>
      <c r="E1002" s="504"/>
    </row>
    <row r="1003" spans="1:5">
      <c r="A1003" s="502">
        <v>12395</v>
      </c>
      <c r="B1003" s="503" t="s">
        <v>8928</v>
      </c>
      <c r="C1003" s="502" t="s">
        <v>13</v>
      </c>
      <c r="D1003" s="502" t="s">
        <v>1308</v>
      </c>
      <c r="E1003" s="504"/>
    </row>
    <row r="1004" spans="1:5">
      <c r="A1004" s="502">
        <v>1169</v>
      </c>
      <c r="B1004" s="503" t="s">
        <v>8929</v>
      </c>
      <c r="C1004" s="502" t="s">
        <v>13</v>
      </c>
      <c r="D1004" s="502" t="s">
        <v>1308</v>
      </c>
      <c r="E1004" s="504"/>
    </row>
    <row r="1005" spans="1:5">
      <c r="A1005" s="502">
        <v>1166</v>
      </c>
      <c r="B1005" s="503" t="s">
        <v>8930</v>
      </c>
      <c r="C1005" s="502" t="s">
        <v>13</v>
      </c>
      <c r="D1005" s="502" t="s">
        <v>1308</v>
      </c>
      <c r="E1005" s="504"/>
    </row>
    <row r="1006" spans="1:5">
      <c r="A1006" s="502">
        <v>1168</v>
      </c>
      <c r="B1006" s="503" t="s">
        <v>8931</v>
      </c>
      <c r="C1006" s="502" t="s">
        <v>13</v>
      </c>
      <c r="D1006" s="502" t="s">
        <v>1308</v>
      </c>
      <c r="E1006" s="504"/>
    </row>
    <row r="1007" spans="1:5">
      <c r="A1007" s="502">
        <v>1163</v>
      </c>
      <c r="B1007" s="503" t="s">
        <v>8932</v>
      </c>
      <c r="C1007" s="502" t="s">
        <v>13</v>
      </c>
      <c r="D1007" s="502" t="s">
        <v>1308</v>
      </c>
      <c r="E1007" s="504"/>
    </row>
    <row r="1008" spans="1:5">
      <c r="A1008" s="502">
        <v>12396</v>
      </c>
      <c r="B1008" s="503" t="s">
        <v>8933</v>
      </c>
      <c r="C1008" s="502" t="s">
        <v>13</v>
      </c>
      <c r="D1008" s="502" t="s">
        <v>1308</v>
      </c>
      <c r="E1008" s="504"/>
    </row>
    <row r="1009" spans="1:5">
      <c r="A1009" s="502">
        <v>1167</v>
      </c>
      <c r="B1009" s="503" t="s">
        <v>8934</v>
      </c>
      <c r="C1009" s="502" t="s">
        <v>13</v>
      </c>
      <c r="D1009" s="502" t="s">
        <v>1308</v>
      </c>
      <c r="E1009" s="504"/>
    </row>
    <row r="1010" spans="1:5">
      <c r="A1010" s="502">
        <v>36331</v>
      </c>
      <c r="B1010" s="503" t="s">
        <v>8935</v>
      </c>
      <c r="C1010" s="502" t="s">
        <v>13</v>
      </c>
      <c r="D1010" s="502" t="s">
        <v>1308</v>
      </c>
      <c r="E1010" s="504">
        <v>2.85</v>
      </c>
    </row>
    <row r="1011" spans="1:5">
      <c r="A1011" s="502">
        <v>36346</v>
      </c>
      <c r="B1011" s="503" t="s">
        <v>8936</v>
      </c>
      <c r="C1011" s="502" t="s">
        <v>13</v>
      </c>
      <c r="D1011" s="502" t="s">
        <v>1308</v>
      </c>
      <c r="E1011" s="504">
        <v>4.26</v>
      </c>
    </row>
    <row r="1012" spans="1:5">
      <c r="A1012" s="502">
        <v>1202</v>
      </c>
      <c r="B1012" s="503" t="s">
        <v>8937</v>
      </c>
      <c r="C1012" s="502" t="s">
        <v>13</v>
      </c>
      <c r="D1012" s="502" t="s">
        <v>1308</v>
      </c>
      <c r="E1012" s="504">
        <v>5.56</v>
      </c>
    </row>
    <row r="1013" spans="1:5">
      <c r="A1013" s="502">
        <v>1197</v>
      </c>
      <c r="B1013" s="503" t="s">
        <v>8938</v>
      </c>
      <c r="C1013" s="502" t="s">
        <v>13</v>
      </c>
      <c r="D1013" s="502" t="s">
        <v>1308</v>
      </c>
      <c r="E1013" s="504">
        <v>1.96</v>
      </c>
    </row>
    <row r="1014" spans="1:5">
      <c r="A1014" s="502">
        <v>1198</v>
      </c>
      <c r="B1014" s="503" t="s">
        <v>8939</v>
      </c>
      <c r="C1014" s="502" t="s">
        <v>13</v>
      </c>
      <c r="D1014" s="502" t="s">
        <v>1308</v>
      </c>
      <c r="E1014" s="504">
        <v>2.56</v>
      </c>
    </row>
    <row r="1015" spans="1:5">
      <c r="A1015" s="502">
        <v>20088</v>
      </c>
      <c r="B1015" s="503" t="s">
        <v>8940</v>
      </c>
      <c r="C1015" s="502" t="s">
        <v>13</v>
      </c>
      <c r="D1015" s="502" t="s">
        <v>1308</v>
      </c>
      <c r="E1015" s="504">
        <v>12.21</v>
      </c>
    </row>
    <row r="1016" spans="1:5">
      <c r="A1016" s="502">
        <v>20089</v>
      </c>
      <c r="B1016" s="503" t="s">
        <v>8941</v>
      </c>
      <c r="C1016" s="502" t="s">
        <v>13</v>
      </c>
      <c r="D1016" s="502" t="s">
        <v>1308</v>
      </c>
      <c r="E1016" s="504">
        <v>59.88</v>
      </c>
    </row>
    <row r="1017" spans="1:5">
      <c r="A1017" s="502">
        <v>20087</v>
      </c>
      <c r="B1017" s="503" t="s">
        <v>8942</v>
      </c>
      <c r="C1017" s="502" t="s">
        <v>13</v>
      </c>
      <c r="D1017" s="502" t="s">
        <v>1308</v>
      </c>
      <c r="E1017" s="504">
        <v>10.1</v>
      </c>
    </row>
    <row r="1018" spans="1:5">
      <c r="A1018" s="502">
        <v>1191</v>
      </c>
      <c r="B1018" s="503" t="s">
        <v>8943</v>
      </c>
      <c r="C1018" s="502" t="s">
        <v>13</v>
      </c>
      <c r="D1018" s="502" t="s">
        <v>1308</v>
      </c>
      <c r="E1018" s="504">
        <v>1.39</v>
      </c>
    </row>
    <row r="1019" spans="1:5">
      <c r="A1019" s="502">
        <v>1185</v>
      </c>
      <c r="B1019" s="503" t="s">
        <v>8944</v>
      </c>
      <c r="C1019" s="502" t="s">
        <v>13</v>
      </c>
      <c r="D1019" s="502" t="s">
        <v>1308</v>
      </c>
      <c r="E1019" s="504">
        <v>1.39</v>
      </c>
    </row>
    <row r="1020" spans="1:5">
      <c r="A1020" s="502">
        <v>1189</v>
      </c>
      <c r="B1020" s="503" t="s">
        <v>8945</v>
      </c>
      <c r="C1020" s="502" t="s">
        <v>13</v>
      </c>
      <c r="D1020" s="502" t="s">
        <v>1308</v>
      </c>
      <c r="E1020" s="504">
        <v>2.2799999999999998</v>
      </c>
    </row>
    <row r="1021" spans="1:5">
      <c r="A1021" s="502">
        <v>1193</v>
      </c>
      <c r="B1021" s="503" t="s">
        <v>8946</v>
      </c>
      <c r="C1021" s="502" t="s">
        <v>13</v>
      </c>
      <c r="D1021" s="502" t="s">
        <v>1308</v>
      </c>
      <c r="E1021" s="504">
        <v>4.3899999999999997</v>
      </c>
    </row>
    <row r="1022" spans="1:5">
      <c r="A1022" s="502">
        <v>1194</v>
      </c>
      <c r="B1022" s="503" t="s">
        <v>8947</v>
      </c>
      <c r="C1022" s="502" t="s">
        <v>13</v>
      </c>
      <c r="D1022" s="502" t="s">
        <v>1308</v>
      </c>
      <c r="E1022" s="504">
        <v>7.93</v>
      </c>
    </row>
    <row r="1023" spans="1:5">
      <c r="A1023" s="502">
        <v>1195</v>
      </c>
      <c r="B1023" s="503" t="s">
        <v>8948</v>
      </c>
      <c r="C1023" s="502" t="s">
        <v>13</v>
      </c>
      <c r="D1023" s="502" t="s">
        <v>1308</v>
      </c>
      <c r="E1023" s="504">
        <v>13.34</v>
      </c>
    </row>
    <row r="1024" spans="1:5">
      <c r="A1024" s="502">
        <v>1204</v>
      </c>
      <c r="B1024" s="503" t="s">
        <v>8949</v>
      </c>
      <c r="C1024" s="502" t="s">
        <v>13</v>
      </c>
      <c r="D1024" s="502" t="s">
        <v>1308</v>
      </c>
      <c r="E1024" s="504">
        <v>23.34</v>
      </c>
    </row>
    <row r="1025" spans="1:5">
      <c r="A1025" s="502">
        <v>1200</v>
      </c>
      <c r="B1025" s="503" t="s">
        <v>8950</v>
      </c>
      <c r="C1025" s="502" t="s">
        <v>13</v>
      </c>
      <c r="D1025" s="502" t="s">
        <v>1308</v>
      </c>
      <c r="E1025" s="504">
        <v>9.18</v>
      </c>
    </row>
    <row r="1026" spans="1:5">
      <c r="A1026" s="502">
        <v>12909</v>
      </c>
      <c r="B1026" s="503" t="s">
        <v>8951</v>
      </c>
      <c r="C1026" s="502" t="s">
        <v>13</v>
      </c>
      <c r="D1026" s="502" t="s">
        <v>1308</v>
      </c>
      <c r="E1026" s="504">
        <v>4.26</v>
      </c>
    </row>
    <row r="1027" spans="1:5">
      <c r="A1027" s="502">
        <v>12910</v>
      </c>
      <c r="B1027" s="503" t="s">
        <v>8952</v>
      </c>
      <c r="C1027" s="502" t="s">
        <v>13</v>
      </c>
      <c r="D1027" s="502" t="s">
        <v>1308</v>
      </c>
      <c r="E1027" s="504">
        <v>7.65</v>
      </c>
    </row>
    <row r="1028" spans="1:5">
      <c r="A1028" s="502">
        <v>1207</v>
      </c>
      <c r="B1028" s="503" t="s">
        <v>8953</v>
      </c>
      <c r="C1028" s="502" t="s">
        <v>13</v>
      </c>
      <c r="D1028" s="502" t="s">
        <v>1308</v>
      </c>
      <c r="E1028" s="504"/>
    </row>
    <row r="1029" spans="1:5">
      <c r="A1029" s="502">
        <v>1206</v>
      </c>
      <c r="B1029" s="503" t="s">
        <v>8954</v>
      </c>
      <c r="C1029" s="502" t="s">
        <v>13</v>
      </c>
      <c r="D1029" s="502" t="s">
        <v>1308</v>
      </c>
      <c r="E1029" s="504"/>
    </row>
    <row r="1030" spans="1:5">
      <c r="A1030" s="502">
        <v>1183</v>
      </c>
      <c r="B1030" s="503" t="s">
        <v>8955</v>
      </c>
      <c r="C1030" s="502" t="s">
        <v>13</v>
      </c>
      <c r="D1030" s="502" t="s">
        <v>1308</v>
      </c>
      <c r="E1030" s="504"/>
    </row>
    <row r="1031" spans="1:5">
      <c r="A1031" s="502">
        <v>42685</v>
      </c>
      <c r="B1031" s="503" t="s">
        <v>8956</v>
      </c>
      <c r="C1031" s="502" t="s">
        <v>13</v>
      </c>
      <c r="D1031" s="502" t="s">
        <v>1308</v>
      </c>
      <c r="E1031" s="504">
        <v>62.05</v>
      </c>
    </row>
    <row r="1032" spans="1:5">
      <c r="A1032" s="502">
        <v>42686</v>
      </c>
      <c r="B1032" s="503" t="s">
        <v>8957</v>
      </c>
      <c r="C1032" s="502" t="s">
        <v>13</v>
      </c>
      <c r="D1032" s="502" t="s">
        <v>1308</v>
      </c>
      <c r="E1032" s="504">
        <v>68.349999999999994</v>
      </c>
    </row>
    <row r="1033" spans="1:5">
      <c r="A1033" s="502">
        <v>12894</v>
      </c>
      <c r="B1033" s="503" t="s">
        <v>8958</v>
      </c>
      <c r="C1033" s="502" t="s">
        <v>13</v>
      </c>
      <c r="D1033" s="502" t="s">
        <v>1308</v>
      </c>
      <c r="E1033" s="504">
        <v>17.920000000000002</v>
      </c>
    </row>
    <row r="1034" spans="1:5">
      <c r="A1034" s="502">
        <v>12895</v>
      </c>
      <c r="B1034" s="503" t="s">
        <v>8959</v>
      </c>
      <c r="C1034" s="502" t="s">
        <v>13</v>
      </c>
      <c r="D1034" s="502" t="s">
        <v>1335</v>
      </c>
      <c r="E1034" s="504">
        <v>13.79</v>
      </c>
    </row>
    <row r="1035" spans="1:5">
      <c r="A1035" s="502">
        <v>1631</v>
      </c>
      <c r="B1035" s="503" t="s">
        <v>8960</v>
      </c>
      <c r="C1035" s="502" t="s">
        <v>13</v>
      </c>
      <c r="D1035" s="502" t="s">
        <v>1308</v>
      </c>
      <c r="E1035" s="504">
        <v>186.28</v>
      </c>
    </row>
    <row r="1036" spans="1:5">
      <c r="A1036" s="502">
        <v>1633</v>
      </c>
      <c r="B1036" s="503" t="s">
        <v>8961</v>
      </c>
      <c r="C1036" s="502" t="s">
        <v>13</v>
      </c>
      <c r="D1036" s="502" t="s">
        <v>1308</v>
      </c>
      <c r="E1036" s="504">
        <v>316.5</v>
      </c>
    </row>
    <row r="1037" spans="1:5">
      <c r="A1037" s="502">
        <v>10818</v>
      </c>
      <c r="B1037" s="503" t="s">
        <v>8962</v>
      </c>
      <c r="C1037" s="502" t="s">
        <v>27</v>
      </c>
      <c r="D1037" s="502" t="s">
        <v>1308</v>
      </c>
      <c r="E1037" s="504">
        <v>59.14</v>
      </c>
    </row>
    <row r="1038" spans="1:5">
      <c r="A1038" s="502">
        <v>41410</v>
      </c>
      <c r="B1038" s="503" t="s">
        <v>8963</v>
      </c>
      <c r="C1038" s="502" t="s">
        <v>13</v>
      </c>
      <c r="D1038" s="502" t="s">
        <v>1308</v>
      </c>
      <c r="E1038" s="504">
        <v>60.27</v>
      </c>
    </row>
    <row r="1039" spans="1:5">
      <c r="A1039" s="502">
        <v>41411</v>
      </c>
      <c r="B1039" s="503" t="s">
        <v>8964</v>
      </c>
      <c r="C1039" s="502" t="s">
        <v>13</v>
      </c>
      <c r="D1039" s="502" t="s">
        <v>1308</v>
      </c>
      <c r="E1039" s="504">
        <v>54.64</v>
      </c>
    </row>
    <row r="1040" spans="1:5">
      <c r="A1040" s="502">
        <v>41412</v>
      </c>
      <c r="B1040" s="503" t="s">
        <v>8965</v>
      </c>
      <c r="C1040" s="502" t="s">
        <v>13</v>
      </c>
      <c r="D1040" s="502" t="s">
        <v>1308</v>
      </c>
      <c r="E1040" s="504">
        <v>105.69</v>
      </c>
    </row>
    <row r="1041" spans="1:5">
      <c r="A1041" s="502">
        <v>41413</v>
      </c>
      <c r="B1041" s="503" t="s">
        <v>8966</v>
      </c>
      <c r="C1041" s="502" t="s">
        <v>13</v>
      </c>
      <c r="D1041" s="502" t="s">
        <v>1308</v>
      </c>
      <c r="E1041" s="504">
        <v>95.1</v>
      </c>
    </row>
    <row r="1042" spans="1:5">
      <c r="A1042" s="502">
        <v>39359</v>
      </c>
      <c r="B1042" s="503" t="s">
        <v>8967</v>
      </c>
      <c r="C1042" s="502" t="s">
        <v>13</v>
      </c>
      <c r="D1042" s="502" t="s">
        <v>1308</v>
      </c>
      <c r="E1042" s="504"/>
    </row>
    <row r="1043" spans="1:5">
      <c r="A1043" s="502">
        <v>39360</v>
      </c>
      <c r="B1043" s="503" t="s">
        <v>8968</v>
      </c>
      <c r="C1043" s="502" t="s">
        <v>13</v>
      </c>
      <c r="D1043" s="502" t="s">
        <v>1308</v>
      </c>
      <c r="E1043" s="504"/>
    </row>
    <row r="1044" spans="1:5">
      <c r="A1044" s="502">
        <v>10710</v>
      </c>
      <c r="B1044" s="503" t="s">
        <v>8969</v>
      </c>
      <c r="C1044" s="502" t="s">
        <v>15</v>
      </c>
      <c r="D1044" s="502" t="s">
        <v>1335</v>
      </c>
      <c r="E1044" s="504"/>
    </row>
    <row r="1045" spans="1:5">
      <c r="A1045" s="502">
        <v>10709</v>
      </c>
      <c r="B1045" s="503" t="s">
        <v>8970</v>
      </c>
      <c r="C1045" s="502" t="s">
        <v>15</v>
      </c>
      <c r="D1045" s="502" t="s">
        <v>1308</v>
      </c>
      <c r="E1045" s="504"/>
    </row>
    <row r="1046" spans="1:5">
      <c r="A1046" s="502">
        <v>39636</v>
      </c>
      <c r="B1046" s="503" t="s">
        <v>8971</v>
      </c>
      <c r="C1046" s="502" t="s">
        <v>15</v>
      </c>
      <c r="D1046" s="502" t="s">
        <v>1308</v>
      </c>
      <c r="E1046" s="504"/>
    </row>
    <row r="1047" spans="1:5">
      <c r="A1047" s="502">
        <v>10708</v>
      </c>
      <c r="B1047" s="503" t="s">
        <v>8972</v>
      </c>
      <c r="C1047" s="502" t="s">
        <v>15</v>
      </c>
      <c r="D1047" s="502" t="s">
        <v>1308</v>
      </c>
      <c r="E1047" s="504"/>
    </row>
    <row r="1048" spans="1:5">
      <c r="A1048" s="502">
        <v>39635</v>
      </c>
      <c r="B1048" s="503" t="s">
        <v>8973</v>
      </c>
      <c r="C1048" s="502" t="s">
        <v>15</v>
      </c>
      <c r="D1048" s="502" t="s">
        <v>1308</v>
      </c>
      <c r="E1048" s="504"/>
    </row>
    <row r="1049" spans="1:5">
      <c r="A1049" s="502">
        <v>6117</v>
      </c>
      <c r="B1049" s="503" t="s">
        <v>8974</v>
      </c>
      <c r="C1049" s="502" t="s">
        <v>250</v>
      </c>
      <c r="D1049" s="502" t="s">
        <v>1308</v>
      </c>
      <c r="E1049" s="504">
        <v>15.35</v>
      </c>
    </row>
    <row r="1050" spans="1:5">
      <c r="A1050" s="502">
        <v>40913</v>
      </c>
      <c r="B1050" s="503" t="s">
        <v>8975</v>
      </c>
      <c r="C1050" s="502" t="s">
        <v>1176</v>
      </c>
      <c r="D1050" s="502" t="s">
        <v>1308</v>
      </c>
      <c r="E1050" s="504">
        <v>2737.19</v>
      </c>
    </row>
    <row r="1051" spans="1:5">
      <c r="A1051" s="502">
        <v>1214</v>
      </c>
      <c r="B1051" s="503" t="s">
        <v>8976</v>
      </c>
      <c r="C1051" s="502" t="s">
        <v>250</v>
      </c>
      <c r="D1051" s="502" t="s">
        <v>1308</v>
      </c>
      <c r="E1051" s="504">
        <v>20.54</v>
      </c>
    </row>
    <row r="1052" spans="1:5">
      <c r="A1052" s="502">
        <v>40915</v>
      </c>
      <c r="B1052" s="503" t="s">
        <v>8977</v>
      </c>
      <c r="C1052" s="502" t="s">
        <v>1176</v>
      </c>
      <c r="D1052" s="502" t="s">
        <v>1308</v>
      </c>
      <c r="E1052" s="504">
        <v>3663.2</v>
      </c>
    </row>
    <row r="1053" spans="1:5">
      <c r="A1053" s="502">
        <v>40914</v>
      </c>
      <c r="B1053" s="503" t="s">
        <v>8978</v>
      </c>
      <c r="C1053" s="502" t="s">
        <v>1176</v>
      </c>
      <c r="D1053" s="502" t="s">
        <v>1308</v>
      </c>
      <c r="E1053" s="504">
        <v>3890.2</v>
      </c>
    </row>
    <row r="1054" spans="1:5">
      <c r="A1054" s="502">
        <v>1213</v>
      </c>
      <c r="B1054" s="503" t="s">
        <v>8979</v>
      </c>
      <c r="C1054" s="502" t="s">
        <v>250</v>
      </c>
      <c r="D1054" s="502" t="s">
        <v>1335</v>
      </c>
      <c r="E1054" s="504">
        <v>21.83</v>
      </c>
    </row>
    <row r="1055" spans="1:5">
      <c r="A1055" s="502">
        <v>5091</v>
      </c>
      <c r="B1055" s="503" t="s">
        <v>8980</v>
      </c>
      <c r="C1055" s="502" t="s">
        <v>13</v>
      </c>
      <c r="D1055" s="502" t="s">
        <v>1308</v>
      </c>
      <c r="E1055" s="504">
        <v>19.43</v>
      </c>
    </row>
    <row r="1056" spans="1:5">
      <c r="A1056" s="502">
        <v>14615</v>
      </c>
      <c r="B1056" s="503" t="s">
        <v>8981</v>
      </c>
      <c r="C1056" s="502" t="s">
        <v>13</v>
      </c>
      <c r="D1056" s="502" t="s">
        <v>1308</v>
      </c>
      <c r="E1056" s="504"/>
    </row>
    <row r="1057" spans="1:5">
      <c r="A1057" s="502">
        <v>2711</v>
      </c>
      <c r="B1057" s="503" t="s">
        <v>8982</v>
      </c>
      <c r="C1057" s="502" t="s">
        <v>13</v>
      </c>
      <c r="D1057" s="502" t="s">
        <v>1335</v>
      </c>
      <c r="E1057" s="504">
        <v>222.4</v>
      </c>
    </row>
    <row r="1058" spans="1:5">
      <c r="A1058" s="502">
        <v>37727</v>
      </c>
      <c r="B1058" s="503" t="s">
        <v>8983</v>
      </c>
      <c r="C1058" s="502" t="s">
        <v>13</v>
      </c>
      <c r="D1058" s="502" t="s">
        <v>1335</v>
      </c>
      <c r="E1058" s="504"/>
    </row>
    <row r="1059" spans="1:5">
      <c r="A1059" s="502">
        <v>37728</v>
      </c>
      <c r="B1059" s="503" t="s">
        <v>8984</v>
      </c>
      <c r="C1059" s="502" t="s">
        <v>13</v>
      </c>
      <c r="D1059" s="502" t="s">
        <v>1308</v>
      </c>
      <c r="E1059" s="504"/>
    </row>
    <row r="1060" spans="1:5">
      <c r="A1060" s="502">
        <v>37729</v>
      </c>
      <c r="B1060" s="503" t="s">
        <v>8985</v>
      </c>
      <c r="C1060" s="502" t="s">
        <v>13</v>
      </c>
      <c r="D1060" s="502" t="s">
        <v>1308</v>
      </c>
      <c r="E1060" s="504"/>
    </row>
    <row r="1061" spans="1:5">
      <c r="A1061" s="502">
        <v>37730</v>
      </c>
      <c r="B1061" s="503" t="s">
        <v>8986</v>
      </c>
      <c r="C1061" s="502" t="s">
        <v>13</v>
      </c>
      <c r="D1061" s="502" t="s">
        <v>1308</v>
      </c>
      <c r="E1061" s="504"/>
    </row>
    <row r="1062" spans="1:5">
      <c r="A1062" s="502">
        <v>37731</v>
      </c>
      <c r="B1062" s="503" t="s">
        <v>8987</v>
      </c>
      <c r="C1062" s="502" t="s">
        <v>13</v>
      </c>
      <c r="D1062" s="502" t="s">
        <v>1308</v>
      </c>
      <c r="E1062" s="504"/>
    </row>
    <row r="1063" spans="1:5">
      <c r="A1063" s="502">
        <v>37732</v>
      </c>
      <c r="B1063" s="503" t="s">
        <v>8988</v>
      </c>
      <c r="C1063" s="502" t="s">
        <v>13</v>
      </c>
      <c r="D1063" s="502" t="s">
        <v>1308</v>
      </c>
      <c r="E1063" s="504"/>
    </row>
    <row r="1064" spans="1:5">
      <c r="A1064" s="502">
        <v>36496</v>
      </c>
      <c r="B1064" s="503" t="s">
        <v>8989</v>
      </c>
      <c r="C1064" s="502" t="s">
        <v>13</v>
      </c>
      <c r="D1064" s="502" t="s">
        <v>1308</v>
      </c>
      <c r="E1064" s="504"/>
    </row>
    <row r="1065" spans="1:5">
      <c r="A1065" s="502">
        <v>37762</v>
      </c>
      <c r="B1065" s="503" t="s">
        <v>8990</v>
      </c>
      <c r="C1065" s="502" t="s">
        <v>13</v>
      </c>
      <c r="D1065" s="502" t="s">
        <v>1308</v>
      </c>
      <c r="E1065" s="504"/>
    </row>
    <row r="1066" spans="1:5">
      <c r="A1066" s="502">
        <v>37763</v>
      </c>
      <c r="B1066" s="503" t="s">
        <v>8991</v>
      </c>
      <c r="C1066" s="502" t="s">
        <v>13</v>
      </c>
      <c r="D1066" s="502" t="s">
        <v>1308</v>
      </c>
      <c r="E1066" s="504"/>
    </row>
    <row r="1067" spans="1:5">
      <c r="A1067" s="502">
        <v>41992</v>
      </c>
      <c r="B1067" s="503" t="s">
        <v>8992</v>
      </c>
      <c r="C1067" s="502" t="s">
        <v>13</v>
      </c>
      <c r="D1067" s="502" t="s">
        <v>1335</v>
      </c>
      <c r="E1067" s="504"/>
    </row>
    <row r="1068" spans="1:5">
      <c r="A1068" s="502">
        <v>10630</v>
      </c>
      <c r="B1068" s="503" t="s">
        <v>8993</v>
      </c>
      <c r="C1068" s="502" t="s">
        <v>13</v>
      </c>
      <c r="D1068" s="502" t="s">
        <v>1308</v>
      </c>
      <c r="E1068" s="504"/>
    </row>
    <row r="1069" spans="1:5">
      <c r="A1069" s="502">
        <v>13215</v>
      </c>
      <c r="B1069" s="503" t="s">
        <v>8994</v>
      </c>
      <c r="C1069" s="502" t="s">
        <v>13</v>
      </c>
      <c r="D1069" s="502" t="s">
        <v>1308</v>
      </c>
      <c r="E1069" s="504"/>
    </row>
    <row r="1070" spans="1:5">
      <c r="A1070" s="502">
        <v>4235</v>
      </c>
      <c r="B1070" s="503" t="s">
        <v>8995</v>
      </c>
      <c r="C1070" s="502" t="s">
        <v>250</v>
      </c>
      <c r="D1070" s="502" t="s">
        <v>1308</v>
      </c>
      <c r="E1070" s="504">
        <v>17.79</v>
      </c>
    </row>
    <row r="1071" spans="1:5">
      <c r="A1071" s="502">
        <v>40976</v>
      </c>
      <c r="B1071" s="503" t="s">
        <v>8996</v>
      </c>
      <c r="C1071" s="502" t="s">
        <v>1176</v>
      </c>
      <c r="D1071" s="502" t="s">
        <v>1308</v>
      </c>
      <c r="E1071" s="504">
        <v>3173.8</v>
      </c>
    </row>
    <row r="1072" spans="1:5">
      <c r="A1072" s="502">
        <v>43091</v>
      </c>
      <c r="B1072" s="503" t="s">
        <v>8997</v>
      </c>
      <c r="C1072" s="502" t="s">
        <v>13</v>
      </c>
      <c r="D1072" s="502" t="s">
        <v>1308</v>
      </c>
      <c r="E1072" s="504">
        <v>12314.71</v>
      </c>
    </row>
    <row r="1073" spans="1:5">
      <c r="A1073" s="502">
        <v>43092</v>
      </c>
      <c r="B1073" s="503" t="s">
        <v>8998</v>
      </c>
      <c r="C1073" s="502" t="s">
        <v>13</v>
      </c>
      <c r="D1073" s="502" t="s">
        <v>1308</v>
      </c>
      <c r="E1073" s="504">
        <v>16419.61</v>
      </c>
    </row>
    <row r="1074" spans="1:5">
      <c r="A1074" s="502">
        <v>43089</v>
      </c>
      <c r="B1074" s="503" t="s">
        <v>8999</v>
      </c>
      <c r="C1074" s="502" t="s">
        <v>13</v>
      </c>
      <c r="D1074" s="502" t="s">
        <v>1308</v>
      </c>
      <c r="E1074" s="504">
        <v>2861.59</v>
      </c>
    </row>
    <row r="1075" spans="1:5">
      <c r="A1075" s="502">
        <v>43090</v>
      </c>
      <c r="B1075" s="503" t="s">
        <v>9000</v>
      </c>
      <c r="C1075" s="502" t="s">
        <v>13</v>
      </c>
      <c r="D1075" s="502" t="s">
        <v>1308</v>
      </c>
      <c r="E1075" s="504">
        <v>6315.23</v>
      </c>
    </row>
    <row r="1076" spans="1:5">
      <c r="A1076" s="502">
        <v>41967</v>
      </c>
      <c r="B1076" s="503" t="s">
        <v>9001</v>
      </c>
      <c r="C1076" s="502" t="s">
        <v>1023</v>
      </c>
      <c r="D1076" s="502" t="s">
        <v>1308</v>
      </c>
      <c r="E1076" s="504">
        <v>19.66</v>
      </c>
    </row>
    <row r="1077" spans="1:5">
      <c r="A1077" s="502">
        <v>12760</v>
      </c>
      <c r="B1077" s="503" t="s">
        <v>9002</v>
      </c>
      <c r="C1077" s="502" t="s">
        <v>15</v>
      </c>
      <c r="D1077" s="502" t="s">
        <v>1308</v>
      </c>
      <c r="E1077" s="504">
        <v>1483.34</v>
      </c>
    </row>
    <row r="1078" spans="1:5">
      <c r="A1078" s="502">
        <v>12759</v>
      </c>
      <c r="B1078" s="503" t="s">
        <v>9003</v>
      </c>
      <c r="C1078" s="502" t="s">
        <v>15</v>
      </c>
      <c r="D1078" s="502" t="s">
        <v>1308</v>
      </c>
      <c r="E1078" s="504">
        <v>988.88</v>
      </c>
    </row>
    <row r="1079" spans="1:5">
      <c r="A1079" s="502">
        <v>43105</v>
      </c>
      <c r="B1079" s="503" t="s">
        <v>9004</v>
      </c>
      <c r="C1079" s="502" t="s">
        <v>27</v>
      </c>
      <c r="D1079" s="502" t="s">
        <v>1308</v>
      </c>
      <c r="E1079" s="504">
        <v>39.32</v>
      </c>
    </row>
    <row r="1080" spans="1:5">
      <c r="A1080" s="502">
        <v>40424</v>
      </c>
      <c r="B1080" s="503" t="s">
        <v>9005</v>
      </c>
      <c r="C1080" s="502" t="s">
        <v>27</v>
      </c>
      <c r="D1080" s="502" t="s">
        <v>1308</v>
      </c>
      <c r="E1080" s="504">
        <v>9.99</v>
      </c>
    </row>
    <row r="1081" spans="1:5">
      <c r="A1081" s="502">
        <v>1325</v>
      </c>
      <c r="B1081" s="503" t="s">
        <v>9006</v>
      </c>
      <c r="C1081" s="502" t="s">
        <v>27</v>
      </c>
      <c r="D1081" s="502" t="s">
        <v>1308</v>
      </c>
      <c r="E1081" s="504">
        <v>10.94</v>
      </c>
    </row>
    <row r="1082" spans="1:5">
      <c r="A1082" s="502">
        <v>1327</v>
      </c>
      <c r="B1082" s="503" t="s">
        <v>9007</v>
      </c>
      <c r="C1082" s="502" t="s">
        <v>27</v>
      </c>
      <c r="D1082" s="502" t="s">
        <v>1308</v>
      </c>
      <c r="E1082" s="504">
        <v>11.65</v>
      </c>
    </row>
    <row r="1083" spans="1:5">
      <c r="A1083" s="502">
        <v>1328</v>
      </c>
      <c r="B1083" s="503" t="s">
        <v>9008</v>
      </c>
      <c r="C1083" s="502" t="s">
        <v>27</v>
      </c>
      <c r="D1083" s="502" t="s">
        <v>1308</v>
      </c>
      <c r="E1083" s="504">
        <v>10.97</v>
      </c>
    </row>
    <row r="1084" spans="1:5">
      <c r="A1084" s="502">
        <v>1321</v>
      </c>
      <c r="B1084" s="503" t="s">
        <v>9009</v>
      </c>
      <c r="C1084" s="502" t="s">
        <v>27</v>
      </c>
      <c r="D1084" s="502" t="s">
        <v>1308</v>
      </c>
      <c r="E1084" s="504">
        <v>10.15</v>
      </c>
    </row>
    <row r="1085" spans="1:5">
      <c r="A1085" s="502">
        <v>1318</v>
      </c>
      <c r="B1085" s="503" t="s">
        <v>9010</v>
      </c>
      <c r="C1085" s="502" t="s">
        <v>27</v>
      </c>
      <c r="D1085" s="502" t="s">
        <v>1308</v>
      </c>
      <c r="E1085" s="504">
        <v>10.16</v>
      </c>
    </row>
    <row r="1086" spans="1:5">
      <c r="A1086" s="502">
        <v>1322</v>
      </c>
      <c r="B1086" s="503" t="s">
        <v>9011</v>
      </c>
      <c r="C1086" s="502" t="s">
        <v>27</v>
      </c>
      <c r="D1086" s="502" t="s">
        <v>1308</v>
      </c>
      <c r="E1086" s="504">
        <v>10.74</v>
      </c>
    </row>
    <row r="1087" spans="1:5">
      <c r="A1087" s="502">
        <v>1323</v>
      </c>
      <c r="B1087" s="503" t="s">
        <v>9012</v>
      </c>
      <c r="C1087" s="502" t="s">
        <v>27</v>
      </c>
      <c r="D1087" s="502" t="s">
        <v>1308</v>
      </c>
      <c r="E1087" s="504">
        <v>10.74</v>
      </c>
    </row>
    <row r="1088" spans="1:5">
      <c r="A1088" s="502">
        <v>1319</v>
      </c>
      <c r="B1088" s="503" t="s">
        <v>9013</v>
      </c>
      <c r="C1088" s="502" t="s">
        <v>27</v>
      </c>
      <c r="D1088" s="502" t="s">
        <v>1308</v>
      </c>
      <c r="E1088" s="504">
        <v>9.0500000000000007</v>
      </c>
    </row>
    <row r="1089" spans="1:5">
      <c r="A1089" s="502">
        <v>11026</v>
      </c>
      <c r="B1089" s="503" t="s">
        <v>9014</v>
      </c>
      <c r="C1089" s="502" t="s">
        <v>27</v>
      </c>
      <c r="D1089" s="502" t="s">
        <v>1308</v>
      </c>
      <c r="E1089" s="504">
        <v>12.44</v>
      </c>
    </row>
    <row r="1090" spans="1:5">
      <c r="A1090" s="502">
        <v>11027</v>
      </c>
      <c r="B1090" s="503" t="s">
        <v>9015</v>
      </c>
      <c r="C1090" s="502" t="s">
        <v>27</v>
      </c>
      <c r="D1090" s="502" t="s">
        <v>1308</v>
      </c>
      <c r="E1090" s="504">
        <v>12.95</v>
      </c>
    </row>
    <row r="1091" spans="1:5">
      <c r="A1091" s="502">
        <v>11046</v>
      </c>
      <c r="B1091" s="503" t="s">
        <v>9016</v>
      </c>
      <c r="C1091" s="502" t="s">
        <v>27</v>
      </c>
      <c r="D1091" s="502" t="s">
        <v>1308</v>
      </c>
      <c r="E1091" s="504">
        <v>12.41</v>
      </c>
    </row>
    <row r="1092" spans="1:5">
      <c r="A1092" s="502">
        <v>11047</v>
      </c>
      <c r="B1092" s="503" t="s">
        <v>9017</v>
      </c>
      <c r="C1092" s="502" t="s">
        <v>27</v>
      </c>
      <c r="D1092" s="502" t="s">
        <v>1308</v>
      </c>
      <c r="E1092" s="504">
        <v>13.53</v>
      </c>
    </row>
    <row r="1093" spans="1:5">
      <c r="A1093" s="502">
        <v>43668</v>
      </c>
      <c r="B1093" s="503" t="s">
        <v>9018</v>
      </c>
      <c r="C1093" s="502" t="s">
        <v>27</v>
      </c>
      <c r="D1093" s="502" t="s">
        <v>1308</v>
      </c>
      <c r="E1093" s="504">
        <v>11.94</v>
      </c>
    </row>
    <row r="1094" spans="1:5">
      <c r="A1094" s="502">
        <v>11049</v>
      </c>
      <c r="B1094" s="503" t="s">
        <v>9019</v>
      </c>
      <c r="C1094" s="502" t="s">
        <v>27</v>
      </c>
      <c r="D1094" s="502" t="s">
        <v>1335</v>
      </c>
      <c r="E1094" s="504">
        <v>12.93</v>
      </c>
    </row>
    <row r="1095" spans="1:5">
      <c r="A1095" s="502">
        <v>43106</v>
      </c>
      <c r="B1095" s="503" t="s">
        <v>9020</v>
      </c>
      <c r="C1095" s="502" t="s">
        <v>27</v>
      </c>
      <c r="D1095" s="502" t="s">
        <v>1308</v>
      </c>
      <c r="E1095" s="504">
        <v>13.01</v>
      </c>
    </row>
    <row r="1096" spans="1:5">
      <c r="A1096" s="502">
        <v>11051</v>
      </c>
      <c r="B1096" s="503" t="s">
        <v>9021</v>
      </c>
      <c r="C1096" s="502" t="s">
        <v>27</v>
      </c>
      <c r="D1096" s="502" t="s">
        <v>1308</v>
      </c>
      <c r="E1096" s="504">
        <v>13.57</v>
      </c>
    </row>
    <row r="1097" spans="1:5">
      <c r="A1097" s="502">
        <v>11061</v>
      </c>
      <c r="B1097" s="503" t="s">
        <v>9022</v>
      </c>
      <c r="C1097" s="502" t="s">
        <v>27</v>
      </c>
      <c r="D1097" s="502" t="s">
        <v>1308</v>
      </c>
      <c r="E1097" s="504">
        <v>16.29</v>
      </c>
    </row>
    <row r="1098" spans="1:5">
      <c r="A1098" s="502">
        <v>43667</v>
      </c>
      <c r="B1098" s="503" t="s">
        <v>9023</v>
      </c>
      <c r="C1098" s="502" t="s">
        <v>27</v>
      </c>
      <c r="D1098" s="502" t="s">
        <v>1308</v>
      </c>
      <c r="E1098" s="504">
        <v>11.84</v>
      </c>
    </row>
    <row r="1099" spans="1:5">
      <c r="A1099" s="502">
        <v>1333</v>
      </c>
      <c r="B1099" s="503" t="s">
        <v>9024</v>
      </c>
      <c r="C1099" s="502" t="s">
        <v>27</v>
      </c>
      <c r="D1099" s="502" t="s">
        <v>1308</v>
      </c>
      <c r="E1099" s="504">
        <v>9.86</v>
      </c>
    </row>
    <row r="1100" spans="1:5">
      <c r="A1100" s="502">
        <v>1330</v>
      </c>
      <c r="B1100" s="503" t="s">
        <v>9025</v>
      </c>
      <c r="C1100" s="502" t="s">
        <v>27</v>
      </c>
      <c r="D1100" s="502" t="s">
        <v>1308</v>
      </c>
      <c r="E1100" s="504">
        <v>9.77</v>
      </c>
    </row>
    <row r="1101" spans="1:5">
      <c r="A1101" s="502">
        <v>10957</v>
      </c>
      <c r="B1101" s="503" t="s">
        <v>9026</v>
      </c>
      <c r="C1101" s="502" t="s">
        <v>27</v>
      </c>
      <c r="D1101" s="502" t="s">
        <v>1308</v>
      </c>
      <c r="E1101" s="504">
        <v>11.26</v>
      </c>
    </row>
    <row r="1102" spans="1:5">
      <c r="A1102" s="502">
        <v>1332</v>
      </c>
      <c r="B1102" s="503" t="s">
        <v>9027</v>
      </c>
      <c r="C1102" s="502" t="s">
        <v>27</v>
      </c>
      <c r="D1102" s="502" t="s">
        <v>1308</v>
      </c>
      <c r="E1102" s="504">
        <v>10.02</v>
      </c>
    </row>
    <row r="1103" spans="1:5">
      <c r="A1103" s="502">
        <v>1334</v>
      </c>
      <c r="B1103" s="503" t="s">
        <v>9028</v>
      </c>
      <c r="C1103" s="502" t="s">
        <v>27</v>
      </c>
      <c r="D1103" s="502" t="s">
        <v>1308</v>
      </c>
      <c r="E1103" s="504">
        <v>11.11</v>
      </c>
    </row>
    <row r="1104" spans="1:5">
      <c r="A1104" s="502">
        <v>1335</v>
      </c>
      <c r="B1104" s="503" t="s">
        <v>9029</v>
      </c>
      <c r="C1104" s="502" t="s">
        <v>27</v>
      </c>
      <c r="D1104" s="502" t="s">
        <v>1308</v>
      </c>
      <c r="E1104" s="504">
        <v>11.47</v>
      </c>
    </row>
    <row r="1105" spans="1:5">
      <c r="A1105" s="502">
        <v>40425</v>
      </c>
      <c r="B1105" s="503" t="s">
        <v>9030</v>
      </c>
      <c r="C1105" s="502" t="s">
        <v>27</v>
      </c>
      <c r="D1105" s="502" t="s">
        <v>1308</v>
      </c>
      <c r="E1105" s="504">
        <v>9.82</v>
      </c>
    </row>
    <row r="1106" spans="1:5">
      <c r="A1106" s="502">
        <v>1337</v>
      </c>
      <c r="B1106" s="503" t="s">
        <v>9031</v>
      </c>
      <c r="C1106" s="502" t="s">
        <v>27</v>
      </c>
      <c r="D1106" s="502" t="s">
        <v>1308</v>
      </c>
      <c r="E1106" s="504">
        <v>11.26</v>
      </c>
    </row>
    <row r="1107" spans="1:5">
      <c r="A1107" s="502">
        <v>1338</v>
      </c>
      <c r="B1107" s="503" t="s">
        <v>9032</v>
      </c>
      <c r="C1107" s="502" t="s">
        <v>15</v>
      </c>
      <c r="D1107" s="502" t="s">
        <v>1335</v>
      </c>
      <c r="E1107" s="504"/>
    </row>
    <row r="1108" spans="1:5">
      <c r="A1108" s="502">
        <v>1340</v>
      </c>
      <c r="B1108" s="503" t="s">
        <v>9033</v>
      </c>
      <c r="C1108" s="502" t="s">
        <v>15</v>
      </c>
      <c r="D1108" s="502" t="s">
        <v>1308</v>
      </c>
      <c r="E1108" s="504"/>
    </row>
    <row r="1109" spans="1:5">
      <c r="A1109" s="502">
        <v>1341</v>
      </c>
      <c r="B1109" s="503" t="s">
        <v>9034</v>
      </c>
      <c r="C1109" s="502" t="s">
        <v>15</v>
      </c>
      <c r="D1109" s="502" t="s">
        <v>1308</v>
      </c>
      <c r="E1109" s="504"/>
    </row>
    <row r="1110" spans="1:5">
      <c r="A1110" s="502">
        <v>34659</v>
      </c>
      <c r="B1110" s="503" t="s">
        <v>9035</v>
      </c>
      <c r="C1110" s="502" t="s">
        <v>15</v>
      </c>
      <c r="D1110" s="502" t="s">
        <v>1308</v>
      </c>
      <c r="E1110" s="504">
        <v>43.9</v>
      </c>
    </row>
    <row r="1111" spans="1:5">
      <c r="A1111" s="502">
        <v>34514</v>
      </c>
      <c r="B1111" s="503" t="s">
        <v>9036</v>
      </c>
      <c r="C1111" s="502" t="s">
        <v>15</v>
      </c>
      <c r="D1111" s="502" t="s">
        <v>1335</v>
      </c>
      <c r="E1111" s="504">
        <v>48.63</v>
      </c>
    </row>
    <row r="1112" spans="1:5">
      <c r="A1112" s="502">
        <v>34660</v>
      </c>
      <c r="B1112" s="503" t="s">
        <v>9037</v>
      </c>
      <c r="C1112" s="502" t="s">
        <v>15</v>
      </c>
      <c r="D1112" s="502" t="s">
        <v>1308</v>
      </c>
      <c r="E1112" s="504">
        <v>61.71</v>
      </c>
    </row>
    <row r="1113" spans="1:5">
      <c r="A1113" s="502">
        <v>34661</v>
      </c>
      <c r="B1113" s="503" t="s">
        <v>9038</v>
      </c>
      <c r="C1113" s="502" t="s">
        <v>15</v>
      </c>
      <c r="D1113" s="502" t="s">
        <v>1308</v>
      </c>
      <c r="E1113" s="504">
        <v>88.64</v>
      </c>
    </row>
    <row r="1114" spans="1:5">
      <c r="A1114" s="502">
        <v>34667</v>
      </c>
      <c r="B1114" s="503" t="s">
        <v>9039</v>
      </c>
      <c r="C1114" s="502" t="s">
        <v>15</v>
      </c>
      <c r="D1114" s="502" t="s">
        <v>1308</v>
      </c>
      <c r="E1114" s="504">
        <v>32.1</v>
      </c>
    </row>
    <row r="1115" spans="1:5">
      <c r="A1115" s="502">
        <v>34668</v>
      </c>
      <c r="B1115" s="503" t="s">
        <v>9040</v>
      </c>
      <c r="C1115" s="502" t="s">
        <v>15</v>
      </c>
      <c r="D1115" s="502" t="s">
        <v>1308</v>
      </c>
      <c r="E1115" s="504">
        <v>41.95</v>
      </c>
    </row>
    <row r="1116" spans="1:5">
      <c r="A1116" s="502">
        <v>34741</v>
      </c>
      <c r="B1116" s="503" t="s">
        <v>9041</v>
      </c>
      <c r="C1116" s="502" t="s">
        <v>15</v>
      </c>
      <c r="D1116" s="502" t="s">
        <v>1308</v>
      </c>
      <c r="E1116" s="504">
        <v>46.15</v>
      </c>
    </row>
    <row r="1117" spans="1:5">
      <c r="A1117" s="502">
        <v>34664</v>
      </c>
      <c r="B1117" s="503" t="s">
        <v>9042</v>
      </c>
      <c r="C1117" s="502" t="s">
        <v>15</v>
      </c>
      <c r="D1117" s="502" t="s">
        <v>1308</v>
      </c>
      <c r="E1117" s="504">
        <v>50.36</v>
      </c>
    </row>
    <row r="1118" spans="1:5">
      <c r="A1118" s="502">
        <v>34665</v>
      </c>
      <c r="B1118" s="503" t="s">
        <v>9043</v>
      </c>
      <c r="C1118" s="502" t="s">
        <v>15</v>
      </c>
      <c r="D1118" s="502" t="s">
        <v>1308</v>
      </c>
      <c r="E1118" s="504">
        <v>62.52</v>
      </c>
    </row>
    <row r="1119" spans="1:5">
      <c r="A1119" s="502">
        <v>34666</v>
      </c>
      <c r="B1119" s="503" t="s">
        <v>9044</v>
      </c>
      <c r="C1119" s="502" t="s">
        <v>15</v>
      </c>
      <c r="D1119" s="502" t="s">
        <v>1308</v>
      </c>
      <c r="E1119" s="504">
        <v>94.44</v>
      </c>
    </row>
    <row r="1120" spans="1:5">
      <c r="A1120" s="502">
        <v>34669</v>
      </c>
      <c r="B1120" s="503" t="s">
        <v>9045</v>
      </c>
      <c r="C1120" s="502" t="s">
        <v>15</v>
      </c>
      <c r="D1120" s="502" t="s">
        <v>1308</v>
      </c>
      <c r="E1120" s="504">
        <v>34.619999999999997</v>
      </c>
    </row>
    <row r="1121" spans="1:5">
      <c r="A1121" s="502">
        <v>34670</v>
      </c>
      <c r="B1121" s="503" t="s">
        <v>9046</v>
      </c>
      <c r="C1121" s="502" t="s">
        <v>15</v>
      </c>
      <c r="D1121" s="502" t="s">
        <v>1308</v>
      </c>
      <c r="E1121" s="504">
        <v>42.35</v>
      </c>
    </row>
    <row r="1122" spans="1:5">
      <c r="A1122" s="502">
        <v>34671</v>
      </c>
      <c r="B1122" s="503" t="s">
        <v>9047</v>
      </c>
      <c r="C1122" s="502" t="s">
        <v>15</v>
      </c>
      <c r="D1122" s="502" t="s">
        <v>1308</v>
      </c>
      <c r="E1122" s="504">
        <v>35.35</v>
      </c>
    </row>
    <row r="1123" spans="1:5">
      <c r="A1123" s="502">
        <v>34672</v>
      </c>
      <c r="B1123" s="503" t="s">
        <v>9048</v>
      </c>
      <c r="C1123" s="502" t="s">
        <v>15</v>
      </c>
      <c r="D1123" s="502" t="s">
        <v>1308</v>
      </c>
      <c r="E1123" s="504">
        <v>37.28</v>
      </c>
    </row>
    <row r="1124" spans="1:5">
      <c r="A1124" s="502">
        <v>34673</v>
      </c>
      <c r="B1124" s="503" t="s">
        <v>9049</v>
      </c>
      <c r="C1124" s="502" t="s">
        <v>15</v>
      </c>
      <c r="D1124" s="502" t="s">
        <v>1308</v>
      </c>
      <c r="E1124" s="504">
        <v>45.49</v>
      </c>
    </row>
    <row r="1125" spans="1:5">
      <c r="A1125" s="502">
        <v>34674</v>
      </c>
      <c r="B1125" s="503" t="s">
        <v>9050</v>
      </c>
      <c r="C1125" s="502" t="s">
        <v>15</v>
      </c>
      <c r="D1125" s="502" t="s">
        <v>1308</v>
      </c>
      <c r="E1125" s="504">
        <v>60.47</v>
      </c>
    </row>
    <row r="1126" spans="1:5">
      <c r="A1126" s="502">
        <v>34675</v>
      </c>
      <c r="B1126" s="503" t="s">
        <v>9051</v>
      </c>
      <c r="C1126" s="502" t="s">
        <v>15</v>
      </c>
      <c r="D1126" s="502" t="s">
        <v>1308</v>
      </c>
      <c r="E1126" s="504">
        <v>73.73</v>
      </c>
    </row>
    <row r="1127" spans="1:5">
      <c r="A1127" s="502">
        <v>34676</v>
      </c>
      <c r="B1127" s="503" t="s">
        <v>9052</v>
      </c>
      <c r="C1127" s="502" t="s">
        <v>15</v>
      </c>
      <c r="D1127" s="502" t="s">
        <v>1308</v>
      </c>
      <c r="E1127" s="504">
        <v>21.22</v>
      </c>
    </row>
    <row r="1128" spans="1:5">
      <c r="A1128" s="502">
        <v>34677</v>
      </c>
      <c r="B1128" s="503" t="s">
        <v>9053</v>
      </c>
      <c r="C1128" s="502" t="s">
        <v>15</v>
      </c>
      <c r="D1128" s="502" t="s">
        <v>1308</v>
      </c>
      <c r="E1128" s="504">
        <v>28.54</v>
      </c>
    </row>
    <row r="1129" spans="1:5">
      <c r="A1129" s="502">
        <v>43126</v>
      </c>
      <c r="B1129" s="503" t="s">
        <v>9054</v>
      </c>
      <c r="C1129" s="502" t="s">
        <v>15</v>
      </c>
      <c r="D1129" s="502" t="s">
        <v>1308</v>
      </c>
      <c r="E1129" s="504"/>
    </row>
    <row r="1130" spans="1:5">
      <c r="A1130" s="502">
        <v>43124</v>
      </c>
      <c r="B1130" s="503" t="s">
        <v>9055</v>
      </c>
      <c r="C1130" s="502" t="s">
        <v>15</v>
      </c>
      <c r="D1130" s="502" t="s">
        <v>1308</v>
      </c>
      <c r="E1130" s="504"/>
    </row>
    <row r="1131" spans="1:5">
      <c r="A1131" s="502">
        <v>43125</v>
      </c>
      <c r="B1131" s="503" t="s">
        <v>9056</v>
      </c>
      <c r="C1131" s="502" t="s">
        <v>15</v>
      </c>
      <c r="D1131" s="502" t="s">
        <v>1308</v>
      </c>
      <c r="E1131" s="504"/>
    </row>
    <row r="1132" spans="1:5">
      <c r="A1132" s="502">
        <v>40623</v>
      </c>
      <c r="B1132" s="503" t="s">
        <v>9057</v>
      </c>
      <c r="C1132" s="502" t="s">
        <v>8341</v>
      </c>
      <c r="D1132" s="502" t="s">
        <v>1308</v>
      </c>
      <c r="E1132" s="504">
        <v>109.67</v>
      </c>
    </row>
    <row r="1133" spans="1:5">
      <c r="A1133" s="502">
        <v>43701</v>
      </c>
      <c r="B1133" s="503" t="s">
        <v>9058</v>
      </c>
      <c r="C1133" s="502" t="s">
        <v>27</v>
      </c>
      <c r="D1133" s="502" t="s">
        <v>1335</v>
      </c>
      <c r="E1133" s="504"/>
    </row>
    <row r="1134" spans="1:5">
      <c r="A1134" s="502">
        <v>1345</v>
      </c>
      <c r="B1134" s="503" t="s">
        <v>9059</v>
      </c>
      <c r="C1134" s="502" t="s">
        <v>15</v>
      </c>
      <c r="D1134" s="502" t="s">
        <v>1308</v>
      </c>
      <c r="E1134" s="504">
        <v>64.430000000000007</v>
      </c>
    </row>
    <row r="1135" spans="1:5">
      <c r="A1135" s="502">
        <v>1346</v>
      </c>
      <c r="B1135" s="503" t="s">
        <v>9060</v>
      </c>
      <c r="C1135" s="502" t="s">
        <v>15</v>
      </c>
      <c r="D1135" s="502" t="s">
        <v>1308</v>
      </c>
      <c r="E1135" s="504">
        <v>37.47</v>
      </c>
    </row>
    <row r="1136" spans="1:5">
      <c r="A1136" s="502">
        <v>1347</v>
      </c>
      <c r="B1136" s="503" t="s">
        <v>9061</v>
      </c>
      <c r="C1136" s="502" t="s">
        <v>15</v>
      </c>
      <c r="D1136" s="502" t="s">
        <v>1308</v>
      </c>
      <c r="E1136" s="504">
        <v>46.43</v>
      </c>
    </row>
    <row r="1137" spans="1:6">
      <c r="A1137" s="502">
        <v>43678</v>
      </c>
      <c r="B1137" s="503" t="s">
        <v>9062</v>
      </c>
      <c r="C1137" s="502" t="s">
        <v>15</v>
      </c>
      <c r="D1137" s="502" t="s">
        <v>1308</v>
      </c>
      <c r="E1137" s="504">
        <v>53.86</v>
      </c>
    </row>
    <row r="1138" spans="1:6">
      <c r="A1138" s="502">
        <v>43680</v>
      </c>
      <c r="B1138" s="503" t="s">
        <v>9063</v>
      </c>
      <c r="C1138" s="502" t="s">
        <v>15</v>
      </c>
      <c r="D1138" s="502" t="s">
        <v>1308</v>
      </c>
      <c r="E1138" s="504">
        <v>77.59</v>
      </c>
    </row>
    <row r="1139" spans="1:6">
      <c r="A1139" s="502">
        <v>43679</v>
      </c>
      <c r="B1139" s="503" t="s">
        <v>9064</v>
      </c>
      <c r="C1139" s="502" t="s">
        <v>15</v>
      </c>
      <c r="D1139" s="502" t="s">
        <v>1308</v>
      </c>
      <c r="E1139" s="504">
        <v>27.23</v>
      </c>
    </row>
    <row r="1140" spans="1:6">
      <c r="A1140" s="502">
        <v>1355</v>
      </c>
      <c r="B1140" s="503" t="s">
        <v>9065</v>
      </c>
      <c r="C1140" s="502" t="s">
        <v>15</v>
      </c>
      <c r="D1140" s="502" t="s">
        <v>1308</v>
      </c>
      <c r="E1140" s="504">
        <v>30.99</v>
      </c>
    </row>
    <row r="1141" spans="1:6">
      <c r="A1141" s="502">
        <v>1358</v>
      </c>
      <c r="B1141" s="503" t="s">
        <v>9066</v>
      </c>
      <c r="C1141" s="502" t="s">
        <v>15</v>
      </c>
      <c r="D1141" s="502" t="s">
        <v>1308</v>
      </c>
      <c r="E1141" s="504">
        <v>38.04</v>
      </c>
    </row>
    <row r="1142" spans="1:6">
      <c r="A1142" s="502">
        <v>43677</v>
      </c>
      <c r="B1142" s="503" t="s">
        <v>9067</v>
      </c>
      <c r="C1142" s="502" t="s">
        <v>15</v>
      </c>
      <c r="D1142" s="502" t="s">
        <v>1308</v>
      </c>
      <c r="E1142" s="504">
        <v>47.2</v>
      </c>
    </row>
    <row r="1143" spans="1:6">
      <c r="A1143" s="502">
        <v>43682</v>
      </c>
      <c r="B1143" s="503" t="s">
        <v>9068</v>
      </c>
      <c r="C1143" s="502" t="s">
        <v>15</v>
      </c>
      <c r="D1143" s="502" t="s">
        <v>1308</v>
      </c>
      <c r="E1143" s="504">
        <v>14.47</v>
      </c>
    </row>
    <row r="1144" spans="1:6">
      <c r="A1144" s="502">
        <v>43681</v>
      </c>
      <c r="B1144" s="503" t="s">
        <v>9069</v>
      </c>
      <c r="C1144" s="502" t="s">
        <v>15</v>
      </c>
      <c r="D1144" s="502" t="s">
        <v>1335</v>
      </c>
      <c r="E1144" s="504">
        <v>23.97</v>
      </c>
    </row>
    <row r="1145" spans="1:6">
      <c r="A1145" s="502">
        <v>20971</v>
      </c>
      <c r="B1145" s="503" t="s">
        <v>9070</v>
      </c>
      <c r="C1145" s="502" t="s">
        <v>13</v>
      </c>
      <c r="D1145" s="502" t="s">
        <v>1308</v>
      </c>
      <c r="E1145" s="504">
        <v>18.09</v>
      </c>
    </row>
    <row r="1146" spans="1:6">
      <c r="A1146" s="502">
        <v>39746</v>
      </c>
      <c r="B1146" s="503" t="s">
        <v>9071</v>
      </c>
      <c r="C1146" s="502" t="s">
        <v>13</v>
      </c>
      <c r="D1146" s="502" t="s">
        <v>1308</v>
      </c>
      <c r="E1146" s="514">
        <v>83.1</v>
      </c>
      <c r="F1146" s="502" t="s">
        <v>15012</v>
      </c>
    </row>
    <row r="1147" spans="1:6">
      <c r="A1147" s="502">
        <v>13279</v>
      </c>
      <c r="B1147" s="503" t="s">
        <v>9072</v>
      </c>
      <c r="C1147" s="502" t="s">
        <v>27</v>
      </c>
      <c r="D1147" s="502" t="s">
        <v>1308</v>
      </c>
      <c r="E1147" s="504"/>
    </row>
    <row r="1148" spans="1:6">
      <c r="A1148" s="502">
        <v>11977</v>
      </c>
      <c r="B1148" s="503" t="s">
        <v>9073</v>
      </c>
      <c r="C1148" s="502" t="s">
        <v>13</v>
      </c>
      <c r="D1148" s="502" t="s">
        <v>1308</v>
      </c>
      <c r="E1148" s="504"/>
    </row>
    <row r="1149" spans="1:6">
      <c r="A1149" s="502">
        <v>11976</v>
      </c>
      <c r="B1149" s="503" t="s">
        <v>9074</v>
      </c>
      <c r="C1149" s="502" t="s">
        <v>13</v>
      </c>
      <c r="D1149" s="502" t="s">
        <v>1308</v>
      </c>
      <c r="E1149" s="504"/>
    </row>
    <row r="1150" spans="1:6">
      <c r="A1150" s="502">
        <v>11975</v>
      </c>
      <c r="B1150" s="503" t="s">
        <v>9075</v>
      </c>
      <c r="C1150" s="502" t="s">
        <v>13</v>
      </c>
      <c r="D1150" s="502" t="s">
        <v>1308</v>
      </c>
      <c r="E1150" s="504"/>
    </row>
    <row r="1151" spans="1:6">
      <c r="A1151" s="502">
        <v>1368</v>
      </c>
      <c r="B1151" s="503" t="s">
        <v>9076</v>
      </c>
      <c r="C1151" s="502" t="s">
        <v>13</v>
      </c>
      <c r="D1151" s="502" t="s">
        <v>1335</v>
      </c>
      <c r="E1151" s="504">
        <v>80.34</v>
      </c>
    </row>
    <row r="1152" spans="1:6">
      <c r="A1152" s="502">
        <v>1367</v>
      </c>
      <c r="B1152" s="503" t="s">
        <v>9077</v>
      </c>
      <c r="C1152" s="502" t="s">
        <v>13</v>
      </c>
      <c r="D1152" s="502" t="s">
        <v>1308</v>
      </c>
      <c r="E1152" s="504">
        <v>259.87</v>
      </c>
    </row>
    <row r="1153" spans="1:5">
      <c r="A1153" s="502">
        <v>1380</v>
      </c>
      <c r="B1153" s="503" t="s">
        <v>9078</v>
      </c>
      <c r="C1153" s="502" t="s">
        <v>27</v>
      </c>
      <c r="D1153" s="502" t="s">
        <v>1308</v>
      </c>
      <c r="E1153" s="504">
        <v>4.3499999999999996</v>
      </c>
    </row>
    <row r="1154" spans="1:5">
      <c r="A1154" s="502">
        <v>1375</v>
      </c>
      <c r="B1154" s="503" t="s">
        <v>9079</v>
      </c>
      <c r="C1154" s="502" t="s">
        <v>27</v>
      </c>
      <c r="D1154" s="502" t="s">
        <v>1308</v>
      </c>
      <c r="E1154" s="504">
        <v>20.09</v>
      </c>
    </row>
    <row r="1155" spans="1:5">
      <c r="A1155" s="502">
        <v>1379</v>
      </c>
      <c r="B1155" s="503" t="s">
        <v>9080</v>
      </c>
      <c r="C1155" s="502" t="s">
        <v>27</v>
      </c>
      <c r="D1155" s="502" t="s">
        <v>1335</v>
      </c>
      <c r="E1155" s="504">
        <v>0.65</v>
      </c>
    </row>
    <row r="1156" spans="1:5">
      <c r="A1156" s="502">
        <v>13284</v>
      </c>
      <c r="B1156" s="503" t="s">
        <v>9081</v>
      </c>
      <c r="C1156" s="502" t="s">
        <v>27</v>
      </c>
      <c r="D1156" s="502" t="s">
        <v>1308</v>
      </c>
      <c r="E1156" s="504">
        <v>0.57999999999999996</v>
      </c>
    </row>
    <row r="1157" spans="1:5">
      <c r="A1157" s="502">
        <v>44528</v>
      </c>
      <c r="B1157" s="503" t="s">
        <v>9082</v>
      </c>
      <c r="C1157" s="502" t="s">
        <v>27</v>
      </c>
      <c r="D1157" s="502" t="s">
        <v>1308</v>
      </c>
      <c r="E1157" s="504">
        <v>3.46</v>
      </c>
    </row>
    <row r="1158" spans="1:5">
      <c r="A1158" s="502">
        <v>34753</v>
      </c>
      <c r="B1158" s="503" t="s">
        <v>9083</v>
      </c>
      <c r="C1158" s="502" t="s">
        <v>27</v>
      </c>
      <c r="D1158" s="502" t="s">
        <v>1308</v>
      </c>
      <c r="E1158" s="504">
        <v>0.63</v>
      </c>
    </row>
    <row r="1159" spans="1:5">
      <c r="A1159" s="502">
        <v>420</v>
      </c>
      <c r="B1159" s="503" t="s">
        <v>9084</v>
      </c>
      <c r="C1159" s="502" t="s">
        <v>13</v>
      </c>
      <c r="D1159" s="502" t="s">
        <v>1308</v>
      </c>
      <c r="E1159" s="504">
        <v>55.1</v>
      </c>
    </row>
    <row r="1160" spans="1:5">
      <c r="A1160" s="502">
        <v>12327</v>
      </c>
      <c r="B1160" s="503" t="s">
        <v>9085</v>
      </c>
      <c r="C1160" s="502" t="s">
        <v>13</v>
      </c>
      <c r="D1160" s="502" t="s">
        <v>1308</v>
      </c>
      <c r="E1160" s="504">
        <v>65.64</v>
      </c>
    </row>
    <row r="1161" spans="1:5">
      <c r="A1161" s="502">
        <v>36148</v>
      </c>
      <c r="B1161" s="503" t="s">
        <v>9086</v>
      </c>
      <c r="C1161" s="502" t="s">
        <v>13</v>
      </c>
      <c r="D1161" s="502" t="s">
        <v>1308</v>
      </c>
      <c r="E1161" s="504">
        <v>66.19</v>
      </c>
    </row>
    <row r="1162" spans="1:5">
      <c r="A1162" s="502">
        <v>12329</v>
      </c>
      <c r="B1162" s="503" t="s">
        <v>9087</v>
      </c>
      <c r="C1162" s="502" t="s">
        <v>27</v>
      </c>
      <c r="D1162" s="502" t="s">
        <v>1308</v>
      </c>
      <c r="E1162" s="504">
        <v>166.27</v>
      </c>
    </row>
    <row r="1163" spans="1:5">
      <c r="A1163" s="502">
        <v>1339</v>
      </c>
      <c r="B1163" s="503" t="s">
        <v>9088</v>
      </c>
      <c r="C1163" s="502" t="s">
        <v>27</v>
      </c>
      <c r="D1163" s="502" t="s">
        <v>1308</v>
      </c>
      <c r="E1163" s="504"/>
    </row>
    <row r="1164" spans="1:5">
      <c r="A1164" s="502">
        <v>44396</v>
      </c>
      <c r="B1164" s="503" t="s">
        <v>9089</v>
      </c>
      <c r="C1164" s="502" t="s">
        <v>27</v>
      </c>
      <c r="D1164" s="502" t="s">
        <v>1308</v>
      </c>
      <c r="E1164" s="504">
        <v>48.48</v>
      </c>
    </row>
    <row r="1165" spans="1:5">
      <c r="A1165" s="502">
        <v>44327</v>
      </c>
      <c r="B1165" s="503" t="s">
        <v>9090</v>
      </c>
      <c r="C1165" s="502" t="s">
        <v>1023</v>
      </c>
      <c r="D1165" s="502" t="s">
        <v>1308</v>
      </c>
      <c r="E1165" s="504">
        <v>164.88</v>
      </c>
    </row>
    <row r="1166" spans="1:5">
      <c r="A1166" s="502">
        <v>37418</v>
      </c>
      <c r="B1166" s="503" t="s">
        <v>9091</v>
      </c>
      <c r="C1166" s="502" t="s">
        <v>13</v>
      </c>
      <c r="D1166" s="502" t="s">
        <v>1308</v>
      </c>
      <c r="E1166" s="504"/>
    </row>
    <row r="1167" spans="1:5">
      <c r="A1167" s="502">
        <v>37419</v>
      </c>
      <c r="B1167" s="503" t="s">
        <v>9092</v>
      </c>
      <c r="C1167" s="502" t="s">
        <v>13</v>
      </c>
      <c r="D1167" s="502" t="s">
        <v>1308</v>
      </c>
      <c r="E1167" s="504"/>
    </row>
    <row r="1168" spans="1:5">
      <c r="A1168" s="502">
        <v>1427</v>
      </c>
      <c r="B1168" s="503" t="s">
        <v>9093</v>
      </c>
      <c r="C1168" s="502" t="s">
        <v>13</v>
      </c>
      <c r="D1168" s="502" t="s">
        <v>1308</v>
      </c>
      <c r="E1168" s="504"/>
    </row>
    <row r="1169" spans="1:5">
      <c r="A1169" s="502">
        <v>1402</v>
      </c>
      <c r="B1169" s="503" t="s">
        <v>9094</v>
      </c>
      <c r="C1169" s="502" t="s">
        <v>13</v>
      </c>
      <c r="D1169" s="502" t="s">
        <v>1308</v>
      </c>
      <c r="E1169" s="504"/>
    </row>
    <row r="1170" spans="1:5">
      <c r="A1170" s="502">
        <v>1420</v>
      </c>
      <c r="B1170" s="503" t="s">
        <v>9095</v>
      </c>
      <c r="C1170" s="502" t="s">
        <v>13</v>
      </c>
      <c r="D1170" s="502" t="s">
        <v>1308</v>
      </c>
      <c r="E1170" s="504"/>
    </row>
    <row r="1171" spans="1:5">
      <c r="A1171" s="502">
        <v>1419</v>
      </c>
      <c r="B1171" s="503" t="s">
        <v>9096</v>
      </c>
      <c r="C1171" s="502" t="s">
        <v>13</v>
      </c>
      <c r="D1171" s="502" t="s">
        <v>1308</v>
      </c>
      <c r="E1171" s="504"/>
    </row>
    <row r="1172" spans="1:5">
      <c r="A1172" s="502">
        <v>1414</v>
      </c>
      <c r="B1172" s="503" t="s">
        <v>9097</v>
      </c>
      <c r="C1172" s="502" t="s">
        <v>13</v>
      </c>
      <c r="D1172" s="502" t="s">
        <v>1308</v>
      </c>
      <c r="E1172" s="504"/>
    </row>
    <row r="1173" spans="1:5">
      <c r="A1173" s="502">
        <v>1413</v>
      </c>
      <c r="B1173" s="503" t="s">
        <v>9098</v>
      </c>
      <c r="C1173" s="502" t="s">
        <v>13</v>
      </c>
      <c r="D1173" s="502" t="s">
        <v>1308</v>
      </c>
      <c r="E1173" s="504"/>
    </row>
    <row r="1174" spans="1:5">
      <c r="A1174" s="502">
        <v>1412</v>
      </c>
      <c r="B1174" s="503" t="s">
        <v>9099</v>
      </c>
      <c r="C1174" s="502" t="s">
        <v>13</v>
      </c>
      <c r="D1174" s="502" t="s">
        <v>1308</v>
      </c>
      <c r="E1174" s="504"/>
    </row>
    <row r="1175" spans="1:5">
      <c r="A1175" s="502">
        <v>1406</v>
      </c>
      <c r="B1175" s="503" t="s">
        <v>9100</v>
      </c>
      <c r="C1175" s="502" t="s">
        <v>13</v>
      </c>
      <c r="D1175" s="502" t="s">
        <v>1308</v>
      </c>
      <c r="E1175" s="504"/>
    </row>
    <row r="1176" spans="1:5">
      <c r="A1176" s="502">
        <v>11281</v>
      </c>
      <c r="B1176" s="503" t="s">
        <v>9101</v>
      </c>
      <c r="C1176" s="502" t="s">
        <v>13</v>
      </c>
      <c r="D1176" s="502" t="s">
        <v>1335</v>
      </c>
      <c r="E1176" s="504"/>
    </row>
    <row r="1177" spans="1:5">
      <c r="A1177" s="502">
        <v>1442</v>
      </c>
      <c r="B1177" s="503" t="s">
        <v>9102</v>
      </c>
      <c r="C1177" s="502" t="s">
        <v>13</v>
      </c>
      <c r="D1177" s="502" t="s">
        <v>1308</v>
      </c>
      <c r="E1177" s="504"/>
    </row>
    <row r="1178" spans="1:5">
      <c r="A1178" s="502">
        <v>13457</v>
      </c>
      <c r="B1178" s="503" t="s">
        <v>9103</v>
      </c>
      <c r="C1178" s="502" t="s">
        <v>13</v>
      </c>
      <c r="D1178" s="502" t="s">
        <v>1308</v>
      </c>
      <c r="E1178" s="504"/>
    </row>
    <row r="1179" spans="1:5">
      <c r="A1179" s="502">
        <v>40699</v>
      </c>
      <c r="B1179" s="503" t="s">
        <v>9104</v>
      </c>
      <c r="C1179" s="502" t="s">
        <v>13</v>
      </c>
      <c r="D1179" s="502" t="s">
        <v>1308</v>
      </c>
      <c r="E1179" s="504"/>
    </row>
    <row r="1180" spans="1:5">
      <c r="A1180" s="502">
        <v>40701</v>
      </c>
      <c r="B1180" s="503" t="s">
        <v>9105</v>
      </c>
      <c r="C1180" s="502" t="s">
        <v>13</v>
      </c>
      <c r="D1180" s="502" t="s">
        <v>1308</v>
      </c>
      <c r="E1180" s="504"/>
    </row>
    <row r="1181" spans="1:5">
      <c r="A1181" s="502">
        <v>40700</v>
      </c>
      <c r="B1181" s="503" t="s">
        <v>9106</v>
      </c>
      <c r="C1181" s="502" t="s">
        <v>13</v>
      </c>
      <c r="D1181" s="502" t="s">
        <v>1308</v>
      </c>
      <c r="E1181" s="504"/>
    </row>
    <row r="1182" spans="1:5">
      <c r="A1182" s="502">
        <v>13458</v>
      </c>
      <c r="B1182" s="503" t="s">
        <v>9107</v>
      </c>
      <c r="C1182" s="502" t="s">
        <v>13</v>
      </c>
      <c r="D1182" s="502" t="s">
        <v>1308</v>
      </c>
      <c r="E1182" s="504"/>
    </row>
    <row r="1183" spans="1:5">
      <c r="A1183" s="502">
        <v>11134</v>
      </c>
      <c r="B1183" s="503" t="s">
        <v>9108</v>
      </c>
      <c r="C1183" s="502" t="s">
        <v>15</v>
      </c>
      <c r="D1183" s="502" t="s">
        <v>1308</v>
      </c>
      <c r="E1183" s="504">
        <v>53.39</v>
      </c>
    </row>
    <row r="1184" spans="1:5">
      <c r="A1184" s="502">
        <v>11135</v>
      </c>
      <c r="B1184" s="503" t="s">
        <v>9109</v>
      </c>
      <c r="C1184" s="502" t="s">
        <v>15</v>
      </c>
      <c r="D1184" s="502" t="s">
        <v>1308</v>
      </c>
      <c r="E1184" s="504">
        <v>57.64</v>
      </c>
    </row>
    <row r="1185" spans="1:5">
      <c r="A1185" s="502">
        <v>11136</v>
      </c>
      <c r="B1185" s="503" t="s">
        <v>9110</v>
      </c>
      <c r="C1185" s="502" t="s">
        <v>15</v>
      </c>
      <c r="D1185" s="502" t="s">
        <v>1308</v>
      </c>
      <c r="E1185" s="504">
        <v>66</v>
      </c>
    </row>
    <row r="1186" spans="1:5">
      <c r="A1186" s="502">
        <v>34743</v>
      </c>
      <c r="B1186" s="503" t="s">
        <v>9111</v>
      </c>
      <c r="C1186" s="502" t="s">
        <v>15</v>
      </c>
      <c r="D1186" s="502" t="s">
        <v>1308</v>
      </c>
      <c r="E1186" s="504">
        <v>79.63</v>
      </c>
    </row>
    <row r="1187" spans="1:5">
      <c r="A1187" s="502">
        <v>11137</v>
      </c>
      <c r="B1187" s="503" t="s">
        <v>9112</v>
      </c>
      <c r="C1187" s="502" t="s">
        <v>15</v>
      </c>
      <c r="D1187" s="502" t="s">
        <v>1308</v>
      </c>
      <c r="E1187" s="504">
        <v>90.45</v>
      </c>
    </row>
    <row r="1188" spans="1:5">
      <c r="A1188" s="502">
        <v>34745</v>
      </c>
      <c r="B1188" s="503" t="s">
        <v>9113</v>
      </c>
      <c r="C1188" s="502" t="s">
        <v>15</v>
      </c>
      <c r="D1188" s="502" t="s">
        <v>1308</v>
      </c>
      <c r="E1188" s="504">
        <v>107.56</v>
      </c>
    </row>
    <row r="1189" spans="1:5">
      <c r="A1189" s="502">
        <v>34746</v>
      </c>
      <c r="B1189" s="503" t="s">
        <v>9114</v>
      </c>
      <c r="C1189" s="502" t="s">
        <v>15</v>
      </c>
      <c r="D1189" s="502" t="s">
        <v>1308</v>
      </c>
      <c r="E1189" s="504">
        <v>29.33</v>
      </c>
    </row>
    <row r="1190" spans="1:5">
      <c r="A1190" s="502">
        <v>1360</v>
      </c>
      <c r="B1190" s="503" t="s">
        <v>9115</v>
      </c>
      <c r="C1190" s="502" t="s">
        <v>15</v>
      </c>
      <c r="D1190" s="502" t="s">
        <v>1308</v>
      </c>
      <c r="E1190" s="504">
        <v>34.22</v>
      </c>
    </row>
    <row r="1191" spans="1:5">
      <c r="A1191" s="502">
        <v>36524</v>
      </c>
      <c r="B1191" s="503" t="s">
        <v>9116</v>
      </c>
      <c r="C1191" s="502" t="s">
        <v>13</v>
      </c>
      <c r="D1191" s="502" t="s">
        <v>1308</v>
      </c>
      <c r="E1191" s="504"/>
    </row>
    <row r="1192" spans="1:5">
      <c r="A1192" s="502">
        <v>36526</v>
      </c>
      <c r="B1192" s="503" t="s">
        <v>9117</v>
      </c>
      <c r="C1192" s="502" t="s">
        <v>13</v>
      </c>
      <c r="D1192" s="502" t="s">
        <v>1308</v>
      </c>
      <c r="E1192" s="504"/>
    </row>
    <row r="1193" spans="1:5">
      <c r="A1193" s="502">
        <v>36523</v>
      </c>
      <c r="B1193" s="503" t="s">
        <v>9118</v>
      </c>
      <c r="C1193" s="502" t="s">
        <v>13</v>
      </c>
      <c r="D1193" s="502" t="s">
        <v>1308</v>
      </c>
      <c r="E1193" s="504"/>
    </row>
    <row r="1194" spans="1:5">
      <c r="A1194" s="502">
        <v>36527</v>
      </c>
      <c r="B1194" s="503" t="s">
        <v>9119</v>
      </c>
      <c r="C1194" s="502" t="s">
        <v>13</v>
      </c>
      <c r="D1194" s="502" t="s">
        <v>1308</v>
      </c>
      <c r="E1194" s="504"/>
    </row>
    <row r="1195" spans="1:5">
      <c r="A1195" s="502">
        <v>38642</v>
      </c>
      <c r="B1195" s="503" t="s">
        <v>9120</v>
      </c>
      <c r="C1195" s="502" t="s">
        <v>13</v>
      </c>
      <c r="D1195" s="502" t="s">
        <v>1308</v>
      </c>
      <c r="E1195" s="504"/>
    </row>
    <row r="1196" spans="1:5">
      <c r="A1196" s="502">
        <v>36522</v>
      </c>
      <c r="B1196" s="503" t="s">
        <v>9121</v>
      </c>
      <c r="C1196" s="502" t="s">
        <v>13</v>
      </c>
      <c r="D1196" s="502" t="s">
        <v>1308</v>
      </c>
      <c r="E1196" s="504"/>
    </row>
    <row r="1197" spans="1:5">
      <c r="A1197" s="502">
        <v>36525</v>
      </c>
      <c r="B1197" s="503" t="s">
        <v>9122</v>
      </c>
      <c r="C1197" s="502" t="s">
        <v>13</v>
      </c>
      <c r="D1197" s="502" t="s">
        <v>1308</v>
      </c>
      <c r="E1197" s="504"/>
    </row>
    <row r="1198" spans="1:5">
      <c r="A1198" s="502">
        <v>13803</v>
      </c>
      <c r="B1198" s="503" t="s">
        <v>9123</v>
      </c>
      <c r="C1198" s="502" t="s">
        <v>13</v>
      </c>
      <c r="D1198" s="502" t="s">
        <v>1335</v>
      </c>
      <c r="E1198" s="504"/>
    </row>
    <row r="1199" spans="1:5">
      <c r="A1199" s="502">
        <v>34348</v>
      </c>
      <c r="B1199" s="503" t="s">
        <v>9124</v>
      </c>
      <c r="C1199" s="502" t="s">
        <v>12</v>
      </c>
      <c r="D1199" s="502" t="s">
        <v>1308</v>
      </c>
      <c r="E1199" s="504">
        <v>19.62</v>
      </c>
    </row>
    <row r="1200" spans="1:5">
      <c r="A1200" s="502">
        <v>34347</v>
      </c>
      <c r="B1200" s="503" t="s">
        <v>9125</v>
      </c>
      <c r="C1200" s="502" t="s">
        <v>12</v>
      </c>
      <c r="D1200" s="502" t="s">
        <v>1308</v>
      </c>
      <c r="E1200" s="504">
        <v>14.02</v>
      </c>
    </row>
    <row r="1201" spans="1:5">
      <c r="A1201" s="502">
        <v>11146</v>
      </c>
      <c r="B1201" s="503" t="s">
        <v>9126</v>
      </c>
      <c r="C1201" s="502" t="s">
        <v>16</v>
      </c>
      <c r="D1201" s="502" t="s">
        <v>1308</v>
      </c>
      <c r="E1201" s="504">
        <v>523.24</v>
      </c>
    </row>
    <row r="1202" spans="1:5">
      <c r="A1202" s="502">
        <v>11147</v>
      </c>
      <c r="B1202" s="503" t="s">
        <v>9127</v>
      </c>
      <c r="C1202" s="502" t="s">
        <v>16</v>
      </c>
      <c r="D1202" s="502" t="s">
        <v>1308</v>
      </c>
      <c r="E1202" s="504">
        <v>543.72</v>
      </c>
    </row>
    <row r="1203" spans="1:5">
      <c r="A1203" s="502">
        <v>34872</v>
      </c>
      <c r="B1203" s="503" t="s">
        <v>9128</v>
      </c>
      <c r="C1203" s="502" t="s">
        <v>16</v>
      </c>
      <c r="D1203" s="502" t="s">
        <v>1308</v>
      </c>
      <c r="E1203" s="504">
        <v>549.82000000000005</v>
      </c>
    </row>
    <row r="1204" spans="1:5">
      <c r="A1204" s="502">
        <v>34491</v>
      </c>
      <c r="B1204" s="503" t="s">
        <v>9129</v>
      </c>
      <c r="C1204" s="502" t="s">
        <v>16</v>
      </c>
      <c r="D1204" s="502" t="s">
        <v>1308</v>
      </c>
      <c r="E1204" s="504">
        <v>565.75</v>
      </c>
    </row>
    <row r="1205" spans="1:5">
      <c r="A1205" s="502">
        <v>34770</v>
      </c>
      <c r="B1205" s="503" t="s">
        <v>9130</v>
      </c>
      <c r="C1205" s="502" t="s">
        <v>833</v>
      </c>
      <c r="D1205" s="502" t="s">
        <v>1308</v>
      </c>
      <c r="E1205" s="504">
        <v>578.72</v>
      </c>
    </row>
    <row r="1206" spans="1:5">
      <c r="A1206" s="502">
        <v>1518</v>
      </c>
      <c r="B1206" s="503" t="s">
        <v>9131</v>
      </c>
      <c r="C1206" s="502" t="s">
        <v>833</v>
      </c>
      <c r="D1206" s="502" t="s">
        <v>1335</v>
      </c>
      <c r="E1206" s="504">
        <v>590</v>
      </c>
    </row>
    <row r="1207" spans="1:5">
      <c r="A1207" s="502">
        <v>41965</v>
      </c>
      <c r="B1207" s="503" t="s">
        <v>9132</v>
      </c>
      <c r="C1207" s="502" t="s">
        <v>833</v>
      </c>
      <c r="D1207" s="502" t="s">
        <v>1308</v>
      </c>
      <c r="E1207" s="504">
        <v>517.33000000000004</v>
      </c>
    </row>
    <row r="1208" spans="1:5">
      <c r="A1208" s="502">
        <v>1524</v>
      </c>
      <c r="B1208" s="503" t="s">
        <v>9133</v>
      </c>
      <c r="C1208" s="502" t="s">
        <v>16</v>
      </c>
      <c r="D1208" s="502" t="s">
        <v>1308</v>
      </c>
      <c r="E1208" s="504">
        <v>502.01</v>
      </c>
    </row>
    <row r="1209" spans="1:5">
      <c r="A1209" s="502">
        <v>34492</v>
      </c>
      <c r="B1209" s="503" t="s">
        <v>9134</v>
      </c>
      <c r="C1209" s="502" t="s">
        <v>16</v>
      </c>
      <c r="D1209" s="502" t="s">
        <v>1335</v>
      </c>
      <c r="E1209" s="504">
        <v>465</v>
      </c>
    </row>
    <row r="1210" spans="1:5">
      <c r="A1210" s="502">
        <v>38404</v>
      </c>
      <c r="B1210" s="503" t="s">
        <v>9135</v>
      </c>
      <c r="C1210" s="502" t="s">
        <v>16</v>
      </c>
      <c r="D1210" s="502" t="s">
        <v>1308</v>
      </c>
      <c r="E1210" s="504">
        <v>481.65</v>
      </c>
    </row>
    <row r="1211" spans="1:5">
      <c r="A1211" s="502">
        <v>39849</v>
      </c>
      <c r="B1211" s="503" t="s">
        <v>9136</v>
      </c>
      <c r="C1211" s="502" t="s">
        <v>16</v>
      </c>
      <c r="D1211" s="502" t="s">
        <v>1308</v>
      </c>
      <c r="E1211" s="504">
        <v>551.97</v>
      </c>
    </row>
    <row r="1212" spans="1:5">
      <c r="A1212" s="502">
        <v>38464</v>
      </c>
      <c r="B1212" s="503" t="s">
        <v>9137</v>
      </c>
      <c r="C1212" s="502" t="s">
        <v>16</v>
      </c>
      <c r="D1212" s="502" t="s">
        <v>1308</v>
      </c>
      <c r="E1212" s="504">
        <v>559.98</v>
      </c>
    </row>
    <row r="1213" spans="1:5">
      <c r="A1213" s="502">
        <v>1527</v>
      </c>
      <c r="B1213" s="503" t="s">
        <v>9138</v>
      </c>
      <c r="C1213" s="502" t="s">
        <v>16</v>
      </c>
      <c r="D1213" s="502" t="s">
        <v>1308</v>
      </c>
      <c r="E1213" s="504">
        <v>517.95000000000005</v>
      </c>
    </row>
    <row r="1214" spans="1:5">
      <c r="A1214" s="502">
        <v>34493</v>
      </c>
      <c r="B1214" s="503" t="s">
        <v>9139</v>
      </c>
      <c r="C1214" s="502" t="s">
        <v>16</v>
      </c>
      <c r="D1214" s="502" t="s">
        <v>1308</v>
      </c>
      <c r="E1214" s="504">
        <v>478.1</v>
      </c>
    </row>
    <row r="1215" spans="1:5">
      <c r="A1215" s="502">
        <v>38405</v>
      </c>
      <c r="B1215" s="503" t="s">
        <v>9140</v>
      </c>
      <c r="C1215" s="502" t="s">
        <v>16</v>
      </c>
      <c r="D1215" s="502" t="s">
        <v>1308</v>
      </c>
      <c r="E1215" s="504">
        <v>496.5</v>
      </c>
    </row>
    <row r="1216" spans="1:5">
      <c r="A1216" s="502">
        <v>38408</v>
      </c>
      <c r="B1216" s="503" t="s">
        <v>9141</v>
      </c>
      <c r="C1216" s="502" t="s">
        <v>16</v>
      </c>
      <c r="D1216" s="502" t="s">
        <v>1308</v>
      </c>
      <c r="E1216" s="504">
        <v>549.58000000000004</v>
      </c>
    </row>
    <row r="1217" spans="1:5">
      <c r="A1217" s="502">
        <v>1525</v>
      </c>
      <c r="B1217" s="503" t="s">
        <v>9142</v>
      </c>
      <c r="C1217" s="502" t="s">
        <v>16</v>
      </c>
      <c r="D1217" s="502" t="s">
        <v>1308</v>
      </c>
      <c r="E1217" s="504">
        <v>533.88</v>
      </c>
    </row>
    <row r="1218" spans="1:5">
      <c r="A1218" s="502">
        <v>34494</v>
      </c>
      <c r="B1218" s="503" t="s">
        <v>9143</v>
      </c>
      <c r="C1218" s="502" t="s">
        <v>16</v>
      </c>
      <c r="D1218" s="502" t="s">
        <v>1308</v>
      </c>
      <c r="E1218" s="504">
        <v>494.04</v>
      </c>
    </row>
    <row r="1219" spans="1:5">
      <c r="A1219" s="502">
        <v>38406</v>
      </c>
      <c r="B1219" s="503" t="s">
        <v>9144</v>
      </c>
      <c r="C1219" s="502" t="s">
        <v>16</v>
      </c>
      <c r="D1219" s="502" t="s">
        <v>1308</v>
      </c>
      <c r="E1219" s="504">
        <v>524.27</v>
      </c>
    </row>
    <row r="1220" spans="1:5">
      <c r="A1220" s="502">
        <v>38409</v>
      </c>
      <c r="B1220" s="503" t="s">
        <v>9145</v>
      </c>
      <c r="C1220" s="502" t="s">
        <v>16</v>
      </c>
      <c r="D1220" s="502" t="s">
        <v>1308</v>
      </c>
      <c r="E1220" s="504">
        <v>553.32000000000005</v>
      </c>
    </row>
    <row r="1221" spans="1:5">
      <c r="A1221" s="502">
        <v>43360</v>
      </c>
      <c r="B1221" s="503" t="s">
        <v>9146</v>
      </c>
      <c r="C1221" s="502" t="s">
        <v>16</v>
      </c>
      <c r="D1221" s="502" t="s">
        <v>1308</v>
      </c>
      <c r="E1221" s="504">
        <v>576.96</v>
      </c>
    </row>
    <row r="1222" spans="1:5">
      <c r="A1222" s="502">
        <v>11145</v>
      </c>
      <c r="B1222" s="503" t="s">
        <v>9147</v>
      </c>
      <c r="C1222" s="502" t="s">
        <v>16</v>
      </c>
      <c r="D1222" s="502" t="s">
        <v>1308</v>
      </c>
      <c r="E1222" s="504">
        <v>549.82000000000005</v>
      </c>
    </row>
    <row r="1223" spans="1:5">
      <c r="A1223" s="502">
        <v>34495</v>
      </c>
      <c r="B1223" s="503" t="s">
        <v>9148</v>
      </c>
      <c r="C1223" s="502" t="s">
        <v>16</v>
      </c>
      <c r="D1223" s="502" t="s">
        <v>1308</v>
      </c>
      <c r="E1223" s="504">
        <v>509.98</v>
      </c>
    </row>
    <row r="1224" spans="1:5">
      <c r="A1224" s="502">
        <v>34479</v>
      </c>
      <c r="B1224" s="503" t="s">
        <v>9149</v>
      </c>
      <c r="C1224" s="502" t="s">
        <v>16</v>
      </c>
      <c r="D1224" s="502" t="s">
        <v>1308</v>
      </c>
      <c r="E1224" s="504">
        <v>565.75</v>
      </c>
    </row>
    <row r="1225" spans="1:5">
      <c r="A1225" s="502">
        <v>34496</v>
      </c>
      <c r="B1225" s="503" t="s">
        <v>9150</v>
      </c>
      <c r="C1225" s="502" t="s">
        <v>16</v>
      </c>
      <c r="D1225" s="502" t="s">
        <v>1308</v>
      </c>
      <c r="E1225" s="504">
        <v>531.99</v>
      </c>
    </row>
    <row r="1226" spans="1:5">
      <c r="A1226" s="502">
        <v>34481</v>
      </c>
      <c r="B1226" s="503" t="s">
        <v>9151</v>
      </c>
      <c r="C1226" s="502" t="s">
        <v>16</v>
      </c>
      <c r="D1226" s="502" t="s">
        <v>1308</v>
      </c>
      <c r="E1226" s="504">
        <v>591.15</v>
      </c>
    </row>
    <row r="1227" spans="1:5">
      <c r="A1227" s="502">
        <v>34483</v>
      </c>
      <c r="B1227" s="503" t="s">
        <v>9152</v>
      </c>
      <c r="C1227" s="502" t="s">
        <v>16</v>
      </c>
      <c r="D1227" s="502" t="s">
        <v>1308</v>
      </c>
      <c r="E1227" s="504">
        <v>631.6</v>
      </c>
    </row>
    <row r="1228" spans="1:5">
      <c r="A1228" s="502">
        <v>34485</v>
      </c>
      <c r="B1228" s="503" t="s">
        <v>9153</v>
      </c>
      <c r="C1228" s="502" t="s">
        <v>16</v>
      </c>
      <c r="D1228" s="502" t="s">
        <v>1308</v>
      </c>
      <c r="E1228" s="504">
        <v>675.42</v>
      </c>
    </row>
    <row r="1229" spans="1:5">
      <c r="A1229" s="502">
        <v>14041</v>
      </c>
      <c r="B1229" s="503" t="s">
        <v>9154</v>
      </c>
      <c r="C1229" s="502" t="s">
        <v>16</v>
      </c>
      <c r="D1229" s="502" t="s">
        <v>1308</v>
      </c>
      <c r="E1229" s="504">
        <v>439.06</v>
      </c>
    </row>
    <row r="1230" spans="1:5">
      <c r="A1230" s="502">
        <v>1523</v>
      </c>
      <c r="B1230" s="503" t="s">
        <v>9155</v>
      </c>
      <c r="C1230" s="502" t="s">
        <v>16</v>
      </c>
      <c r="D1230" s="502" t="s">
        <v>1308</v>
      </c>
      <c r="E1230" s="504">
        <v>446.23</v>
      </c>
    </row>
    <row r="1231" spans="1:5">
      <c r="A1231" s="502">
        <v>14054</v>
      </c>
      <c r="B1231" s="503" t="s">
        <v>9156</v>
      </c>
      <c r="C1231" s="502" t="s">
        <v>13</v>
      </c>
      <c r="D1231" s="502" t="s">
        <v>1308</v>
      </c>
      <c r="E1231" s="504">
        <v>15.25</v>
      </c>
    </row>
    <row r="1232" spans="1:5">
      <c r="A1232" s="502">
        <v>14052</v>
      </c>
      <c r="B1232" s="503" t="s">
        <v>9157</v>
      </c>
      <c r="C1232" s="502" t="s">
        <v>13</v>
      </c>
      <c r="D1232" s="502" t="s">
        <v>1308</v>
      </c>
      <c r="E1232" s="504">
        <v>11.73</v>
      </c>
    </row>
    <row r="1233" spans="1:5">
      <c r="A1233" s="502">
        <v>14053</v>
      </c>
      <c r="B1233" s="503" t="s">
        <v>9158</v>
      </c>
      <c r="C1233" s="502" t="s">
        <v>13</v>
      </c>
      <c r="D1233" s="502" t="s">
        <v>1308</v>
      </c>
      <c r="E1233" s="504">
        <v>11.91</v>
      </c>
    </row>
    <row r="1234" spans="1:5">
      <c r="A1234" s="502">
        <v>2560</v>
      </c>
      <c r="B1234" s="503" t="s">
        <v>9159</v>
      </c>
      <c r="C1234" s="502" t="s">
        <v>13</v>
      </c>
      <c r="D1234" s="502" t="s">
        <v>1308</v>
      </c>
      <c r="E1234" s="504">
        <v>15.78</v>
      </c>
    </row>
    <row r="1235" spans="1:5">
      <c r="A1235" s="502">
        <v>2558</v>
      </c>
      <c r="B1235" s="503" t="s">
        <v>9160</v>
      </c>
      <c r="C1235" s="502" t="s">
        <v>13</v>
      </c>
      <c r="D1235" s="502" t="s">
        <v>1308</v>
      </c>
      <c r="E1235" s="504">
        <v>8.9600000000000009</v>
      </c>
    </row>
    <row r="1236" spans="1:5">
      <c r="A1236" s="502">
        <v>2559</v>
      </c>
      <c r="B1236" s="503" t="s">
        <v>9161</v>
      </c>
      <c r="C1236" s="502" t="s">
        <v>13</v>
      </c>
      <c r="D1236" s="502" t="s">
        <v>1335</v>
      </c>
      <c r="E1236" s="504">
        <v>12.62</v>
      </c>
    </row>
    <row r="1237" spans="1:5">
      <c r="A1237" s="502">
        <v>2592</v>
      </c>
      <c r="B1237" s="503" t="s">
        <v>9162</v>
      </c>
      <c r="C1237" s="502" t="s">
        <v>13</v>
      </c>
      <c r="D1237" s="502" t="s">
        <v>1308</v>
      </c>
      <c r="E1237" s="504">
        <v>209.21</v>
      </c>
    </row>
    <row r="1238" spans="1:5">
      <c r="A1238" s="502">
        <v>2589</v>
      </c>
      <c r="B1238" s="503" t="s">
        <v>9163</v>
      </c>
      <c r="C1238" s="502" t="s">
        <v>13</v>
      </c>
      <c r="D1238" s="502" t="s">
        <v>1308</v>
      </c>
      <c r="E1238" s="504">
        <v>27.98</v>
      </c>
    </row>
    <row r="1239" spans="1:5">
      <c r="A1239" s="502">
        <v>2566</v>
      </c>
      <c r="B1239" s="503" t="s">
        <v>9164</v>
      </c>
      <c r="C1239" s="502" t="s">
        <v>13</v>
      </c>
      <c r="D1239" s="502" t="s">
        <v>1308</v>
      </c>
      <c r="E1239" s="504">
        <v>21.05</v>
      </c>
    </row>
    <row r="1240" spans="1:5">
      <c r="A1240" s="502">
        <v>2590</v>
      </c>
      <c r="B1240" s="503" t="s">
        <v>9165</v>
      </c>
      <c r="C1240" s="502" t="s">
        <v>13</v>
      </c>
      <c r="D1240" s="502" t="s">
        <v>1308</v>
      </c>
      <c r="E1240" s="504">
        <v>17.170000000000002</v>
      </c>
    </row>
    <row r="1241" spans="1:5">
      <c r="A1241" s="502">
        <v>2591</v>
      </c>
      <c r="B1241" s="503" t="s">
        <v>9166</v>
      </c>
      <c r="C1241" s="502" t="s">
        <v>13</v>
      </c>
      <c r="D1241" s="502" t="s">
        <v>1308</v>
      </c>
      <c r="E1241" s="504">
        <v>10.199999999999999</v>
      </c>
    </row>
    <row r="1242" spans="1:5">
      <c r="A1242" s="502">
        <v>2567</v>
      </c>
      <c r="B1242" s="503" t="s">
        <v>9167</v>
      </c>
      <c r="C1242" s="502" t="s">
        <v>13</v>
      </c>
      <c r="D1242" s="502" t="s">
        <v>1308</v>
      </c>
      <c r="E1242" s="504">
        <v>41.05</v>
      </c>
    </row>
    <row r="1243" spans="1:5">
      <c r="A1243" s="502">
        <v>2568</v>
      </c>
      <c r="B1243" s="503" t="s">
        <v>9168</v>
      </c>
      <c r="C1243" s="502" t="s">
        <v>13</v>
      </c>
      <c r="D1243" s="502" t="s">
        <v>1308</v>
      </c>
      <c r="E1243" s="504">
        <v>113.98</v>
      </c>
    </row>
    <row r="1244" spans="1:5">
      <c r="A1244" s="502">
        <v>2565</v>
      </c>
      <c r="B1244" s="503" t="s">
        <v>9169</v>
      </c>
      <c r="C1244" s="502" t="s">
        <v>13</v>
      </c>
      <c r="D1244" s="502" t="s">
        <v>1308</v>
      </c>
      <c r="E1244" s="504">
        <v>10.220000000000001</v>
      </c>
    </row>
    <row r="1245" spans="1:5">
      <c r="A1245" s="502">
        <v>2594</v>
      </c>
      <c r="B1245" s="503" t="s">
        <v>9170</v>
      </c>
      <c r="C1245" s="502" t="s">
        <v>13</v>
      </c>
      <c r="D1245" s="502" t="s">
        <v>1308</v>
      </c>
      <c r="E1245" s="504">
        <v>189.89</v>
      </c>
    </row>
    <row r="1246" spans="1:5">
      <c r="A1246" s="502">
        <v>2587</v>
      </c>
      <c r="B1246" s="503" t="s">
        <v>9171</v>
      </c>
      <c r="C1246" s="502" t="s">
        <v>13</v>
      </c>
      <c r="D1246" s="502" t="s">
        <v>1308</v>
      </c>
      <c r="E1246" s="504">
        <v>32.36</v>
      </c>
    </row>
    <row r="1247" spans="1:5">
      <c r="A1247" s="502">
        <v>2588</v>
      </c>
      <c r="B1247" s="503" t="s">
        <v>9172</v>
      </c>
      <c r="C1247" s="502" t="s">
        <v>13</v>
      </c>
      <c r="D1247" s="502" t="s">
        <v>1308</v>
      </c>
      <c r="E1247" s="504">
        <v>25.7</v>
      </c>
    </row>
    <row r="1248" spans="1:5">
      <c r="A1248" s="502">
        <v>2570</v>
      </c>
      <c r="B1248" s="503" t="s">
        <v>9173</v>
      </c>
      <c r="C1248" s="502" t="s">
        <v>13</v>
      </c>
      <c r="D1248" s="502" t="s">
        <v>1308</v>
      </c>
      <c r="E1248" s="504">
        <v>16.600000000000001</v>
      </c>
    </row>
    <row r="1249" spans="1:5">
      <c r="A1249" s="502">
        <v>2569</v>
      </c>
      <c r="B1249" s="503" t="s">
        <v>9174</v>
      </c>
      <c r="C1249" s="502" t="s">
        <v>13</v>
      </c>
      <c r="D1249" s="502" t="s">
        <v>1308</v>
      </c>
      <c r="E1249" s="504">
        <v>9.9</v>
      </c>
    </row>
    <row r="1250" spans="1:5">
      <c r="A1250" s="502">
        <v>2571</v>
      </c>
      <c r="B1250" s="503" t="s">
        <v>9175</v>
      </c>
      <c r="C1250" s="502" t="s">
        <v>13</v>
      </c>
      <c r="D1250" s="502" t="s">
        <v>1308</v>
      </c>
      <c r="E1250" s="504">
        <v>49.29</v>
      </c>
    </row>
    <row r="1251" spans="1:5">
      <c r="A1251" s="502">
        <v>2572</v>
      </c>
      <c r="B1251" s="503" t="s">
        <v>9176</v>
      </c>
      <c r="C1251" s="502" t="s">
        <v>13</v>
      </c>
      <c r="D1251" s="502" t="s">
        <v>1308</v>
      </c>
      <c r="E1251" s="504">
        <v>145.76</v>
      </c>
    </row>
    <row r="1252" spans="1:5">
      <c r="A1252" s="502">
        <v>2593</v>
      </c>
      <c r="B1252" s="503" t="s">
        <v>9177</v>
      </c>
      <c r="C1252" s="502" t="s">
        <v>13</v>
      </c>
      <c r="D1252" s="502" t="s">
        <v>1308</v>
      </c>
      <c r="E1252" s="504">
        <v>10.56</v>
      </c>
    </row>
    <row r="1253" spans="1:5">
      <c r="A1253" s="502">
        <v>2595</v>
      </c>
      <c r="B1253" s="503" t="s">
        <v>9178</v>
      </c>
      <c r="C1253" s="502" t="s">
        <v>13</v>
      </c>
      <c r="D1253" s="502" t="s">
        <v>1308</v>
      </c>
      <c r="E1253" s="504">
        <v>227.42</v>
      </c>
    </row>
    <row r="1254" spans="1:5">
      <c r="A1254" s="502">
        <v>2576</v>
      </c>
      <c r="B1254" s="503" t="s">
        <v>9179</v>
      </c>
      <c r="C1254" s="502" t="s">
        <v>13</v>
      </c>
      <c r="D1254" s="502" t="s">
        <v>1308</v>
      </c>
      <c r="E1254" s="504">
        <v>38.770000000000003</v>
      </c>
    </row>
    <row r="1255" spans="1:5">
      <c r="A1255" s="502">
        <v>2575</v>
      </c>
      <c r="B1255" s="503" t="s">
        <v>9180</v>
      </c>
      <c r="C1255" s="502" t="s">
        <v>13</v>
      </c>
      <c r="D1255" s="502" t="s">
        <v>1308</v>
      </c>
      <c r="E1255" s="504">
        <v>29.14</v>
      </c>
    </row>
    <row r="1256" spans="1:5">
      <c r="A1256" s="502">
        <v>2586</v>
      </c>
      <c r="B1256" s="503" t="s">
        <v>9181</v>
      </c>
      <c r="C1256" s="502" t="s">
        <v>13</v>
      </c>
      <c r="D1256" s="502" t="s">
        <v>1308</v>
      </c>
      <c r="E1256" s="504">
        <v>19.62</v>
      </c>
    </row>
    <row r="1257" spans="1:5">
      <c r="A1257" s="502">
        <v>2573</v>
      </c>
      <c r="B1257" s="503" t="s">
        <v>9182</v>
      </c>
      <c r="C1257" s="502" t="s">
        <v>13</v>
      </c>
      <c r="D1257" s="502" t="s">
        <v>1308</v>
      </c>
      <c r="E1257" s="504">
        <v>12.1</v>
      </c>
    </row>
    <row r="1258" spans="1:5">
      <c r="A1258" s="502">
        <v>2577</v>
      </c>
      <c r="B1258" s="503" t="s">
        <v>9183</v>
      </c>
      <c r="C1258" s="502" t="s">
        <v>13</v>
      </c>
      <c r="D1258" s="502" t="s">
        <v>1308</v>
      </c>
      <c r="E1258" s="504">
        <v>52.53</v>
      </c>
    </row>
    <row r="1259" spans="1:5">
      <c r="A1259" s="502">
        <v>2578</v>
      </c>
      <c r="B1259" s="503" t="s">
        <v>9184</v>
      </c>
      <c r="C1259" s="502" t="s">
        <v>13</v>
      </c>
      <c r="D1259" s="502" t="s">
        <v>1308</v>
      </c>
      <c r="E1259" s="504">
        <v>164.01</v>
      </c>
    </row>
    <row r="1260" spans="1:5">
      <c r="A1260" s="502">
        <v>2574</v>
      </c>
      <c r="B1260" s="503" t="s">
        <v>9185</v>
      </c>
      <c r="C1260" s="502" t="s">
        <v>13</v>
      </c>
      <c r="D1260" s="502" t="s">
        <v>1308</v>
      </c>
      <c r="E1260" s="504">
        <v>12.18</v>
      </c>
    </row>
    <row r="1261" spans="1:5">
      <c r="A1261" s="502">
        <v>2585</v>
      </c>
      <c r="B1261" s="503" t="s">
        <v>9186</v>
      </c>
      <c r="C1261" s="502" t="s">
        <v>13</v>
      </c>
      <c r="D1261" s="502" t="s">
        <v>1308</v>
      </c>
      <c r="E1261" s="504">
        <v>225.06</v>
      </c>
    </row>
    <row r="1262" spans="1:5">
      <c r="A1262" s="502">
        <v>12008</v>
      </c>
      <c r="B1262" s="503" t="s">
        <v>9187</v>
      </c>
      <c r="C1262" s="502" t="s">
        <v>13</v>
      </c>
      <c r="D1262" s="502" t="s">
        <v>1308</v>
      </c>
      <c r="E1262" s="504">
        <v>120.75</v>
      </c>
    </row>
    <row r="1263" spans="1:5">
      <c r="A1263" s="502">
        <v>2582</v>
      </c>
      <c r="B1263" s="503" t="s">
        <v>9188</v>
      </c>
      <c r="C1263" s="502" t="s">
        <v>13</v>
      </c>
      <c r="D1263" s="502" t="s">
        <v>1308</v>
      </c>
      <c r="E1263" s="504">
        <v>35.96</v>
      </c>
    </row>
    <row r="1264" spans="1:5">
      <c r="A1264" s="502">
        <v>2597</v>
      </c>
      <c r="B1264" s="503" t="s">
        <v>9189</v>
      </c>
      <c r="C1264" s="502" t="s">
        <v>13</v>
      </c>
      <c r="D1264" s="502" t="s">
        <v>1308</v>
      </c>
      <c r="E1264" s="504">
        <v>30.82</v>
      </c>
    </row>
    <row r="1265" spans="1:5">
      <c r="A1265" s="502">
        <v>2581</v>
      </c>
      <c r="B1265" s="503" t="s">
        <v>9190</v>
      </c>
      <c r="C1265" s="502" t="s">
        <v>13</v>
      </c>
      <c r="D1265" s="502" t="s">
        <v>1308</v>
      </c>
      <c r="E1265" s="504">
        <v>18.77</v>
      </c>
    </row>
    <row r="1266" spans="1:5">
      <c r="A1266" s="502">
        <v>2579</v>
      </c>
      <c r="B1266" s="503" t="s">
        <v>9191</v>
      </c>
      <c r="C1266" s="502" t="s">
        <v>13</v>
      </c>
      <c r="D1266" s="502" t="s">
        <v>1308</v>
      </c>
      <c r="E1266" s="504">
        <v>14.67</v>
      </c>
    </row>
    <row r="1267" spans="1:5">
      <c r="A1267" s="502">
        <v>2596</v>
      </c>
      <c r="B1267" s="503" t="s">
        <v>9192</v>
      </c>
      <c r="C1267" s="502" t="s">
        <v>13</v>
      </c>
      <c r="D1267" s="502" t="s">
        <v>1308</v>
      </c>
      <c r="E1267" s="504">
        <v>55.53</v>
      </c>
    </row>
    <row r="1268" spans="1:5">
      <c r="A1268" s="502">
        <v>2583</v>
      </c>
      <c r="B1268" s="503" t="s">
        <v>9193</v>
      </c>
      <c r="C1268" s="502" t="s">
        <v>13</v>
      </c>
      <c r="D1268" s="502" t="s">
        <v>1308</v>
      </c>
      <c r="E1268" s="504">
        <v>135.06</v>
      </c>
    </row>
    <row r="1269" spans="1:5">
      <c r="A1269" s="502">
        <v>2580</v>
      </c>
      <c r="B1269" s="503" t="s">
        <v>9194</v>
      </c>
      <c r="C1269" s="502" t="s">
        <v>13</v>
      </c>
      <c r="D1269" s="502" t="s">
        <v>1308</v>
      </c>
      <c r="E1269" s="504">
        <v>16.079999999999998</v>
      </c>
    </row>
    <row r="1270" spans="1:5">
      <c r="A1270" s="502">
        <v>2584</v>
      </c>
      <c r="B1270" s="503" t="s">
        <v>9195</v>
      </c>
      <c r="C1270" s="502" t="s">
        <v>13</v>
      </c>
      <c r="D1270" s="502" t="s">
        <v>1308</v>
      </c>
      <c r="E1270" s="504">
        <v>224.83</v>
      </c>
    </row>
    <row r="1271" spans="1:5">
      <c r="A1271" s="502">
        <v>39329</v>
      </c>
      <c r="B1271" s="503" t="s">
        <v>9196</v>
      </c>
      <c r="C1271" s="502" t="s">
        <v>13</v>
      </c>
      <c r="D1271" s="502" t="s">
        <v>1308</v>
      </c>
      <c r="E1271" s="504">
        <v>11.99</v>
      </c>
    </row>
    <row r="1272" spans="1:5">
      <c r="A1272" s="502">
        <v>12010</v>
      </c>
      <c r="B1272" s="503" t="s">
        <v>9197</v>
      </c>
      <c r="C1272" s="502" t="s">
        <v>13</v>
      </c>
      <c r="D1272" s="502" t="s">
        <v>1308</v>
      </c>
      <c r="E1272" s="504">
        <v>11.46</v>
      </c>
    </row>
    <row r="1273" spans="1:5">
      <c r="A1273" s="502">
        <v>39332</v>
      </c>
      <c r="B1273" s="503" t="s">
        <v>9198</v>
      </c>
      <c r="C1273" s="502" t="s">
        <v>13</v>
      </c>
      <c r="D1273" s="502" t="s">
        <v>1308</v>
      </c>
      <c r="E1273" s="504">
        <v>14.09</v>
      </c>
    </row>
    <row r="1274" spans="1:5">
      <c r="A1274" s="502">
        <v>39330</v>
      </c>
      <c r="B1274" s="503" t="s">
        <v>9199</v>
      </c>
      <c r="C1274" s="502" t="s">
        <v>13</v>
      </c>
      <c r="D1274" s="502" t="s">
        <v>1308</v>
      </c>
      <c r="E1274" s="504">
        <v>12.61</v>
      </c>
    </row>
    <row r="1275" spans="1:5">
      <c r="A1275" s="502">
        <v>39331</v>
      </c>
      <c r="B1275" s="503" t="s">
        <v>9200</v>
      </c>
      <c r="C1275" s="502" t="s">
        <v>13</v>
      </c>
      <c r="D1275" s="502" t="s">
        <v>1308</v>
      </c>
      <c r="E1275" s="504">
        <v>11.22</v>
      </c>
    </row>
    <row r="1276" spans="1:5">
      <c r="A1276" s="502">
        <v>39335</v>
      </c>
      <c r="B1276" s="503" t="s">
        <v>9201</v>
      </c>
      <c r="C1276" s="502" t="s">
        <v>13</v>
      </c>
      <c r="D1276" s="502" t="s">
        <v>1308</v>
      </c>
      <c r="E1276" s="504">
        <v>12.66</v>
      </c>
    </row>
    <row r="1277" spans="1:5">
      <c r="A1277" s="502">
        <v>39333</v>
      </c>
      <c r="B1277" s="503" t="s">
        <v>9202</v>
      </c>
      <c r="C1277" s="502" t="s">
        <v>13</v>
      </c>
      <c r="D1277" s="502" t="s">
        <v>1308</v>
      </c>
      <c r="E1277" s="504">
        <v>10.94</v>
      </c>
    </row>
    <row r="1278" spans="1:5">
      <c r="A1278" s="502">
        <v>39334</v>
      </c>
      <c r="B1278" s="503" t="s">
        <v>9203</v>
      </c>
      <c r="C1278" s="502" t="s">
        <v>13</v>
      </c>
      <c r="D1278" s="502" t="s">
        <v>1308</v>
      </c>
      <c r="E1278" s="504">
        <v>10.06</v>
      </c>
    </row>
    <row r="1279" spans="1:5">
      <c r="A1279" s="502">
        <v>12015</v>
      </c>
      <c r="B1279" s="503" t="s">
        <v>9204</v>
      </c>
      <c r="C1279" s="502" t="s">
        <v>13</v>
      </c>
      <c r="D1279" s="502" t="s">
        <v>1308</v>
      </c>
      <c r="E1279" s="504">
        <v>14.7</v>
      </c>
    </row>
    <row r="1280" spans="1:5">
      <c r="A1280" s="502">
        <v>12016</v>
      </c>
      <c r="B1280" s="503" t="s">
        <v>9205</v>
      </c>
      <c r="C1280" s="502" t="s">
        <v>13</v>
      </c>
      <c r="D1280" s="502" t="s">
        <v>1308</v>
      </c>
      <c r="E1280" s="504">
        <v>12.63</v>
      </c>
    </row>
    <row r="1281" spans="1:5">
      <c r="A1281" s="502">
        <v>12019</v>
      </c>
      <c r="B1281" s="503" t="s">
        <v>9206</v>
      </c>
      <c r="C1281" s="502" t="s">
        <v>13</v>
      </c>
      <c r="D1281" s="502" t="s">
        <v>1308</v>
      </c>
      <c r="E1281" s="504">
        <v>14.7</v>
      </c>
    </row>
    <row r="1282" spans="1:5">
      <c r="A1282" s="502">
        <v>12020</v>
      </c>
      <c r="B1282" s="503" t="s">
        <v>9207</v>
      </c>
      <c r="C1282" s="502" t="s">
        <v>13</v>
      </c>
      <c r="D1282" s="502" t="s">
        <v>1308</v>
      </c>
      <c r="E1282" s="504">
        <v>12.63</v>
      </c>
    </row>
    <row r="1283" spans="1:5">
      <c r="A1283" s="502">
        <v>39338</v>
      </c>
      <c r="B1283" s="503" t="s">
        <v>9208</v>
      </c>
      <c r="C1283" s="502" t="s">
        <v>13</v>
      </c>
      <c r="D1283" s="502" t="s">
        <v>1308</v>
      </c>
      <c r="E1283" s="504">
        <v>14.09</v>
      </c>
    </row>
    <row r="1284" spans="1:5">
      <c r="A1284" s="502">
        <v>39336</v>
      </c>
      <c r="B1284" s="503" t="s">
        <v>9209</v>
      </c>
      <c r="C1284" s="502" t="s">
        <v>13</v>
      </c>
      <c r="D1284" s="502" t="s">
        <v>1308</v>
      </c>
      <c r="E1284" s="504">
        <v>12.61</v>
      </c>
    </row>
    <row r="1285" spans="1:5">
      <c r="A1285" s="502">
        <v>39337</v>
      </c>
      <c r="B1285" s="503" t="s">
        <v>9210</v>
      </c>
      <c r="C1285" s="502" t="s">
        <v>13</v>
      </c>
      <c r="D1285" s="502" t="s">
        <v>1308</v>
      </c>
      <c r="E1285" s="504">
        <v>11.22</v>
      </c>
    </row>
    <row r="1286" spans="1:5">
      <c r="A1286" s="502">
        <v>39341</v>
      </c>
      <c r="B1286" s="503" t="s">
        <v>9211</v>
      </c>
      <c r="C1286" s="502" t="s">
        <v>13</v>
      </c>
      <c r="D1286" s="502" t="s">
        <v>1308</v>
      </c>
      <c r="E1286" s="504">
        <v>18.37</v>
      </c>
    </row>
    <row r="1287" spans="1:5">
      <c r="A1287" s="502">
        <v>39340</v>
      </c>
      <c r="B1287" s="503" t="s">
        <v>9212</v>
      </c>
      <c r="C1287" s="502" t="s">
        <v>13</v>
      </c>
      <c r="D1287" s="502" t="s">
        <v>1308</v>
      </c>
      <c r="E1287" s="504">
        <v>13.49</v>
      </c>
    </row>
    <row r="1288" spans="1:5">
      <c r="A1288" s="502">
        <v>39342</v>
      </c>
      <c r="B1288" s="503" t="s">
        <v>9213</v>
      </c>
      <c r="C1288" s="502" t="s">
        <v>13</v>
      </c>
      <c r="D1288" s="502" t="s">
        <v>1308</v>
      </c>
      <c r="E1288" s="504">
        <v>18.37</v>
      </c>
    </row>
    <row r="1289" spans="1:5">
      <c r="A1289" s="502">
        <v>12025</v>
      </c>
      <c r="B1289" s="503" t="s">
        <v>9214</v>
      </c>
      <c r="C1289" s="502" t="s">
        <v>13</v>
      </c>
      <c r="D1289" s="502" t="s">
        <v>1308</v>
      </c>
      <c r="E1289" s="504">
        <v>13.93</v>
      </c>
    </row>
    <row r="1290" spans="1:5">
      <c r="A1290" s="502">
        <v>39345</v>
      </c>
      <c r="B1290" s="503" t="s">
        <v>9215</v>
      </c>
      <c r="C1290" s="502" t="s">
        <v>13</v>
      </c>
      <c r="D1290" s="502" t="s">
        <v>1308</v>
      </c>
      <c r="E1290" s="504">
        <v>20.99</v>
      </c>
    </row>
    <row r="1291" spans="1:5">
      <c r="A1291" s="502">
        <v>39343</v>
      </c>
      <c r="B1291" s="503" t="s">
        <v>9216</v>
      </c>
      <c r="C1291" s="502" t="s">
        <v>13</v>
      </c>
      <c r="D1291" s="502" t="s">
        <v>1308</v>
      </c>
      <c r="E1291" s="504">
        <v>15.51</v>
      </c>
    </row>
    <row r="1292" spans="1:5">
      <c r="A1292" s="502">
        <v>39344</v>
      </c>
      <c r="B1292" s="503" t="s">
        <v>9217</v>
      </c>
      <c r="C1292" s="502" t="s">
        <v>13</v>
      </c>
      <c r="D1292" s="502" t="s">
        <v>1308</v>
      </c>
      <c r="E1292" s="504">
        <v>15</v>
      </c>
    </row>
    <row r="1293" spans="1:5">
      <c r="A1293" s="502">
        <v>12623</v>
      </c>
      <c r="B1293" s="503" t="s">
        <v>9218</v>
      </c>
      <c r="C1293" s="502" t="s">
        <v>12</v>
      </c>
      <c r="D1293" s="502" t="s">
        <v>1308</v>
      </c>
      <c r="E1293" s="504">
        <v>41.85</v>
      </c>
    </row>
    <row r="1294" spans="1:5">
      <c r="A1294" s="502">
        <v>34498</v>
      </c>
      <c r="B1294" s="503" t="s">
        <v>9219</v>
      </c>
      <c r="C1294" s="502" t="s">
        <v>13</v>
      </c>
      <c r="D1294" s="502" t="s">
        <v>1308</v>
      </c>
      <c r="E1294" s="504">
        <v>93.84</v>
      </c>
    </row>
    <row r="1295" spans="1:5">
      <c r="A1295" s="502">
        <v>13244</v>
      </c>
      <c r="B1295" s="503" t="s">
        <v>9220</v>
      </c>
      <c r="C1295" s="502" t="s">
        <v>13</v>
      </c>
      <c r="D1295" s="502" t="s">
        <v>1335</v>
      </c>
      <c r="E1295" s="504">
        <v>39.5</v>
      </c>
    </row>
    <row r="1296" spans="1:5">
      <c r="A1296" s="502">
        <v>38998</v>
      </c>
      <c r="B1296" s="503" t="s">
        <v>9221</v>
      </c>
      <c r="C1296" s="502" t="s">
        <v>13</v>
      </c>
      <c r="D1296" s="502" t="s">
        <v>1308</v>
      </c>
      <c r="E1296" s="504">
        <v>12.8</v>
      </c>
    </row>
    <row r="1297" spans="1:5">
      <c r="A1297" s="502">
        <v>38999</v>
      </c>
      <c r="B1297" s="503" t="s">
        <v>9222</v>
      </c>
      <c r="C1297" s="502" t="s">
        <v>13</v>
      </c>
      <c r="D1297" s="502" t="s">
        <v>1308</v>
      </c>
      <c r="E1297" s="504">
        <v>32.369999999999997</v>
      </c>
    </row>
    <row r="1298" spans="1:5">
      <c r="A1298" s="502">
        <v>38996</v>
      </c>
      <c r="B1298" s="503" t="s">
        <v>9223</v>
      </c>
      <c r="C1298" s="502" t="s">
        <v>13</v>
      </c>
      <c r="D1298" s="502" t="s">
        <v>1308</v>
      </c>
      <c r="E1298" s="504">
        <v>22.88</v>
      </c>
    </row>
    <row r="1299" spans="1:5">
      <c r="A1299" s="502">
        <v>44173</v>
      </c>
      <c r="B1299" s="503" t="s">
        <v>9224</v>
      </c>
      <c r="C1299" s="502" t="s">
        <v>13</v>
      </c>
      <c r="D1299" s="502" t="s">
        <v>1308</v>
      </c>
      <c r="E1299" s="504">
        <v>22.25</v>
      </c>
    </row>
    <row r="1300" spans="1:5">
      <c r="A1300" s="502">
        <v>44174</v>
      </c>
      <c r="B1300" s="503" t="s">
        <v>9225</v>
      </c>
      <c r="C1300" s="502" t="s">
        <v>13</v>
      </c>
      <c r="D1300" s="502" t="s">
        <v>1308</v>
      </c>
      <c r="E1300" s="504">
        <v>36.409999999999997</v>
      </c>
    </row>
    <row r="1301" spans="1:5">
      <c r="A1301" s="502">
        <v>38997</v>
      </c>
      <c r="B1301" s="503" t="s">
        <v>9226</v>
      </c>
      <c r="C1301" s="502" t="s">
        <v>13</v>
      </c>
      <c r="D1301" s="502" t="s">
        <v>1308</v>
      </c>
      <c r="E1301" s="504">
        <v>32.729999999999997</v>
      </c>
    </row>
    <row r="1302" spans="1:5">
      <c r="A1302" s="502">
        <v>39600</v>
      </c>
      <c r="B1302" s="503" t="s">
        <v>9227</v>
      </c>
      <c r="C1302" s="502" t="s">
        <v>13</v>
      </c>
      <c r="D1302" s="502" t="s">
        <v>1308</v>
      </c>
      <c r="E1302" s="504">
        <v>19.77</v>
      </c>
    </row>
    <row r="1303" spans="1:5">
      <c r="A1303" s="502">
        <v>39601</v>
      </c>
      <c r="B1303" s="503" t="s">
        <v>9228</v>
      </c>
      <c r="C1303" s="502" t="s">
        <v>13</v>
      </c>
      <c r="D1303" s="502" t="s">
        <v>1308</v>
      </c>
      <c r="E1303" s="504">
        <v>41.93</v>
      </c>
    </row>
    <row r="1304" spans="1:5">
      <c r="A1304" s="502">
        <v>39862</v>
      </c>
      <c r="B1304" s="503" t="s">
        <v>9229</v>
      </c>
      <c r="C1304" s="502" t="s">
        <v>13</v>
      </c>
      <c r="D1304" s="502" t="s">
        <v>1308</v>
      </c>
      <c r="E1304" s="504">
        <v>24.31</v>
      </c>
    </row>
    <row r="1305" spans="1:5">
      <c r="A1305" s="502">
        <v>39863</v>
      </c>
      <c r="B1305" s="503" t="s">
        <v>9230</v>
      </c>
      <c r="C1305" s="502" t="s">
        <v>13</v>
      </c>
      <c r="D1305" s="502" t="s">
        <v>1308</v>
      </c>
      <c r="E1305" s="504">
        <v>24.65</v>
      </c>
    </row>
    <row r="1306" spans="1:5">
      <c r="A1306" s="502">
        <v>39864</v>
      </c>
      <c r="B1306" s="503" t="s">
        <v>9231</v>
      </c>
      <c r="C1306" s="502" t="s">
        <v>13</v>
      </c>
      <c r="D1306" s="502" t="s">
        <v>1308</v>
      </c>
      <c r="E1306" s="504">
        <v>30.59</v>
      </c>
    </row>
    <row r="1307" spans="1:5">
      <c r="A1307" s="502">
        <v>39865</v>
      </c>
      <c r="B1307" s="503" t="s">
        <v>9232</v>
      </c>
      <c r="C1307" s="502" t="s">
        <v>13</v>
      </c>
      <c r="D1307" s="502" t="s">
        <v>1308</v>
      </c>
      <c r="E1307" s="504">
        <v>43.11</v>
      </c>
    </row>
    <row r="1308" spans="1:5">
      <c r="A1308" s="502">
        <v>2517</v>
      </c>
      <c r="B1308" s="503" t="s">
        <v>9233</v>
      </c>
      <c r="C1308" s="502" t="s">
        <v>13</v>
      </c>
      <c r="D1308" s="502" t="s">
        <v>1308</v>
      </c>
      <c r="E1308" s="504">
        <v>22.4</v>
      </c>
    </row>
    <row r="1309" spans="1:5">
      <c r="A1309" s="502">
        <v>2522</v>
      </c>
      <c r="B1309" s="503" t="s">
        <v>9234</v>
      </c>
      <c r="C1309" s="502" t="s">
        <v>13</v>
      </c>
      <c r="D1309" s="502" t="s">
        <v>1308</v>
      </c>
      <c r="E1309" s="504">
        <v>14.48</v>
      </c>
    </row>
    <row r="1310" spans="1:5">
      <c r="A1310" s="502">
        <v>2516</v>
      </c>
      <c r="B1310" s="503" t="s">
        <v>9235</v>
      </c>
      <c r="C1310" s="502" t="s">
        <v>13</v>
      </c>
      <c r="D1310" s="502" t="s">
        <v>1308</v>
      </c>
      <c r="E1310" s="504">
        <v>11.62</v>
      </c>
    </row>
    <row r="1311" spans="1:5">
      <c r="A1311" s="502">
        <v>2548</v>
      </c>
      <c r="B1311" s="503" t="s">
        <v>9236</v>
      </c>
      <c r="C1311" s="502" t="s">
        <v>13</v>
      </c>
      <c r="D1311" s="502" t="s">
        <v>1308</v>
      </c>
      <c r="E1311" s="504">
        <v>8.9</v>
      </c>
    </row>
    <row r="1312" spans="1:5">
      <c r="A1312" s="502">
        <v>2518</v>
      </c>
      <c r="B1312" s="503" t="s">
        <v>9237</v>
      </c>
      <c r="C1312" s="502" t="s">
        <v>13</v>
      </c>
      <c r="D1312" s="502" t="s">
        <v>1308</v>
      </c>
      <c r="E1312" s="504">
        <v>106.63</v>
      </c>
    </row>
    <row r="1313" spans="1:5">
      <c r="A1313" s="502">
        <v>2521</v>
      </c>
      <c r="B1313" s="503" t="s">
        <v>9238</v>
      </c>
      <c r="C1313" s="502" t="s">
        <v>13</v>
      </c>
      <c r="D1313" s="502" t="s">
        <v>1308</v>
      </c>
      <c r="E1313" s="504">
        <v>45.39</v>
      </c>
    </row>
    <row r="1314" spans="1:5">
      <c r="A1314" s="502">
        <v>2519</v>
      </c>
      <c r="B1314" s="503" t="s">
        <v>9239</v>
      </c>
      <c r="C1314" s="502" t="s">
        <v>13</v>
      </c>
      <c r="D1314" s="502" t="s">
        <v>1308</v>
      </c>
      <c r="E1314" s="504">
        <v>128.57</v>
      </c>
    </row>
    <row r="1315" spans="1:5">
      <c r="A1315" s="502">
        <v>2515</v>
      </c>
      <c r="B1315" s="503" t="s">
        <v>9240</v>
      </c>
      <c r="C1315" s="502" t="s">
        <v>13</v>
      </c>
      <c r="D1315" s="502" t="s">
        <v>1308</v>
      </c>
      <c r="E1315" s="504">
        <v>9.67</v>
      </c>
    </row>
    <row r="1316" spans="1:5">
      <c r="A1316" s="502">
        <v>2520</v>
      </c>
      <c r="B1316" s="503" t="s">
        <v>9241</v>
      </c>
      <c r="C1316" s="502" t="s">
        <v>13</v>
      </c>
      <c r="D1316" s="502" t="s">
        <v>1308</v>
      </c>
      <c r="E1316" s="504">
        <v>236.64</v>
      </c>
    </row>
    <row r="1317" spans="1:5">
      <c r="A1317" s="502">
        <v>1602</v>
      </c>
      <c r="B1317" s="503" t="s">
        <v>9242</v>
      </c>
      <c r="C1317" s="502" t="s">
        <v>13</v>
      </c>
      <c r="D1317" s="502" t="s">
        <v>1308</v>
      </c>
      <c r="E1317" s="504">
        <v>52.08</v>
      </c>
    </row>
    <row r="1318" spans="1:5">
      <c r="A1318" s="502">
        <v>1601</v>
      </c>
      <c r="B1318" s="503" t="s">
        <v>9243</v>
      </c>
      <c r="C1318" s="502" t="s">
        <v>13</v>
      </c>
      <c r="D1318" s="502" t="s">
        <v>1308</v>
      </c>
      <c r="E1318" s="504">
        <v>46.42</v>
      </c>
    </row>
    <row r="1319" spans="1:5">
      <c r="A1319" s="502">
        <v>1600</v>
      </c>
      <c r="B1319" s="503" t="s">
        <v>9244</v>
      </c>
      <c r="C1319" s="502" t="s">
        <v>13</v>
      </c>
      <c r="D1319" s="502" t="s">
        <v>1308</v>
      </c>
      <c r="E1319" s="504">
        <v>20.27</v>
      </c>
    </row>
    <row r="1320" spans="1:5">
      <c r="A1320" s="502">
        <v>1598</v>
      </c>
      <c r="B1320" s="503" t="s">
        <v>9245</v>
      </c>
      <c r="C1320" s="502" t="s">
        <v>13</v>
      </c>
      <c r="D1320" s="502" t="s">
        <v>1308</v>
      </c>
      <c r="E1320" s="504">
        <v>13.74</v>
      </c>
    </row>
    <row r="1321" spans="1:5">
      <c r="A1321" s="502">
        <v>1603</v>
      </c>
      <c r="B1321" s="503" t="s">
        <v>9246</v>
      </c>
      <c r="C1321" s="502" t="s">
        <v>13</v>
      </c>
      <c r="D1321" s="502" t="s">
        <v>1308</v>
      </c>
      <c r="E1321" s="504">
        <v>78.63</v>
      </c>
    </row>
    <row r="1322" spans="1:5">
      <c r="A1322" s="502">
        <v>1599</v>
      </c>
      <c r="B1322" s="503" t="s">
        <v>9247</v>
      </c>
      <c r="C1322" s="502" t="s">
        <v>13</v>
      </c>
      <c r="D1322" s="502" t="s">
        <v>1308</v>
      </c>
      <c r="E1322" s="504">
        <v>15.94</v>
      </c>
    </row>
    <row r="1323" spans="1:5">
      <c r="A1323" s="502">
        <v>1597</v>
      </c>
      <c r="B1323" s="503" t="s">
        <v>9248</v>
      </c>
      <c r="C1323" s="502" t="s">
        <v>13</v>
      </c>
      <c r="D1323" s="502" t="s">
        <v>1308</v>
      </c>
      <c r="E1323" s="504">
        <v>12.91</v>
      </c>
    </row>
    <row r="1324" spans="1:5">
      <c r="A1324" s="502">
        <v>39602</v>
      </c>
      <c r="B1324" s="503" t="s">
        <v>9249</v>
      </c>
      <c r="C1324" s="502" t="s">
        <v>13</v>
      </c>
      <c r="D1324" s="502" t="s">
        <v>1308</v>
      </c>
      <c r="E1324" s="504">
        <v>2.09</v>
      </c>
    </row>
    <row r="1325" spans="1:5">
      <c r="A1325" s="502">
        <v>39603</v>
      </c>
      <c r="B1325" s="503" t="s">
        <v>9250</v>
      </c>
      <c r="C1325" s="502" t="s">
        <v>13</v>
      </c>
      <c r="D1325" s="502" t="s">
        <v>1308</v>
      </c>
      <c r="E1325" s="504">
        <v>4.47</v>
      </c>
    </row>
    <row r="1326" spans="1:5">
      <c r="A1326" s="502">
        <v>11821</v>
      </c>
      <c r="B1326" s="503" t="s">
        <v>9251</v>
      </c>
      <c r="C1326" s="502" t="s">
        <v>13</v>
      </c>
      <c r="D1326" s="502" t="s">
        <v>1308</v>
      </c>
      <c r="E1326" s="504">
        <v>10.61</v>
      </c>
    </row>
    <row r="1327" spans="1:5">
      <c r="A1327" s="502">
        <v>1562</v>
      </c>
      <c r="B1327" s="503" t="s">
        <v>9252</v>
      </c>
      <c r="C1327" s="502" t="s">
        <v>13</v>
      </c>
      <c r="D1327" s="502" t="s">
        <v>1308</v>
      </c>
      <c r="E1327" s="504">
        <v>17.37</v>
      </c>
    </row>
    <row r="1328" spans="1:5">
      <c r="A1328" s="502">
        <v>1563</v>
      </c>
      <c r="B1328" s="503" t="s">
        <v>9253</v>
      </c>
      <c r="C1328" s="502" t="s">
        <v>13</v>
      </c>
      <c r="D1328" s="502" t="s">
        <v>1308</v>
      </c>
      <c r="E1328" s="504">
        <v>23.31</v>
      </c>
    </row>
    <row r="1329" spans="1:5">
      <c r="A1329" s="502">
        <v>11856</v>
      </c>
      <c r="B1329" s="503" t="s">
        <v>9254</v>
      </c>
      <c r="C1329" s="502" t="s">
        <v>13</v>
      </c>
      <c r="D1329" s="502" t="s">
        <v>1335</v>
      </c>
      <c r="E1329" s="504">
        <v>6.95</v>
      </c>
    </row>
    <row r="1330" spans="1:5">
      <c r="A1330" s="502">
        <v>11857</v>
      </c>
      <c r="B1330" s="503" t="s">
        <v>9255</v>
      </c>
      <c r="C1330" s="502" t="s">
        <v>13</v>
      </c>
      <c r="D1330" s="502" t="s">
        <v>1308</v>
      </c>
      <c r="E1330" s="504">
        <v>36.58</v>
      </c>
    </row>
    <row r="1331" spans="1:5">
      <c r="A1331" s="502">
        <v>11858</v>
      </c>
      <c r="B1331" s="503" t="s">
        <v>9256</v>
      </c>
      <c r="C1331" s="502" t="s">
        <v>13</v>
      </c>
      <c r="D1331" s="502" t="s">
        <v>1308</v>
      </c>
      <c r="E1331" s="504">
        <v>45.4</v>
      </c>
    </row>
    <row r="1332" spans="1:5">
      <c r="A1332" s="502">
        <v>1539</v>
      </c>
      <c r="B1332" s="503" t="s">
        <v>9257</v>
      </c>
      <c r="C1332" s="502" t="s">
        <v>13</v>
      </c>
      <c r="D1332" s="502" t="s">
        <v>1308</v>
      </c>
      <c r="E1332" s="504">
        <v>8.17</v>
      </c>
    </row>
    <row r="1333" spans="1:5">
      <c r="A1333" s="502">
        <v>11859</v>
      </c>
      <c r="B1333" s="503" t="s">
        <v>9258</v>
      </c>
      <c r="C1333" s="502" t="s">
        <v>13</v>
      </c>
      <c r="D1333" s="502" t="s">
        <v>1308</v>
      </c>
      <c r="E1333" s="504">
        <v>61.76</v>
      </c>
    </row>
    <row r="1334" spans="1:5">
      <c r="A1334" s="502">
        <v>1550</v>
      </c>
      <c r="B1334" s="503" t="s">
        <v>9259</v>
      </c>
      <c r="C1334" s="502" t="s">
        <v>13</v>
      </c>
      <c r="D1334" s="502" t="s">
        <v>1308</v>
      </c>
      <c r="E1334" s="504">
        <v>8.6199999999999992</v>
      </c>
    </row>
    <row r="1335" spans="1:5">
      <c r="A1335" s="502">
        <v>11854</v>
      </c>
      <c r="B1335" s="503" t="s">
        <v>9260</v>
      </c>
      <c r="C1335" s="502" t="s">
        <v>13</v>
      </c>
      <c r="D1335" s="502" t="s">
        <v>1308</v>
      </c>
      <c r="E1335" s="504">
        <v>10.76</v>
      </c>
    </row>
    <row r="1336" spans="1:5">
      <c r="A1336" s="502">
        <v>11862</v>
      </c>
      <c r="B1336" s="503" t="s">
        <v>9261</v>
      </c>
      <c r="C1336" s="502" t="s">
        <v>13</v>
      </c>
      <c r="D1336" s="502" t="s">
        <v>1308</v>
      </c>
      <c r="E1336" s="504">
        <v>15.1</v>
      </c>
    </row>
    <row r="1337" spans="1:5">
      <c r="A1337" s="502">
        <v>11863</v>
      </c>
      <c r="B1337" s="503" t="s">
        <v>9262</v>
      </c>
      <c r="C1337" s="502" t="s">
        <v>13</v>
      </c>
      <c r="D1337" s="502" t="s">
        <v>1308</v>
      </c>
      <c r="E1337" s="504">
        <v>6.1</v>
      </c>
    </row>
    <row r="1338" spans="1:5">
      <c r="A1338" s="502">
        <v>11855</v>
      </c>
      <c r="B1338" s="503" t="s">
        <v>9263</v>
      </c>
      <c r="C1338" s="502" t="s">
        <v>13</v>
      </c>
      <c r="D1338" s="502" t="s">
        <v>1308</v>
      </c>
      <c r="E1338" s="504">
        <v>22.54</v>
      </c>
    </row>
    <row r="1339" spans="1:5">
      <c r="A1339" s="502">
        <v>11864</v>
      </c>
      <c r="B1339" s="503" t="s">
        <v>9264</v>
      </c>
      <c r="C1339" s="502" t="s">
        <v>13</v>
      </c>
      <c r="D1339" s="502" t="s">
        <v>1308</v>
      </c>
      <c r="E1339" s="504">
        <v>34.08</v>
      </c>
    </row>
    <row r="1340" spans="1:5">
      <c r="A1340" s="502">
        <v>2527</v>
      </c>
      <c r="B1340" s="503" t="s">
        <v>9265</v>
      </c>
      <c r="C1340" s="502" t="s">
        <v>13</v>
      </c>
      <c r="D1340" s="502" t="s">
        <v>1308</v>
      </c>
      <c r="E1340" s="504">
        <v>8.02</v>
      </c>
    </row>
    <row r="1341" spans="1:5">
      <c r="A1341" s="502">
        <v>2526</v>
      </c>
      <c r="B1341" s="503" t="s">
        <v>9266</v>
      </c>
      <c r="C1341" s="502" t="s">
        <v>13</v>
      </c>
      <c r="D1341" s="502" t="s">
        <v>1308</v>
      </c>
      <c r="E1341" s="504">
        <v>5.14</v>
      </c>
    </row>
    <row r="1342" spans="1:5">
      <c r="A1342" s="502">
        <v>2483</v>
      </c>
      <c r="B1342" s="503" t="s">
        <v>9267</v>
      </c>
      <c r="C1342" s="502" t="s">
        <v>13</v>
      </c>
      <c r="D1342" s="502" t="s">
        <v>1308</v>
      </c>
      <c r="E1342" s="504">
        <v>3.66</v>
      </c>
    </row>
    <row r="1343" spans="1:5">
      <c r="A1343" s="502">
        <v>2487</v>
      </c>
      <c r="B1343" s="503" t="s">
        <v>9268</v>
      </c>
      <c r="C1343" s="502" t="s">
        <v>13</v>
      </c>
      <c r="D1343" s="502" t="s">
        <v>1308</v>
      </c>
      <c r="E1343" s="504">
        <v>1.75</v>
      </c>
    </row>
    <row r="1344" spans="1:5">
      <c r="A1344" s="502">
        <v>2528</v>
      </c>
      <c r="B1344" s="503" t="s">
        <v>9269</v>
      </c>
      <c r="C1344" s="502" t="s">
        <v>13</v>
      </c>
      <c r="D1344" s="502" t="s">
        <v>1308</v>
      </c>
      <c r="E1344" s="504">
        <v>20.170000000000002</v>
      </c>
    </row>
    <row r="1345" spans="1:5">
      <c r="A1345" s="502">
        <v>2489</v>
      </c>
      <c r="B1345" s="503" t="s">
        <v>9270</v>
      </c>
      <c r="C1345" s="502" t="s">
        <v>13</v>
      </c>
      <c r="D1345" s="502" t="s">
        <v>1308</v>
      </c>
      <c r="E1345" s="504">
        <v>8.8800000000000008</v>
      </c>
    </row>
    <row r="1346" spans="1:5">
      <c r="A1346" s="502">
        <v>2484</v>
      </c>
      <c r="B1346" s="503" t="s">
        <v>9271</v>
      </c>
      <c r="C1346" s="502" t="s">
        <v>13</v>
      </c>
      <c r="D1346" s="502" t="s">
        <v>1308</v>
      </c>
      <c r="E1346" s="504">
        <v>29.3</v>
      </c>
    </row>
    <row r="1347" spans="1:5">
      <c r="A1347" s="502">
        <v>2488</v>
      </c>
      <c r="B1347" s="503" t="s">
        <v>9272</v>
      </c>
      <c r="C1347" s="502" t="s">
        <v>13</v>
      </c>
      <c r="D1347" s="502" t="s">
        <v>1308</v>
      </c>
      <c r="E1347" s="504">
        <v>2.0499999999999998</v>
      </c>
    </row>
    <row r="1348" spans="1:5">
      <c r="A1348" s="502">
        <v>2485</v>
      </c>
      <c r="B1348" s="503" t="s">
        <v>9273</v>
      </c>
      <c r="C1348" s="502" t="s">
        <v>13</v>
      </c>
      <c r="D1348" s="502" t="s">
        <v>1308</v>
      </c>
      <c r="E1348" s="504">
        <v>45.93</v>
      </c>
    </row>
    <row r="1349" spans="1:5">
      <c r="A1349" s="502">
        <v>44247</v>
      </c>
      <c r="B1349" s="503" t="s">
        <v>9274</v>
      </c>
      <c r="C1349" s="502" t="s">
        <v>13</v>
      </c>
      <c r="D1349" s="502" t="s">
        <v>1308</v>
      </c>
      <c r="E1349" s="504">
        <v>1627.22</v>
      </c>
    </row>
    <row r="1350" spans="1:5">
      <c r="A1350" s="502">
        <v>38005</v>
      </c>
      <c r="B1350" s="503" t="s">
        <v>9275</v>
      </c>
      <c r="C1350" s="502" t="s">
        <v>13</v>
      </c>
      <c r="D1350" s="502" t="s">
        <v>1308</v>
      </c>
      <c r="E1350" s="504">
        <v>19.350000000000001</v>
      </c>
    </row>
    <row r="1351" spans="1:5">
      <c r="A1351" s="502">
        <v>38006</v>
      </c>
      <c r="B1351" s="503" t="s">
        <v>9276</v>
      </c>
      <c r="C1351" s="502" t="s">
        <v>13</v>
      </c>
      <c r="D1351" s="502" t="s">
        <v>1308</v>
      </c>
      <c r="E1351" s="504">
        <v>25.71</v>
      </c>
    </row>
    <row r="1352" spans="1:5">
      <c r="A1352" s="502">
        <v>38428</v>
      </c>
      <c r="B1352" s="503" t="s">
        <v>9277</v>
      </c>
      <c r="C1352" s="502" t="s">
        <v>13</v>
      </c>
      <c r="D1352" s="502" t="s">
        <v>1308</v>
      </c>
      <c r="E1352" s="504">
        <v>23.02</v>
      </c>
    </row>
    <row r="1353" spans="1:5">
      <c r="A1353" s="502">
        <v>38007</v>
      </c>
      <c r="B1353" s="503" t="s">
        <v>9278</v>
      </c>
      <c r="C1353" s="502" t="s">
        <v>13</v>
      </c>
      <c r="D1353" s="502" t="s">
        <v>1308</v>
      </c>
      <c r="E1353" s="504">
        <v>29.66</v>
      </c>
    </row>
    <row r="1354" spans="1:5">
      <c r="A1354" s="502">
        <v>38008</v>
      </c>
      <c r="B1354" s="503" t="s">
        <v>9279</v>
      </c>
      <c r="C1354" s="502" t="s">
        <v>13</v>
      </c>
      <c r="D1354" s="502" t="s">
        <v>1308</v>
      </c>
      <c r="E1354" s="504">
        <v>47.47</v>
      </c>
    </row>
    <row r="1355" spans="1:5">
      <c r="A1355" s="502">
        <v>38009</v>
      </c>
      <c r="B1355" s="503" t="s">
        <v>9280</v>
      </c>
      <c r="C1355" s="502" t="s">
        <v>13</v>
      </c>
      <c r="D1355" s="502" t="s">
        <v>1308</v>
      </c>
      <c r="E1355" s="504">
        <v>58.11</v>
      </c>
    </row>
    <row r="1356" spans="1:5">
      <c r="A1356" s="502">
        <v>44248</v>
      </c>
      <c r="B1356" s="503" t="s">
        <v>9281</v>
      </c>
      <c r="C1356" s="502" t="s">
        <v>13</v>
      </c>
      <c r="D1356" s="502" t="s">
        <v>1308</v>
      </c>
      <c r="E1356" s="504">
        <v>94.72</v>
      </c>
    </row>
    <row r="1357" spans="1:5">
      <c r="A1357" s="502">
        <v>44249</v>
      </c>
      <c r="B1357" s="503" t="s">
        <v>9282</v>
      </c>
      <c r="C1357" s="502" t="s">
        <v>13</v>
      </c>
      <c r="D1357" s="502" t="s">
        <v>1308</v>
      </c>
      <c r="E1357" s="504">
        <v>365.45</v>
      </c>
    </row>
    <row r="1358" spans="1:5">
      <c r="A1358" s="502">
        <v>44250</v>
      </c>
      <c r="B1358" s="503" t="s">
        <v>9283</v>
      </c>
      <c r="C1358" s="502" t="s">
        <v>13</v>
      </c>
      <c r="D1358" s="502" t="s">
        <v>1308</v>
      </c>
      <c r="E1358" s="504">
        <v>530.72</v>
      </c>
    </row>
    <row r="1359" spans="1:5">
      <c r="A1359" s="502">
        <v>39279</v>
      </c>
      <c r="B1359" s="503" t="s">
        <v>9284</v>
      </c>
      <c r="C1359" s="502" t="s">
        <v>13</v>
      </c>
      <c r="D1359" s="502" t="s">
        <v>1308</v>
      </c>
      <c r="E1359" s="504"/>
    </row>
    <row r="1360" spans="1:5">
      <c r="A1360" s="502">
        <v>39280</v>
      </c>
      <c r="B1360" s="503" t="s">
        <v>9285</v>
      </c>
      <c r="C1360" s="502" t="s">
        <v>13</v>
      </c>
      <c r="D1360" s="502" t="s">
        <v>1308</v>
      </c>
      <c r="E1360" s="504"/>
    </row>
    <row r="1361" spans="1:5">
      <c r="A1361" s="502">
        <v>39281</v>
      </c>
      <c r="B1361" s="503" t="s">
        <v>9286</v>
      </c>
      <c r="C1361" s="502" t="s">
        <v>13</v>
      </c>
      <c r="D1361" s="502" t="s">
        <v>1308</v>
      </c>
      <c r="E1361" s="504"/>
    </row>
    <row r="1362" spans="1:5">
      <c r="A1362" s="502">
        <v>39282</v>
      </c>
      <c r="B1362" s="503" t="s">
        <v>9287</v>
      </c>
      <c r="C1362" s="502" t="s">
        <v>13</v>
      </c>
      <c r="D1362" s="502" t="s">
        <v>1308</v>
      </c>
      <c r="E1362" s="504"/>
    </row>
    <row r="1363" spans="1:5">
      <c r="A1363" s="502">
        <v>38844</v>
      </c>
      <c r="B1363" s="503" t="s">
        <v>9288</v>
      </c>
      <c r="C1363" s="502" t="s">
        <v>13</v>
      </c>
      <c r="D1363" s="502" t="s">
        <v>1335</v>
      </c>
      <c r="E1363" s="504"/>
    </row>
    <row r="1364" spans="1:5">
      <c r="A1364" s="502">
        <v>38846</v>
      </c>
      <c r="B1364" s="503" t="s">
        <v>9289</v>
      </c>
      <c r="C1364" s="502" t="s">
        <v>13</v>
      </c>
      <c r="D1364" s="502" t="s">
        <v>1308</v>
      </c>
      <c r="E1364" s="504"/>
    </row>
    <row r="1365" spans="1:5">
      <c r="A1365" s="502">
        <v>38847</v>
      </c>
      <c r="B1365" s="503" t="s">
        <v>9290</v>
      </c>
      <c r="C1365" s="502" t="s">
        <v>13</v>
      </c>
      <c r="D1365" s="502" t="s">
        <v>1308</v>
      </c>
      <c r="E1365" s="504"/>
    </row>
    <row r="1366" spans="1:5">
      <c r="A1366" s="502">
        <v>38850</v>
      </c>
      <c r="B1366" s="503" t="s">
        <v>9291</v>
      </c>
      <c r="C1366" s="502" t="s">
        <v>13</v>
      </c>
      <c r="D1366" s="502" t="s">
        <v>1308</v>
      </c>
      <c r="E1366" s="504"/>
    </row>
    <row r="1367" spans="1:5">
      <c r="A1367" s="502">
        <v>38848</v>
      </c>
      <c r="B1367" s="503" t="s">
        <v>9292</v>
      </c>
      <c r="C1367" s="502" t="s">
        <v>13</v>
      </c>
      <c r="D1367" s="502" t="s">
        <v>1308</v>
      </c>
      <c r="E1367" s="504"/>
    </row>
    <row r="1368" spans="1:5">
      <c r="A1368" s="502">
        <v>38851</v>
      </c>
      <c r="B1368" s="503" t="s">
        <v>9293</v>
      </c>
      <c r="C1368" s="502" t="s">
        <v>13</v>
      </c>
      <c r="D1368" s="502" t="s">
        <v>1308</v>
      </c>
      <c r="E1368" s="504"/>
    </row>
    <row r="1369" spans="1:5">
      <c r="A1369" s="502">
        <v>38854</v>
      </c>
      <c r="B1369" s="503" t="s">
        <v>9294</v>
      </c>
      <c r="C1369" s="502" t="s">
        <v>13</v>
      </c>
      <c r="D1369" s="502" t="s">
        <v>1308</v>
      </c>
      <c r="E1369" s="504"/>
    </row>
    <row r="1370" spans="1:5">
      <c r="A1370" s="502">
        <v>3104</v>
      </c>
      <c r="B1370" s="503" t="s">
        <v>9295</v>
      </c>
      <c r="C1370" s="502" t="s">
        <v>9296</v>
      </c>
      <c r="D1370" s="502" t="s">
        <v>1308</v>
      </c>
      <c r="E1370" s="504">
        <v>182.77</v>
      </c>
    </row>
    <row r="1371" spans="1:5">
      <c r="A1371" s="502">
        <v>1607</v>
      </c>
      <c r="B1371" s="503" t="s">
        <v>9297</v>
      </c>
      <c r="C1371" s="502" t="s">
        <v>9296</v>
      </c>
      <c r="D1371" s="502" t="s">
        <v>1308</v>
      </c>
      <c r="E1371" s="504"/>
    </row>
    <row r="1372" spans="1:5">
      <c r="A1372" s="502">
        <v>38169</v>
      </c>
      <c r="B1372" s="503" t="s">
        <v>9298</v>
      </c>
      <c r="C1372" s="502" t="s">
        <v>9296</v>
      </c>
      <c r="D1372" s="502" t="s">
        <v>1308</v>
      </c>
      <c r="E1372" s="504">
        <v>78.650000000000006</v>
      </c>
    </row>
    <row r="1373" spans="1:5">
      <c r="A1373" s="502">
        <v>6142</v>
      </c>
      <c r="B1373" s="503" t="s">
        <v>9299</v>
      </c>
      <c r="C1373" s="502" t="s">
        <v>13</v>
      </c>
      <c r="D1373" s="502" t="s">
        <v>1308</v>
      </c>
      <c r="E1373" s="504">
        <v>8.89</v>
      </c>
    </row>
    <row r="1374" spans="1:5">
      <c r="A1374" s="502">
        <v>11686</v>
      </c>
      <c r="B1374" s="503" t="s">
        <v>9300</v>
      </c>
      <c r="C1374" s="502" t="s">
        <v>13</v>
      </c>
      <c r="D1374" s="502" t="s">
        <v>1308</v>
      </c>
      <c r="E1374" s="504">
        <v>12.34</v>
      </c>
    </row>
    <row r="1375" spans="1:5">
      <c r="A1375" s="502">
        <v>37598</v>
      </c>
      <c r="B1375" s="503" t="s">
        <v>9301</v>
      </c>
      <c r="C1375" s="502" t="s">
        <v>13</v>
      </c>
      <c r="D1375" s="502" t="s">
        <v>1308</v>
      </c>
      <c r="E1375" s="504"/>
    </row>
    <row r="1376" spans="1:5">
      <c r="A1376" s="502">
        <v>25398</v>
      </c>
      <c r="B1376" s="503" t="s">
        <v>9302</v>
      </c>
      <c r="C1376" s="502" t="s">
        <v>13</v>
      </c>
      <c r="D1376" s="502" t="s">
        <v>1308</v>
      </c>
      <c r="E1376" s="504"/>
    </row>
    <row r="1377" spans="1:5">
      <c r="A1377" s="502">
        <v>25399</v>
      </c>
      <c r="B1377" s="503" t="s">
        <v>9303</v>
      </c>
      <c r="C1377" s="502" t="s">
        <v>13</v>
      </c>
      <c r="D1377" s="502" t="s">
        <v>1308</v>
      </c>
      <c r="E1377" s="504"/>
    </row>
    <row r="1378" spans="1:5">
      <c r="A1378" s="502">
        <v>43440</v>
      </c>
      <c r="B1378" s="503" t="s">
        <v>9304</v>
      </c>
      <c r="C1378" s="502" t="s">
        <v>13</v>
      </c>
      <c r="D1378" s="502" t="s">
        <v>1308</v>
      </c>
      <c r="E1378" s="504">
        <v>510.74</v>
      </c>
    </row>
    <row r="1379" spans="1:5">
      <c r="A1379" s="502">
        <v>10667</v>
      </c>
      <c r="B1379" s="503" t="s">
        <v>9305</v>
      </c>
      <c r="C1379" s="502" t="s">
        <v>13</v>
      </c>
      <c r="D1379" s="502" t="s">
        <v>1335</v>
      </c>
      <c r="E1379" s="504"/>
    </row>
    <row r="1380" spans="1:5">
      <c r="A1380" s="502">
        <v>1613</v>
      </c>
      <c r="B1380" s="503" t="s">
        <v>9306</v>
      </c>
      <c r="C1380" s="502" t="s">
        <v>13</v>
      </c>
      <c r="D1380" s="502" t="s">
        <v>1308</v>
      </c>
      <c r="E1380" s="504">
        <v>1869.64</v>
      </c>
    </row>
    <row r="1381" spans="1:5">
      <c r="A1381" s="502">
        <v>1626</v>
      </c>
      <c r="B1381" s="503" t="s">
        <v>9307</v>
      </c>
      <c r="C1381" s="502" t="s">
        <v>13</v>
      </c>
      <c r="D1381" s="502" t="s">
        <v>1308</v>
      </c>
      <c r="E1381" s="504">
        <v>2796.27</v>
      </c>
    </row>
    <row r="1382" spans="1:5">
      <c r="A1382" s="502">
        <v>1625</v>
      </c>
      <c r="B1382" s="503" t="s">
        <v>9308</v>
      </c>
      <c r="C1382" s="502" t="s">
        <v>13</v>
      </c>
      <c r="D1382" s="502" t="s">
        <v>1308</v>
      </c>
      <c r="E1382" s="504">
        <v>195.31</v>
      </c>
    </row>
    <row r="1383" spans="1:5">
      <c r="A1383" s="502">
        <v>1622</v>
      </c>
      <c r="B1383" s="503" t="s">
        <v>9309</v>
      </c>
      <c r="C1383" s="502" t="s">
        <v>13</v>
      </c>
      <c r="D1383" s="502" t="s">
        <v>1308</v>
      </c>
      <c r="E1383" s="504">
        <v>6310.04</v>
      </c>
    </row>
    <row r="1384" spans="1:5">
      <c r="A1384" s="502">
        <v>1620</v>
      </c>
      <c r="B1384" s="503" t="s">
        <v>9310</v>
      </c>
      <c r="C1384" s="502" t="s">
        <v>13</v>
      </c>
      <c r="D1384" s="502" t="s">
        <v>1308</v>
      </c>
      <c r="E1384" s="504">
        <v>411.42</v>
      </c>
    </row>
    <row r="1385" spans="1:5">
      <c r="A1385" s="502">
        <v>1629</v>
      </c>
      <c r="B1385" s="503" t="s">
        <v>9311</v>
      </c>
      <c r="C1385" s="502" t="s">
        <v>13</v>
      </c>
      <c r="D1385" s="502" t="s">
        <v>1308</v>
      </c>
      <c r="E1385" s="504">
        <v>15357.14</v>
      </c>
    </row>
    <row r="1386" spans="1:5">
      <c r="A1386" s="502">
        <v>1627</v>
      </c>
      <c r="B1386" s="503" t="s">
        <v>9312</v>
      </c>
      <c r="C1386" s="502" t="s">
        <v>13</v>
      </c>
      <c r="D1386" s="502" t="s">
        <v>1308</v>
      </c>
      <c r="E1386" s="504">
        <v>786.42</v>
      </c>
    </row>
    <row r="1387" spans="1:5">
      <c r="A1387" s="502">
        <v>1623</v>
      </c>
      <c r="B1387" s="503" t="s">
        <v>9313</v>
      </c>
      <c r="C1387" s="502" t="s">
        <v>13</v>
      </c>
      <c r="D1387" s="502" t="s">
        <v>1308</v>
      </c>
      <c r="E1387" s="504">
        <v>159.28</v>
      </c>
    </row>
    <row r="1388" spans="1:5">
      <c r="A1388" s="502">
        <v>1619</v>
      </c>
      <c r="B1388" s="503" t="s">
        <v>9314</v>
      </c>
      <c r="C1388" s="502" t="s">
        <v>13</v>
      </c>
      <c r="D1388" s="502" t="s">
        <v>1308</v>
      </c>
      <c r="E1388" s="504">
        <v>219.1</v>
      </c>
    </row>
    <row r="1389" spans="1:5">
      <c r="A1389" s="502">
        <v>1630</v>
      </c>
      <c r="B1389" s="503" t="s">
        <v>9315</v>
      </c>
      <c r="C1389" s="502" t="s">
        <v>13</v>
      </c>
      <c r="D1389" s="502" t="s">
        <v>1308</v>
      </c>
      <c r="E1389" s="504">
        <v>4824.16</v>
      </c>
    </row>
    <row r="1390" spans="1:5">
      <c r="A1390" s="502">
        <v>1616</v>
      </c>
      <c r="B1390" s="503" t="s">
        <v>9316</v>
      </c>
      <c r="C1390" s="502" t="s">
        <v>13</v>
      </c>
      <c r="D1390" s="502" t="s">
        <v>1308</v>
      </c>
      <c r="E1390" s="504">
        <v>7419.64</v>
      </c>
    </row>
    <row r="1391" spans="1:5">
      <c r="A1391" s="502">
        <v>1614</v>
      </c>
      <c r="B1391" s="503" t="s">
        <v>9317</v>
      </c>
      <c r="C1391" s="502" t="s">
        <v>13</v>
      </c>
      <c r="D1391" s="502" t="s">
        <v>1308</v>
      </c>
      <c r="E1391" s="504">
        <v>339.1</v>
      </c>
    </row>
    <row r="1392" spans="1:5">
      <c r="A1392" s="502">
        <v>1617</v>
      </c>
      <c r="B1392" s="503" t="s">
        <v>9318</v>
      </c>
      <c r="C1392" s="502" t="s">
        <v>13</v>
      </c>
      <c r="D1392" s="502" t="s">
        <v>1308</v>
      </c>
      <c r="E1392" s="504">
        <v>8857.44</v>
      </c>
    </row>
    <row r="1393" spans="1:5">
      <c r="A1393" s="502">
        <v>1621</v>
      </c>
      <c r="B1393" s="503" t="s">
        <v>9319</v>
      </c>
      <c r="C1393" s="502" t="s">
        <v>13</v>
      </c>
      <c r="D1393" s="502" t="s">
        <v>1308</v>
      </c>
      <c r="E1393" s="504">
        <v>606.48</v>
      </c>
    </row>
    <row r="1394" spans="1:5">
      <c r="A1394" s="502">
        <v>1624</v>
      </c>
      <c r="B1394" s="503" t="s">
        <v>9320</v>
      </c>
      <c r="C1394" s="502" t="s">
        <v>13</v>
      </c>
      <c r="D1394" s="502" t="s">
        <v>1308</v>
      </c>
      <c r="E1394" s="504">
        <v>21772.02</v>
      </c>
    </row>
    <row r="1395" spans="1:5">
      <c r="A1395" s="502">
        <v>1615</v>
      </c>
      <c r="B1395" s="503" t="s">
        <v>9321</v>
      </c>
      <c r="C1395" s="502" t="s">
        <v>13</v>
      </c>
      <c r="D1395" s="502" t="s">
        <v>1308</v>
      </c>
      <c r="E1395" s="504">
        <v>1138.8699999999999</v>
      </c>
    </row>
    <row r="1396" spans="1:5">
      <c r="A1396" s="502">
        <v>1612</v>
      </c>
      <c r="B1396" s="503" t="s">
        <v>9322</v>
      </c>
      <c r="C1396" s="502" t="s">
        <v>13</v>
      </c>
      <c r="D1396" s="502" t="s">
        <v>1335</v>
      </c>
      <c r="E1396" s="504">
        <v>150</v>
      </c>
    </row>
    <row r="1397" spans="1:5">
      <c r="A1397" s="502">
        <v>1618</v>
      </c>
      <c r="B1397" s="503" t="s">
        <v>9323</v>
      </c>
      <c r="C1397" s="502" t="s">
        <v>13</v>
      </c>
      <c r="D1397" s="502" t="s">
        <v>1308</v>
      </c>
      <c r="E1397" s="504">
        <v>1564.98</v>
      </c>
    </row>
    <row r="1398" spans="1:5">
      <c r="A1398" s="502">
        <v>14211</v>
      </c>
      <c r="B1398" s="503" t="s">
        <v>9324</v>
      </c>
      <c r="C1398" s="502" t="s">
        <v>13</v>
      </c>
      <c r="D1398" s="502" t="s">
        <v>1308</v>
      </c>
      <c r="E1398" s="504"/>
    </row>
    <row r="1399" spans="1:5">
      <c r="A1399" s="502">
        <v>43657</v>
      </c>
      <c r="B1399" s="503" t="s">
        <v>9325</v>
      </c>
      <c r="C1399" s="502" t="s">
        <v>12</v>
      </c>
      <c r="D1399" s="502" t="s">
        <v>1308</v>
      </c>
      <c r="E1399" s="504">
        <v>9.19</v>
      </c>
    </row>
    <row r="1400" spans="1:5">
      <c r="A1400" s="502">
        <v>38200</v>
      </c>
      <c r="B1400" s="503" t="s">
        <v>9326</v>
      </c>
      <c r="C1400" s="502" t="s">
        <v>9327</v>
      </c>
      <c r="D1400" s="502" t="s">
        <v>1308</v>
      </c>
      <c r="E1400" s="504">
        <v>588.59</v>
      </c>
    </row>
    <row r="1401" spans="1:5">
      <c r="A1401" s="502">
        <v>39269</v>
      </c>
      <c r="B1401" s="503" t="s">
        <v>9328</v>
      </c>
      <c r="C1401" s="502" t="s">
        <v>12</v>
      </c>
      <c r="D1401" s="502" t="s">
        <v>1308</v>
      </c>
      <c r="E1401" s="504">
        <v>1.75</v>
      </c>
    </row>
    <row r="1402" spans="1:5">
      <c r="A1402" s="502">
        <v>11889</v>
      </c>
      <c r="B1402" s="503" t="s">
        <v>9329</v>
      </c>
      <c r="C1402" s="502" t="s">
        <v>12</v>
      </c>
      <c r="D1402" s="502" t="s">
        <v>1308</v>
      </c>
      <c r="E1402" s="504">
        <v>2.41</v>
      </c>
    </row>
    <row r="1403" spans="1:5">
      <c r="A1403" s="502">
        <v>39270</v>
      </c>
      <c r="B1403" s="503" t="s">
        <v>9330</v>
      </c>
      <c r="C1403" s="502" t="s">
        <v>12</v>
      </c>
      <c r="D1403" s="502" t="s">
        <v>1308</v>
      </c>
      <c r="E1403" s="504">
        <v>3.13</v>
      </c>
    </row>
    <row r="1404" spans="1:5">
      <c r="A1404" s="502">
        <v>11890</v>
      </c>
      <c r="B1404" s="503" t="s">
        <v>9331</v>
      </c>
      <c r="C1404" s="502" t="s">
        <v>12</v>
      </c>
      <c r="D1404" s="502" t="s">
        <v>1308</v>
      </c>
      <c r="E1404" s="504">
        <v>4.25</v>
      </c>
    </row>
    <row r="1405" spans="1:5">
      <c r="A1405" s="502">
        <v>11891</v>
      </c>
      <c r="B1405" s="503" t="s">
        <v>9332</v>
      </c>
      <c r="C1405" s="502" t="s">
        <v>12</v>
      </c>
      <c r="D1405" s="502" t="s">
        <v>1308</v>
      </c>
      <c r="E1405" s="504">
        <v>6.9</v>
      </c>
    </row>
    <row r="1406" spans="1:5">
      <c r="A1406" s="502">
        <v>11892</v>
      </c>
      <c r="B1406" s="503" t="s">
        <v>9333</v>
      </c>
      <c r="C1406" s="502" t="s">
        <v>12</v>
      </c>
      <c r="D1406" s="502" t="s">
        <v>1308</v>
      </c>
      <c r="E1406" s="504">
        <v>11.28</v>
      </c>
    </row>
    <row r="1407" spans="1:5">
      <c r="A1407" s="502">
        <v>37601</v>
      </c>
      <c r="B1407" s="503" t="s">
        <v>9334</v>
      </c>
      <c r="C1407" s="502" t="s">
        <v>12</v>
      </c>
      <c r="D1407" s="502" t="s">
        <v>1308</v>
      </c>
      <c r="E1407" s="504"/>
    </row>
    <row r="1408" spans="1:5">
      <c r="A1408" s="502">
        <v>1634</v>
      </c>
      <c r="B1408" s="503" t="s">
        <v>9335</v>
      </c>
      <c r="C1408" s="502" t="s">
        <v>12</v>
      </c>
      <c r="D1408" s="502" t="s">
        <v>1308</v>
      </c>
      <c r="E1408" s="504"/>
    </row>
    <row r="1409" spans="1:5">
      <c r="A1409" s="502">
        <v>44274</v>
      </c>
      <c r="B1409" s="503" t="s">
        <v>9336</v>
      </c>
      <c r="C1409" s="502" t="s">
        <v>13</v>
      </c>
      <c r="D1409" s="502" t="s">
        <v>1308</v>
      </c>
      <c r="E1409" s="504"/>
    </row>
    <row r="1410" spans="1:5">
      <c r="A1410" s="502">
        <v>5086</v>
      </c>
      <c r="B1410" s="503" t="s">
        <v>9337</v>
      </c>
      <c r="C1410" s="502" t="s">
        <v>27</v>
      </c>
      <c r="D1410" s="502" t="s">
        <v>1308</v>
      </c>
      <c r="E1410" s="504">
        <v>32.56</v>
      </c>
    </row>
    <row r="1411" spans="1:5">
      <c r="A1411" s="502">
        <v>11280</v>
      </c>
      <c r="B1411" s="503" t="s">
        <v>9338</v>
      </c>
      <c r="C1411" s="502" t="s">
        <v>13</v>
      </c>
      <c r="D1411" s="502" t="s">
        <v>1308</v>
      </c>
      <c r="E1411" s="504">
        <v>14496.25</v>
      </c>
    </row>
    <row r="1412" spans="1:5">
      <c r="A1412" s="502">
        <v>40519</v>
      </c>
      <c r="B1412" s="503" t="s">
        <v>9339</v>
      </c>
      <c r="C1412" s="502" t="s">
        <v>13</v>
      </c>
      <c r="D1412" s="502" t="s">
        <v>1308</v>
      </c>
      <c r="E1412" s="504">
        <v>119502.15</v>
      </c>
    </row>
    <row r="1413" spans="1:5">
      <c r="A1413" s="502">
        <v>3446</v>
      </c>
      <c r="B1413" s="503" t="s">
        <v>9340</v>
      </c>
      <c r="C1413" s="502" t="s">
        <v>13</v>
      </c>
      <c r="D1413" s="502" t="s">
        <v>1308</v>
      </c>
      <c r="E1413" s="504"/>
    </row>
    <row r="1414" spans="1:5">
      <c r="A1414" s="502">
        <v>3445</v>
      </c>
      <c r="B1414" s="503" t="s">
        <v>9341</v>
      </c>
      <c r="C1414" s="502" t="s">
        <v>13</v>
      </c>
      <c r="D1414" s="502" t="s">
        <v>1308</v>
      </c>
      <c r="E1414" s="504"/>
    </row>
    <row r="1415" spans="1:5">
      <c r="A1415" s="502">
        <v>3444</v>
      </c>
      <c r="B1415" s="503" t="s">
        <v>9342</v>
      </c>
      <c r="C1415" s="502" t="s">
        <v>13</v>
      </c>
      <c r="D1415" s="502" t="s">
        <v>1308</v>
      </c>
      <c r="E1415" s="504"/>
    </row>
    <row r="1416" spans="1:5">
      <c r="A1416" s="502">
        <v>3441</v>
      </c>
      <c r="B1416" s="503" t="s">
        <v>9343</v>
      </c>
      <c r="C1416" s="502" t="s">
        <v>13</v>
      </c>
      <c r="D1416" s="502" t="s">
        <v>1308</v>
      </c>
      <c r="E1416" s="504"/>
    </row>
    <row r="1417" spans="1:5">
      <c r="A1417" s="502">
        <v>12402</v>
      </c>
      <c r="B1417" s="503" t="s">
        <v>9344</v>
      </c>
      <c r="C1417" s="502" t="s">
        <v>13</v>
      </c>
      <c r="D1417" s="502" t="s">
        <v>1308</v>
      </c>
      <c r="E1417" s="504"/>
    </row>
    <row r="1418" spans="1:5">
      <c r="A1418" s="502">
        <v>3447</v>
      </c>
      <c r="B1418" s="503" t="s">
        <v>9345</v>
      </c>
      <c r="C1418" s="502" t="s">
        <v>13</v>
      </c>
      <c r="D1418" s="502" t="s">
        <v>1308</v>
      </c>
      <c r="E1418" s="504"/>
    </row>
    <row r="1419" spans="1:5">
      <c r="A1419" s="502">
        <v>3448</v>
      </c>
      <c r="B1419" s="503" t="s">
        <v>9346</v>
      </c>
      <c r="C1419" s="502" t="s">
        <v>13</v>
      </c>
      <c r="D1419" s="502" t="s">
        <v>1308</v>
      </c>
      <c r="E1419" s="504"/>
    </row>
    <row r="1420" spans="1:5">
      <c r="A1420" s="502">
        <v>3442</v>
      </c>
      <c r="B1420" s="503" t="s">
        <v>9347</v>
      </c>
      <c r="C1420" s="502" t="s">
        <v>13</v>
      </c>
      <c r="D1420" s="502" t="s">
        <v>1308</v>
      </c>
      <c r="E1420" s="504"/>
    </row>
    <row r="1421" spans="1:5">
      <c r="A1421" s="502">
        <v>3449</v>
      </c>
      <c r="B1421" s="503" t="s">
        <v>9348</v>
      </c>
      <c r="C1421" s="502" t="s">
        <v>13</v>
      </c>
      <c r="D1421" s="502" t="s">
        <v>1308</v>
      </c>
      <c r="E1421" s="504"/>
    </row>
    <row r="1422" spans="1:5">
      <c r="A1422" s="502">
        <v>37438</v>
      </c>
      <c r="B1422" s="503" t="s">
        <v>9349</v>
      </c>
      <c r="C1422" s="502" t="s">
        <v>13</v>
      </c>
      <c r="D1422" s="502" t="s">
        <v>1308</v>
      </c>
      <c r="E1422" s="504"/>
    </row>
    <row r="1423" spans="1:5">
      <c r="A1423" s="502">
        <v>37439</v>
      </c>
      <c r="B1423" s="503" t="s">
        <v>9350</v>
      </c>
      <c r="C1423" s="502" t="s">
        <v>13</v>
      </c>
      <c r="D1423" s="502" t="s">
        <v>1308</v>
      </c>
      <c r="E1423" s="504"/>
    </row>
    <row r="1424" spans="1:5">
      <c r="A1424" s="502">
        <v>37435</v>
      </c>
      <c r="B1424" s="503" t="s">
        <v>9351</v>
      </c>
      <c r="C1424" s="502" t="s">
        <v>13</v>
      </c>
      <c r="D1424" s="502" t="s">
        <v>1308</v>
      </c>
      <c r="E1424" s="504"/>
    </row>
    <row r="1425" spans="1:5">
      <c r="A1425" s="502">
        <v>37436</v>
      </c>
      <c r="B1425" s="503" t="s">
        <v>9352</v>
      </c>
      <c r="C1425" s="502" t="s">
        <v>13</v>
      </c>
      <c r="D1425" s="502" t="s">
        <v>1308</v>
      </c>
      <c r="E1425" s="504"/>
    </row>
    <row r="1426" spans="1:5">
      <c r="A1426" s="502">
        <v>37437</v>
      </c>
      <c r="B1426" s="503" t="s">
        <v>9353</v>
      </c>
      <c r="C1426" s="502" t="s">
        <v>13</v>
      </c>
      <c r="D1426" s="502" t="s">
        <v>1308</v>
      </c>
      <c r="E1426" s="504"/>
    </row>
    <row r="1427" spans="1:5">
      <c r="A1427" s="502">
        <v>3473</v>
      </c>
      <c r="B1427" s="503" t="s">
        <v>9354</v>
      </c>
      <c r="C1427" s="502" t="s">
        <v>13</v>
      </c>
      <c r="D1427" s="502" t="s">
        <v>1308</v>
      </c>
      <c r="E1427" s="504"/>
    </row>
    <row r="1428" spans="1:5">
      <c r="A1428" s="502">
        <v>3474</v>
      </c>
      <c r="B1428" s="503" t="s">
        <v>9355</v>
      </c>
      <c r="C1428" s="502" t="s">
        <v>13</v>
      </c>
      <c r="D1428" s="502" t="s">
        <v>1308</v>
      </c>
      <c r="E1428" s="504"/>
    </row>
    <row r="1429" spans="1:5">
      <c r="A1429" s="502">
        <v>3443</v>
      </c>
      <c r="B1429" s="503" t="s">
        <v>9356</v>
      </c>
      <c r="C1429" s="502" t="s">
        <v>13</v>
      </c>
      <c r="D1429" s="502" t="s">
        <v>1308</v>
      </c>
      <c r="E1429" s="504"/>
    </row>
    <row r="1430" spans="1:5">
      <c r="A1430" s="502">
        <v>3450</v>
      </c>
      <c r="B1430" s="503" t="s">
        <v>9357</v>
      </c>
      <c r="C1430" s="502" t="s">
        <v>13</v>
      </c>
      <c r="D1430" s="502" t="s">
        <v>1308</v>
      </c>
      <c r="E1430" s="504"/>
    </row>
    <row r="1431" spans="1:5">
      <c r="A1431" s="502">
        <v>3453</v>
      </c>
      <c r="B1431" s="503" t="s">
        <v>9358</v>
      </c>
      <c r="C1431" s="502" t="s">
        <v>13</v>
      </c>
      <c r="D1431" s="502" t="s">
        <v>1308</v>
      </c>
      <c r="E1431" s="504"/>
    </row>
    <row r="1432" spans="1:5">
      <c r="A1432" s="502">
        <v>3452</v>
      </c>
      <c r="B1432" s="503" t="s">
        <v>9359</v>
      </c>
      <c r="C1432" s="502" t="s">
        <v>13</v>
      </c>
      <c r="D1432" s="502" t="s">
        <v>1308</v>
      </c>
      <c r="E1432" s="504"/>
    </row>
    <row r="1433" spans="1:5">
      <c r="A1433" s="502">
        <v>3454</v>
      </c>
      <c r="B1433" s="503" t="s">
        <v>9360</v>
      </c>
      <c r="C1433" s="502" t="s">
        <v>13</v>
      </c>
      <c r="D1433" s="502" t="s">
        <v>1308</v>
      </c>
      <c r="E1433" s="504"/>
    </row>
    <row r="1434" spans="1:5">
      <c r="A1434" s="502">
        <v>3451</v>
      </c>
      <c r="B1434" s="503" t="s">
        <v>9361</v>
      </c>
      <c r="C1434" s="502" t="s">
        <v>13</v>
      </c>
      <c r="D1434" s="502" t="s">
        <v>1308</v>
      </c>
      <c r="E1434" s="504"/>
    </row>
    <row r="1435" spans="1:5">
      <c r="A1435" s="502">
        <v>3458</v>
      </c>
      <c r="B1435" s="503" t="s">
        <v>9362</v>
      </c>
      <c r="C1435" s="502" t="s">
        <v>13</v>
      </c>
      <c r="D1435" s="502" t="s">
        <v>1308</v>
      </c>
      <c r="E1435" s="504"/>
    </row>
    <row r="1436" spans="1:5">
      <c r="A1436" s="502">
        <v>3457</v>
      </c>
      <c r="B1436" s="503" t="s">
        <v>9363</v>
      </c>
      <c r="C1436" s="502" t="s">
        <v>13</v>
      </c>
      <c r="D1436" s="502" t="s">
        <v>1308</v>
      </c>
      <c r="E1436" s="504"/>
    </row>
    <row r="1437" spans="1:5">
      <c r="A1437" s="502">
        <v>3472</v>
      </c>
      <c r="B1437" s="503" t="s">
        <v>9364</v>
      </c>
      <c r="C1437" s="502" t="s">
        <v>13</v>
      </c>
      <c r="D1437" s="502" t="s">
        <v>1308</v>
      </c>
      <c r="E1437" s="504"/>
    </row>
    <row r="1438" spans="1:5">
      <c r="A1438" s="502">
        <v>3455</v>
      </c>
      <c r="B1438" s="503" t="s">
        <v>9365</v>
      </c>
      <c r="C1438" s="502" t="s">
        <v>13</v>
      </c>
      <c r="D1438" s="502" t="s">
        <v>1308</v>
      </c>
      <c r="E1438" s="504"/>
    </row>
    <row r="1439" spans="1:5">
      <c r="A1439" s="502">
        <v>3470</v>
      </c>
      <c r="B1439" s="503" t="s">
        <v>9366</v>
      </c>
      <c r="C1439" s="502" t="s">
        <v>13</v>
      </c>
      <c r="D1439" s="502" t="s">
        <v>1308</v>
      </c>
      <c r="E1439" s="504"/>
    </row>
    <row r="1440" spans="1:5">
      <c r="A1440" s="502">
        <v>3471</v>
      </c>
      <c r="B1440" s="503" t="s">
        <v>9367</v>
      </c>
      <c r="C1440" s="502" t="s">
        <v>13</v>
      </c>
      <c r="D1440" s="502" t="s">
        <v>1308</v>
      </c>
      <c r="E1440" s="504"/>
    </row>
    <row r="1441" spans="1:5">
      <c r="A1441" s="502">
        <v>3459</v>
      </c>
      <c r="B1441" s="503" t="s">
        <v>9368</v>
      </c>
      <c r="C1441" s="502" t="s">
        <v>13</v>
      </c>
      <c r="D1441" s="502" t="s">
        <v>1308</v>
      </c>
      <c r="E1441" s="504"/>
    </row>
    <row r="1442" spans="1:5">
      <c r="A1442" s="502">
        <v>3456</v>
      </c>
      <c r="B1442" s="503" t="s">
        <v>9369</v>
      </c>
      <c r="C1442" s="502" t="s">
        <v>13</v>
      </c>
      <c r="D1442" s="502" t="s">
        <v>1308</v>
      </c>
      <c r="E1442" s="504"/>
    </row>
    <row r="1443" spans="1:5">
      <c r="A1443" s="502">
        <v>3469</v>
      </c>
      <c r="B1443" s="503" t="s">
        <v>9370</v>
      </c>
      <c r="C1443" s="502" t="s">
        <v>13</v>
      </c>
      <c r="D1443" s="502" t="s">
        <v>1308</v>
      </c>
      <c r="E1443" s="504"/>
    </row>
    <row r="1444" spans="1:5">
      <c r="A1444" s="502">
        <v>3460</v>
      </c>
      <c r="B1444" s="503" t="s">
        <v>9371</v>
      </c>
      <c r="C1444" s="502" t="s">
        <v>13</v>
      </c>
      <c r="D1444" s="502" t="s">
        <v>1308</v>
      </c>
      <c r="E1444" s="504"/>
    </row>
    <row r="1445" spans="1:5">
      <c r="A1445" s="502">
        <v>3461</v>
      </c>
      <c r="B1445" s="503" t="s">
        <v>9372</v>
      </c>
      <c r="C1445" s="502" t="s">
        <v>13</v>
      </c>
      <c r="D1445" s="502" t="s">
        <v>1308</v>
      </c>
      <c r="E1445" s="504"/>
    </row>
    <row r="1446" spans="1:5">
      <c r="A1446" s="502">
        <v>37433</v>
      </c>
      <c r="B1446" s="503" t="s">
        <v>9373</v>
      </c>
      <c r="C1446" s="502" t="s">
        <v>13</v>
      </c>
      <c r="D1446" s="502" t="s">
        <v>1308</v>
      </c>
      <c r="E1446" s="504"/>
    </row>
    <row r="1447" spans="1:5">
      <c r="A1447" s="502">
        <v>37430</v>
      </c>
      <c r="B1447" s="503" t="s">
        <v>9374</v>
      </c>
      <c r="C1447" s="502" t="s">
        <v>13</v>
      </c>
      <c r="D1447" s="502" t="s">
        <v>1308</v>
      </c>
      <c r="E1447" s="504"/>
    </row>
    <row r="1448" spans="1:5">
      <c r="A1448" s="502">
        <v>37434</v>
      </c>
      <c r="B1448" s="503" t="s">
        <v>9375</v>
      </c>
      <c r="C1448" s="502" t="s">
        <v>13</v>
      </c>
      <c r="D1448" s="502" t="s">
        <v>1308</v>
      </c>
      <c r="E1448" s="504"/>
    </row>
    <row r="1449" spans="1:5">
      <c r="A1449" s="502">
        <v>37431</v>
      </c>
      <c r="B1449" s="503" t="s">
        <v>9376</v>
      </c>
      <c r="C1449" s="502" t="s">
        <v>13</v>
      </c>
      <c r="D1449" s="502" t="s">
        <v>1308</v>
      </c>
      <c r="E1449" s="504"/>
    </row>
    <row r="1450" spans="1:5">
      <c r="A1450" s="502">
        <v>37432</v>
      </c>
      <c r="B1450" s="503" t="s">
        <v>9377</v>
      </c>
      <c r="C1450" s="502" t="s">
        <v>13</v>
      </c>
      <c r="D1450" s="502" t="s">
        <v>1308</v>
      </c>
      <c r="E1450" s="504"/>
    </row>
    <row r="1451" spans="1:5">
      <c r="A1451" s="502">
        <v>39869</v>
      </c>
      <c r="B1451" s="503" t="s">
        <v>9378</v>
      </c>
      <c r="C1451" s="502" t="s">
        <v>13</v>
      </c>
      <c r="D1451" s="502" t="s">
        <v>1308</v>
      </c>
      <c r="E1451" s="504">
        <v>24.14</v>
      </c>
    </row>
    <row r="1452" spans="1:5">
      <c r="A1452" s="502">
        <v>39870</v>
      </c>
      <c r="B1452" s="503" t="s">
        <v>9379</v>
      </c>
      <c r="C1452" s="502" t="s">
        <v>13</v>
      </c>
      <c r="D1452" s="502" t="s">
        <v>1308</v>
      </c>
      <c r="E1452" s="504">
        <v>36.92</v>
      </c>
    </row>
    <row r="1453" spans="1:5">
      <c r="A1453" s="502">
        <v>39871</v>
      </c>
      <c r="B1453" s="503" t="s">
        <v>9380</v>
      </c>
      <c r="C1453" s="502" t="s">
        <v>13</v>
      </c>
      <c r="D1453" s="502" t="s">
        <v>1308</v>
      </c>
      <c r="E1453" s="504">
        <v>41.39</v>
      </c>
    </row>
    <row r="1454" spans="1:5">
      <c r="A1454" s="502">
        <v>12722</v>
      </c>
      <c r="B1454" s="503" t="s">
        <v>9381</v>
      </c>
      <c r="C1454" s="502" t="s">
        <v>13</v>
      </c>
      <c r="D1454" s="502" t="s">
        <v>1308</v>
      </c>
      <c r="E1454" s="504">
        <v>1384.96</v>
      </c>
    </row>
    <row r="1455" spans="1:5">
      <c r="A1455" s="502">
        <v>12714</v>
      </c>
      <c r="B1455" s="503" t="s">
        <v>9382</v>
      </c>
      <c r="C1455" s="502" t="s">
        <v>13</v>
      </c>
      <c r="D1455" s="502" t="s">
        <v>1308</v>
      </c>
      <c r="E1455" s="504">
        <v>9.0399999999999991</v>
      </c>
    </row>
    <row r="1456" spans="1:5">
      <c r="A1456" s="502">
        <v>12715</v>
      </c>
      <c r="B1456" s="503" t="s">
        <v>9383</v>
      </c>
      <c r="C1456" s="502" t="s">
        <v>13</v>
      </c>
      <c r="D1456" s="502" t="s">
        <v>1308</v>
      </c>
      <c r="E1456" s="504">
        <v>20.41</v>
      </c>
    </row>
    <row r="1457" spans="1:5">
      <c r="A1457" s="502">
        <v>12716</v>
      </c>
      <c r="B1457" s="503" t="s">
        <v>9384</v>
      </c>
      <c r="C1457" s="502" t="s">
        <v>13</v>
      </c>
      <c r="D1457" s="502" t="s">
        <v>1308</v>
      </c>
      <c r="E1457" s="504">
        <v>35.06</v>
      </c>
    </row>
    <row r="1458" spans="1:5">
      <c r="A1458" s="502">
        <v>12717</v>
      </c>
      <c r="B1458" s="503" t="s">
        <v>9385</v>
      </c>
      <c r="C1458" s="502" t="s">
        <v>13</v>
      </c>
      <c r="D1458" s="502" t="s">
        <v>1308</v>
      </c>
      <c r="E1458" s="504">
        <v>68.900000000000006</v>
      </c>
    </row>
    <row r="1459" spans="1:5">
      <c r="A1459" s="502">
        <v>12718</v>
      </c>
      <c r="B1459" s="503" t="s">
        <v>9386</v>
      </c>
      <c r="C1459" s="502" t="s">
        <v>13</v>
      </c>
      <c r="D1459" s="502" t="s">
        <v>1308</v>
      </c>
      <c r="E1459" s="504">
        <v>105.74</v>
      </c>
    </row>
    <row r="1460" spans="1:5">
      <c r="A1460" s="502">
        <v>12719</v>
      </c>
      <c r="B1460" s="503" t="s">
        <v>9387</v>
      </c>
      <c r="C1460" s="502" t="s">
        <v>13</v>
      </c>
      <c r="D1460" s="502" t="s">
        <v>1308</v>
      </c>
      <c r="E1460" s="504">
        <v>167.86</v>
      </c>
    </row>
    <row r="1461" spans="1:5">
      <c r="A1461" s="502">
        <v>12720</v>
      </c>
      <c r="B1461" s="503" t="s">
        <v>9388</v>
      </c>
      <c r="C1461" s="502" t="s">
        <v>13</v>
      </c>
      <c r="D1461" s="502" t="s">
        <v>1308</v>
      </c>
      <c r="E1461" s="504">
        <v>584.5</v>
      </c>
    </row>
    <row r="1462" spans="1:5">
      <c r="A1462" s="502">
        <v>12721</v>
      </c>
      <c r="B1462" s="503" t="s">
        <v>9389</v>
      </c>
      <c r="C1462" s="502" t="s">
        <v>13</v>
      </c>
      <c r="D1462" s="502" t="s">
        <v>1308</v>
      </c>
      <c r="E1462" s="504">
        <v>560.49</v>
      </c>
    </row>
    <row r="1463" spans="1:5">
      <c r="A1463" s="502">
        <v>3468</v>
      </c>
      <c r="B1463" s="503" t="s">
        <v>9390</v>
      </c>
      <c r="C1463" s="502" t="s">
        <v>13</v>
      </c>
      <c r="D1463" s="502" t="s">
        <v>1308</v>
      </c>
      <c r="E1463" s="504"/>
    </row>
    <row r="1464" spans="1:5">
      <c r="A1464" s="502">
        <v>3465</v>
      </c>
      <c r="B1464" s="503" t="s">
        <v>9391</v>
      </c>
      <c r="C1464" s="502" t="s">
        <v>13</v>
      </c>
      <c r="D1464" s="502" t="s">
        <v>1308</v>
      </c>
      <c r="E1464" s="504"/>
    </row>
    <row r="1465" spans="1:5">
      <c r="A1465" s="502">
        <v>12403</v>
      </c>
      <c r="B1465" s="503" t="s">
        <v>9392</v>
      </c>
      <c r="C1465" s="502" t="s">
        <v>13</v>
      </c>
      <c r="D1465" s="502" t="s">
        <v>1308</v>
      </c>
      <c r="E1465" s="504"/>
    </row>
    <row r="1466" spans="1:5">
      <c r="A1466" s="502">
        <v>3463</v>
      </c>
      <c r="B1466" s="503" t="s">
        <v>9393</v>
      </c>
      <c r="C1466" s="502" t="s">
        <v>13</v>
      </c>
      <c r="D1466" s="502" t="s">
        <v>1308</v>
      </c>
      <c r="E1466" s="504"/>
    </row>
    <row r="1467" spans="1:5">
      <c r="A1467" s="502">
        <v>3464</v>
      </c>
      <c r="B1467" s="503" t="s">
        <v>9394</v>
      </c>
      <c r="C1467" s="502" t="s">
        <v>13</v>
      </c>
      <c r="D1467" s="502" t="s">
        <v>1308</v>
      </c>
      <c r="E1467" s="504"/>
    </row>
    <row r="1468" spans="1:5">
      <c r="A1468" s="502">
        <v>3466</v>
      </c>
      <c r="B1468" s="503" t="s">
        <v>9395</v>
      </c>
      <c r="C1468" s="502" t="s">
        <v>13</v>
      </c>
      <c r="D1468" s="502" t="s">
        <v>1308</v>
      </c>
      <c r="E1468" s="504"/>
    </row>
    <row r="1469" spans="1:5">
      <c r="A1469" s="502">
        <v>3467</v>
      </c>
      <c r="B1469" s="503" t="s">
        <v>9396</v>
      </c>
      <c r="C1469" s="502" t="s">
        <v>13</v>
      </c>
      <c r="D1469" s="502" t="s">
        <v>1308</v>
      </c>
      <c r="E1469" s="504"/>
    </row>
    <row r="1470" spans="1:5">
      <c r="A1470" s="502">
        <v>3462</v>
      </c>
      <c r="B1470" s="503" t="s">
        <v>9397</v>
      </c>
      <c r="C1470" s="502" t="s">
        <v>13</v>
      </c>
      <c r="D1470" s="502" t="s">
        <v>1308</v>
      </c>
      <c r="E1470" s="504"/>
    </row>
    <row r="1471" spans="1:5">
      <c r="A1471" s="502">
        <v>37416</v>
      </c>
      <c r="B1471" s="503" t="s">
        <v>9398</v>
      </c>
      <c r="C1471" s="502" t="s">
        <v>13</v>
      </c>
      <c r="D1471" s="502" t="s">
        <v>1308</v>
      </c>
      <c r="E1471" s="504"/>
    </row>
    <row r="1472" spans="1:5">
      <c r="A1472" s="502">
        <v>37417</v>
      </c>
      <c r="B1472" s="503" t="s">
        <v>9399</v>
      </c>
      <c r="C1472" s="502" t="s">
        <v>13</v>
      </c>
      <c r="D1472" s="502" t="s">
        <v>1308</v>
      </c>
      <c r="E1472" s="504"/>
    </row>
    <row r="1473" spans="1:5">
      <c r="A1473" s="502">
        <v>37413</v>
      </c>
      <c r="B1473" s="503" t="s">
        <v>9400</v>
      </c>
      <c r="C1473" s="502" t="s">
        <v>13</v>
      </c>
      <c r="D1473" s="502" t="s">
        <v>1308</v>
      </c>
      <c r="E1473" s="504"/>
    </row>
    <row r="1474" spans="1:5">
      <c r="A1474" s="502">
        <v>37414</v>
      </c>
      <c r="B1474" s="503" t="s">
        <v>9401</v>
      </c>
      <c r="C1474" s="502" t="s">
        <v>13</v>
      </c>
      <c r="D1474" s="502" t="s">
        <v>1308</v>
      </c>
      <c r="E1474" s="504"/>
    </row>
    <row r="1475" spans="1:5">
      <c r="A1475" s="502">
        <v>37415</v>
      </c>
      <c r="B1475" s="503" t="s">
        <v>9402</v>
      </c>
      <c r="C1475" s="502" t="s">
        <v>13</v>
      </c>
      <c r="D1475" s="502" t="s">
        <v>1308</v>
      </c>
      <c r="E1475" s="504"/>
    </row>
    <row r="1476" spans="1:5">
      <c r="A1476" s="502">
        <v>43590</v>
      </c>
      <c r="B1476" s="503" t="s">
        <v>9403</v>
      </c>
      <c r="C1476" s="502" t="s">
        <v>13</v>
      </c>
      <c r="D1476" s="502" t="s">
        <v>1308</v>
      </c>
      <c r="E1476" s="504">
        <v>151.37</v>
      </c>
    </row>
    <row r="1477" spans="1:5">
      <c r="A1477" s="502">
        <v>43589</v>
      </c>
      <c r="B1477" s="503" t="s">
        <v>9404</v>
      </c>
      <c r="C1477" s="502" t="s">
        <v>13</v>
      </c>
      <c r="D1477" s="502" t="s">
        <v>1308</v>
      </c>
      <c r="E1477" s="504">
        <v>27.38</v>
      </c>
    </row>
    <row r="1478" spans="1:5">
      <c r="A1478" s="502">
        <v>34519</v>
      </c>
      <c r="B1478" s="503" t="s">
        <v>9405</v>
      </c>
      <c r="C1478" s="502" t="s">
        <v>13</v>
      </c>
      <c r="D1478" s="502" t="s">
        <v>1308</v>
      </c>
      <c r="E1478" s="504"/>
    </row>
    <row r="1479" spans="1:5">
      <c r="A1479" s="502">
        <v>1649</v>
      </c>
      <c r="B1479" s="503" t="s">
        <v>9406</v>
      </c>
      <c r="C1479" s="502" t="s">
        <v>13</v>
      </c>
      <c r="D1479" s="502" t="s">
        <v>1308</v>
      </c>
      <c r="E1479" s="504"/>
    </row>
    <row r="1480" spans="1:5">
      <c r="A1480" s="502">
        <v>1653</v>
      </c>
      <c r="B1480" s="503" t="s">
        <v>9407</v>
      </c>
      <c r="C1480" s="502" t="s">
        <v>13</v>
      </c>
      <c r="D1480" s="502" t="s">
        <v>1308</v>
      </c>
      <c r="E1480" s="504"/>
    </row>
    <row r="1481" spans="1:5">
      <c r="A1481" s="502">
        <v>1648</v>
      </c>
      <c r="B1481" s="503" t="s">
        <v>9408</v>
      </c>
      <c r="C1481" s="502" t="s">
        <v>13</v>
      </c>
      <c r="D1481" s="502" t="s">
        <v>1308</v>
      </c>
      <c r="E1481" s="504"/>
    </row>
    <row r="1482" spans="1:5">
      <c r="A1482" s="502">
        <v>1647</v>
      </c>
      <c r="B1482" s="503" t="s">
        <v>9409</v>
      </c>
      <c r="C1482" s="502" t="s">
        <v>13</v>
      </c>
      <c r="D1482" s="502" t="s">
        <v>1308</v>
      </c>
      <c r="E1482" s="504"/>
    </row>
    <row r="1483" spans="1:5">
      <c r="A1483" s="502">
        <v>1651</v>
      </c>
      <c r="B1483" s="503" t="s">
        <v>9410</v>
      </c>
      <c r="C1483" s="502" t="s">
        <v>13</v>
      </c>
      <c r="D1483" s="502" t="s">
        <v>1308</v>
      </c>
      <c r="E1483" s="504"/>
    </row>
    <row r="1484" spans="1:5">
      <c r="A1484" s="502">
        <v>1650</v>
      </c>
      <c r="B1484" s="503" t="s">
        <v>9411</v>
      </c>
      <c r="C1484" s="502" t="s">
        <v>13</v>
      </c>
      <c r="D1484" s="502" t="s">
        <v>1308</v>
      </c>
      <c r="E1484" s="504"/>
    </row>
    <row r="1485" spans="1:5">
      <c r="A1485" s="502">
        <v>1652</v>
      </c>
      <c r="B1485" s="503" t="s">
        <v>9412</v>
      </c>
      <c r="C1485" s="502" t="s">
        <v>13</v>
      </c>
      <c r="D1485" s="502" t="s">
        <v>1308</v>
      </c>
      <c r="E1485" s="504"/>
    </row>
    <row r="1486" spans="1:5">
      <c r="A1486" s="502">
        <v>1654</v>
      </c>
      <c r="B1486" s="503" t="s">
        <v>9413</v>
      </c>
      <c r="C1486" s="502" t="s">
        <v>13</v>
      </c>
      <c r="D1486" s="502" t="s">
        <v>1308</v>
      </c>
      <c r="E1486" s="504"/>
    </row>
    <row r="1487" spans="1:5">
      <c r="A1487" s="502">
        <v>10510</v>
      </c>
      <c r="B1487" s="503" t="s">
        <v>9414</v>
      </c>
      <c r="C1487" s="502" t="s">
        <v>13</v>
      </c>
      <c r="D1487" s="502" t="s">
        <v>1308</v>
      </c>
      <c r="E1487" s="504">
        <v>165.69</v>
      </c>
    </row>
    <row r="1488" spans="1:5">
      <c r="A1488" s="502">
        <v>1744</v>
      </c>
      <c r="B1488" s="503" t="s">
        <v>9415</v>
      </c>
      <c r="C1488" s="502" t="s">
        <v>13</v>
      </c>
      <c r="D1488" s="502" t="s">
        <v>1308</v>
      </c>
      <c r="E1488" s="504">
        <v>140.94</v>
      </c>
    </row>
    <row r="1489" spans="1:5">
      <c r="A1489" s="502">
        <v>1743</v>
      </c>
      <c r="B1489" s="503" t="s">
        <v>9416</v>
      </c>
      <c r="C1489" s="502" t="s">
        <v>13</v>
      </c>
      <c r="D1489" s="502" t="s">
        <v>1308</v>
      </c>
      <c r="E1489" s="504">
        <v>185.08</v>
      </c>
    </row>
    <row r="1490" spans="1:5">
      <c r="A1490" s="502">
        <v>1747</v>
      </c>
      <c r="B1490" s="503" t="s">
        <v>9417</v>
      </c>
      <c r="C1490" s="502" t="s">
        <v>13</v>
      </c>
      <c r="D1490" s="502" t="s">
        <v>1308</v>
      </c>
      <c r="E1490" s="504">
        <v>203.48</v>
      </c>
    </row>
    <row r="1491" spans="1:5">
      <c r="A1491" s="502">
        <v>39640</v>
      </c>
      <c r="B1491" s="503" t="s">
        <v>9418</v>
      </c>
      <c r="C1491" s="502" t="s">
        <v>13</v>
      </c>
      <c r="D1491" s="502" t="s">
        <v>1308</v>
      </c>
      <c r="E1491" s="504">
        <v>10.46</v>
      </c>
    </row>
    <row r="1492" spans="1:5">
      <c r="A1492" s="502">
        <v>7216</v>
      </c>
      <c r="B1492" s="503" t="s">
        <v>9419</v>
      </c>
      <c r="C1492" s="502" t="s">
        <v>13</v>
      </c>
      <c r="D1492" s="502" t="s">
        <v>1308</v>
      </c>
      <c r="E1492" s="504">
        <v>56.18</v>
      </c>
    </row>
    <row r="1493" spans="1:5">
      <c r="A1493" s="502">
        <v>20235</v>
      </c>
      <c r="B1493" s="503" t="s">
        <v>9420</v>
      </c>
      <c r="C1493" s="502" t="s">
        <v>13</v>
      </c>
      <c r="D1493" s="502" t="s">
        <v>1308</v>
      </c>
      <c r="E1493" s="504">
        <v>45.17</v>
      </c>
    </row>
    <row r="1494" spans="1:5">
      <c r="A1494" s="502">
        <v>7181</v>
      </c>
      <c r="B1494" s="503" t="s">
        <v>9421</v>
      </c>
      <c r="C1494" s="502" t="s">
        <v>13</v>
      </c>
      <c r="D1494" s="502" t="s">
        <v>1308</v>
      </c>
      <c r="E1494" s="504">
        <v>4.08</v>
      </c>
    </row>
    <row r="1495" spans="1:5">
      <c r="A1495" s="502">
        <v>40742</v>
      </c>
      <c r="B1495" s="503" t="s">
        <v>9422</v>
      </c>
      <c r="C1495" s="502" t="s">
        <v>13</v>
      </c>
      <c r="D1495" s="502" t="s">
        <v>1308</v>
      </c>
      <c r="E1495" s="504">
        <v>13.43</v>
      </c>
    </row>
    <row r="1496" spans="1:5">
      <c r="A1496" s="502">
        <v>7214</v>
      </c>
      <c r="B1496" s="503" t="s">
        <v>9423</v>
      </c>
      <c r="C1496" s="502" t="s">
        <v>13</v>
      </c>
      <c r="D1496" s="502" t="s">
        <v>1308</v>
      </c>
      <c r="E1496" s="504">
        <v>54.86</v>
      </c>
    </row>
    <row r="1497" spans="1:5">
      <c r="A1497" s="502">
        <v>7219</v>
      </c>
      <c r="B1497" s="503" t="s">
        <v>9424</v>
      </c>
      <c r="C1497" s="502" t="s">
        <v>13</v>
      </c>
      <c r="D1497" s="502" t="s">
        <v>1308</v>
      </c>
      <c r="E1497" s="504">
        <v>48.66</v>
      </c>
    </row>
    <row r="1498" spans="1:5">
      <c r="A1498" s="502">
        <v>2628</v>
      </c>
      <c r="B1498" s="503" t="s">
        <v>9425</v>
      </c>
      <c r="C1498" s="502" t="s">
        <v>13</v>
      </c>
      <c r="D1498" s="502" t="s">
        <v>1308</v>
      </c>
      <c r="E1498" s="504">
        <v>207.83</v>
      </c>
    </row>
    <row r="1499" spans="1:5">
      <c r="A1499" s="502">
        <v>2622</v>
      </c>
      <c r="B1499" s="503" t="s">
        <v>9426</v>
      </c>
      <c r="C1499" s="502" t="s">
        <v>13</v>
      </c>
      <c r="D1499" s="502" t="s">
        <v>1308</v>
      </c>
      <c r="E1499" s="504">
        <v>4.93</v>
      </c>
    </row>
    <row r="1500" spans="1:5">
      <c r="A1500" s="502">
        <v>2623</v>
      </c>
      <c r="B1500" s="503" t="s">
        <v>9427</v>
      </c>
      <c r="C1500" s="502" t="s">
        <v>13</v>
      </c>
      <c r="D1500" s="502" t="s">
        <v>1308</v>
      </c>
      <c r="E1500" s="504">
        <v>5.94</v>
      </c>
    </row>
    <row r="1501" spans="1:5">
      <c r="A1501" s="502">
        <v>2624</v>
      </c>
      <c r="B1501" s="503" t="s">
        <v>9428</v>
      </c>
      <c r="C1501" s="502" t="s">
        <v>13</v>
      </c>
      <c r="D1501" s="502" t="s">
        <v>1308</v>
      </c>
      <c r="E1501" s="504">
        <v>9.44</v>
      </c>
    </row>
    <row r="1502" spans="1:5">
      <c r="A1502" s="502">
        <v>2625</v>
      </c>
      <c r="B1502" s="503" t="s">
        <v>9429</v>
      </c>
      <c r="C1502" s="502" t="s">
        <v>13</v>
      </c>
      <c r="D1502" s="502" t="s">
        <v>1308</v>
      </c>
      <c r="E1502" s="504">
        <v>19.940000000000001</v>
      </c>
    </row>
    <row r="1503" spans="1:5">
      <c r="A1503" s="502">
        <v>2626</v>
      </c>
      <c r="B1503" s="503" t="s">
        <v>9430</v>
      </c>
      <c r="C1503" s="502" t="s">
        <v>13</v>
      </c>
      <c r="D1503" s="502" t="s">
        <v>1308</v>
      </c>
      <c r="E1503" s="504">
        <v>29.22</v>
      </c>
    </row>
    <row r="1504" spans="1:5">
      <c r="A1504" s="502">
        <v>2630</v>
      </c>
      <c r="B1504" s="503" t="s">
        <v>9431</v>
      </c>
      <c r="C1504" s="502" t="s">
        <v>13</v>
      </c>
      <c r="D1504" s="502" t="s">
        <v>1308</v>
      </c>
      <c r="E1504" s="504">
        <v>44.44</v>
      </c>
    </row>
    <row r="1505" spans="1:5">
      <c r="A1505" s="502">
        <v>2627</v>
      </c>
      <c r="B1505" s="503" t="s">
        <v>9432</v>
      </c>
      <c r="C1505" s="502" t="s">
        <v>13</v>
      </c>
      <c r="D1505" s="502" t="s">
        <v>1308</v>
      </c>
      <c r="E1505" s="504">
        <v>78.28</v>
      </c>
    </row>
    <row r="1506" spans="1:5">
      <c r="A1506" s="502">
        <v>2629</v>
      </c>
      <c r="B1506" s="503" t="s">
        <v>9433</v>
      </c>
      <c r="C1506" s="502" t="s">
        <v>13</v>
      </c>
      <c r="D1506" s="502" t="s">
        <v>1308</v>
      </c>
      <c r="E1506" s="504">
        <v>105.88</v>
      </c>
    </row>
    <row r="1507" spans="1:5">
      <c r="A1507" s="502">
        <v>1880</v>
      </c>
      <c r="B1507" s="503" t="s">
        <v>9434</v>
      </c>
      <c r="C1507" s="502" t="s">
        <v>13</v>
      </c>
      <c r="D1507" s="502" t="s">
        <v>1308</v>
      </c>
      <c r="E1507" s="504">
        <v>3.75</v>
      </c>
    </row>
    <row r="1508" spans="1:5">
      <c r="A1508" s="502">
        <v>39274</v>
      </c>
      <c r="B1508" s="503" t="s">
        <v>9435</v>
      </c>
      <c r="C1508" s="502" t="s">
        <v>13</v>
      </c>
      <c r="D1508" s="502" t="s">
        <v>1308</v>
      </c>
      <c r="E1508" s="504">
        <v>2.91</v>
      </c>
    </row>
    <row r="1509" spans="1:5">
      <c r="A1509" s="502">
        <v>12033</v>
      </c>
      <c r="B1509" s="503" t="s">
        <v>9436</v>
      </c>
      <c r="C1509" s="502" t="s">
        <v>13</v>
      </c>
      <c r="D1509" s="502" t="s">
        <v>1308</v>
      </c>
      <c r="E1509" s="504">
        <v>11.97</v>
      </c>
    </row>
    <row r="1510" spans="1:5">
      <c r="A1510" s="502">
        <v>40408</v>
      </c>
      <c r="B1510" s="503" t="s">
        <v>9437</v>
      </c>
      <c r="C1510" s="502" t="s">
        <v>13</v>
      </c>
      <c r="D1510" s="502" t="s">
        <v>1308</v>
      </c>
      <c r="E1510" s="504">
        <v>7.86</v>
      </c>
    </row>
    <row r="1511" spans="1:5">
      <c r="A1511" s="502">
        <v>39276</v>
      </c>
      <c r="B1511" s="503" t="s">
        <v>9438</v>
      </c>
      <c r="C1511" s="502" t="s">
        <v>13</v>
      </c>
      <c r="D1511" s="502" t="s">
        <v>1308</v>
      </c>
      <c r="E1511" s="504">
        <v>7.09</v>
      </c>
    </row>
    <row r="1512" spans="1:5">
      <c r="A1512" s="502">
        <v>40409</v>
      </c>
      <c r="B1512" s="503" t="s">
        <v>9439</v>
      </c>
      <c r="C1512" s="502" t="s">
        <v>13</v>
      </c>
      <c r="D1512" s="502" t="s">
        <v>1308</v>
      </c>
      <c r="E1512" s="504">
        <v>2.78</v>
      </c>
    </row>
    <row r="1513" spans="1:5">
      <c r="A1513" s="502">
        <v>39277</v>
      </c>
      <c r="B1513" s="503" t="s">
        <v>9440</v>
      </c>
      <c r="C1513" s="502" t="s">
        <v>13</v>
      </c>
      <c r="D1513" s="502" t="s">
        <v>1308</v>
      </c>
      <c r="E1513" s="504">
        <v>19.13</v>
      </c>
    </row>
    <row r="1514" spans="1:5">
      <c r="A1514" s="502">
        <v>12034</v>
      </c>
      <c r="B1514" s="503" t="s">
        <v>9441</v>
      </c>
      <c r="C1514" s="502" t="s">
        <v>13</v>
      </c>
      <c r="D1514" s="502" t="s">
        <v>1308</v>
      </c>
      <c r="E1514" s="504">
        <v>5.42</v>
      </c>
    </row>
    <row r="1515" spans="1:5">
      <c r="A1515" s="502">
        <v>39879</v>
      </c>
      <c r="B1515" s="503" t="s">
        <v>9442</v>
      </c>
      <c r="C1515" s="502" t="s">
        <v>13</v>
      </c>
      <c r="D1515" s="502" t="s">
        <v>1308</v>
      </c>
      <c r="E1515" s="504">
        <v>8.99</v>
      </c>
    </row>
    <row r="1516" spans="1:5">
      <c r="A1516" s="502">
        <v>39880</v>
      </c>
      <c r="B1516" s="503" t="s">
        <v>9443</v>
      </c>
      <c r="C1516" s="502" t="s">
        <v>13</v>
      </c>
      <c r="D1516" s="502" t="s">
        <v>1308</v>
      </c>
      <c r="E1516" s="504">
        <v>19.899999999999999</v>
      </c>
    </row>
    <row r="1517" spans="1:5">
      <c r="A1517" s="502">
        <v>39881</v>
      </c>
      <c r="B1517" s="503" t="s">
        <v>9444</v>
      </c>
      <c r="C1517" s="502" t="s">
        <v>13</v>
      </c>
      <c r="D1517" s="502" t="s">
        <v>1308</v>
      </c>
      <c r="E1517" s="504">
        <v>31.95</v>
      </c>
    </row>
    <row r="1518" spans="1:5">
      <c r="A1518" s="502">
        <v>39882</v>
      </c>
      <c r="B1518" s="503" t="s">
        <v>9445</v>
      </c>
      <c r="C1518" s="502" t="s">
        <v>13</v>
      </c>
      <c r="D1518" s="502" t="s">
        <v>1308</v>
      </c>
      <c r="E1518" s="504">
        <v>84.14</v>
      </c>
    </row>
    <row r="1519" spans="1:5">
      <c r="A1519" s="502">
        <v>39883</v>
      </c>
      <c r="B1519" s="503" t="s">
        <v>9446</v>
      </c>
      <c r="C1519" s="502" t="s">
        <v>13</v>
      </c>
      <c r="D1519" s="502" t="s">
        <v>1308</v>
      </c>
      <c r="E1519" s="504">
        <v>134.36000000000001</v>
      </c>
    </row>
    <row r="1520" spans="1:5">
      <c r="A1520" s="502">
        <v>39884</v>
      </c>
      <c r="B1520" s="503" t="s">
        <v>9447</v>
      </c>
      <c r="C1520" s="502" t="s">
        <v>13</v>
      </c>
      <c r="D1520" s="502" t="s">
        <v>1308</v>
      </c>
      <c r="E1520" s="504">
        <v>199.56</v>
      </c>
    </row>
    <row r="1521" spans="1:5">
      <c r="A1521" s="502">
        <v>39885</v>
      </c>
      <c r="B1521" s="503" t="s">
        <v>9448</v>
      </c>
      <c r="C1521" s="502" t="s">
        <v>13</v>
      </c>
      <c r="D1521" s="502" t="s">
        <v>1308</v>
      </c>
      <c r="E1521" s="504">
        <v>474.28</v>
      </c>
    </row>
    <row r="1522" spans="1:5">
      <c r="A1522" s="502">
        <v>1777</v>
      </c>
      <c r="B1522" s="503" t="s">
        <v>9449</v>
      </c>
      <c r="C1522" s="502" t="s">
        <v>13</v>
      </c>
      <c r="D1522" s="502" t="s">
        <v>1308</v>
      </c>
      <c r="E1522" s="504"/>
    </row>
    <row r="1523" spans="1:5">
      <c r="A1523" s="502">
        <v>1819</v>
      </c>
      <c r="B1523" s="503" t="s">
        <v>9450</v>
      </c>
      <c r="C1523" s="502" t="s">
        <v>13</v>
      </c>
      <c r="D1523" s="502" t="s">
        <v>1308</v>
      </c>
      <c r="E1523" s="504"/>
    </row>
    <row r="1524" spans="1:5">
      <c r="A1524" s="502">
        <v>1776</v>
      </c>
      <c r="B1524" s="503" t="s">
        <v>9451</v>
      </c>
      <c r="C1524" s="502" t="s">
        <v>13</v>
      </c>
      <c r="D1524" s="502" t="s">
        <v>1308</v>
      </c>
      <c r="E1524" s="504"/>
    </row>
    <row r="1525" spans="1:5">
      <c r="A1525" s="502">
        <v>1775</v>
      </c>
      <c r="B1525" s="503" t="s">
        <v>9452</v>
      </c>
      <c r="C1525" s="502" t="s">
        <v>13</v>
      </c>
      <c r="D1525" s="502" t="s">
        <v>1308</v>
      </c>
      <c r="E1525" s="504"/>
    </row>
    <row r="1526" spans="1:5">
      <c r="A1526" s="502">
        <v>1778</v>
      </c>
      <c r="B1526" s="503" t="s">
        <v>9453</v>
      </c>
      <c r="C1526" s="502" t="s">
        <v>13</v>
      </c>
      <c r="D1526" s="502" t="s">
        <v>1308</v>
      </c>
      <c r="E1526" s="504"/>
    </row>
    <row r="1527" spans="1:5">
      <c r="A1527" s="502">
        <v>1818</v>
      </c>
      <c r="B1527" s="503" t="s">
        <v>9454</v>
      </c>
      <c r="C1527" s="502" t="s">
        <v>13</v>
      </c>
      <c r="D1527" s="502" t="s">
        <v>1308</v>
      </c>
      <c r="E1527" s="504"/>
    </row>
    <row r="1528" spans="1:5">
      <c r="A1528" s="502">
        <v>1779</v>
      </c>
      <c r="B1528" s="503" t="s">
        <v>9455</v>
      </c>
      <c r="C1528" s="502" t="s">
        <v>13</v>
      </c>
      <c r="D1528" s="502" t="s">
        <v>1308</v>
      </c>
      <c r="E1528" s="504"/>
    </row>
    <row r="1529" spans="1:5">
      <c r="A1529" s="502">
        <v>1820</v>
      </c>
      <c r="B1529" s="503" t="s">
        <v>9456</v>
      </c>
      <c r="C1529" s="502" t="s">
        <v>13</v>
      </c>
      <c r="D1529" s="502" t="s">
        <v>1308</v>
      </c>
      <c r="E1529" s="504"/>
    </row>
    <row r="1530" spans="1:5">
      <c r="A1530" s="502">
        <v>1780</v>
      </c>
      <c r="B1530" s="503" t="s">
        <v>9457</v>
      </c>
      <c r="C1530" s="502" t="s">
        <v>13</v>
      </c>
      <c r="D1530" s="502" t="s">
        <v>1308</v>
      </c>
      <c r="E1530" s="504"/>
    </row>
    <row r="1531" spans="1:5">
      <c r="A1531" s="502">
        <v>1783</v>
      </c>
      <c r="B1531" s="503" t="s">
        <v>9458</v>
      </c>
      <c r="C1531" s="502" t="s">
        <v>13</v>
      </c>
      <c r="D1531" s="502" t="s">
        <v>1308</v>
      </c>
      <c r="E1531" s="504"/>
    </row>
    <row r="1532" spans="1:5">
      <c r="A1532" s="502">
        <v>1782</v>
      </c>
      <c r="B1532" s="503" t="s">
        <v>9459</v>
      </c>
      <c r="C1532" s="502" t="s">
        <v>13</v>
      </c>
      <c r="D1532" s="502" t="s">
        <v>1308</v>
      </c>
      <c r="E1532" s="504"/>
    </row>
    <row r="1533" spans="1:5">
      <c r="A1533" s="502">
        <v>1781</v>
      </c>
      <c r="B1533" s="503" t="s">
        <v>9460</v>
      </c>
      <c r="C1533" s="502" t="s">
        <v>13</v>
      </c>
      <c r="D1533" s="502" t="s">
        <v>1308</v>
      </c>
      <c r="E1533" s="504"/>
    </row>
    <row r="1534" spans="1:5">
      <c r="A1534" s="502">
        <v>1817</v>
      </c>
      <c r="B1534" s="503" t="s">
        <v>9461</v>
      </c>
      <c r="C1534" s="502" t="s">
        <v>13</v>
      </c>
      <c r="D1534" s="502" t="s">
        <v>1308</v>
      </c>
      <c r="E1534" s="504"/>
    </row>
    <row r="1535" spans="1:5">
      <c r="A1535" s="502">
        <v>1784</v>
      </c>
      <c r="B1535" s="503" t="s">
        <v>9462</v>
      </c>
      <c r="C1535" s="502" t="s">
        <v>13</v>
      </c>
      <c r="D1535" s="502" t="s">
        <v>1308</v>
      </c>
      <c r="E1535" s="504"/>
    </row>
    <row r="1536" spans="1:5">
      <c r="A1536" s="502">
        <v>1810</v>
      </c>
      <c r="B1536" s="503" t="s">
        <v>9463</v>
      </c>
      <c r="C1536" s="502" t="s">
        <v>13</v>
      </c>
      <c r="D1536" s="502" t="s">
        <v>1308</v>
      </c>
      <c r="E1536" s="504"/>
    </row>
    <row r="1537" spans="1:5">
      <c r="A1537" s="502">
        <v>1812</v>
      </c>
      <c r="B1537" s="503" t="s">
        <v>9464</v>
      </c>
      <c r="C1537" s="502" t="s">
        <v>13</v>
      </c>
      <c r="D1537" s="502" t="s">
        <v>1308</v>
      </c>
      <c r="E1537" s="504"/>
    </row>
    <row r="1538" spans="1:5">
      <c r="A1538" s="502">
        <v>1811</v>
      </c>
      <c r="B1538" s="503" t="s">
        <v>9465</v>
      </c>
      <c r="C1538" s="502" t="s">
        <v>13</v>
      </c>
      <c r="D1538" s="502" t="s">
        <v>1308</v>
      </c>
      <c r="E1538" s="504"/>
    </row>
    <row r="1539" spans="1:5">
      <c r="A1539" s="502">
        <v>40386</v>
      </c>
      <c r="B1539" s="503" t="s">
        <v>9466</v>
      </c>
      <c r="C1539" s="502" t="s">
        <v>13</v>
      </c>
      <c r="D1539" s="502" t="s">
        <v>1308</v>
      </c>
      <c r="E1539" s="504"/>
    </row>
    <row r="1540" spans="1:5">
      <c r="A1540" s="502">
        <v>40384</v>
      </c>
      <c r="B1540" s="503" t="s">
        <v>9467</v>
      </c>
      <c r="C1540" s="502" t="s">
        <v>13</v>
      </c>
      <c r="D1540" s="502" t="s">
        <v>1308</v>
      </c>
      <c r="E1540" s="504"/>
    </row>
    <row r="1541" spans="1:5">
      <c r="A1541" s="502">
        <v>40423</v>
      </c>
      <c r="B1541" s="503" t="s">
        <v>9468</v>
      </c>
      <c r="C1541" s="502" t="s">
        <v>13</v>
      </c>
      <c r="D1541" s="502" t="s">
        <v>1308</v>
      </c>
      <c r="E1541" s="504"/>
    </row>
    <row r="1542" spans="1:5">
      <c r="A1542" s="502">
        <v>40379</v>
      </c>
      <c r="B1542" s="503" t="s">
        <v>9469</v>
      </c>
      <c r="C1542" s="502" t="s">
        <v>13</v>
      </c>
      <c r="D1542" s="502" t="s">
        <v>1308</v>
      </c>
      <c r="E1542" s="504"/>
    </row>
    <row r="1543" spans="1:5">
      <c r="A1543" s="502">
        <v>40389</v>
      </c>
      <c r="B1543" s="503" t="s">
        <v>9470</v>
      </c>
      <c r="C1543" s="502" t="s">
        <v>13</v>
      </c>
      <c r="D1543" s="502" t="s">
        <v>1308</v>
      </c>
      <c r="E1543" s="504"/>
    </row>
    <row r="1544" spans="1:5">
      <c r="A1544" s="502">
        <v>40388</v>
      </c>
      <c r="B1544" s="503" t="s">
        <v>9471</v>
      </c>
      <c r="C1544" s="502" t="s">
        <v>13</v>
      </c>
      <c r="D1544" s="502" t="s">
        <v>1308</v>
      </c>
      <c r="E1544" s="504"/>
    </row>
    <row r="1545" spans="1:5">
      <c r="A1545" s="502">
        <v>40391</v>
      </c>
      <c r="B1545" s="503" t="s">
        <v>9472</v>
      </c>
      <c r="C1545" s="502" t="s">
        <v>13</v>
      </c>
      <c r="D1545" s="502" t="s">
        <v>1308</v>
      </c>
      <c r="E1545" s="504"/>
    </row>
    <row r="1546" spans="1:5">
      <c r="A1546" s="502">
        <v>40381</v>
      </c>
      <c r="B1546" s="503" t="s">
        <v>9473</v>
      </c>
      <c r="C1546" s="502" t="s">
        <v>13</v>
      </c>
      <c r="D1546" s="502" t="s">
        <v>1308</v>
      </c>
      <c r="E1546" s="504"/>
    </row>
    <row r="1547" spans="1:5">
      <c r="A1547" s="502">
        <v>2609</v>
      </c>
      <c r="B1547" s="503" t="s">
        <v>9474</v>
      </c>
      <c r="C1547" s="502" t="s">
        <v>13</v>
      </c>
      <c r="D1547" s="502" t="s">
        <v>1308</v>
      </c>
      <c r="E1547" s="504">
        <v>4.63</v>
      </c>
    </row>
    <row r="1548" spans="1:5">
      <c r="A1548" s="502">
        <v>2634</v>
      </c>
      <c r="B1548" s="503" t="s">
        <v>9475</v>
      </c>
      <c r="C1548" s="502" t="s">
        <v>13</v>
      </c>
      <c r="D1548" s="502" t="s">
        <v>1308</v>
      </c>
      <c r="E1548" s="504">
        <v>6.09</v>
      </c>
    </row>
    <row r="1549" spans="1:5">
      <c r="A1549" s="502">
        <v>2611</v>
      </c>
      <c r="B1549" s="503" t="s">
        <v>9476</v>
      </c>
      <c r="C1549" s="502" t="s">
        <v>13</v>
      </c>
      <c r="D1549" s="502" t="s">
        <v>1308</v>
      </c>
      <c r="E1549" s="504">
        <v>17.16</v>
      </c>
    </row>
    <row r="1550" spans="1:5">
      <c r="A1550" s="502">
        <v>40414</v>
      </c>
      <c r="B1550" s="503" t="s">
        <v>9477</v>
      </c>
      <c r="C1550" s="502" t="s">
        <v>13</v>
      </c>
      <c r="D1550" s="502" t="s">
        <v>1308</v>
      </c>
      <c r="E1550" s="504"/>
    </row>
    <row r="1551" spans="1:5">
      <c r="A1551" s="502">
        <v>40416</v>
      </c>
      <c r="B1551" s="503" t="s">
        <v>9478</v>
      </c>
      <c r="C1551" s="502" t="s">
        <v>13</v>
      </c>
      <c r="D1551" s="502" t="s">
        <v>1308</v>
      </c>
      <c r="E1551" s="504"/>
    </row>
    <row r="1552" spans="1:5">
      <c r="A1552" s="502">
        <v>40418</v>
      </c>
      <c r="B1552" s="503" t="s">
        <v>9479</v>
      </c>
      <c r="C1552" s="502" t="s">
        <v>13</v>
      </c>
      <c r="D1552" s="502" t="s">
        <v>1308</v>
      </c>
      <c r="E1552" s="504"/>
    </row>
    <row r="1553" spans="1:5">
      <c r="A1553" s="502">
        <v>34359</v>
      </c>
      <c r="B1553" s="503" t="s">
        <v>9480</v>
      </c>
      <c r="C1553" s="502" t="s">
        <v>13</v>
      </c>
      <c r="D1553" s="502" t="s">
        <v>1308</v>
      </c>
      <c r="E1553" s="504"/>
    </row>
    <row r="1554" spans="1:5">
      <c r="A1554" s="502">
        <v>1789</v>
      </c>
      <c r="B1554" s="503" t="s">
        <v>9481</v>
      </c>
      <c r="C1554" s="502" t="s">
        <v>13</v>
      </c>
      <c r="D1554" s="502" t="s">
        <v>1308</v>
      </c>
      <c r="E1554" s="504"/>
    </row>
    <row r="1555" spans="1:5">
      <c r="A1555" s="502">
        <v>1788</v>
      </c>
      <c r="B1555" s="503" t="s">
        <v>9482</v>
      </c>
      <c r="C1555" s="502" t="s">
        <v>13</v>
      </c>
      <c r="D1555" s="502" t="s">
        <v>1308</v>
      </c>
      <c r="E1555" s="504"/>
    </row>
    <row r="1556" spans="1:5">
      <c r="A1556" s="502">
        <v>1787</v>
      </c>
      <c r="B1556" s="503" t="s">
        <v>9483</v>
      </c>
      <c r="C1556" s="502" t="s">
        <v>13</v>
      </c>
      <c r="D1556" s="502" t="s">
        <v>1308</v>
      </c>
      <c r="E1556" s="504"/>
    </row>
    <row r="1557" spans="1:5">
      <c r="A1557" s="502">
        <v>1786</v>
      </c>
      <c r="B1557" s="503" t="s">
        <v>9484</v>
      </c>
      <c r="C1557" s="502" t="s">
        <v>13</v>
      </c>
      <c r="D1557" s="502" t="s">
        <v>1308</v>
      </c>
      <c r="E1557" s="504"/>
    </row>
    <row r="1558" spans="1:5">
      <c r="A1558" s="502">
        <v>1791</v>
      </c>
      <c r="B1558" s="503" t="s">
        <v>9485</v>
      </c>
      <c r="C1558" s="502" t="s">
        <v>13</v>
      </c>
      <c r="D1558" s="502" t="s">
        <v>1308</v>
      </c>
      <c r="E1558" s="504"/>
    </row>
    <row r="1559" spans="1:5">
      <c r="A1559" s="502">
        <v>1790</v>
      </c>
      <c r="B1559" s="503" t="s">
        <v>9486</v>
      </c>
      <c r="C1559" s="502" t="s">
        <v>13</v>
      </c>
      <c r="D1559" s="502" t="s">
        <v>1308</v>
      </c>
      <c r="E1559" s="504"/>
    </row>
    <row r="1560" spans="1:5">
      <c r="A1560" s="502">
        <v>1792</v>
      </c>
      <c r="B1560" s="503" t="s">
        <v>9487</v>
      </c>
      <c r="C1560" s="502" t="s">
        <v>13</v>
      </c>
      <c r="D1560" s="502" t="s">
        <v>1308</v>
      </c>
      <c r="E1560" s="504"/>
    </row>
    <row r="1561" spans="1:5">
      <c r="A1561" s="502">
        <v>1813</v>
      </c>
      <c r="B1561" s="503" t="s">
        <v>9488</v>
      </c>
      <c r="C1561" s="502" t="s">
        <v>13</v>
      </c>
      <c r="D1561" s="502" t="s">
        <v>1308</v>
      </c>
      <c r="E1561" s="504"/>
    </row>
    <row r="1562" spans="1:5">
      <c r="A1562" s="502">
        <v>1793</v>
      </c>
      <c r="B1562" s="503" t="s">
        <v>9489</v>
      </c>
      <c r="C1562" s="502" t="s">
        <v>13</v>
      </c>
      <c r="D1562" s="502" t="s">
        <v>1308</v>
      </c>
      <c r="E1562" s="504"/>
    </row>
    <row r="1563" spans="1:5">
      <c r="A1563" s="502">
        <v>1797</v>
      </c>
      <c r="B1563" s="503" t="s">
        <v>9490</v>
      </c>
      <c r="C1563" s="502" t="s">
        <v>13</v>
      </c>
      <c r="D1563" s="502" t="s">
        <v>1308</v>
      </c>
      <c r="E1563" s="504"/>
    </row>
    <row r="1564" spans="1:5">
      <c r="A1564" s="502">
        <v>1796</v>
      </c>
      <c r="B1564" s="503" t="s">
        <v>9491</v>
      </c>
      <c r="C1564" s="502" t="s">
        <v>13</v>
      </c>
      <c r="D1564" s="502" t="s">
        <v>1308</v>
      </c>
      <c r="E1564" s="504"/>
    </row>
    <row r="1565" spans="1:5">
      <c r="A1565" s="502">
        <v>1816</v>
      </c>
      <c r="B1565" s="503" t="s">
        <v>9492</v>
      </c>
      <c r="C1565" s="502" t="s">
        <v>13</v>
      </c>
      <c r="D1565" s="502" t="s">
        <v>1308</v>
      </c>
      <c r="E1565" s="504"/>
    </row>
    <row r="1566" spans="1:5">
      <c r="A1566" s="502">
        <v>1794</v>
      </c>
      <c r="B1566" s="503" t="s">
        <v>9493</v>
      </c>
      <c r="C1566" s="502" t="s">
        <v>13</v>
      </c>
      <c r="D1566" s="502" t="s">
        <v>1308</v>
      </c>
      <c r="E1566" s="504"/>
    </row>
    <row r="1567" spans="1:5">
      <c r="A1567" s="502">
        <v>1815</v>
      </c>
      <c r="B1567" s="503" t="s">
        <v>9494</v>
      </c>
      <c r="C1567" s="502" t="s">
        <v>13</v>
      </c>
      <c r="D1567" s="502" t="s">
        <v>1308</v>
      </c>
      <c r="E1567" s="504"/>
    </row>
    <row r="1568" spans="1:5">
      <c r="A1568" s="502">
        <v>1798</v>
      </c>
      <c r="B1568" s="503" t="s">
        <v>9495</v>
      </c>
      <c r="C1568" s="502" t="s">
        <v>13</v>
      </c>
      <c r="D1568" s="502" t="s">
        <v>1308</v>
      </c>
      <c r="E1568" s="504"/>
    </row>
    <row r="1569" spans="1:5">
      <c r="A1569" s="502">
        <v>1799</v>
      </c>
      <c r="B1569" s="503" t="s">
        <v>9496</v>
      </c>
      <c r="C1569" s="502" t="s">
        <v>13</v>
      </c>
      <c r="D1569" s="502" t="s">
        <v>1308</v>
      </c>
      <c r="E1569" s="504"/>
    </row>
    <row r="1570" spans="1:5">
      <c r="A1570" s="502">
        <v>1795</v>
      </c>
      <c r="B1570" s="503" t="s">
        <v>9497</v>
      </c>
      <c r="C1570" s="502" t="s">
        <v>13</v>
      </c>
      <c r="D1570" s="502" t="s">
        <v>1308</v>
      </c>
      <c r="E1570" s="504"/>
    </row>
    <row r="1571" spans="1:5">
      <c r="A1571" s="502">
        <v>1800</v>
      </c>
      <c r="B1571" s="503" t="s">
        <v>9498</v>
      </c>
      <c r="C1571" s="502" t="s">
        <v>13</v>
      </c>
      <c r="D1571" s="502" t="s">
        <v>1308</v>
      </c>
      <c r="E1571" s="504"/>
    </row>
    <row r="1572" spans="1:5">
      <c r="A1572" s="502">
        <v>1802</v>
      </c>
      <c r="B1572" s="503" t="s">
        <v>9499</v>
      </c>
      <c r="C1572" s="502" t="s">
        <v>13</v>
      </c>
      <c r="D1572" s="502" t="s">
        <v>1308</v>
      </c>
      <c r="E1572" s="504"/>
    </row>
    <row r="1573" spans="1:5">
      <c r="A1573" s="502">
        <v>1809</v>
      </c>
      <c r="B1573" s="503" t="s">
        <v>9500</v>
      </c>
      <c r="C1573" s="502" t="s">
        <v>13</v>
      </c>
      <c r="D1573" s="502" t="s">
        <v>1308</v>
      </c>
      <c r="E1573" s="504"/>
    </row>
    <row r="1574" spans="1:5">
      <c r="A1574" s="502">
        <v>1814</v>
      </c>
      <c r="B1574" s="503" t="s">
        <v>9501</v>
      </c>
      <c r="C1574" s="502" t="s">
        <v>13</v>
      </c>
      <c r="D1574" s="502" t="s">
        <v>1308</v>
      </c>
      <c r="E1574" s="504"/>
    </row>
    <row r="1575" spans="1:5">
      <c r="A1575" s="502">
        <v>1805</v>
      </c>
      <c r="B1575" s="503" t="s">
        <v>9502</v>
      </c>
      <c r="C1575" s="502" t="s">
        <v>13</v>
      </c>
      <c r="D1575" s="502" t="s">
        <v>1308</v>
      </c>
      <c r="E1575" s="504"/>
    </row>
    <row r="1576" spans="1:5">
      <c r="A1576" s="502">
        <v>1803</v>
      </c>
      <c r="B1576" s="503" t="s">
        <v>9503</v>
      </c>
      <c r="C1576" s="502" t="s">
        <v>13</v>
      </c>
      <c r="D1576" s="502" t="s">
        <v>1308</v>
      </c>
      <c r="E1576" s="504"/>
    </row>
    <row r="1577" spans="1:5">
      <c r="A1577" s="502">
        <v>1821</v>
      </c>
      <c r="B1577" s="503" t="s">
        <v>9504</v>
      </c>
      <c r="C1577" s="502" t="s">
        <v>13</v>
      </c>
      <c r="D1577" s="502" t="s">
        <v>1308</v>
      </c>
      <c r="E1577" s="504"/>
    </row>
    <row r="1578" spans="1:5">
      <c r="A1578" s="502">
        <v>1806</v>
      </c>
      <c r="B1578" s="503" t="s">
        <v>9505</v>
      </c>
      <c r="C1578" s="502" t="s">
        <v>13</v>
      </c>
      <c r="D1578" s="502" t="s">
        <v>1308</v>
      </c>
      <c r="E1578" s="504"/>
    </row>
    <row r="1579" spans="1:5">
      <c r="A1579" s="502">
        <v>1807</v>
      </c>
      <c r="B1579" s="503" t="s">
        <v>9506</v>
      </c>
      <c r="C1579" s="502" t="s">
        <v>13</v>
      </c>
      <c r="D1579" s="502" t="s">
        <v>1308</v>
      </c>
      <c r="E1579" s="504"/>
    </row>
    <row r="1580" spans="1:5">
      <c r="A1580" s="502">
        <v>1804</v>
      </c>
      <c r="B1580" s="503" t="s">
        <v>9507</v>
      </c>
      <c r="C1580" s="502" t="s">
        <v>13</v>
      </c>
      <c r="D1580" s="502" t="s">
        <v>1308</v>
      </c>
      <c r="E1580" s="504"/>
    </row>
    <row r="1581" spans="1:5">
      <c r="A1581" s="502">
        <v>1808</v>
      </c>
      <c r="B1581" s="503" t="s">
        <v>9508</v>
      </c>
      <c r="C1581" s="502" t="s">
        <v>13</v>
      </c>
      <c r="D1581" s="502" t="s">
        <v>1308</v>
      </c>
      <c r="E1581" s="504"/>
    </row>
    <row r="1582" spans="1:5">
      <c r="A1582" s="502">
        <v>40385</v>
      </c>
      <c r="B1582" s="503" t="s">
        <v>9509</v>
      </c>
      <c r="C1582" s="502" t="s">
        <v>13</v>
      </c>
      <c r="D1582" s="502" t="s">
        <v>1308</v>
      </c>
      <c r="E1582" s="504"/>
    </row>
    <row r="1583" spans="1:5">
      <c r="A1583" s="502">
        <v>40383</v>
      </c>
      <c r="B1583" s="503" t="s">
        <v>9510</v>
      </c>
      <c r="C1583" s="502" t="s">
        <v>13</v>
      </c>
      <c r="D1583" s="502" t="s">
        <v>1308</v>
      </c>
      <c r="E1583" s="504"/>
    </row>
    <row r="1584" spans="1:5">
      <c r="A1584" s="502">
        <v>40382</v>
      </c>
      <c r="B1584" s="503" t="s">
        <v>9511</v>
      </c>
      <c r="C1584" s="502" t="s">
        <v>13</v>
      </c>
      <c r="D1584" s="502" t="s">
        <v>1308</v>
      </c>
      <c r="E1584" s="504"/>
    </row>
    <row r="1585" spans="1:5">
      <c r="A1585" s="502">
        <v>40378</v>
      </c>
      <c r="B1585" s="503" t="s">
        <v>9512</v>
      </c>
      <c r="C1585" s="502" t="s">
        <v>13</v>
      </c>
      <c r="D1585" s="502" t="s">
        <v>1308</v>
      </c>
      <c r="E1585" s="504"/>
    </row>
    <row r="1586" spans="1:5">
      <c r="A1586" s="502">
        <v>40422</v>
      </c>
      <c r="B1586" s="503" t="s">
        <v>9513</v>
      </c>
      <c r="C1586" s="502" t="s">
        <v>13</v>
      </c>
      <c r="D1586" s="502" t="s">
        <v>1308</v>
      </c>
      <c r="E1586" s="504"/>
    </row>
    <row r="1587" spans="1:5">
      <c r="A1587" s="502">
        <v>40387</v>
      </c>
      <c r="B1587" s="503" t="s">
        <v>9514</v>
      </c>
      <c r="C1587" s="502" t="s">
        <v>13</v>
      </c>
      <c r="D1587" s="502" t="s">
        <v>1308</v>
      </c>
      <c r="E1587" s="504"/>
    </row>
    <row r="1588" spans="1:5">
      <c r="A1588" s="502">
        <v>40390</v>
      </c>
      <c r="B1588" s="503" t="s">
        <v>9515</v>
      </c>
      <c r="C1588" s="502" t="s">
        <v>13</v>
      </c>
      <c r="D1588" s="502" t="s">
        <v>1308</v>
      </c>
      <c r="E1588" s="504"/>
    </row>
    <row r="1589" spans="1:5">
      <c r="A1589" s="502">
        <v>40380</v>
      </c>
      <c r="B1589" s="503" t="s">
        <v>9516</v>
      </c>
      <c r="C1589" s="502" t="s">
        <v>13</v>
      </c>
      <c r="D1589" s="502" t="s">
        <v>1308</v>
      </c>
      <c r="E1589" s="504"/>
    </row>
    <row r="1590" spans="1:5">
      <c r="A1590" s="502">
        <v>2621</v>
      </c>
      <c r="B1590" s="503" t="s">
        <v>9517</v>
      </c>
      <c r="C1590" s="502" t="s">
        <v>13</v>
      </c>
      <c r="D1590" s="502" t="s">
        <v>1308</v>
      </c>
      <c r="E1590" s="504">
        <v>146.84</v>
      </c>
    </row>
    <row r="1591" spans="1:5">
      <c r="A1591" s="502">
        <v>2616</v>
      </c>
      <c r="B1591" s="503" t="s">
        <v>9518</v>
      </c>
      <c r="C1591" s="502" t="s">
        <v>13</v>
      </c>
      <c r="D1591" s="502" t="s">
        <v>1308</v>
      </c>
      <c r="E1591" s="504">
        <v>4.1500000000000004</v>
      </c>
    </row>
    <row r="1592" spans="1:5">
      <c r="A1592" s="502">
        <v>2633</v>
      </c>
      <c r="B1592" s="503" t="s">
        <v>9519</v>
      </c>
      <c r="C1592" s="502" t="s">
        <v>13</v>
      </c>
      <c r="D1592" s="502" t="s">
        <v>1308</v>
      </c>
      <c r="E1592" s="504">
        <v>4.7</v>
      </c>
    </row>
    <row r="1593" spans="1:5">
      <c r="A1593" s="502">
        <v>2617</v>
      </c>
      <c r="B1593" s="503" t="s">
        <v>9520</v>
      </c>
      <c r="C1593" s="502" t="s">
        <v>13</v>
      </c>
      <c r="D1593" s="502" t="s">
        <v>1308</v>
      </c>
      <c r="E1593" s="504">
        <v>6.39</v>
      </c>
    </row>
    <row r="1594" spans="1:5">
      <c r="A1594" s="502">
        <v>2618</v>
      </c>
      <c r="B1594" s="503" t="s">
        <v>9521</v>
      </c>
      <c r="C1594" s="502" t="s">
        <v>13</v>
      </c>
      <c r="D1594" s="502" t="s">
        <v>1308</v>
      </c>
      <c r="E1594" s="504">
        <v>14.54</v>
      </c>
    </row>
    <row r="1595" spans="1:5">
      <c r="A1595" s="502">
        <v>2632</v>
      </c>
      <c r="B1595" s="503" t="s">
        <v>9522</v>
      </c>
      <c r="C1595" s="502" t="s">
        <v>13</v>
      </c>
      <c r="D1595" s="502" t="s">
        <v>1308</v>
      </c>
      <c r="E1595" s="504">
        <v>17.739999999999998</v>
      </c>
    </row>
    <row r="1596" spans="1:5">
      <c r="A1596" s="502">
        <v>2631</v>
      </c>
      <c r="B1596" s="503" t="s">
        <v>9523</v>
      </c>
      <c r="C1596" s="502" t="s">
        <v>13</v>
      </c>
      <c r="D1596" s="502" t="s">
        <v>1308</v>
      </c>
      <c r="E1596" s="504">
        <v>26.04</v>
      </c>
    </row>
    <row r="1597" spans="1:5">
      <c r="A1597" s="502">
        <v>2619</v>
      </c>
      <c r="B1597" s="503" t="s">
        <v>9524</v>
      </c>
      <c r="C1597" s="502" t="s">
        <v>13</v>
      </c>
      <c r="D1597" s="502" t="s">
        <v>1308</v>
      </c>
      <c r="E1597" s="504">
        <v>65.95</v>
      </c>
    </row>
    <row r="1598" spans="1:5">
      <c r="A1598" s="502">
        <v>2620</v>
      </c>
      <c r="B1598" s="503" t="s">
        <v>9525</v>
      </c>
      <c r="C1598" s="502" t="s">
        <v>13</v>
      </c>
      <c r="D1598" s="502" t="s">
        <v>1308</v>
      </c>
      <c r="E1598" s="504">
        <v>86.58</v>
      </c>
    </row>
    <row r="1599" spans="1:5">
      <c r="A1599" s="502">
        <v>40413</v>
      </c>
      <c r="B1599" s="503" t="s">
        <v>9526</v>
      </c>
      <c r="C1599" s="502" t="s">
        <v>13</v>
      </c>
      <c r="D1599" s="502" t="s">
        <v>1308</v>
      </c>
      <c r="E1599" s="504"/>
    </row>
    <row r="1600" spans="1:5">
      <c r="A1600" s="502">
        <v>40415</v>
      </c>
      <c r="B1600" s="503" t="s">
        <v>9527</v>
      </c>
      <c r="C1600" s="502" t="s">
        <v>13</v>
      </c>
      <c r="D1600" s="502" t="s">
        <v>1308</v>
      </c>
      <c r="E1600" s="504"/>
    </row>
    <row r="1601" spans="1:5">
      <c r="A1601" s="502">
        <v>40417</v>
      </c>
      <c r="B1601" s="503" t="s">
        <v>9528</v>
      </c>
      <c r="C1601" s="502" t="s">
        <v>13</v>
      </c>
      <c r="D1601" s="502" t="s">
        <v>1308</v>
      </c>
      <c r="E1601" s="504"/>
    </row>
    <row r="1602" spans="1:5">
      <c r="A1602" s="502">
        <v>39273</v>
      </c>
      <c r="B1602" s="503" t="s">
        <v>9529</v>
      </c>
      <c r="C1602" s="502" t="s">
        <v>13</v>
      </c>
      <c r="D1602" s="502" t="s">
        <v>1308</v>
      </c>
      <c r="E1602" s="504">
        <v>4.09</v>
      </c>
    </row>
    <row r="1603" spans="1:5">
      <c r="A1603" s="502">
        <v>39271</v>
      </c>
      <c r="B1603" s="503" t="s">
        <v>9530</v>
      </c>
      <c r="C1603" s="502" t="s">
        <v>13</v>
      </c>
      <c r="D1603" s="502" t="s">
        <v>1308</v>
      </c>
      <c r="E1603" s="504">
        <v>2.41</v>
      </c>
    </row>
    <row r="1604" spans="1:5">
      <c r="A1604" s="502">
        <v>39272</v>
      </c>
      <c r="B1604" s="503" t="s">
        <v>9531</v>
      </c>
      <c r="C1604" s="502" t="s">
        <v>13</v>
      </c>
      <c r="D1604" s="502" t="s">
        <v>1308</v>
      </c>
      <c r="E1604" s="504">
        <v>2.96</v>
      </c>
    </row>
    <row r="1605" spans="1:5">
      <c r="A1605" s="502">
        <v>1875</v>
      </c>
      <c r="B1605" s="503" t="s">
        <v>9532</v>
      </c>
      <c r="C1605" s="502" t="s">
        <v>13</v>
      </c>
      <c r="D1605" s="502" t="s">
        <v>1308</v>
      </c>
      <c r="E1605" s="504">
        <v>6.54</v>
      </c>
    </row>
    <row r="1606" spans="1:5">
      <c r="A1606" s="502">
        <v>1874</v>
      </c>
      <c r="B1606" s="503" t="s">
        <v>9533</v>
      </c>
      <c r="C1606" s="502" t="s">
        <v>13</v>
      </c>
      <c r="D1606" s="502" t="s">
        <v>1308</v>
      </c>
      <c r="E1606" s="504">
        <v>5.4</v>
      </c>
    </row>
    <row r="1607" spans="1:5">
      <c r="A1607" s="502">
        <v>1884</v>
      </c>
      <c r="B1607" s="503" t="s">
        <v>9534</v>
      </c>
      <c r="C1607" s="502" t="s">
        <v>13</v>
      </c>
      <c r="D1607" s="502" t="s">
        <v>1308</v>
      </c>
      <c r="E1607" s="504">
        <v>4.79</v>
      </c>
    </row>
    <row r="1608" spans="1:5">
      <c r="A1608" s="502">
        <v>1870</v>
      </c>
      <c r="B1608" s="503" t="s">
        <v>9535</v>
      </c>
      <c r="C1608" s="502" t="s">
        <v>13</v>
      </c>
      <c r="D1608" s="502" t="s">
        <v>1335</v>
      </c>
      <c r="E1608" s="504">
        <v>3.12</v>
      </c>
    </row>
    <row r="1609" spans="1:5">
      <c r="A1609" s="502">
        <v>1887</v>
      </c>
      <c r="B1609" s="503" t="s">
        <v>9536</v>
      </c>
      <c r="C1609" s="502" t="s">
        <v>13</v>
      </c>
      <c r="D1609" s="502" t="s">
        <v>1308</v>
      </c>
      <c r="E1609" s="504">
        <v>27.13</v>
      </c>
    </row>
    <row r="1610" spans="1:5">
      <c r="A1610" s="502">
        <v>1876</v>
      </c>
      <c r="B1610" s="503" t="s">
        <v>9537</v>
      </c>
      <c r="C1610" s="502" t="s">
        <v>13</v>
      </c>
      <c r="D1610" s="502" t="s">
        <v>1308</v>
      </c>
      <c r="E1610" s="504">
        <v>10.63</v>
      </c>
    </row>
    <row r="1611" spans="1:5">
      <c r="A1611" s="502">
        <v>1877</v>
      </c>
      <c r="B1611" s="503" t="s">
        <v>9538</v>
      </c>
      <c r="C1611" s="502" t="s">
        <v>13</v>
      </c>
      <c r="D1611" s="502" t="s">
        <v>1308</v>
      </c>
      <c r="E1611" s="504">
        <v>27.16</v>
      </c>
    </row>
    <row r="1612" spans="1:5">
      <c r="A1612" s="502">
        <v>1879</v>
      </c>
      <c r="B1612" s="503" t="s">
        <v>9539</v>
      </c>
      <c r="C1612" s="502" t="s">
        <v>13</v>
      </c>
      <c r="D1612" s="502" t="s">
        <v>1308</v>
      </c>
      <c r="E1612" s="504">
        <v>3.16</v>
      </c>
    </row>
    <row r="1613" spans="1:5">
      <c r="A1613" s="502">
        <v>1878</v>
      </c>
      <c r="B1613" s="503" t="s">
        <v>9540</v>
      </c>
      <c r="C1613" s="502" t="s">
        <v>13</v>
      </c>
      <c r="D1613" s="502" t="s">
        <v>1308</v>
      </c>
      <c r="E1613" s="504">
        <v>54.57</v>
      </c>
    </row>
    <row r="1614" spans="1:5">
      <c r="A1614" s="502">
        <v>37971</v>
      </c>
      <c r="B1614" s="503" t="s">
        <v>9541</v>
      </c>
      <c r="C1614" s="502" t="s">
        <v>13</v>
      </c>
      <c r="D1614" s="502" t="s">
        <v>1308</v>
      </c>
      <c r="E1614" s="504">
        <v>5.26</v>
      </c>
    </row>
    <row r="1615" spans="1:5">
      <c r="A1615" s="502">
        <v>37972</v>
      </c>
      <c r="B1615" s="503" t="s">
        <v>9542</v>
      </c>
      <c r="C1615" s="502" t="s">
        <v>13</v>
      </c>
      <c r="D1615" s="502" t="s">
        <v>1308</v>
      </c>
      <c r="E1615" s="504">
        <v>7.46</v>
      </c>
    </row>
    <row r="1616" spans="1:5">
      <c r="A1616" s="502">
        <v>37973</v>
      </c>
      <c r="B1616" s="503" t="s">
        <v>9543</v>
      </c>
      <c r="C1616" s="502" t="s">
        <v>13</v>
      </c>
      <c r="D1616" s="502" t="s">
        <v>1308</v>
      </c>
      <c r="E1616" s="504">
        <v>14.01</v>
      </c>
    </row>
    <row r="1617" spans="1:5">
      <c r="A1617" s="502">
        <v>1926</v>
      </c>
      <c r="B1617" s="503" t="s">
        <v>9544</v>
      </c>
      <c r="C1617" s="502" t="s">
        <v>13</v>
      </c>
      <c r="D1617" s="502" t="s">
        <v>1308</v>
      </c>
      <c r="E1617" s="504">
        <v>2.44</v>
      </c>
    </row>
    <row r="1618" spans="1:5">
      <c r="A1618" s="502">
        <v>1927</v>
      </c>
      <c r="B1618" s="503" t="s">
        <v>9545</v>
      </c>
      <c r="C1618" s="502" t="s">
        <v>13</v>
      </c>
      <c r="D1618" s="502" t="s">
        <v>1308</v>
      </c>
      <c r="E1618" s="504">
        <v>2.74</v>
      </c>
    </row>
    <row r="1619" spans="1:5">
      <c r="A1619" s="502">
        <v>1923</v>
      </c>
      <c r="B1619" s="503" t="s">
        <v>9546</v>
      </c>
      <c r="C1619" s="502" t="s">
        <v>13</v>
      </c>
      <c r="D1619" s="502" t="s">
        <v>1308</v>
      </c>
      <c r="E1619" s="504">
        <v>4.99</v>
      </c>
    </row>
    <row r="1620" spans="1:5">
      <c r="A1620" s="502">
        <v>1929</v>
      </c>
      <c r="B1620" s="503" t="s">
        <v>9547</v>
      </c>
      <c r="C1620" s="502" t="s">
        <v>13</v>
      </c>
      <c r="D1620" s="502" t="s">
        <v>1308</v>
      </c>
      <c r="E1620" s="504">
        <v>6.05</v>
      </c>
    </row>
    <row r="1621" spans="1:5">
      <c r="A1621" s="502">
        <v>1930</v>
      </c>
      <c r="B1621" s="503" t="s">
        <v>9548</v>
      </c>
      <c r="C1621" s="502" t="s">
        <v>13</v>
      </c>
      <c r="D1621" s="502" t="s">
        <v>1308</v>
      </c>
      <c r="E1621" s="504">
        <v>10.36</v>
      </c>
    </row>
    <row r="1622" spans="1:5">
      <c r="A1622" s="502">
        <v>1924</v>
      </c>
      <c r="B1622" s="503" t="s">
        <v>9549</v>
      </c>
      <c r="C1622" s="502" t="s">
        <v>13</v>
      </c>
      <c r="D1622" s="502" t="s">
        <v>1308</v>
      </c>
      <c r="E1622" s="504">
        <v>16.72</v>
      </c>
    </row>
    <row r="1623" spans="1:5">
      <c r="A1623" s="502">
        <v>1922</v>
      </c>
      <c r="B1623" s="503" t="s">
        <v>9550</v>
      </c>
      <c r="C1623" s="502" t="s">
        <v>13</v>
      </c>
      <c r="D1623" s="502" t="s">
        <v>1308</v>
      </c>
      <c r="E1623" s="504">
        <v>34.58</v>
      </c>
    </row>
    <row r="1624" spans="1:5">
      <c r="A1624" s="502">
        <v>1953</v>
      </c>
      <c r="B1624" s="503" t="s">
        <v>9551</v>
      </c>
      <c r="C1624" s="502" t="s">
        <v>13</v>
      </c>
      <c r="D1624" s="502" t="s">
        <v>1308</v>
      </c>
      <c r="E1624" s="504">
        <v>42.22</v>
      </c>
    </row>
    <row r="1625" spans="1:5">
      <c r="A1625" s="502">
        <v>1962</v>
      </c>
      <c r="B1625" s="503" t="s">
        <v>9552</v>
      </c>
      <c r="C1625" s="502" t="s">
        <v>13</v>
      </c>
      <c r="D1625" s="502" t="s">
        <v>1308</v>
      </c>
      <c r="E1625" s="504">
        <v>205.11</v>
      </c>
    </row>
    <row r="1626" spans="1:5">
      <c r="A1626" s="502">
        <v>1955</v>
      </c>
      <c r="B1626" s="503" t="s">
        <v>9553</v>
      </c>
      <c r="C1626" s="502" t="s">
        <v>13</v>
      </c>
      <c r="D1626" s="502" t="s">
        <v>1308</v>
      </c>
      <c r="E1626" s="504">
        <v>2.36</v>
      </c>
    </row>
    <row r="1627" spans="1:5">
      <c r="A1627" s="502">
        <v>1956</v>
      </c>
      <c r="B1627" s="503" t="s">
        <v>9554</v>
      </c>
      <c r="C1627" s="502" t="s">
        <v>13</v>
      </c>
      <c r="D1627" s="502" t="s">
        <v>1308</v>
      </c>
      <c r="E1627" s="504">
        <v>3.33</v>
      </c>
    </row>
    <row r="1628" spans="1:5">
      <c r="A1628" s="502">
        <v>1957</v>
      </c>
      <c r="B1628" s="503" t="s">
        <v>9555</v>
      </c>
      <c r="C1628" s="502" t="s">
        <v>13</v>
      </c>
      <c r="D1628" s="502" t="s">
        <v>1308</v>
      </c>
      <c r="E1628" s="504">
        <v>7.21</v>
      </c>
    </row>
    <row r="1629" spans="1:5">
      <c r="A1629" s="502">
        <v>1958</v>
      </c>
      <c r="B1629" s="503" t="s">
        <v>9556</v>
      </c>
      <c r="C1629" s="502" t="s">
        <v>13</v>
      </c>
      <c r="D1629" s="502" t="s">
        <v>1308</v>
      </c>
      <c r="E1629" s="504">
        <v>13.43</v>
      </c>
    </row>
    <row r="1630" spans="1:5">
      <c r="A1630" s="502">
        <v>1959</v>
      </c>
      <c r="B1630" s="503" t="s">
        <v>9557</v>
      </c>
      <c r="C1630" s="502" t="s">
        <v>13</v>
      </c>
      <c r="D1630" s="502" t="s">
        <v>1308</v>
      </c>
      <c r="E1630" s="504">
        <v>14.57</v>
      </c>
    </row>
    <row r="1631" spans="1:5">
      <c r="A1631" s="502">
        <v>1925</v>
      </c>
      <c r="B1631" s="503" t="s">
        <v>9558</v>
      </c>
      <c r="C1631" s="502" t="s">
        <v>13</v>
      </c>
      <c r="D1631" s="502" t="s">
        <v>1308</v>
      </c>
      <c r="E1631" s="504">
        <v>38.090000000000003</v>
      </c>
    </row>
    <row r="1632" spans="1:5">
      <c r="A1632" s="502">
        <v>1960</v>
      </c>
      <c r="B1632" s="503" t="s">
        <v>9559</v>
      </c>
      <c r="C1632" s="502" t="s">
        <v>13</v>
      </c>
      <c r="D1632" s="502" t="s">
        <v>1308</v>
      </c>
      <c r="E1632" s="504">
        <v>58.49</v>
      </c>
    </row>
    <row r="1633" spans="1:5">
      <c r="A1633" s="502">
        <v>1961</v>
      </c>
      <c r="B1633" s="503" t="s">
        <v>9560</v>
      </c>
      <c r="C1633" s="502" t="s">
        <v>13</v>
      </c>
      <c r="D1633" s="502" t="s">
        <v>1308</v>
      </c>
      <c r="E1633" s="504">
        <v>74.930000000000007</v>
      </c>
    </row>
    <row r="1634" spans="1:5">
      <c r="A1634" s="502">
        <v>38423</v>
      </c>
      <c r="B1634" s="503" t="s">
        <v>9561</v>
      </c>
      <c r="C1634" s="502" t="s">
        <v>13</v>
      </c>
      <c r="D1634" s="502" t="s">
        <v>1308</v>
      </c>
      <c r="E1634" s="504">
        <v>33.72</v>
      </c>
    </row>
    <row r="1635" spans="1:5">
      <c r="A1635" s="502">
        <v>39866</v>
      </c>
      <c r="B1635" s="503" t="s">
        <v>9562</v>
      </c>
      <c r="C1635" s="502" t="s">
        <v>13</v>
      </c>
      <c r="D1635" s="502" t="s">
        <v>1308</v>
      </c>
      <c r="E1635" s="504">
        <v>31.97</v>
      </c>
    </row>
    <row r="1636" spans="1:5">
      <c r="A1636" s="502">
        <v>39867</v>
      </c>
      <c r="B1636" s="503" t="s">
        <v>9563</v>
      </c>
      <c r="C1636" s="502" t="s">
        <v>13</v>
      </c>
      <c r="D1636" s="502" t="s">
        <v>1308</v>
      </c>
      <c r="E1636" s="504">
        <v>71.08</v>
      </c>
    </row>
    <row r="1637" spans="1:5">
      <c r="A1637" s="502">
        <v>39868</v>
      </c>
      <c r="B1637" s="503" t="s">
        <v>9564</v>
      </c>
      <c r="C1637" s="502" t="s">
        <v>13</v>
      </c>
      <c r="D1637" s="502" t="s">
        <v>1308</v>
      </c>
      <c r="E1637" s="504">
        <v>128.05000000000001</v>
      </c>
    </row>
    <row r="1638" spans="1:5">
      <c r="A1638" s="502">
        <v>37999</v>
      </c>
      <c r="B1638" s="503" t="s">
        <v>9565</v>
      </c>
      <c r="C1638" s="502" t="s">
        <v>13</v>
      </c>
      <c r="D1638" s="502" t="s">
        <v>1308</v>
      </c>
      <c r="E1638" s="504">
        <v>8.86</v>
      </c>
    </row>
    <row r="1639" spans="1:5">
      <c r="A1639" s="502">
        <v>38000</v>
      </c>
      <c r="B1639" s="503" t="s">
        <v>9566</v>
      </c>
      <c r="C1639" s="502" t="s">
        <v>13</v>
      </c>
      <c r="D1639" s="502" t="s">
        <v>1308</v>
      </c>
      <c r="E1639" s="504">
        <v>10.35</v>
      </c>
    </row>
    <row r="1640" spans="1:5">
      <c r="A1640" s="502">
        <v>38129</v>
      </c>
      <c r="B1640" s="503" t="s">
        <v>9567</v>
      </c>
      <c r="C1640" s="502" t="s">
        <v>13</v>
      </c>
      <c r="D1640" s="502" t="s">
        <v>1308</v>
      </c>
      <c r="E1640" s="504">
        <v>5.5</v>
      </c>
    </row>
    <row r="1641" spans="1:5">
      <c r="A1641" s="502">
        <v>38025</v>
      </c>
      <c r="B1641" s="503" t="s">
        <v>9568</v>
      </c>
      <c r="C1641" s="502" t="s">
        <v>13</v>
      </c>
      <c r="D1641" s="502" t="s">
        <v>1308</v>
      </c>
      <c r="E1641" s="504">
        <v>7.47</v>
      </c>
    </row>
    <row r="1642" spans="1:5">
      <c r="A1642" s="502">
        <v>38026</v>
      </c>
      <c r="B1642" s="503" t="s">
        <v>9569</v>
      </c>
      <c r="C1642" s="502" t="s">
        <v>13</v>
      </c>
      <c r="D1642" s="502" t="s">
        <v>1308</v>
      </c>
      <c r="E1642" s="504">
        <v>18.43</v>
      </c>
    </row>
    <row r="1643" spans="1:5">
      <c r="A1643" s="502">
        <v>1858</v>
      </c>
      <c r="B1643" s="503" t="s">
        <v>9570</v>
      </c>
      <c r="C1643" s="502" t="s">
        <v>13</v>
      </c>
      <c r="D1643" s="502" t="s">
        <v>1308</v>
      </c>
      <c r="E1643" s="504">
        <v>52.24</v>
      </c>
    </row>
    <row r="1644" spans="1:5">
      <c r="A1644" s="502">
        <v>1844</v>
      </c>
      <c r="B1644" s="503" t="s">
        <v>9571</v>
      </c>
      <c r="C1644" s="502" t="s">
        <v>13</v>
      </c>
      <c r="D1644" s="502" t="s">
        <v>1308</v>
      </c>
      <c r="E1644" s="504">
        <v>119.65</v>
      </c>
    </row>
    <row r="1645" spans="1:5">
      <c r="A1645" s="502">
        <v>1863</v>
      </c>
      <c r="B1645" s="503" t="s">
        <v>9572</v>
      </c>
      <c r="C1645" s="502" t="s">
        <v>13</v>
      </c>
      <c r="D1645" s="502" t="s">
        <v>1308</v>
      </c>
      <c r="E1645" s="504">
        <v>55.6</v>
      </c>
    </row>
    <row r="1646" spans="1:5">
      <c r="A1646" s="502">
        <v>1865</v>
      </c>
      <c r="B1646" s="503" t="s">
        <v>9573</v>
      </c>
      <c r="C1646" s="502" t="s">
        <v>13</v>
      </c>
      <c r="D1646" s="502" t="s">
        <v>1308</v>
      </c>
      <c r="E1646" s="504">
        <v>144.86000000000001</v>
      </c>
    </row>
    <row r="1647" spans="1:5">
      <c r="A1647" s="502">
        <v>36355</v>
      </c>
      <c r="B1647" s="503" t="s">
        <v>9574</v>
      </c>
      <c r="C1647" s="502" t="s">
        <v>13</v>
      </c>
      <c r="D1647" s="502" t="s">
        <v>1308</v>
      </c>
      <c r="E1647" s="504">
        <v>12.15</v>
      </c>
    </row>
    <row r="1648" spans="1:5">
      <c r="A1648" s="502">
        <v>36356</v>
      </c>
      <c r="B1648" s="503" t="s">
        <v>9575</v>
      </c>
      <c r="C1648" s="502" t="s">
        <v>13</v>
      </c>
      <c r="D1648" s="502" t="s">
        <v>1308</v>
      </c>
      <c r="E1648" s="504">
        <v>19.54</v>
      </c>
    </row>
    <row r="1649" spans="1:5">
      <c r="A1649" s="502">
        <v>1940</v>
      </c>
      <c r="B1649" s="503" t="s">
        <v>9576</v>
      </c>
      <c r="C1649" s="502" t="s">
        <v>13</v>
      </c>
      <c r="D1649" s="502" t="s">
        <v>1308</v>
      </c>
      <c r="E1649" s="504">
        <v>37.22</v>
      </c>
    </row>
    <row r="1650" spans="1:5">
      <c r="A1650" s="502">
        <v>1939</v>
      </c>
      <c r="B1650" s="503" t="s">
        <v>9577</v>
      </c>
      <c r="C1650" s="502" t="s">
        <v>13</v>
      </c>
      <c r="D1650" s="502" t="s">
        <v>1308</v>
      </c>
      <c r="E1650" s="504">
        <v>10.210000000000001</v>
      </c>
    </row>
    <row r="1651" spans="1:5">
      <c r="A1651" s="502">
        <v>1937</v>
      </c>
      <c r="B1651" s="503" t="s">
        <v>9578</v>
      </c>
      <c r="C1651" s="502" t="s">
        <v>13</v>
      </c>
      <c r="D1651" s="502" t="s">
        <v>1308</v>
      </c>
      <c r="E1651" s="504">
        <v>6.28</v>
      </c>
    </row>
    <row r="1652" spans="1:5">
      <c r="A1652" s="502">
        <v>1938</v>
      </c>
      <c r="B1652" s="503" t="s">
        <v>9579</v>
      </c>
      <c r="C1652" s="502" t="s">
        <v>13</v>
      </c>
      <c r="D1652" s="502" t="s">
        <v>1308</v>
      </c>
      <c r="E1652" s="504">
        <v>7.14</v>
      </c>
    </row>
    <row r="1653" spans="1:5">
      <c r="A1653" s="502">
        <v>1966</v>
      </c>
      <c r="B1653" s="503" t="s">
        <v>9580</v>
      </c>
      <c r="C1653" s="502" t="s">
        <v>13</v>
      </c>
      <c r="D1653" s="502" t="s">
        <v>1308</v>
      </c>
      <c r="E1653" s="504">
        <v>22.17</v>
      </c>
    </row>
    <row r="1654" spans="1:5">
      <c r="A1654" s="502">
        <v>1933</v>
      </c>
      <c r="B1654" s="503" t="s">
        <v>9581</v>
      </c>
      <c r="C1654" s="502" t="s">
        <v>13</v>
      </c>
      <c r="D1654" s="502" t="s">
        <v>1308</v>
      </c>
      <c r="E1654" s="504">
        <v>4.78</v>
      </c>
    </row>
    <row r="1655" spans="1:5">
      <c r="A1655" s="502">
        <v>1932</v>
      </c>
      <c r="B1655" s="503" t="s">
        <v>9582</v>
      </c>
      <c r="C1655" s="502" t="s">
        <v>13</v>
      </c>
      <c r="D1655" s="502" t="s">
        <v>1308</v>
      </c>
      <c r="E1655" s="504">
        <v>10.93</v>
      </c>
    </row>
    <row r="1656" spans="1:5">
      <c r="A1656" s="502">
        <v>1951</v>
      </c>
      <c r="B1656" s="503" t="s">
        <v>9583</v>
      </c>
      <c r="C1656" s="502" t="s">
        <v>13</v>
      </c>
      <c r="D1656" s="502" t="s">
        <v>1308</v>
      </c>
      <c r="E1656" s="504">
        <v>22.81</v>
      </c>
    </row>
    <row r="1657" spans="1:5">
      <c r="A1657" s="502">
        <v>1970</v>
      </c>
      <c r="B1657" s="503" t="s">
        <v>9584</v>
      </c>
      <c r="C1657" s="502" t="s">
        <v>13</v>
      </c>
      <c r="D1657" s="502" t="s">
        <v>1308</v>
      </c>
      <c r="E1657" s="504">
        <v>55.42</v>
      </c>
    </row>
    <row r="1658" spans="1:5">
      <c r="A1658" s="502">
        <v>1967</v>
      </c>
      <c r="B1658" s="503" t="s">
        <v>9585</v>
      </c>
      <c r="C1658" s="502" t="s">
        <v>13</v>
      </c>
      <c r="D1658" s="502" t="s">
        <v>1308</v>
      </c>
      <c r="E1658" s="504">
        <v>6.58</v>
      </c>
    </row>
    <row r="1659" spans="1:5">
      <c r="A1659" s="502">
        <v>1968</v>
      </c>
      <c r="B1659" s="503" t="s">
        <v>9586</v>
      </c>
      <c r="C1659" s="502" t="s">
        <v>13</v>
      </c>
      <c r="D1659" s="502" t="s">
        <v>1308</v>
      </c>
      <c r="E1659" s="504">
        <v>13.01</v>
      </c>
    </row>
    <row r="1660" spans="1:5">
      <c r="A1660" s="502">
        <v>1969</v>
      </c>
      <c r="B1660" s="503" t="s">
        <v>9587</v>
      </c>
      <c r="C1660" s="502" t="s">
        <v>13</v>
      </c>
      <c r="D1660" s="502" t="s">
        <v>1308</v>
      </c>
      <c r="E1660" s="504">
        <v>42.34</v>
      </c>
    </row>
    <row r="1661" spans="1:5">
      <c r="A1661" s="502">
        <v>1827</v>
      </c>
      <c r="B1661" s="503" t="s">
        <v>9588</v>
      </c>
      <c r="C1661" s="502" t="s">
        <v>13</v>
      </c>
      <c r="D1661" s="502" t="s">
        <v>1308</v>
      </c>
      <c r="E1661" s="504"/>
    </row>
    <row r="1662" spans="1:5">
      <c r="A1662" s="502">
        <v>1831</v>
      </c>
      <c r="B1662" s="503" t="s">
        <v>9589</v>
      </c>
      <c r="C1662" s="502" t="s">
        <v>13</v>
      </c>
      <c r="D1662" s="502" t="s">
        <v>1308</v>
      </c>
      <c r="E1662" s="504"/>
    </row>
    <row r="1663" spans="1:5">
      <c r="A1663" s="502">
        <v>1825</v>
      </c>
      <c r="B1663" s="503" t="s">
        <v>9590</v>
      </c>
      <c r="C1663" s="502" t="s">
        <v>13</v>
      </c>
      <c r="D1663" s="502" t="s">
        <v>1308</v>
      </c>
      <c r="E1663" s="504"/>
    </row>
    <row r="1664" spans="1:5">
      <c r="A1664" s="502">
        <v>1828</v>
      </c>
      <c r="B1664" s="503" t="s">
        <v>9591</v>
      </c>
      <c r="C1664" s="502" t="s">
        <v>13</v>
      </c>
      <c r="D1664" s="502" t="s">
        <v>1308</v>
      </c>
      <c r="E1664" s="504"/>
    </row>
    <row r="1665" spans="1:5">
      <c r="A1665" s="502">
        <v>1845</v>
      </c>
      <c r="B1665" s="503" t="s">
        <v>9592</v>
      </c>
      <c r="C1665" s="502" t="s">
        <v>13</v>
      </c>
      <c r="D1665" s="502" t="s">
        <v>1308</v>
      </c>
      <c r="E1665" s="504"/>
    </row>
    <row r="1666" spans="1:5">
      <c r="A1666" s="502">
        <v>1824</v>
      </c>
      <c r="B1666" s="503" t="s">
        <v>9593</v>
      </c>
      <c r="C1666" s="502" t="s">
        <v>13</v>
      </c>
      <c r="D1666" s="502" t="s">
        <v>1308</v>
      </c>
      <c r="E1666" s="504"/>
    </row>
    <row r="1667" spans="1:5">
      <c r="A1667" s="502">
        <v>42693</v>
      </c>
      <c r="B1667" s="503" t="s">
        <v>9594</v>
      </c>
      <c r="C1667" s="502" t="s">
        <v>13</v>
      </c>
      <c r="D1667" s="502" t="s">
        <v>1308</v>
      </c>
      <c r="E1667" s="504">
        <v>406.93</v>
      </c>
    </row>
    <row r="1668" spans="1:5">
      <c r="A1668" s="502">
        <v>42695</v>
      </c>
      <c r="B1668" s="503" t="s">
        <v>9595</v>
      </c>
      <c r="C1668" s="502" t="s">
        <v>13</v>
      </c>
      <c r="D1668" s="502" t="s">
        <v>1308</v>
      </c>
      <c r="E1668" s="504">
        <v>284.3</v>
      </c>
    </row>
    <row r="1669" spans="1:5">
      <c r="A1669" s="502">
        <v>42694</v>
      </c>
      <c r="B1669" s="503" t="s">
        <v>9596</v>
      </c>
      <c r="C1669" s="502" t="s">
        <v>13</v>
      </c>
      <c r="D1669" s="502" t="s">
        <v>1308</v>
      </c>
      <c r="E1669" s="504">
        <v>544.55999999999995</v>
      </c>
    </row>
    <row r="1670" spans="1:5">
      <c r="A1670" s="502">
        <v>20097</v>
      </c>
      <c r="B1670" s="503" t="s">
        <v>9597</v>
      </c>
      <c r="C1670" s="502" t="s">
        <v>13</v>
      </c>
      <c r="D1670" s="502" t="s">
        <v>1308</v>
      </c>
      <c r="E1670" s="504">
        <v>23.61</v>
      </c>
    </row>
    <row r="1671" spans="1:5">
      <c r="A1671" s="502">
        <v>20098</v>
      </c>
      <c r="B1671" s="503" t="s">
        <v>9598</v>
      </c>
      <c r="C1671" s="502" t="s">
        <v>13</v>
      </c>
      <c r="D1671" s="502" t="s">
        <v>1308</v>
      </c>
      <c r="E1671" s="504">
        <v>96.5</v>
      </c>
    </row>
    <row r="1672" spans="1:5">
      <c r="A1672" s="502">
        <v>20096</v>
      </c>
      <c r="B1672" s="503" t="s">
        <v>9599</v>
      </c>
      <c r="C1672" s="502" t="s">
        <v>13</v>
      </c>
      <c r="D1672" s="502" t="s">
        <v>1308</v>
      </c>
      <c r="E1672" s="504">
        <v>24.44</v>
      </c>
    </row>
    <row r="1673" spans="1:5">
      <c r="A1673" s="502">
        <v>44472</v>
      </c>
      <c r="B1673" s="503" t="s">
        <v>9600</v>
      </c>
      <c r="C1673" s="502" t="s">
        <v>13</v>
      </c>
      <c r="D1673" s="502" t="s">
        <v>1308</v>
      </c>
      <c r="E1673" s="504"/>
    </row>
    <row r="1674" spans="1:5">
      <c r="A1674" s="502">
        <v>38369</v>
      </c>
      <c r="B1674" s="503" t="s">
        <v>9601</v>
      </c>
      <c r="C1674" s="502" t="s">
        <v>13</v>
      </c>
      <c r="D1674" s="502" t="s">
        <v>1308</v>
      </c>
      <c r="E1674" s="504">
        <v>22.26</v>
      </c>
    </row>
    <row r="1675" spans="1:5">
      <c r="A1675" s="502">
        <v>38370</v>
      </c>
      <c r="B1675" s="503" t="s">
        <v>9602</v>
      </c>
      <c r="C1675" s="502" t="s">
        <v>13</v>
      </c>
      <c r="D1675" s="502" t="s">
        <v>1308</v>
      </c>
      <c r="E1675" s="504">
        <v>22.26</v>
      </c>
    </row>
    <row r="1676" spans="1:5">
      <c r="A1676" s="502">
        <v>38372</v>
      </c>
      <c r="B1676" s="503" t="s">
        <v>9603</v>
      </c>
      <c r="C1676" s="502" t="s">
        <v>13</v>
      </c>
      <c r="D1676" s="502" t="s">
        <v>1308</v>
      </c>
      <c r="E1676" s="504">
        <v>24.03</v>
      </c>
    </row>
    <row r="1677" spans="1:5">
      <c r="A1677" s="502">
        <v>2358</v>
      </c>
      <c r="B1677" s="503" t="s">
        <v>9604</v>
      </c>
      <c r="C1677" s="502" t="s">
        <v>250</v>
      </c>
      <c r="D1677" s="502" t="s">
        <v>1308</v>
      </c>
      <c r="E1677" s="504">
        <v>15.96</v>
      </c>
    </row>
    <row r="1678" spans="1:5">
      <c r="A1678" s="502">
        <v>40807</v>
      </c>
      <c r="B1678" s="503" t="s">
        <v>9605</v>
      </c>
      <c r="C1678" s="502" t="s">
        <v>1176</v>
      </c>
      <c r="D1678" s="502" t="s">
        <v>1308</v>
      </c>
      <c r="E1678" s="504">
        <v>2847.97</v>
      </c>
    </row>
    <row r="1679" spans="1:5">
      <c r="A1679" s="502">
        <v>44330</v>
      </c>
      <c r="B1679" s="503" t="s">
        <v>9606</v>
      </c>
      <c r="C1679" s="502" t="s">
        <v>1023</v>
      </c>
      <c r="D1679" s="502" t="s">
        <v>1308</v>
      </c>
      <c r="E1679" s="504">
        <v>8.89</v>
      </c>
    </row>
    <row r="1680" spans="1:5">
      <c r="A1680" s="502">
        <v>43144</v>
      </c>
      <c r="B1680" s="503" t="s">
        <v>9607</v>
      </c>
      <c r="C1680" s="502" t="s">
        <v>27</v>
      </c>
      <c r="D1680" s="502" t="s">
        <v>1308</v>
      </c>
      <c r="E1680" s="504">
        <v>44.58</v>
      </c>
    </row>
    <row r="1681" spans="1:5">
      <c r="A1681" s="502">
        <v>39397</v>
      </c>
      <c r="B1681" s="503" t="s">
        <v>9608</v>
      </c>
      <c r="C1681" s="502" t="s">
        <v>1023</v>
      </c>
      <c r="D1681" s="502" t="s">
        <v>1308</v>
      </c>
      <c r="E1681" s="504">
        <v>20.32</v>
      </c>
    </row>
    <row r="1682" spans="1:5">
      <c r="A1682" s="502">
        <v>2692</v>
      </c>
      <c r="B1682" s="503" t="s">
        <v>9609</v>
      </c>
      <c r="C1682" s="502" t="s">
        <v>1023</v>
      </c>
      <c r="D1682" s="502" t="s">
        <v>1308</v>
      </c>
      <c r="E1682" s="504">
        <v>8.1999999999999993</v>
      </c>
    </row>
    <row r="1683" spans="1:5">
      <c r="A1683" s="502">
        <v>44329</v>
      </c>
      <c r="B1683" s="503" t="s">
        <v>9610</v>
      </c>
      <c r="C1683" s="502" t="s">
        <v>1023</v>
      </c>
      <c r="D1683" s="502" t="s">
        <v>1308</v>
      </c>
      <c r="E1683" s="504">
        <v>11.65</v>
      </c>
    </row>
    <row r="1684" spans="1:5">
      <c r="A1684" s="502">
        <v>5318</v>
      </c>
      <c r="B1684" s="503" t="s">
        <v>9611</v>
      </c>
      <c r="C1684" s="502" t="s">
        <v>1023</v>
      </c>
      <c r="D1684" s="502" t="s">
        <v>1335</v>
      </c>
      <c r="E1684" s="504">
        <v>18.84</v>
      </c>
    </row>
    <row r="1685" spans="1:5">
      <c r="A1685" s="502">
        <v>5330</v>
      </c>
      <c r="B1685" s="503" t="s">
        <v>9612</v>
      </c>
      <c r="C1685" s="502" t="s">
        <v>1023</v>
      </c>
      <c r="D1685" s="502" t="s">
        <v>1308</v>
      </c>
      <c r="E1685" s="504">
        <v>42.94</v>
      </c>
    </row>
    <row r="1686" spans="1:5">
      <c r="A1686" s="502">
        <v>44532</v>
      </c>
      <c r="B1686" s="503" t="s">
        <v>9613</v>
      </c>
      <c r="C1686" s="502" t="s">
        <v>13</v>
      </c>
      <c r="D1686" s="502" t="s">
        <v>1308</v>
      </c>
      <c r="E1686" s="504">
        <v>23.93</v>
      </c>
    </row>
    <row r="1687" spans="1:5">
      <c r="A1687" s="502">
        <v>44531</v>
      </c>
      <c r="B1687" s="503" t="s">
        <v>9614</v>
      </c>
      <c r="C1687" s="502" t="s">
        <v>13</v>
      </c>
      <c r="D1687" s="502" t="s">
        <v>1308</v>
      </c>
      <c r="E1687" s="504">
        <v>76.08</v>
      </c>
    </row>
    <row r="1688" spans="1:5">
      <c r="A1688" s="502">
        <v>13887</v>
      </c>
      <c r="B1688" s="503" t="s">
        <v>9615</v>
      </c>
      <c r="C1688" s="502" t="s">
        <v>13</v>
      </c>
      <c r="D1688" s="502" t="s">
        <v>1308</v>
      </c>
      <c r="E1688" s="504">
        <v>436.81</v>
      </c>
    </row>
    <row r="1689" spans="1:5">
      <c r="A1689" s="502">
        <v>38140</v>
      </c>
      <c r="B1689" s="503" t="s">
        <v>9616</v>
      </c>
      <c r="C1689" s="502" t="s">
        <v>13</v>
      </c>
      <c r="D1689" s="502" t="s">
        <v>1335</v>
      </c>
      <c r="E1689" s="504">
        <v>18.45</v>
      </c>
    </row>
    <row r="1690" spans="1:5">
      <c r="A1690" s="502">
        <v>44495</v>
      </c>
      <c r="B1690" s="503" t="s">
        <v>9617</v>
      </c>
      <c r="C1690" s="502" t="s">
        <v>13</v>
      </c>
      <c r="D1690" s="502" t="s">
        <v>1308</v>
      </c>
      <c r="E1690" s="504">
        <v>19.440000000000001</v>
      </c>
    </row>
    <row r="1691" spans="1:5">
      <c r="A1691" s="502">
        <v>44533</v>
      </c>
      <c r="B1691" s="503" t="s">
        <v>9618</v>
      </c>
      <c r="C1691" s="502" t="s">
        <v>13</v>
      </c>
      <c r="D1691" s="502" t="s">
        <v>1308</v>
      </c>
      <c r="E1691" s="504">
        <v>18.36</v>
      </c>
    </row>
    <row r="1692" spans="1:5">
      <c r="A1692" s="502">
        <v>44534</v>
      </c>
      <c r="B1692" s="503" t="s">
        <v>9619</v>
      </c>
      <c r="C1692" s="502" t="s">
        <v>13</v>
      </c>
      <c r="D1692" s="502" t="s">
        <v>1308</v>
      </c>
      <c r="E1692" s="504">
        <v>4.78</v>
      </c>
    </row>
    <row r="1693" spans="1:5">
      <c r="A1693" s="502">
        <v>34729</v>
      </c>
      <c r="B1693" s="503" t="s">
        <v>9620</v>
      </c>
      <c r="C1693" s="502" t="s">
        <v>13</v>
      </c>
      <c r="D1693" s="502" t="s">
        <v>1308</v>
      </c>
      <c r="E1693" s="504">
        <v>1799.53</v>
      </c>
    </row>
    <row r="1694" spans="1:5">
      <c r="A1694" s="502">
        <v>34734</v>
      </c>
      <c r="B1694" s="503" t="s">
        <v>9621</v>
      </c>
      <c r="C1694" s="502" t="s">
        <v>13</v>
      </c>
      <c r="D1694" s="502" t="s">
        <v>1308</v>
      </c>
      <c r="E1694" s="504">
        <v>2786.25</v>
      </c>
    </row>
    <row r="1695" spans="1:5">
      <c r="A1695" s="502">
        <v>34738</v>
      </c>
      <c r="B1695" s="503" t="s">
        <v>9622</v>
      </c>
      <c r="C1695" s="502" t="s">
        <v>13</v>
      </c>
      <c r="D1695" s="502" t="s">
        <v>1308</v>
      </c>
      <c r="E1695" s="504">
        <v>6509.54</v>
      </c>
    </row>
    <row r="1696" spans="1:5">
      <c r="A1696" s="502">
        <v>34623</v>
      </c>
      <c r="B1696" s="503" t="s">
        <v>9623</v>
      </c>
      <c r="C1696" s="502" t="s">
        <v>13</v>
      </c>
      <c r="D1696" s="502" t="s">
        <v>1308</v>
      </c>
      <c r="E1696" s="504">
        <v>78.010000000000005</v>
      </c>
    </row>
    <row r="1697" spans="1:5">
      <c r="A1697" s="502">
        <v>34616</v>
      </c>
      <c r="B1697" s="503" t="s">
        <v>9624</v>
      </c>
      <c r="C1697" s="502" t="s">
        <v>13</v>
      </c>
      <c r="D1697" s="502" t="s">
        <v>1308</v>
      </c>
      <c r="E1697" s="504">
        <v>79.22</v>
      </c>
    </row>
    <row r="1698" spans="1:5">
      <c r="A1698" s="502">
        <v>34628</v>
      </c>
      <c r="B1698" s="503" t="s">
        <v>9625</v>
      </c>
      <c r="C1698" s="502" t="s">
        <v>13</v>
      </c>
      <c r="D1698" s="502" t="s">
        <v>1308</v>
      </c>
      <c r="E1698" s="504">
        <v>111.73</v>
      </c>
    </row>
    <row r="1699" spans="1:5">
      <c r="A1699" s="502">
        <v>34686</v>
      </c>
      <c r="B1699" s="503" t="s">
        <v>9626</v>
      </c>
      <c r="C1699" s="502" t="s">
        <v>13</v>
      </c>
      <c r="D1699" s="502" t="s">
        <v>1308</v>
      </c>
      <c r="E1699" s="504">
        <v>20.49</v>
      </c>
    </row>
    <row r="1700" spans="1:5">
      <c r="A1700" s="502">
        <v>34653</v>
      </c>
      <c r="B1700" s="503" t="s">
        <v>9627</v>
      </c>
      <c r="C1700" s="502" t="s">
        <v>13</v>
      </c>
      <c r="D1700" s="502" t="s">
        <v>1308</v>
      </c>
      <c r="E1700" s="504">
        <v>13.82</v>
      </c>
    </row>
    <row r="1701" spans="1:5">
      <c r="A1701" s="502">
        <v>34688</v>
      </c>
      <c r="B1701" s="503" t="s">
        <v>9628</v>
      </c>
      <c r="C1701" s="502" t="s">
        <v>13</v>
      </c>
      <c r="D1701" s="502" t="s">
        <v>1308</v>
      </c>
      <c r="E1701" s="504">
        <v>25.05</v>
      </c>
    </row>
    <row r="1702" spans="1:5">
      <c r="A1702" s="502">
        <v>34709</v>
      </c>
      <c r="B1702" s="503" t="s">
        <v>9629</v>
      </c>
      <c r="C1702" s="502" t="s">
        <v>13</v>
      </c>
      <c r="D1702" s="502" t="s">
        <v>1308</v>
      </c>
      <c r="E1702" s="504">
        <v>97.06</v>
      </c>
    </row>
    <row r="1703" spans="1:5">
      <c r="A1703" s="502">
        <v>34714</v>
      </c>
      <c r="B1703" s="503" t="s">
        <v>9630</v>
      </c>
      <c r="C1703" s="502" t="s">
        <v>13</v>
      </c>
      <c r="D1703" s="502" t="s">
        <v>1308</v>
      </c>
      <c r="E1703" s="504">
        <v>115.93</v>
      </c>
    </row>
    <row r="1704" spans="1:5">
      <c r="A1704" s="502">
        <v>2391</v>
      </c>
      <c r="B1704" s="503" t="s">
        <v>9631</v>
      </c>
      <c r="C1704" s="502" t="s">
        <v>13</v>
      </c>
      <c r="D1704" s="502" t="s">
        <v>1308</v>
      </c>
      <c r="E1704" s="504">
        <v>529.44000000000005</v>
      </c>
    </row>
    <row r="1705" spans="1:5">
      <c r="A1705" s="502">
        <v>2374</v>
      </c>
      <c r="B1705" s="503" t="s">
        <v>9632</v>
      </c>
      <c r="C1705" s="502" t="s">
        <v>13</v>
      </c>
      <c r="D1705" s="502" t="s">
        <v>1308</v>
      </c>
      <c r="E1705" s="504">
        <v>600.63</v>
      </c>
    </row>
    <row r="1706" spans="1:5">
      <c r="A1706" s="502">
        <v>2377</v>
      </c>
      <c r="B1706" s="503" t="s">
        <v>9633</v>
      </c>
      <c r="C1706" s="502" t="s">
        <v>13</v>
      </c>
      <c r="D1706" s="502" t="s">
        <v>1308</v>
      </c>
      <c r="E1706" s="504">
        <v>842.93</v>
      </c>
    </row>
    <row r="1707" spans="1:5">
      <c r="A1707" s="502">
        <v>2393</v>
      </c>
      <c r="B1707" s="503" t="s">
        <v>9634</v>
      </c>
      <c r="C1707" s="502" t="s">
        <v>13</v>
      </c>
      <c r="D1707" s="502" t="s">
        <v>1308</v>
      </c>
      <c r="E1707" s="504">
        <v>1411.59</v>
      </c>
    </row>
    <row r="1708" spans="1:5">
      <c r="A1708" s="502">
        <v>34705</v>
      </c>
      <c r="B1708" s="503" t="s">
        <v>9635</v>
      </c>
      <c r="C1708" s="502" t="s">
        <v>13</v>
      </c>
      <c r="D1708" s="502" t="s">
        <v>1308</v>
      </c>
      <c r="E1708" s="504">
        <v>1234.6400000000001</v>
      </c>
    </row>
    <row r="1709" spans="1:5">
      <c r="A1709" s="502">
        <v>34707</v>
      </c>
      <c r="B1709" s="503" t="s">
        <v>9636</v>
      </c>
      <c r="C1709" s="502" t="s">
        <v>13</v>
      </c>
      <c r="D1709" s="502" t="s">
        <v>1308</v>
      </c>
      <c r="E1709" s="504">
        <v>2287.81</v>
      </c>
    </row>
    <row r="1710" spans="1:5">
      <c r="A1710" s="502">
        <v>34544</v>
      </c>
      <c r="B1710" s="503" t="s">
        <v>9637</v>
      </c>
      <c r="C1710" s="502" t="s">
        <v>13</v>
      </c>
      <c r="D1710" s="502" t="s">
        <v>1308</v>
      </c>
      <c r="E1710" s="504">
        <v>2287.5700000000002</v>
      </c>
    </row>
    <row r="1711" spans="1:5">
      <c r="A1711" s="502">
        <v>2378</v>
      </c>
      <c r="B1711" s="503" t="s">
        <v>9638</v>
      </c>
      <c r="C1711" s="502" t="s">
        <v>13</v>
      </c>
      <c r="D1711" s="502" t="s">
        <v>1308</v>
      </c>
      <c r="E1711" s="504">
        <v>1939.01</v>
      </c>
    </row>
    <row r="1712" spans="1:5">
      <c r="A1712" s="502">
        <v>2379</v>
      </c>
      <c r="B1712" s="503" t="s">
        <v>9639</v>
      </c>
      <c r="C1712" s="502" t="s">
        <v>13</v>
      </c>
      <c r="D1712" s="502" t="s">
        <v>1308</v>
      </c>
      <c r="E1712" s="504">
        <v>1939.01</v>
      </c>
    </row>
    <row r="1713" spans="1:5">
      <c r="A1713" s="502">
        <v>2376</v>
      </c>
      <c r="B1713" s="503" t="s">
        <v>9640</v>
      </c>
      <c r="C1713" s="502" t="s">
        <v>13</v>
      </c>
      <c r="D1713" s="502" t="s">
        <v>1308</v>
      </c>
      <c r="E1713" s="504">
        <v>3193.54</v>
      </c>
    </row>
    <row r="1714" spans="1:5">
      <c r="A1714" s="502">
        <v>2394</v>
      </c>
      <c r="B1714" s="503" t="s">
        <v>9641</v>
      </c>
      <c r="C1714" s="502" t="s">
        <v>13</v>
      </c>
      <c r="D1714" s="502" t="s">
        <v>1308</v>
      </c>
      <c r="E1714" s="504">
        <v>6827.2</v>
      </c>
    </row>
    <row r="1715" spans="1:5">
      <c r="A1715" s="502">
        <v>2388</v>
      </c>
      <c r="B1715" s="503" t="s">
        <v>9642</v>
      </c>
      <c r="C1715" s="502" t="s">
        <v>13</v>
      </c>
      <c r="D1715" s="502" t="s">
        <v>1308</v>
      </c>
      <c r="E1715" s="504">
        <v>96.34</v>
      </c>
    </row>
    <row r="1716" spans="1:5">
      <c r="A1716" s="502">
        <v>34606</v>
      </c>
      <c r="B1716" s="503" t="s">
        <v>9643</v>
      </c>
      <c r="C1716" s="502" t="s">
        <v>13</v>
      </c>
      <c r="D1716" s="502" t="s">
        <v>1308</v>
      </c>
      <c r="E1716" s="504">
        <v>147.77000000000001</v>
      </c>
    </row>
    <row r="1717" spans="1:5">
      <c r="A1717" s="502">
        <v>2370</v>
      </c>
      <c r="B1717" s="503" t="s">
        <v>9644</v>
      </c>
      <c r="C1717" s="502" t="s">
        <v>13</v>
      </c>
      <c r="D1717" s="502" t="s">
        <v>1335</v>
      </c>
      <c r="E1717" s="504">
        <v>17.899999999999999</v>
      </c>
    </row>
    <row r="1718" spans="1:5">
      <c r="A1718" s="502">
        <v>2386</v>
      </c>
      <c r="B1718" s="503" t="s">
        <v>9645</v>
      </c>
      <c r="C1718" s="502" t="s">
        <v>13</v>
      </c>
      <c r="D1718" s="502" t="s">
        <v>1308</v>
      </c>
      <c r="E1718" s="504">
        <v>30.03</v>
      </c>
    </row>
    <row r="1719" spans="1:5">
      <c r="A1719" s="502">
        <v>34689</v>
      </c>
      <c r="B1719" s="503" t="s">
        <v>9646</v>
      </c>
      <c r="C1719" s="502" t="s">
        <v>13</v>
      </c>
      <c r="D1719" s="502" t="s">
        <v>1308</v>
      </c>
      <c r="E1719" s="504">
        <v>47.05</v>
      </c>
    </row>
    <row r="1720" spans="1:5">
      <c r="A1720" s="502">
        <v>2392</v>
      </c>
      <c r="B1720" s="503" t="s">
        <v>9647</v>
      </c>
      <c r="C1720" s="502" t="s">
        <v>13</v>
      </c>
      <c r="D1720" s="502" t="s">
        <v>1308</v>
      </c>
      <c r="E1720" s="504">
        <v>120.16</v>
      </c>
    </row>
    <row r="1721" spans="1:5">
      <c r="A1721" s="502">
        <v>2373</v>
      </c>
      <c r="B1721" s="503" t="s">
        <v>9648</v>
      </c>
      <c r="C1721" s="502" t="s">
        <v>13</v>
      </c>
      <c r="D1721" s="502" t="s">
        <v>1308</v>
      </c>
      <c r="E1721" s="504">
        <v>169.29</v>
      </c>
    </row>
    <row r="1722" spans="1:5">
      <c r="A1722" s="502">
        <v>39465</v>
      </c>
      <c r="B1722" s="503" t="s">
        <v>9649</v>
      </c>
      <c r="C1722" s="502" t="s">
        <v>13</v>
      </c>
      <c r="D1722" s="502" t="s">
        <v>1308</v>
      </c>
      <c r="E1722" s="504">
        <v>103.42</v>
      </c>
    </row>
    <row r="1723" spans="1:5">
      <c r="A1723" s="502">
        <v>39466</v>
      </c>
      <c r="B1723" s="503" t="s">
        <v>9650</v>
      </c>
      <c r="C1723" s="502" t="s">
        <v>13</v>
      </c>
      <c r="D1723" s="502" t="s">
        <v>1308</v>
      </c>
      <c r="E1723" s="504">
        <v>116.35</v>
      </c>
    </row>
    <row r="1724" spans="1:5">
      <c r="A1724" s="502">
        <v>39467</v>
      </c>
      <c r="B1724" s="503" t="s">
        <v>9651</v>
      </c>
      <c r="C1724" s="502" t="s">
        <v>13</v>
      </c>
      <c r="D1724" s="502" t="s">
        <v>1308</v>
      </c>
      <c r="E1724" s="504">
        <v>148.82</v>
      </c>
    </row>
    <row r="1725" spans="1:5">
      <c r="A1725" s="502">
        <v>39468</v>
      </c>
      <c r="B1725" s="503" t="s">
        <v>9652</v>
      </c>
      <c r="C1725" s="502" t="s">
        <v>13</v>
      </c>
      <c r="D1725" s="502" t="s">
        <v>1308</v>
      </c>
      <c r="E1725" s="504">
        <v>264.52999999999997</v>
      </c>
    </row>
    <row r="1726" spans="1:5">
      <c r="A1726" s="502">
        <v>39469</v>
      </c>
      <c r="B1726" s="503" t="s">
        <v>9653</v>
      </c>
      <c r="C1726" s="502" t="s">
        <v>13</v>
      </c>
      <c r="D1726" s="502" t="s">
        <v>1308</v>
      </c>
      <c r="E1726" s="504">
        <v>107.75</v>
      </c>
    </row>
    <row r="1727" spans="1:5">
      <c r="A1727" s="502">
        <v>39470</v>
      </c>
      <c r="B1727" s="503" t="s">
        <v>9654</v>
      </c>
      <c r="C1727" s="502" t="s">
        <v>13</v>
      </c>
      <c r="D1727" s="502" t="s">
        <v>1308</v>
      </c>
      <c r="E1727" s="504">
        <v>132.4</v>
      </c>
    </row>
    <row r="1728" spans="1:5">
      <c r="A1728" s="502">
        <v>39471</v>
      </c>
      <c r="B1728" s="503" t="s">
        <v>9655</v>
      </c>
      <c r="C1728" s="502" t="s">
        <v>13</v>
      </c>
      <c r="D1728" s="502" t="s">
        <v>1308</v>
      </c>
      <c r="E1728" s="504">
        <v>159.11000000000001</v>
      </c>
    </row>
    <row r="1729" spans="1:5">
      <c r="A1729" s="502">
        <v>39472</v>
      </c>
      <c r="B1729" s="503" t="s">
        <v>9656</v>
      </c>
      <c r="C1729" s="502" t="s">
        <v>13</v>
      </c>
      <c r="D1729" s="502" t="s">
        <v>1308</v>
      </c>
      <c r="E1729" s="504">
        <v>276.45</v>
      </c>
    </row>
    <row r="1730" spans="1:5">
      <c r="A1730" s="502">
        <v>39473</v>
      </c>
      <c r="B1730" s="503" t="s">
        <v>9657</v>
      </c>
      <c r="C1730" s="502" t="s">
        <v>13</v>
      </c>
      <c r="D1730" s="502" t="s">
        <v>1308</v>
      </c>
      <c r="E1730" s="504">
        <v>178.59</v>
      </c>
    </row>
    <row r="1731" spans="1:5">
      <c r="A1731" s="502">
        <v>39474</v>
      </c>
      <c r="B1731" s="503" t="s">
        <v>9658</v>
      </c>
      <c r="C1731" s="502" t="s">
        <v>13</v>
      </c>
      <c r="D1731" s="502" t="s">
        <v>1308</v>
      </c>
      <c r="E1731" s="504">
        <v>190.38</v>
      </c>
    </row>
    <row r="1732" spans="1:5">
      <c r="A1732" s="502">
        <v>39475</v>
      </c>
      <c r="B1732" s="503" t="s">
        <v>9659</v>
      </c>
      <c r="C1732" s="502" t="s">
        <v>13</v>
      </c>
      <c r="D1732" s="502" t="s">
        <v>1308</v>
      </c>
      <c r="E1732" s="504">
        <v>216.01</v>
      </c>
    </row>
    <row r="1733" spans="1:5">
      <c r="A1733" s="502">
        <v>39476</v>
      </c>
      <c r="B1733" s="503" t="s">
        <v>9660</v>
      </c>
      <c r="C1733" s="502" t="s">
        <v>13</v>
      </c>
      <c r="D1733" s="502" t="s">
        <v>1308</v>
      </c>
      <c r="E1733" s="504">
        <v>406.62</v>
      </c>
    </row>
    <row r="1734" spans="1:5">
      <c r="A1734" s="502">
        <v>39477</v>
      </c>
      <c r="B1734" s="503" t="s">
        <v>9661</v>
      </c>
      <c r="C1734" s="502" t="s">
        <v>13</v>
      </c>
      <c r="D1734" s="502" t="s">
        <v>1308</v>
      </c>
      <c r="E1734" s="504">
        <v>199.23</v>
      </c>
    </row>
    <row r="1735" spans="1:5">
      <c r="A1735" s="502">
        <v>39478</v>
      </c>
      <c r="B1735" s="503" t="s">
        <v>9662</v>
      </c>
      <c r="C1735" s="502" t="s">
        <v>13</v>
      </c>
      <c r="D1735" s="502" t="s">
        <v>1308</v>
      </c>
      <c r="E1735" s="504">
        <v>205.4</v>
      </c>
    </row>
    <row r="1736" spans="1:5">
      <c r="A1736" s="502">
        <v>39479</v>
      </c>
      <c r="B1736" s="503" t="s">
        <v>9663</v>
      </c>
      <c r="C1736" s="502" t="s">
        <v>13</v>
      </c>
      <c r="D1736" s="502" t="s">
        <v>1308</v>
      </c>
      <c r="E1736" s="504">
        <v>242</v>
      </c>
    </row>
    <row r="1737" spans="1:5">
      <c r="A1737" s="502">
        <v>39480</v>
      </c>
      <c r="B1737" s="503" t="s">
        <v>9664</v>
      </c>
      <c r="C1737" s="502" t="s">
        <v>13</v>
      </c>
      <c r="D1737" s="502" t="s">
        <v>1308</v>
      </c>
      <c r="E1737" s="504">
        <v>499.37</v>
      </c>
    </row>
    <row r="1738" spans="1:5">
      <c r="A1738" s="502">
        <v>39459</v>
      </c>
      <c r="B1738" s="503" t="s">
        <v>9665</v>
      </c>
      <c r="C1738" s="502" t="s">
        <v>13</v>
      </c>
      <c r="D1738" s="502" t="s">
        <v>1308</v>
      </c>
      <c r="E1738" s="504">
        <v>423.84</v>
      </c>
    </row>
    <row r="1739" spans="1:5">
      <c r="A1739" s="502">
        <v>39445</v>
      </c>
      <c r="B1739" s="503" t="s">
        <v>9666</v>
      </c>
      <c r="C1739" s="502" t="s">
        <v>13</v>
      </c>
      <c r="D1739" s="502" t="s">
        <v>1308</v>
      </c>
      <c r="E1739" s="504">
        <v>212.81</v>
      </c>
    </row>
    <row r="1740" spans="1:5">
      <c r="A1740" s="502">
        <v>39446</v>
      </c>
      <c r="B1740" s="503" t="s">
        <v>9667</v>
      </c>
      <c r="C1740" s="502" t="s">
        <v>13</v>
      </c>
      <c r="D1740" s="502" t="s">
        <v>1308</v>
      </c>
      <c r="E1740" s="504">
        <v>216.59</v>
      </c>
    </row>
    <row r="1741" spans="1:5">
      <c r="A1741" s="502">
        <v>39447</v>
      </c>
      <c r="B1741" s="503" t="s">
        <v>9668</v>
      </c>
      <c r="C1741" s="502" t="s">
        <v>13</v>
      </c>
      <c r="D1741" s="502" t="s">
        <v>1308</v>
      </c>
      <c r="E1741" s="504">
        <v>231.62</v>
      </c>
    </row>
    <row r="1742" spans="1:5">
      <c r="A1742" s="502">
        <v>39448</v>
      </c>
      <c r="B1742" s="503" t="s">
        <v>9669</v>
      </c>
      <c r="C1742" s="502" t="s">
        <v>13</v>
      </c>
      <c r="D1742" s="502" t="s">
        <v>1308</v>
      </c>
      <c r="E1742" s="504">
        <v>394.96</v>
      </c>
    </row>
    <row r="1743" spans="1:5">
      <c r="A1743" s="502">
        <v>39450</v>
      </c>
      <c r="B1743" s="503" t="s">
        <v>9670</v>
      </c>
      <c r="C1743" s="502" t="s">
        <v>13</v>
      </c>
      <c r="D1743" s="502" t="s">
        <v>1308</v>
      </c>
      <c r="E1743" s="504">
        <v>240.97</v>
      </c>
    </row>
    <row r="1744" spans="1:5">
      <c r="A1744" s="502">
        <v>39451</v>
      </c>
      <c r="B1744" s="503" t="s">
        <v>9671</v>
      </c>
      <c r="C1744" s="502" t="s">
        <v>13</v>
      </c>
      <c r="D1744" s="502" t="s">
        <v>1308</v>
      </c>
      <c r="E1744" s="504">
        <v>262.83</v>
      </c>
    </row>
    <row r="1745" spans="1:5">
      <c r="A1745" s="502">
        <v>39452</v>
      </c>
      <c r="B1745" s="503" t="s">
        <v>9672</v>
      </c>
      <c r="C1745" s="502" t="s">
        <v>13</v>
      </c>
      <c r="D1745" s="502" t="s">
        <v>1308</v>
      </c>
      <c r="E1745" s="504">
        <v>264.39999999999998</v>
      </c>
    </row>
    <row r="1746" spans="1:5">
      <c r="A1746" s="502">
        <v>39523</v>
      </c>
      <c r="B1746" s="503" t="s">
        <v>9673</v>
      </c>
      <c r="C1746" s="502" t="s">
        <v>13</v>
      </c>
      <c r="D1746" s="502" t="s">
        <v>1308</v>
      </c>
      <c r="E1746" s="504">
        <v>442.46</v>
      </c>
    </row>
    <row r="1747" spans="1:5">
      <c r="A1747" s="502">
        <v>39449</v>
      </c>
      <c r="B1747" s="503" t="s">
        <v>9674</v>
      </c>
      <c r="C1747" s="502" t="s">
        <v>13</v>
      </c>
      <c r="D1747" s="502" t="s">
        <v>1308</v>
      </c>
      <c r="E1747" s="504">
        <v>490</v>
      </c>
    </row>
    <row r="1748" spans="1:5">
      <c r="A1748" s="502">
        <v>39455</v>
      </c>
      <c r="B1748" s="503" t="s">
        <v>9675</v>
      </c>
      <c r="C1748" s="502" t="s">
        <v>13</v>
      </c>
      <c r="D1748" s="502" t="s">
        <v>1308</v>
      </c>
      <c r="E1748" s="504">
        <v>242.46</v>
      </c>
    </row>
    <row r="1749" spans="1:5">
      <c r="A1749" s="502">
        <v>39456</v>
      </c>
      <c r="B1749" s="503" t="s">
        <v>9676</v>
      </c>
      <c r="C1749" s="502" t="s">
        <v>13</v>
      </c>
      <c r="D1749" s="502" t="s">
        <v>1308</v>
      </c>
      <c r="E1749" s="504">
        <v>242.64</v>
      </c>
    </row>
    <row r="1750" spans="1:5">
      <c r="A1750" s="502">
        <v>39457</v>
      </c>
      <c r="B1750" s="503" t="s">
        <v>9677</v>
      </c>
      <c r="C1750" s="502" t="s">
        <v>13</v>
      </c>
      <c r="D1750" s="502" t="s">
        <v>1308</v>
      </c>
      <c r="E1750" s="504">
        <v>264.52</v>
      </c>
    </row>
    <row r="1751" spans="1:5">
      <c r="A1751" s="502">
        <v>39458</v>
      </c>
      <c r="B1751" s="503" t="s">
        <v>9678</v>
      </c>
      <c r="C1751" s="502" t="s">
        <v>13</v>
      </c>
      <c r="D1751" s="502" t="s">
        <v>1308</v>
      </c>
      <c r="E1751" s="504">
        <v>493.61</v>
      </c>
    </row>
    <row r="1752" spans="1:5">
      <c r="A1752" s="502">
        <v>39464</v>
      </c>
      <c r="B1752" s="503" t="s">
        <v>9679</v>
      </c>
      <c r="C1752" s="502" t="s">
        <v>13</v>
      </c>
      <c r="D1752" s="502" t="s">
        <v>1308</v>
      </c>
      <c r="E1752" s="504">
        <v>793.76</v>
      </c>
    </row>
    <row r="1753" spans="1:5">
      <c r="A1753" s="502">
        <v>39460</v>
      </c>
      <c r="B1753" s="503" t="s">
        <v>9680</v>
      </c>
      <c r="C1753" s="502" t="s">
        <v>13</v>
      </c>
      <c r="D1753" s="502" t="s">
        <v>1308</v>
      </c>
      <c r="E1753" s="504">
        <v>301.05</v>
      </c>
    </row>
    <row r="1754" spans="1:5">
      <c r="A1754" s="502">
        <v>39461</v>
      </c>
      <c r="B1754" s="503" t="s">
        <v>9681</v>
      </c>
      <c r="C1754" s="502" t="s">
        <v>13</v>
      </c>
      <c r="D1754" s="502" t="s">
        <v>1308</v>
      </c>
      <c r="E1754" s="504">
        <v>352.76</v>
      </c>
    </row>
    <row r="1755" spans="1:5">
      <c r="A1755" s="502">
        <v>39462</v>
      </c>
      <c r="B1755" s="503" t="s">
        <v>9682</v>
      </c>
      <c r="C1755" s="502" t="s">
        <v>13</v>
      </c>
      <c r="D1755" s="502" t="s">
        <v>1308</v>
      </c>
      <c r="E1755" s="504">
        <v>339.98</v>
      </c>
    </row>
    <row r="1756" spans="1:5">
      <c r="A1756" s="502">
        <v>39463</v>
      </c>
      <c r="B1756" s="503" t="s">
        <v>9683</v>
      </c>
      <c r="C1756" s="502" t="s">
        <v>13</v>
      </c>
      <c r="D1756" s="502" t="s">
        <v>1308</v>
      </c>
      <c r="E1756" s="504">
        <v>787.6</v>
      </c>
    </row>
    <row r="1757" spans="1:5">
      <c r="A1757" s="502">
        <v>26039</v>
      </c>
      <c r="B1757" s="503" t="s">
        <v>9684</v>
      </c>
      <c r="C1757" s="502" t="s">
        <v>13</v>
      </c>
      <c r="D1757" s="502" t="s">
        <v>1308</v>
      </c>
      <c r="E1757" s="504"/>
    </row>
    <row r="1758" spans="1:5">
      <c r="A1758" s="502">
        <v>2401</v>
      </c>
      <c r="B1758" s="503" t="s">
        <v>9685</v>
      </c>
      <c r="C1758" s="502" t="s">
        <v>13</v>
      </c>
      <c r="D1758" s="502" t="s">
        <v>1308</v>
      </c>
      <c r="E1758" s="504"/>
    </row>
    <row r="1759" spans="1:5">
      <c r="A1759" s="502">
        <v>38870</v>
      </c>
      <c r="B1759" s="503" t="s">
        <v>9686</v>
      </c>
      <c r="C1759" s="502" t="s">
        <v>13</v>
      </c>
      <c r="D1759" s="502" t="s">
        <v>1308</v>
      </c>
      <c r="E1759" s="504"/>
    </row>
    <row r="1760" spans="1:5">
      <c r="A1760" s="502">
        <v>38869</v>
      </c>
      <c r="B1760" s="503" t="s">
        <v>9687</v>
      </c>
      <c r="C1760" s="502" t="s">
        <v>13</v>
      </c>
      <c r="D1760" s="502" t="s">
        <v>1308</v>
      </c>
      <c r="E1760" s="504"/>
    </row>
    <row r="1761" spans="1:5">
      <c r="A1761" s="502">
        <v>38872</v>
      </c>
      <c r="B1761" s="503" t="s">
        <v>9688</v>
      </c>
      <c r="C1761" s="502" t="s">
        <v>13</v>
      </c>
      <c r="D1761" s="502" t="s">
        <v>1308</v>
      </c>
      <c r="E1761" s="504"/>
    </row>
    <row r="1762" spans="1:5">
      <c r="A1762" s="502">
        <v>38871</v>
      </c>
      <c r="B1762" s="503" t="s">
        <v>9689</v>
      </c>
      <c r="C1762" s="502" t="s">
        <v>13</v>
      </c>
      <c r="D1762" s="502" t="s">
        <v>1308</v>
      </c>
      <c r="E1762" s="504"/>
    </row>
    <row r="1763" spans="1:5">
      <c r="A1763" s="502">
        <v>39283</v>
      </c>
      <c r="B1763" s="503" t="s">
        <v>9690</v>
      </c>
      <c r="C1763" s="502" t="s">
        <v>13</v>
      </c>
      <c r="D1763" s="502" t="s">
        <v>1308</v>
      </c>
      <c r="E1763" s="504"/>
    </row>
    <row r="1764" spans="1:5">
      <c r="A1764" s="502">
        <v>39285</v>
      </c>
      <c r="B1764" s="503" t="s">
        <v>9691</v>
      </c>
      <c r="C1764" s="502" t="s">
        <v>13</v>
      </c>
      <c r="D1764" s="502" t="s">
        <v>1308</v>
      </c>
      <c r="E1764" s="504"/>
    </row>
    <row r="1765" spans="1:5">
      <c r="A1765" s="502">
        <v>39286</v>
      </c>
      <c r="B1765" s="503" t="s">
        <v>9692</v>
      </c>
      <c r="C1765" s="502" t="s">
        <v>13</v>
      </c>
      <c r="D1765" s="502" t="s">
        <v>1308</v>
      </c>
      <c r="E1765" s="504"/>
    </row>
    <row r="1766" spans="1:5">
      <c r="A1766" s="502">
        <v>39288</v>
      </c>
      <c r="B1766" s="503" t="s">
        <v>9693</v>
      </c>
      <c r="C1766" s="502" t="s">
        <v>13</v>
      </c>
      <c r="D1766" s="502" t="s">
        <v>1308</v>
      </c>
      <c r="E1766" s="504"/>
    </row>
    <row r="1767" spans="1:5">
      <c r="A1767" s="502">
        <v>44476</v>
      </c>
      <c r="B1767" s="503" t="s">
        <v>9694</v>
      </c>
      <c r="C1767" s="502" t="s">
        <v>15</v>
      </c>
      <c r="D1767" s="502" t="s">
        <v>1308</v>
      </c>
      <c r="E1767" s="504">
        <v>574.04999999999995</v>
      </c>
    </row>
    <row r="1768" spans="1:5">
      <c r="A1768" s="502">
        <v>10629</v>
      </c>
      <c r="B1768" s="503" t="s">
        <v>9695</v>
      </c>
      <c r="C1768" s="502" t="s">
        <v>15</v>
      </c>
      <c r="D1768" s="502" t="s">
        <v>1308</v>
      </c>
      <c r="E1768" s="504">
        <v>533.5</v>
      </c>
    </row>
    <row r="1769" spans="1:5">
      <c r="A1769" s="502">
        <v>10698</v>
      </c>
      <c r="B1769" s="503" t="s">
        <v>9696</v>
      </c>
      <c r="C1769" s="502" t="s">
        <v>15</v>
      </c>
      <c r="D1769" s="502" t="s">
        <v>1308</v>
      </c>
      <c r="E1769" s="504"/>
    </row>
    <row r="1770" spans="1:5">
      <c r="A1770" s="502">
        <v>40521</v>
      </c>
      <c r="B1770" s="503" t="s">
        <v>9697</v>
      </c>
      <c r="C1770" s="502" t="s">
        <v>13</v>
      </c>
      <c r="D1770" s="502" t="s">
        <v>1308</v>
      </c>
      <c r="E1770" s="504">
        <v>126653.06</v>
      </c>
    </row>
    <row r="1771" spans="1:5">
      <c r="A1771" s="502">
        <v>2432</v>
      </c>
      <c r="B1771" s="503" t="s">
        <v>9698</v>
      </c>
      <c r="C1771" s="502" t="s">
        <v>13</v>
      </c>
      <c r="D1771" s="502" t="s">
        <v>1308</v>
      </c>
      <c r="E1771" s="504">
        <v>25.07</v>
      </c>
    </row>
    <row r="1772" spans="1:5">
      <c r="A1772" s="502">
        <v>2418</v>
      </c>
      <c r="B1772" s="503" t="s">
        <v>9699</v>
      </c>
      <c r="C1772" s="502" t="s">
        <v>13</v>
      </c>
      <c r="D1772" s="502" t="s">
        <v>1335</v>
      </c>
      <c r="E1772" s="504">
        <v>11.63</v>
      </c>
    </row>
    <row r="1773" spans="1:5">
      <c r="A1773" s="502">
        <v>2433</v>
      </c>
      <c r="B1773" s="503" t="s">
        <v>9700</v>
      </c>
      <c r="C1773" s="502" t="s">
        <v>13</v>
      </c>
      <c r="D1773" s="502" t="s">
        <v>1308</v>
      </c>
      <c r="E1773" s="504">
        <v>8.49</v>
      </c>
    </row>
    <row r="1774" spans="1:5">
      <c r="A1774" s="502">
        <v>2420</v>
      </c>
      <c r="B1774" s="503" t="s">
        <v>9701</v>
      </c>
      <c r="C1774" s="502" t="s">
        <v>13</v>
      </c>
      <c r="D1774" s="502" t="s">
        <v>1308</v>
      </c>
      <c r="E1774" s="504">
        <v>14.58</v>
      </c>
    </row>
    <row r="1775" spans="1:5">
      <c r="A1775" s="502">
        <v>11447</v>
      </c>
      <c r="B1775" s="503" t="s">
        <v>9702</v>
      </c>
      <c r="C1775" s="502" t="s">
        <v>13</v>
      </c>
      <c r="D1775" s="502" t="s">
        <v>1308</v>
      </c>
      <c r="E1775" s="504">
        <v>28.82</v>
      </c>
    </row>
    <row r="1776" spans="1:5">
      <c r="A1776" s="502">
        <v>11451</v>
      </c>
      <c r="B1776" s="503" t="s">
        <v>9703</v>
      </c>
      <c r="C1776" s="502" t="s">
        <v>13</v>
      </c>
      <c r="D1776" s="502" t="s">
        <v>1308</v>
      </c>
      <c r="E1776" s="504">
        <v>77.28</v>
      </c>
    </row>
    <row r="1777" spans="1:5">
      <c r="A1777" s="502">
        <v>11116</v>
      </c>
      <c r="B1777" s="503" t="s">
        <v>9704</v>
      </c>
      <c r="C1777" s="502" t="s">
        <v>13</v>
      </c>
      <c r="D1777" s="502" t="s">
        <v>1308</v>
      </c>
      <c r="E1777" s="504"/>
    </row>
    <row r="1778" spans="1:5">
      <c r="A1778" s="502">
        <v>38411</v>
      </c>
      <c r="B1778" s="503" t="s">
        <v>9705</v>
      </c>
      <c r="C1778" s="502" t="s">
        <v>13</v>
      </c>
      <c r="D1778" s="502" t="s">
        <v>1308</v>
      </c>
      <c r="E1778" s="504">
        <v>1822.08</v>
      </c>
    </row>
    <row r="1779" spans="1:5">
      <c r="A1779" s="502">
        <v>38189</v>
      </c>
      <c r="B1779" s="503" t="s">
        <v>9706</v>
      </c>
      <c r="C1779" s="502" t="s">
        <v>13</v>
      </c>
      <c r="D1779" s="502" t="s">
        <v>1308</v>
      </c>
      <c r="E1779" s="504">
        <v>170</v>
      </c>
    </row>
    <row r="1780" spans="1:5">
      <c r="A1780" s="502">
        <v>38190</v>
      </c>
      <c r="B1780" s="503" t="s">
        <v>9707</v>
      </c>
      <c r="C1780" s="502" t="s">
        <v>13</v>
      </c>
      <c r="D1780" s="502" t="s">
        <v>1308</v>
      </c>
      <c r="E1780" s="504">
        <v>358.15</v>
      </c>
    </row>
    <row r="1781" spans="1:5">
      <c r="A1781" s="502">
        <v>7608</v>
      </c>
      <c r="B1781" s="503" t="s">
        <v>9708</v>
      </c>
      <c r="C1781" s="502" t="s">
        <v>13</v>
      </c>
      <c r="D1781" s="502" t="s">
        <v>1308</v>
      </c>
      <c r="E1781" s="504">
        <v>16.690000000000001</v>
      </c>
    </row>
    <row r="1782" spans="1:5">
      <c r="A1782" s="502">
        <v>1370</v>
      </c>
      <c r="B1782" s="503" t="s">
        <v>9709</v>
      </c>
      <c r="C1782" s="502" t="s">
        <v>13</v>
      </c>
      <c r="D1782" s="502" t="s">
        <v>1308</v>
      </c>
      <c r="E1782" s="504">
        <v>109.4</v>
      </c>
    </row>
    <row r="1783" spans="1:5">
      <c r="A1783" s="502">
        <v>36516</v>
      </c>
      <c r="B1783" s="503" t="s">
        <v>9710</v>
      </c>
      <c r="C1783" s="502" t="s">
        <v>13</v>
      </c>
      <c r="D1783" s="502" t="s">
        <v>1308</v>
      </c>
      <c r="E1783" s="504"/>
    </row>
    <row r="1784" spans="1:5">
      <c r="A1784" s="502">
        <v>34777</v>
      </c>
      <c r="B1784" s="503" t="s">
        <v>9711</v>
      </c>
      <c r="C1784" s="502" t="s">
        <v>13</v>
      </c>
      <c r="D1784" s="502" t="s">
        <v>1308</v>
      </c>
      <c r="E1784" s="504">
        <v>3.28</v>
      </c>
    </row>
    <row r="1785" spans="1:5">
      <c r="A1785" s="502">
        <v>7272</v>
      </c>
      <c r="B1785" s="503" t="s">
        <v>9712</v>
      </c>
      <c r="C1785" s="502" t="s">
        <v>13</v>
      </c>
      <c r="D1785" s="502" t="s">
        <v>1308</v>
      </c>
      <c r="E1785" s="504">
        <v>2.4700000000000002</v>
      </c>
    </row>
    <row r="1786" spans="1:5">
      <c r="A1786" s="502">
        <v>10605</v>
      </c>
      <c r="B1786" s="503" t="s">
        <v>9713</v>
      </c>
      <c r="C1786" s="502" t="s">
        <v>13</v>
      </c>
      <c r="D1786" s="502" t="s">
        <v>1308</v>
      </c>
      <c r="E1786" s="504">
        <v>6.28</v>
      </c>
    </row>
    <row r="1787" spans="1:5">
      <c r="A1787" s="502">
        <v>10604</v>
      </c>
      <c r="B1787" s="503" t="s">
        <v>9714</v>
      </c>
      <c r="C1787" s="502" t="s">
        <v>13</v>
      </c>
      <c r="D1787" s="502" t="s">
        <v>1308</v>
      </c>
      <c r="E1787" s="504">
        <v>14.65</v>
      </c>
    </row>
    <row r="1788" spans="1:5">
      <c r="A1788" s="502">
        <v>672</v>
      </c>
      <c r="B1788" s="503" t="s">
        <v>9715</v>
      </c>
      <c r="C1788" s="502" t="s">
        <v>13</v>
      </c>
      <c r="D1788" s="502" t="s">
        <v>1308</v>
      </c>
      <c r="E1788" s="504">
        <v>20.14</v>
      </c>
    </row>
    <row r="1789" spans="1:5">
      <c r="A1789" s="502">
        <v>668</v>
      </c>
      <c r="B1789" s="503" t="s">
        <v>9716</v>
      </c>
      <c r="C1789" s="502" t="s">
        <v>13</v>
      </c>
      <c r="D1789" s="502" t="s">
        <v>1308</v>
      </c>
      <c r="E1789" s="504">
        <v>24.32</v>
      </c>
    </row>
    <row r="1790" spans="1:5">
      <c r="A1790" s="502">
        <v>10578</v>
      </c>
      <c r="B1790" s="503" t="s">
        <v>9717</v>
      </c>
      <c r="C1790" s="502" t="s">
        <v>13</v>
      </c>
      <c r="D1790" s="502" t="s">
        <v>1308</v>
      </c>
      <c r="E1790" s="504">
        <v>28.32</v>
      </c>
    </row>
    <row r="1791" spans="1:5">
      <c r="A1791" s="502">
        <v>666</v>
      </c>
      <c r="B1791" s="503" t="s">
        <v>9718</v>
      </c>
      <c r="C1791" s="502" t="s">
        <v>13</v>
      </c>
      <c r="D1791" s="502" t="s">
        <v>1308</v>
      </c>
      <c r="E1791" s="504">
        <v>31.5</v>
      </c>
    </row>
    <row r="1792" spans="1:5">
      <c r="A1792" s="502">
        <v>665</v>
      </c>
      <c r="B1792" s="503" t="s">
        <v>9719</v>
      </c>
      <c r="C1792" s="502" t="s">
        <v>13</v>
      </c>
      <c r="D1792" s="502" t="s">
        <v>1308</v>
      </c>
      <c r="E1792" s="504">
        <v>42.12</v>
      </c>
    </row>
    <row r="1793" spans="1:5">
      <c r="A1793" s="502">
        <v>10577</v>
      </c>
      <c r="B1793" s="503" t="s">
        <v>9720</v>
      </c>
      <c r="C1793" s="502" t="s">
        <v>13</v>
      </c>
      <c r="D1793" s="502" t="s">
        <v>1308</v>
      </c>
      <c r="E1793" s="504">
        <v>37.36</v>
      </c>
    </row>
    <row r="1794" spans="1:5">
      <c r="A1794" s="502">
        <v>10583</v>
      </c>
      <c r="B1794" s="503" t="s">
        <v>9721</v>
      </c>
      <c r="C1794" s="502" t="s">
        <v>13</v>
      </c>
      <c r="D1794" s="502" t="s">
        <v>1308</v>
      </c>
      <c r="E1794" s="504">
        <v>19.41</v>
      </c>
    </row>
    <row r="1795" spans="1:5">
      <c r="A1795" s="502">
        <v>10579</v>
      </c>
      <c r="B1795" s="503" t="s">
        <v>9722</v>
      </c>
      <c r="C1795" s="502" t="s">
        <v>13</v>
      </c>
      <c r="D1795" s="502" t="s">
        <v>1308</v>
      </c>
      <c r="E1795" s="504">
        <v>33.83</v>
      </c>
    </row>
    <row r="1796" spans="1:5">
      <c r="A1796" s="502">
        <v>10582</v>
      </c>
      <c r="B1796" s="503" t="s">
        <v>9723</v>
      </c>
      <c r="C1796" s="502" t="s">
        <v>13</v>
      </c>
      <c r="D1796" s="502" t="s">
        <v>1308</v>
      </c>
      <c r="E1796" s="504">
        <v>17.09</v>
      </c>
    </row>
    <row r="1797" spans="1:5">
      <c r="A1797" s="502">
        <v>2436</v>
      </c>
      <c r="B1797" s="503" t="s">
        <v>9724</v>
      </c>
      <c r="C1797" s="502" t="s">
        <v>250</v>
      </c>
      <c r="D1797" s="502" t="s">
        <v>1335</v>
      </c>
      <c r="E1797" s="504">
        <v>21.83</v>
      </c>
    </row>
    <row r="1798" spans="1:5">
      <c r="A1798" s="502">
        <v>40918</v>
      </c>
      <c r="B1798" s="503" t="s">
        <v>9725</v>
      </c>
      <c r="C1798" s="502" t="s">
        <v>1176</v>
      </c>
      <c r="D1798" s="502" t="s">
        <v>1308</v>
      </c>
      <c r="E1798" s="504">
        <v>3890.2</v>
      </c>
    </row>
    <row r="1799" spans="1:5">
      <c r="A1799" s="502">
        <v>10998</v>
      </c>
      <c r="B1799" s="503" t="s">
        <v>9726</v>
      </c>
      <c r="C1799" s="502" t="s">
        <v>27</v>
      </c>
      <c r="D1799" s="502" t="s">
        <v>1308</v>
      </c>
      <c r="E1799" s="504">
        <v>46.12</v>
      </c>
    </row>
    <row r="1800" spans="1:5">
      <c r="A1800" s="502">
        <v>11002</v>
      </c>
      <c r="B1800" s="503" t="s">
        <v>9727</v>
      </c>
      <c r="C1800" s="502" t="s">
        <v>27</v>
      </c>
      <c r="D1800" s="502" t="s">
        <v>1308</v>
      </c>
      <c r="E1800" s="504">
        <v>42.25</v>
      </c>
    </row>
    <row r="1801" spans="1:5">
      <c r="A1801" s="502">
        <v>10999</v>
      </c>
      <c r="B1801" s="503" t="s">
        <v>9728</v>
      </c>
      <c r="C1801" s="502" t="s">
        <v>27</v>
      </c>
      <c r="D1801" s="502" t="s">
        <v>1308</v>
      </c>
      <c r="E1801" s="504">
        <v>40.590000000000003</v>
      </c>
    </row>
    <row r="1802" spans="1:5">
      <c r="A1802" s="502">
        <v>10997</v>
      </c>
      <c r="B1802" s="503" t="s">
        <v>9729</v>
      </c>
      <c r="C1802" s="502" t="s">
        <v>27</v>
      </c>
      <c r="D1802" s="502" t="s">
        <v>1335</v>
      </c>
      <c r="E1802" s="504">
        <v>44</v>
      </c>
    </row>
    <row r="1803" spans="1:5">
      <c r="A1803" s="502">
        <v>2685</v>
      </c>
      <c r="B1803" s="503" t="s">
        <v>9730</v>
      </c>
      <c r="C1803" s="502" t="s">
        <v>12</v>
      </c>
      <c r="D1803" s="502" t="s">
        <v>1308</v>
      </c>
      <c r="E1803" s="504">
        <v>9.67</v>
      </c>
    </row>
    <row r="1804" spans="1:5">
      <c r="A1804" s="502">
        <v>2680</v>
      </c>
      <c r="B1804" s="503" t="s">
        <v>9731</v>
      </c>
      <c r="C1804" s="502" t="s">
        <v>12</v>
      </c>
      <c r="D1804" s="502" t="s">
        <v>1308</v>
      </c>
      <c r="E1804" s="504">
        <v>14.15</v>
      </c>
    </row>
    <row r="1805" spans="1:5">
      <c r="A1805" s="502">
        <v>2684</v>
      </c>
      <c r="B1805" s="503" t="s">
        <v>9732</v>
      </c>
      <c r="C1805" s="502" t="s">
        <v>12</v>
      </c>
      <c r="D1805" s="502" t="s">
        <v>1308</v>
      </c>
      <c r="E1805" s="504">
        <v>12.87</v>
      </c>
    </row>
    <row r="1806" spans="1:5">
      <c r="A1806" s="502">
        <v>2673</v>
      </c>
      <c r="B1806" s="503" t="s">
        <v>9733</v>
      </c>
      <c r="C1806" s="502" t="s">
        <v>12</v>
      </c>
      <c r="D1806" s="502" t="s">
        <v>1335</v>
      </c>
      <c r="E1806" s="504">
        <v>4.97</v>
      </c>
    </row>
    <row r="1807" spans="1:5">
      <c r="A1807" s="502">
        <v>2681</v>
      </c>
      <c r="B1807" s="503" t="s">
        <v>9734</v>
      </c>
      <c r="C1807" s="502" t="s">
        <v>12</v>
      </c>
      <c r="D1807" s="502" t="s">
        <v>1308</v>
      </c>
      <c r="E1807" s="504">
        <v>23.13</v>
      </c>
    </row>
    <row r="1808" spans="1:5">
      <c r="A1808" s="502">
        <v>2682</v>
      </c>
      <c r="B1808" s="503" t="s">
        <v>9735</v>
      </c>
      <c r="C1808" s="502" t="s">
        <v>12</v>
      </c>
      <c r="D1808" s="502" t="s">
        <v>1308</v>
      </c>
      <c r="E1808" s="504">
        <v>33.74</v>
      </c>
    </row>
    <row r="1809" spans="1:5">
      <c r="A1809" s="502">
        <v>2686</v>
      </c>
      <c r="B1809" s="503" t="s">
        <v>9736</v>
      </c>
      <c r="C1809" s="502" t="s">
        <v>12</v>
      </c>
      <c r="D1809" s="502" t="s">
        <v>1308</v>
      </c>
      <c r="E1809" s="504">
        <v>42.31</v>
      </c>
    </row>
    <row r="1810" spans="1:5">
      <c r="A1810" s="502">
        <v>2674</v>
      </c>
      <c r="B1810" s="503" t="s">
        <v>9737</v>
      </c>
      <c r="C1810" s="502" t="s">
        <v>12</v>
      </c>
      <c r="D1810" s="502" t="s">
        <v>1308</v>
      </c>
      <c r="E1810" s="504">
        <v>6.19</v>
      </c>
    </row>
    <row r="1811" spans="1:5">
      <c r="A1811" s="502">
        <v>2683</v>
      </c>
      <c r="B1811" s="503" t="s">
        <v>9738</v>
      </c>
      <c r="C1811" s="502" t="s">
        <v>12</v>
      </c>
      <c r="D1811" s="502" t="s">
        <v>1308</v>
      </c>
      <c r="E1811" s="504">
        <v>66.67</v>
      </c>
    </row>
    <row r="1812" spans="1:5">
      <c r="A1812" s="502">
        <v>2676</v>
      </c>
      <c r="B1812" s="503" t="s">
        <v>9739</v>
      </c>
      <c r="C1812" s="502" t="s">
        <v>12</v>
      </c>
      <c r="D1812" s="502" t="s">
        <v>1308</v>
      </c>
      <c r="E1812" s="504">
        <v>2.89</v>
      </c>
    </row>
    <row r="1813" spans="1:5">
      <c r="A1813" s="502">
        <v>2678</v>
      </c>
      <c r="B1813" s="503" t="s">
        <v>9740</v>
      </c>
      <c r="C1813" s="502" t="s">
        <v>12</v>
      </c>
      <c r="D1813" s="502" t="s">
        <v>1308</v>
      </c>
      <c r="E1813" s="504">
        <v>3.62</v>
      </c>
    </row>
    <row r="1814" spans="1:5">
      <c r="A1814" s="502">
        <v>2679</v>
      </c>
      <c r="B1814" s="503" t="s">
        <v>9741</v>
      </c>
      <c r="C1814" s="502" t="s">
        <v>12</v>
      </c>
      <c r="D1814" s="502" t="s">
        <v>1308</v>
      </c>
      <c r="E1814" s="504">
        <v>5.58</v>
      </c>
    </row>
    <row r="1815" spans="1:5">
      <c r="A1815" s="502">
        <v>12070</v>
      </c>
      <c r="B1815" s="503" t="s">
        <v>9742</v>
      </c>
      <c r="C1815" s="502" t="s">
        <v>12</v>
      </c>
      <c r="D1815" s="502" t="s">
        <v>1308</v>
      </c>
      <c r="E1815" s="504">
        <v>7.77</v>
      </c>
    </row>
    <row r="1816" spans="1:5">
      <c r="A1816" s="502">
        <v>2675</v>
      </c>
      <c r="B1816" s="503" t="s">
        <v>9743</v>
      </c>
      <c r="C1816" s="502" t="s">
        <v>12</v>
      </c>
      <c r="D1816" s="502" t="s">
        <v>1308</v>
      </c>
      <c r="E1816" s="504">
        <v>10.1</v>
      </c>
    </row>
    <row r="1817" spans="1:5">
      <c r="A1817" s="502">
        <v>12067</v>
      </c>
      <c r="B1817" s="503" t="s">
        <v>9744</v>
      </c>
      <c r="C1817" s="502" t="s">
        <v>12</v>
      </c>
      <c r="D1817" s="502" t="s">
        <v>1308</v>
      </c>
      <c r="E1817" s="504">
        <v>13.7</v>
      </c>
    </row>
    <row r="1818" spans="1:5">
      <c r="A1818" s="502">
        <v>21128</v>
      </c>
      <c r="B1818" s="503" t="s">
        <v>9745</v>
      </c>
      <c r="C1818" s="502" t="s">
        <v>12</v>
      </c>
      <c r="D1818" s="502" t="s">
        <v>1335</v>
      </c>
      <c r="E1818" s="504">
        <v>9.6199999999999992</v>
      </c>
    </row>
    <row r="1819" spans="1:5">
      <c r="A1819" s="502">
        <v>40400</v>
      </c>
      <c r="B1819" s="503" t="s">
        <v>9746</v>
      </c>
      <c r="C1819" s="502" t="s">
        <v>12</v>
      </c>
      <c r="D1819" s="502" t="s">
        <v>1308</v>
      </c>
      <c r="E1819" s="504">
        <v>1.82</v>
      </c>
    </row>
    <row r="1820" spans="1:5">
      <c r="A1820" s="502">
        <v>40401</v>
      </c>
      <c r="B1820" s="503" t="s">
        <v>9747</v>
      </c>
      <c r="C1820" s="502" t="s">
        <v>12</v>
      </c>
      <c r="D1820" s="502" t="s">
        <v>1308</v>
      </c>
      <c r="E1820" s="504">
        <v>2.68</v>
      </c>
    </row>
    <row r="1821" spans="1:5">
      <c r="A1821" s="502">
        <v>40402</v>
      </c>
      <c r="B1821" s="503" t="s">
        <v>9748</v>
      </c>
      <c r="C1821" s="502" t="s">
        <v>12</v>
      </c>
      <c r="D1821" s="502" t="s">
        <v>1308</v>
      </c>
      <c r="E1821" s="504">
        <v>3.44</v>
      </c>
    </row>
    <row r="1822" spans="1:5">
      <c r="A1822" s="502">
        <v>21137</v>
      </c>
      <c r="B1822" s="503" t="s">
        <v>9749</v>
      </c>
      <c r="C1822" s="502" t="s">
        <v>12</v>
      </c>
      <c r="D1822" s="502" t="s">
        <v>1308</v>
      </c>
      <c r="E1822" s="504">
        <v>9.84</v>
      </c>
    </row>
    <row r="1823" spans="1:5">
      <c r="A1823" s="502">
        <v>2504</v>
      </c>
      <c r="B1823" s="503" t="s">
        <v>9750</v>
      </c>
      <c r="C1823" s="502" t="s">
        <v>12</v>
      </c>
      <c r="D1823" s="502" t="s">
        <v>1308</v>
      </c>
      <c r="E1823" s="504">
        <v>10.67</v>
      </c>
    </row>
    <row r="1824" spans="1:5">
      <c r="A1824" s="502">
        <v>2501</v>
      </c>
      <c r="B1824" s="503" t="s">
        <v>9751</v>
      </c>
      <c r="C1824" s="502" t="s">
        <v>12</v>
      </c>
      <c r="D1824" s="502" t="s">
        <v>1308</v>
      </c>
      <c r="E1824" s="504">
        <v>14</v>
      </c>
    </row>
    <row r="1825" spans="1:5">
      <c r="A1825" s="502">
        <v>2502</v>
      </c>
      <c r="B1825" s="503" t="s">
        <v>9752</v>
      </c>
      <c r="C1825" s="502" t="s">
        <v>12</v>
      </c>
      <c r="D1825" s="502" t="s">
        <v>1308</v>
      </c>
      <c r="E1825" s="504">
        <v>21.12</v>
      </c>
    </row>
    <row r="1826" spans="1:5">
      <c r="A1826" s="502">
        <v>2503</v>
      </c>
      <c r="B1826" s="503" t="s">
        <v>9753</v>
      </c>
      <c r="C1826" s="502" t="s">
        <v>12</v>
      </c>
      <c r="D1826" s="502" t="s">
        <v>1308</v>
      </c>
      <c r="E1826" s="504">
        <v>27.18</v>
      </c>
    </row>
    <row r="1827" spans="1:5">
      <c r="A1827" s="502">
        <v>2500</v>
      </c>
      <c r="B1827" s="503" t="s">
        <v>9754</v>
      </c>
      <c r="C1827" s="502" t="s">
        <v>12</v>
      </c>
      <c r="D1827" s="502" t="s">
        <v>1308</v>
      </c>
      <c r="E1827" s="504">
        <v>36.21</v>
      </c>
    </row>
    <row r="1828" spans="1:5">
      <c r="A1828" s="502">
        <v>2505</v>
      </c>
      <c r="B1828" s="503" t="s">
        <v>9755</v>
      </c>
      <c r="C1828" s="502" t="s">
        <v>12</v>
      </c>
      <c r="D1828" s="502" t="s">
        <v>1308</v>
      </c>
      <c r="E1828" s="504">
        <v>56.43</v>
      </c>
    </row>
    <row r="1829" spans="1:5">
      <c r="A1829" s="502">
        <v>12056</v>
      </c>
      <c r="B1829" s="503" t="s">
        <v>9756</v>
      </c>
      <c r="C1829" s="502" t="s">
        <v>12</v>
      </c>
      <c r="D1829" s="502" t="s">
        <v>1308</v>
      </c>
      <c r="E1829" s="504">
        <v>22.8</v>
      </c>
    </row>
    <row r="1830" spans="1:5">
      <c r="A1830" s="502">
        <v>12057</v>
      </c>
      <c r="B1830" s="503" t="s">
        <v>9757</v>
      </c>
      <c r="C1830" s="502" t="s">
        <v>12</v>
      </c>
      <c r="D1830" s="502" t="s">
        <v>1308</v>
      </c>
      <c r="E1830" s="504">
        <v>19.37</v>
      </c>
    </row>
    <row r="1831" spans="1:5">
      <c r="A1831" s="502">
        <v>12058</v>
      </c>
      <c r="B1831" s="503" t="s">
        <v>9758</v>
      </c>
      <c r="C1831" s="502" t="s">
        <v>12</v>
      </c>
      <c r="D1831" s="502" t="s">
        <v>1308</v>
      </c>
      <c r="E1831" s="504">
        <v>12.07</v>
      </c>
    </row>
    <row r="1832" spans="1:5">
      <c r="A1832" s="502">
        <v>12059</v>
      </c>
      <c r="B1832" s="503" t="s">
        <v>9759</v>
      </c>
      <c r="C1832" s="502" t="s">
        <v>12</v>
      </c>
      <c r="D1832" s="502" t="s">
        <v>1308</v>
      </c>
      <c r="E1832" s="504">
        <v>6.79</v>
      </c>
    </row>
    <row r="1833" spans="1:5">
      <c r="A1833" s="502">
        <v>12060</v>
      </c>
      <c r="B1833" s="503" t="s">
        <v>9760</v>
      </c>
      <c r="C1833" s="502" t="s">
        <v>12</v>
      </c>
      <c r="D1833" s="502" t="s">
        <v>1308</v>
      </c>
      <c r="E1833" s="504">
        <v>50.32</v>
      </c>
    </row>
    <row r="1834" spans="1:5">
      <c r="A1834" s="502">
        <v>12061</v>
      </c>
      <c r="B1834" s="503" t="s">
        <v>9761</v>
      </c>
      <c r="C1834" s="502" t="s">
        <v>12</v>
      </c>
      <c r="D1834" s="502" t="s">
        <v>1308</v>
      </c>
      <c r="E1834" s="504">
        <v>30.72</v>
      </c>
    </row>
    <row r="1835" spans="1:5">
      <c r="A1835" s="502">
        <v>12062</v>
      </c>
      <c r="B1835" s="503" t="s">
        <v>9762</v>
      </c>
      <c r="C1835" s="502" t="s">
        <v>12</v>
      </c>
      <c r="D1835" s="502" t="s">
        <v>1308</v>
      </c>
      <c r="E1835" s="504">
        <v>56.66</v>
      </c>
    </row>
    <row r="1836" spans="1:5">
      <c r="A1836" s="502">
        <v>2687</v>
      </c>
      <c r="B1836" s="503" t="s">
        <v>9763</v>
      </c>
      <c r="C1836" s="502" t="s">
        <v>12</v>
      </c>
      <c r="D1836" s="502" t="s">
        <v>1308</v>
      </c>
      <c r="E1836" s="504">
        <v>2.52</v>
      </c>
    </row>
    <row r="1837" spans="1:5">
      <c r="A1837" s="502">
        <v>2689</v>
      </c>
      <c r="B1837" s="503" t="s">
        <v>9764</v>
      </c>
      <c r="C1837" s="502" t="s">
        <v>12</v>
      </c>
      <c r="D1837" s="502" t="s">
        <v>1308</v>
      </c>
      <c r="E1837" s="504">
        <v>3</v>
      </c>
    </row>
    <row r="1838" spans="1:5">
      <c r="A1838" s="502">
        <v>2688</v>
      </c>
      <c r="B1838" s="503" t="s">
        <v>9765</v>
      </c>
      <c r="C1838" s="502" t="s">
        <v>12</v>
      </c>
      <c r="D1838" s="502" t="s">
        <v>1308</v>
      </c>
      <c r="E1838" s="504">
        <v>3.25</v>
      </c>
    </row>
    <row r="1839" spans="1:5">
      <c r="A1839" s="502">
        <v>2690</v>
      </c>
      <c r="B1839" s="503" t="s">
        <v>9766</v>
      </c>
      <c r="C1839" s="502" t="s">
        <v>12</v>
      </c>
      <c r="D1839" s="502" t="s">
        <v>1308</v>
      </c>
      <c r="E1839" s="504">
        <v>5.57</v>
      </c>
    </row>
    <row r="1840" spans="1:5">
      <c r="A1840" s="502">
        <v>39243</v>
      </c>
      <c r="B1840" s="503" t="s">
        <v>9767</v>
      </c>
      <c r="C1840" s="502" t="s">
        <v>12</v>
      </c>
      <c r="D1840" s="502" t="s">
        <v>1308</v>
      </c>
      <c r="E1840" s="504">
        <v>3.67</v>
      </c>
    </row>
    <row r="1841" spans="1:5">
      <c r="A1841" s="502">
        <v>39244</v>
      </c>
      <c r="B1841" s="503" t="s">
        <v>9768</v>
      </c>
      <c r="C1841" s="502" t="s">
        <v>12</v>
      </c>
      <c r="D1841" s="502" t="s">
        <v>1308</v>
      </c>
      <c r="E1841" s="504">
        <v>4.96</v>
      </c>
    </row>
    <row r="1842" spans="1:5">
      <c r="A1842" s="502">
        <v>39245</v>
      </c>
      <c r="B1842" s="503" t="s">
        <v>9769</v>
      </c>
      <c r="C1842" s="502" t="s">
        <v>12</v>
      </c>
      <c r="D1842" s="502" t="s">
        <v>1308</v>
      </c>
      <c r="E1842" s="504">
        <v>9.5399999999999991</v>
      </c>
    </row>
    <row r="1843" spans="1:5">
      <c r="A1843" s="502">
        <v>39255</v>
      </c>
      <c r="B1843" s="503" t="s">
        <v>9770</v>
      </c>
      <c r="C1843" s="502" t="s">
        <v>12</v>
      </c>
      <c r="D1843" s="502" t="s">
        <v>1308</v>
      </c>
      <c r="E1843" s="504">
        <v>26.41</v>
      </c>
    </row>
    <row r="1844" spans="1:5">
      <c r="A1844" s="502">
        <v>39254</v>
      </c>
      <c r="B1844" s="503" t="s">
        <v>9771</v>
      </c>
      <c r="C1844" s="502" t="s">
        <v>12</v>
      </c>
      <c r="D1844" s="502" t="s">
        <v>1308</v>
      </c>
      <c r="E1844" s="504">
        <v>14.27</v>
      </c>
    </row>
    <row r="1845" spans="1:5">
      <c r="A1845" s="502">
        <v>39253</v>
      </c>
      <c r="B1845" s="503" t="s">
        <v>9772</v>
      </c>
      <c r="C1845" s="502" t="s">
        <v>12</v>
      </c>
      <c r="D1845" s="502" t="s">
        <v>1308</v>
      </c>
      <c r="E1845" s="504">
        <v>18.190000000000001</v>
      </c>
    </row>
    <row r="1846" spans="1:5">
      <c r="A1846" s="502">
        <v>39246</v>
      </c>
      <c r="B1846" s="503" t="s">
        <v>9773</v>
      </c>
      <c r="C1846" s="502" t="s">
        <v>12</v>
      </c>
      <c r="D1846" s="502" t="s">
        <v>1308</v>
      </c>
      <c r="E1846" s="504">
        <v>4.66</v>
      </c>
    </row>
    <row r="1847" spans="1:5">
      <c r="A1847" s="502">
        <v>39247</v>
      </c>
      <c r="B1847" s="503" t="s">
        <v>9774</v>
      </c>
      <c r="C1847" s="502" t="s">
        <v>12</v>
      </c>
      <c r="D1847" s="502" t="s">
        <v>1308</v>
      </c>
      <c r="E1847" s="504">
        <v>4.0599999999999996</v>
      </c>
    </row>
    <row r="1848" spans="1:5">
      <c r="A1848" s="502">
        <v>2446</v>
      </c>
      <c r="B1848" s="503" t="s">
        <v>9775</v>
      </c>
      <c r="C1848" s="502" t="s">
        <v>12</v>
      </c>
      <c r="D1848" s="502" t="s">
        <v>1335</v>
      </c>
      <c r="E1848" s="504">
        <v>6.69</v>
      </c>
    </row>
    <row r="1849" spans="1:5">
      <c r="A1849" s="502">
        <v>2442</v>
      </c>
      <c r="B1849" s="503" t="s">
        <v>9776</v>
      </c>
      <c r="C1849" s="502" t="s">
        <v>12</v>
      </c>
      <c r="D1849" s="502" t="s">
        <v>1308</v>
      </c>
      <c r="E1849" s="504">
        <v>9.3699999999999992</v>
      </c>
    </row>
    <row r="1850" spans="1:5">
      <c r="A1850" s="502">
        <v>39248</v>
      </c>
      <c r="B1850" s="503" t="s">
        <v>9777</v>
      </c>
      <c r="C1850" s="502" t="s">
        <v>12</v>
      </c>
      <c r="D1850" s="502" t="s">
        <v>1308</v>
      </c>
      <c r="E1850" s="504">
        <v>13.06</v>
      </c>
    </row>
    <row r="1851" spans="1:5">
      <c r="A1851" s="502">
        <v>2438</v>
      </c>
      <c r="B1851" s="503" t="s">
        <v>9778</v>
      </c>
      <c r="C1851" s="502" t="s">
        <v>250</v>
      </c>
      <c r="D1851" s="502" t="s">
        <v>1308</v>
      </c>
      <c r="E1851" s="504">
        <v>28.32</v>
      </c>
    </row>
    <row r="1852" spans="1:5">
      <c r="A1852" s="502">
        <v>40922</v>
      </c>
      <c r="B1852" s="503" t="s">
        <v>9779</v>
      </c>
      <c r="C1852" s="502" t="s">
        <v>1176</v>
      </c>
      <c r="D1852" s="502" t="s">
        <v>1308</v>
      </c>
      <c r="E1852" s="504">
        <v>5050.2</v>
      </c>
    </row>
    <row r="1853" spans="1:5">
      <c r="A1853" s="502">
        <v>36486</v>
      </c>
      <c r="B1853" s="503" t="s">
        <v>9780</v>
      </c>
      <c r="C1853" s="502" t="s">
        <v>13</v>
      </c>
      <c r="D1853" s="502" t="s">
        <v>1308</v>
      </c>
      <c r="E1853" s="504"/>
    </row>
    <row r="1854" spans="1:5">
      <c r="A1854" s="502">
        <v>37777</v>
      </c>
      <c r="B1854" s="503" t="s">
        <v>9781</v>
      </c>
      <c r="C1854" s="502" t="s">
        <v>13</v>
      </c>
      <c r="D1854" s="502" t="s">
        <v>1308</v>
      </c>
      <c r="E1854" s="504"/>
    </row>
    <row r="1855" spans="1:5">
      <c r="A1855" s="502">
        <v>12624</v>
      </c>
      <c r="B1855" s="503" t="s">
        <v>9782</v>
      </c>
      <c r="C1855" s="502" t="s">
        <v>13</v>
      </c>
      <c r="D1855" s="502" t="s">
        <v>1308</v>
      </c>
      <c r="E1855" s="504">
        <v>30.48</v>
      </c>
    </row>
    <row r="1856" spans="1:5">
      <c r="A1856" s="502">
        <v>517</v>
      </c>
      <c r="B1856" s="503" t="s">
        <v>9783</v>
      </c>
      <c r="C1856" s="502" t="s">
        <v>1023</v>
      </c>
      <c r="D1856" s="502" t="s">
        <v>1308</v>
      </c>
      <c r="E1856" s="504">
        <v>8.7799999999999994</v>
      </c>
    </row>
    <row r="1857" spans="1:5">
      <c r="A1857" s="502">
        <v>37534</v>
      </c>
      <c r="B1857" s="503" t="s">
        <v>9784</v>
      </c>
      <c r="C1857" s="502" t="s">
        <v>27</v>
      </c>
      <c r="D1857" s="502" t="s">
        <v>1308</v>
      </c>
      <c r="E1857" s="504"/>
    </row>
    <row r="1858" spans="1:5">
      <c r="A1858" s="502">
        <v>37535</v>
      </c>
      <c r="B1858" s="503" t="s">
        <v>9785</v>
      </c>
      <c r="C1858" s="502" t="s">
        <v>27</v>
      </c>
      <c r="D1858" s="502" t="s">
        <v>1308</v>
      </c>
      <c r="E1858" s="504"/>
    </row>
    <row r="1859" spans="1:5">
      <c r="A1859" s="502">
        <v>37533</v>
      </c>
      <c r="B1859" s="503" t="s">
        <v>9786</v>
      </c>
      <c r="C1859" s="502" t="s">
        <v>27</v>
      </c>
      <c r="D1859" s="502" t="s">
        <v>1308</v>
      </c>
      <c r="E1859" s="504"/>
    </row>
    <row r="1860" spans="1:5">
      <c r="A1860" s="502">
        <v>37537</v>
      </c>
      <c r="B1860" s="503" t="s">
        <v>9787</v>
      </c>
      <c r="C1860" s="502" t="s">
        <v>27</v>
      </c>
      <c r="D1860" s="502" t="s">
        <v>1308</v>
      </c>
      <c r="E1860" s="504"/>
    </row>
    <row r="1861" spans="1:5">
      <c r="A1861" s="502">
        <v>37536</v>
      </c>
      <c r="B1861" s="503" t="s">
        <v>9788</v>
      </c>
      <c r="C1861" s="502" t="s">
        <v>27</v>
      </c>
      <c r="D1861" s="502" t="s">
        <v>1308</v>
      </c>
      <c r="E1861" s="504"/>
    </row>
    <row r="1862" spans="1:5">
      <c r="A1862" s="502">
        <v>37532</v>
      </c>
      <c r="B1862" s="503" t="s">
        <v>9789</v>
      </c>
      <c r="C1862" s="502" t="s">
        <v>27</v>
      </c>
      <c r="D1862" s="502" t="s">
        <v>1335</v>
      </c>
      <c r="E1862" s="504"/>
    </row>
    <row r="1863" spans="1:5">
      <c r="A1863" s="502">
        <v>2696</v>
      </c>
      <c r="B1863" s="503" t="s">
        <v>9790</v>
      </c>
      <c r="C1863" s="502" t="s">
        <v>250</v>
      </c>
      <c r="D1863" s="502" t="s">
        <v>1335</v>
      </c>
      <c r="E1863" s="504">
        <v>21.83</v>
      </c>
    </row>
    <row r="1864" spans="1:5">
      <c r="A1864" s="502">
        <v>40928</v>
      </c>
      <c r="B1864" s="503" t="s">
        <v>9791</v>
      </c>
      <c r="C1864" s="502" t="s">
        <v>1176</v>
      </c>
      <c r="D1864" s="502" t="s">
        <v>1308</v>
      </c>
      <c r="E1864" s="504">
        <v>3890.2</v>
      </c>
    </row>
    <row r="1865" spans="1:5">
      <c r="A1865" s="502">
        <v>4083</v>
      </c>
      <c r="B1865" s="503" t="s">
        <v>9792</v>
      </c>
      <c r="C1865" s="502" t="s">
        <v>250</v>
      </c>
      <c r="D1865" s="502" t="s">
        <v>1335</v>
      </c>
      <c r="E1865" s="504">
        <v>21.83</v>
      </c>
    </row>
    <row r="1866" spans="1:5">
      <c r="A1866" s="502">
        <v>40818</v>
      </c>
      <c r="B1866" s="503" t="s">
        <v>9793</v>
      </c>
      <c r="C1866" s="502" t="s">
        <v>1176</v>
      </c>
      <c r="D1866" s="502" t="s">
        <v>1308</v>
      </c>
      <c r="E1866" s="504">
        <v>3890.2</v>
      </c>
    </row>
    <row r="1867" spans="1:5">
      <c r="A1867" s="502">
        <v>43146</v>
      </c>
      <c r="B1867" s="503" t="s">
        <v>9794</v>
      </c>
      <c r="C1867" s="502" t="s">
        <v>27</v>
      </c>
      <c r="D1867" s="502" t="s">
        <v>1308</v>
      </c>
      <c r="E1867" s="504">
        <v>10.5</v>
      </c>
    </row>
    <row r="1868" spans="1:5">
      <c r="A1868" s="502">
        <v>2705</v>
      </c>
      <c r="B1868" s="503" t="s">
        <v>9795</v>
      </c>
      <c r="C1868" s="502" t="s">
        <v>9796</v>
      </c>
      <c r="D1868" s="502" t="s">
        <v>1308</v>
      </c>
      <c r="E1868" s="504">
        <v>0.72</v>
      </c>
    </row>
    <row r="1869" spans="1:5">
      <c r="A1869" s="502">
        <v>14250</v>
      </c>
      <c r="B1869" s="503" t="s">
        <v>9797</v>
      </c>
      <c r="C1869" s="502" t="s">
        <v>9796</v>
      </c>
      <c r="D1869" s="502" t="s">
        <v>1335</v>
      </c>
      <c r="E1869" s="504">
        <v>0.74</v>
      </c>
    </row>
    <row r="1870" spans="1:5">
      <c r="A1870" s="502">
        <v>11683</v>
      </c>
      <c r="B1870" s="503" t="s">
        <v>9798</v>
      </c>
      <c r="C1870" s="502" t="s">
        <v>13</v>
      </c>
      <c r="D1870" s="502" t="s">
        <v>1308</v>
      </c>
      <c r="E1870" s="504">
        <v>34.93</v>
      </c>
    </row>
    <row r="1871" spans="1:5">
      <c r="A1871" s="502">
        <v>11684</v>
      </c>
      <c r="B1871" s="503" t="s">
        <v>9799</v>
      </c>
      <c r="C1871" s="502" t="s">
        <v>13</v>
      </c>
      <c r="D1871" s="502" t="s">
        <v>1308</v>
      </c>
      <c r="E1871" s="504">
        <v>38.229999999999997</v>
      </c>
    </row>
    <row r="1872" spans="1:5">
      <c r="A1872" s="502">
        <v>6141</v>
      </c>
      <c r="B1872" s="503" t="s">
        <v>9800</v>
      </c>
      <c r="C1872" s="502" t="s">
        <v>13</v>
      </c>
      <c r="D1872" s="502" t="s">
        <v>1308</v>
      </c>
      <c r="E1872" s="504">
        <v>5.1100000000000003</v>
      </c>
    </row>
    <row r="1873" spans="1:5">
      <c r="A1873" s="502">
        <v>11681</v>
      </c>
      <c r="B1873" s="503" t="s">
        <v>9801</v>
      </c>
      <c r="C1873" s="502" t="s">
        <v>13</v>
      </c>
      <c r="D1873" s="502" t="s">
        <v>1308</v>
      </c>
      <c r="E1873" s="504">
        <v>6.44</v>
      </c>
    </row>
    <row r="1874" spans="1:5">
      <c r="A1874" s="502">
        <v>2706</v>
      </c>
      <c r="B1874" s="503" t="s">
        <v>9802</v>
      </c>
      <c r="C1874" s="502" t="s">
        <v>250</v>
      </c>
      <c r="D1874" s="502" t="s">
        <v>1335</v>
      </c>
      <c r="E1874" s="504">
        <v>123.22</v>
      </c>
    </row>
    <row r="1875" spans="1:5">
      <c r="A1875" s="502">
        <v>40811</v>
      </c>
      <c r="B1875" s="503" t="s">
        <v>9803</v>
      </c>
      <c r="C1875" s="502" t="s">
        <v>1176</v>
      </c>
      <c r="D1875" s="502" t="s">
        <v>1308</v>
      </c>
      <c r="E1875" s="504">
        <v>21959.61</v>
      </c>
    </row>
    <row r="1876" spans="1:5">
      <c r="A1876" s="502">
        <v>2707</v>
      </c>
      <c r="B1876" s="503" t="s">
        <v>9804</v>
      </c>
      <c r="C1876" s="502" t="s">
        <v>250</v>
      </c>
      <c r="D1876" s="502" t="s">
        <v>1308</v>
      </c>
      <c r="E1876" s="504">
        <v>145.83000000000001</v>
      </c>
    </row>
    <row r="1877" spans="1:5">
      <c r="A1877" s="502">
        <v>40813</v>
      </c>
      <c r="B1877" s="503" t="s">
        <v>9805</v>
      </c>
      <c r="C1877" s="502" t="s">
        <v>1176</v>
      </c>
      <c r="D1877" s="502" t="s">
        <v>1308</v>
      </c>
      <c r="E1877" s="504">
        <v>25988.71</v>
      </c>
    </row>
    <row r="1878" spans="1:5">
      <c r="A1878" s="502">
        <v>2708</v>
      </c>
      <c r="B1878" s="503" t="s">
        <v>9806</v>
      </c>
      <c r="C1878" s="502" t="s">
        <v>250</v>
      </c>
      <c r="D1878" s="502" t="s">
        <v>1308</v>
      </c>
      <c r="E1878" s="504">
        <v>205.17</v>
      </c>
    </row>
    <row r="1879" spans="1:5">
      <c r="A1879" s="502">
        <v>40814</v>
      </c>
      <c r="B1879" s="503" t="s">
        <v>9807</v>
      </c>
      <c r="C1879" s="502" t="s">
        <v>1176</v>
      </c>
      <c r="D1879" s="502" t="s">
        <v>1308</v>
      </c>
      <c r="E1879" s="504">
        <v>36565.08</v>
      </c>
    </row>
    <row r="1880" spans="1:5">
      <c r="A1880" s="502">
        <v>38403</v>
      </c>
      <c r="B1880" s="503" t="s">
        <v>9808</v>
      </c>
      <c r="C1880" s="502" t="s">
        <v>13</v>
      </c>
      <c r="D1880" s="502" t="s">
        <v>1308</v>
      </c>
      <c r="E1880" s="504">
        <v>55.09</v>
      </c>
    </row>
    <row r="1881" spans="1:5">
      <c r="A1881" s="502">
        <v>43482</v>
      </c>
      <c r="B1881" s="503" t="s">
        <v>9809</v>
      </c>
      <c r="C1881" s="502" t="s">
        <v>250</v>
      </c>
      <c r="D1881" s="502" t="s">
        <v>1335</v>
      </c>
      <c r="E1881" s="504">
        <v>0.81</v>
      </c>
    </row>
    <row r="1882" spans="1:5">
      <c r="A1882" s="502">
        <v>43494</v>
      </c>
      <c r="B1882" s="503" t="s">
        <v>9810</v>
      </c>
      <c r="C1882" s="502" t="s">
        <v>1176</v>
      </c>
      <c r="D1882" s="502" t="s">
        <v>1335</v>
      </c>
      <c r="E1882" s="504">
        <v>153.54</v>
      </c>
    </row>
    <row r="1883" spans="1:5">
      <c r="A1883" s="502">
        <v>43483</v>
      </c>
      <c r="B1883" s="503" t="s">
        <v>9811</v>
      </c>
      <c r="C1883" s="502" t="s">
        <v>250</v>
      </c>
      <c r="D1883" s="502" t="s">
        <v>1335</v>
      </c>
      <c r="E1883" s="504">
        <v>1.43</v>
      </c>
    </row>
    <row r="1884" spans="1:5">
      <c r="A1884" s="502">
        <v>43495</v>
      </c>
      <c r="B1884" s="503" t="s">
        <v>9812</v>
      </c>
      <c r="C1884" s="502" t="s">
        <v>1176</v>
      </c>
      <c r="D1884" s="502" t="s">
        <v>1335</v>
      </c>
      <c r="E1884" s="504">
        <v>270.51</v>
      </c>
    </row>
    <row r="1885" spans="1:5">
      <c r="A1885" s="502">
        <v>43484</v>
      </c>
      <c r="B1885" s="503" t="s">
        <v>9813</v>
      </c>
      <c r="C1885" s="502" t="s">
        <v>250</v>
      </c>
      <c r="D1885" s="502" t="s">
        <v>1335</v>
      </c>
      <c r="E1885" s="504">
        <v>1.26</v>
      </c>
    </row>
    <row r="1886" spans="1:5">
      <c r="A1886" s="502">
        <v>43496</v>
      </c>
      <c r="B1886" s="503" t="s">
        <v>9814</v>
      </c>
      <c r="C1886" s="502" t="s">
        <v>1176</v>
      </c>
      <c r="D1886" s="502" t="s">
        <v>1335</v>
      </c>
      <c r="E1886" s="504">
        <v>238.02</v>
      </c>
    </row>
    <row r="1887" spans="1:5">
      <c r="A1887" s="502">
        <v>43485</v>
      </c>
      <c r="B1887" s="503" t="s">
        <v>9815</v>
      </c>
      <c r="C1887" s="502" t="s">
        <v>250</v>
      </c>
      <c r="D1887" s="502" t="s">
        <v>1335</v>
      </c>
      <c r="E1887" s="504">
        <v>1.1299999999999999</v>
      </c>
    </row>
    <row r="1888" spans="1:5">
      <c r="A1888" s="502">
        <v>43497</v>
      </c>
      <c r="B1888" s="503" t="s">
        <v>9816</v>
      </c>
      <c r="C1888" s="502" t="s">
        <v>1176</v>
      </c>
      <c r="D1888" s="502" t="s">
        <v>1335</v>
      </c>
      <c r="E1888" s="504">
        <v>212.45</v>
      </c>
    </row>
    <row r="1889" spans="1:5">
      <c r="A1889" s="502">
        <v>43487</v>
      </c>
      <c r="B1889" s="503" t="s">
        <v>9817</v>
      </c>
      <c r="C1889" s="502" t="s">
        <v>250</v>
      </c>
      <c r="D1889" s="502" t="s">
        <v>1335</v>
      </c>
      <c r="E1889" s="504">
        <v>1.28</v>
      </c>
    </row>
    <row r="1890" spans="1:5">
      <c r="A1890" s="502">
        <v>43499</v>
      </c>
      <c r="B1890" s="503" t="s">
        <v>9818</v>
      </c>
      <c r="C1890" s="502" t="s">
        <v>1176</v>
      </c>
      <c r="D1890" s="502" t="s">
        <v>1335</v>
      </c>
      <c r="E1890" s="504">
        <v>241.99</v>
      </c>
    </row>
    <row r="1891" spans="1:5">
      <c r="A1891" s="502">
        <v>43486</v>
      </c>
      <c r="B1891" s="503" t="s">
        <v>9819</v>
      </c>
      <c r="C1891" s="502" t="s">
        <v>250</v>
      </c>
      <c r="D1891" s="502" t="s">
        <v>1335</v>
      </c>
      <c r="E1891" s="504">
        <v>0.77</v>
      </c>
    </row>
    <row r="1892" spans="1:5">
      <c r="A1892" s="502">
        <v>43498</v>
      </c>
      <c r="B1892" s="503" t="s">
        <v>9820</v>
      </c>
      <c r="C1892" s="502" t="s">
        <v>1176</v>
      </c>
      <c r="D1892" s="502" t="s">
        <v>1335</v>
      </c>
      <c r="E1892" s="504">
        <v>146</v>
      </c>
    </row>
    <row r="1893" spans="1:5">
      <c r="A1893" s="502">
        <v>43488</v>
      </c>
      <c r="B1893" s="503" t="s">
        <v>9821</v>
      </c>
      <c r="C1893" s="502" t="s">
        <v>250</v>
      </c>
      <c r="D1893" s="502" t="s">
        <v>1335</v>
      </c>
      <c r="E1893" s="504">
        <v>0.89</v>
      </c>
    </row>
    <row r="1894" spans="1:5">
      <c r="A1894" s="502">
        <v>43500</v>
      </c>
      <c r="B1894" s="503" t="s">
        <v>9822</v>
      </c>
      <c r="C1894" s="502" t="s">
        <v>1176</v>
      </c>
      <c r="D1894" s="502" t="s">
        <v>1335</v>
      </c>
      <c r="E1894" s="504">
        <v>167.95</v>
      </c>
    </row>
    <row r="1895" spans="1:5">
      <c r="A1895" s="502">
        <v>43489</v>
      </c>
      <c r="B1895" s="503" t="s">
        <v>9823</v>
      </c>
      <c r="C1895" s="502" t="s">
        <v>250</v>
      </c>
      <c r="D1895" s="502" t="s">
        <v>1335</v>
      </c>
      <c r="E1895" s="504">
        <v>1.31</v>
      </c>
    </row>
    <row r="1896" spans="1:5">
      <c r="A1896" s="502">
        <v>43501</v>
      </c>
      <c r="B1896" s="503" t="s">
        <v>9824</v>
      </c>
      <c r="C1896" s="502" t="s">
        <v>1176</v>
      </c>
      <c r="D1896" s="502" t="s">
        <v>1335</v>
      </c>
      <c r="E1896" s="504">
        <v>247.11</v>
      </c>
    </row>
    <row r="1897" spans="1:5">
      <c r="A1897" s="502">
        <v>43490</v>
      </c>
      <c r="B1897" s="503" t="s">
        <v>9825</v>
      </c>
      <c r="C1897" s="502" t="s">
        <v>250</v>
      </c>
      <c r="D1897" s="502" t="s">
        <v>1335</v>
      </c>
      <c r="E1897" s="504">
        <v>1.85</v>
      </c>
    </row>
    <row r="1898" spans="1:5">
      <c r="A1898" s="502">
        <v>43502</v>
      </c>
      <c r="B1898" s="503" t="s">
        <v>9826</v>
      </c>
      <c r="C1898" s="502" t="s">
        <v>1176</v>
      </c>
      <c r="D1898" s="502" t="s">
        <v>1335</v>
      </c>
      <c r="E1898" s="504">
        <v>348.39</v>
      </c>
    </row>
    <row r="1899" spans="1:5">
      <c r="A1899" s="502">
        <v>43491</v>
      </c>
      <c r="B1899" s="503" t="s">
        <v>9827</v>
      </c>
      <c r="C1899" s="502" t="s">
        <v>250</v>
      </c>
      <c r="D1899" s="502" t="s">
        <v>1335</v>
      </c>
      <c r="E1899" s="504">
        <v>1.39</v>
      </c>
    </row>
    <row r="1900" spans="1:5">
      <c r="A1900" s="502">
        <v>43503</v>
      </c>
      <c r="B1900" s="503" t="s">
        <v>9828</v>
      </c>
      <c r="C1900" s="502" t="s">
        <v>1176</v>
      </c>
      <c r="D1900" s="502" t="s">
        <v>1335</v>
      </c>
      <c r="E1900" s="504">
        <v>261.93</v>
      </c>
    </row>
    <row r="1901" spans="1:5">
      <c r="A1901" s="502">
        <v>43492</v>
      </c>
      <c r="B1901" s="503" t="s">
        <v>9829</v>
      </c>
      <c r="C1901" s="502" t="s">
        <v>250</v>
      </c>
      <c r="D1901" s="502" t="s">
        <v>1335</v>
      </c>
      <c r="E1901" s="504">
        <v>1.82</v>
      </c>
    </row>
    <row r="1902" spans="1:5">
      <c r="A1902" s="502">
        <v>43504</v>
      </c>
      <c r="B1902" s="503" t="s">
        <v>9830</v>
      </c>
      <c r="C1902" s="502" t="s">
        <v>1176</v>
      </c>
      <c r="D1902" s="502" t="s">
        <v>1335</v>
      </c>
      <c r="E1902" s="504">
        <v>342.83</v>
      </c>
    </row>
    <row r="1903" spans="1:5">
      <c r="A1903" s="502">
        <v>43493</v>
      </c>
      <c r="B1903" s="503" t="s">
        <v>9831</v>
      </c>
      <c r="C1903" s="502" t="s">
        <v>250</v>
      </c>
      <c r="D1903" s="502" t="s">
        <v>1335</v>
      </c>
      <c r="E1903" s="504">
        <v>0.74</v>
      </c>
    </row>
    <row r="1904" spans="1:5">
      <c r="A1904" s="502">
        <v>43505</v>
      </c>
      <c r="B1904" s="503" t="s">
        <v>9832</v>
      </c>
      <c r="C1904" s="502" t="s">
        <v>1176</v>
      </c>
      <c r="D1904" s="502" t="s">
        <v>1335</v>
      </c>
      <c r="E1904" s="504">
        <v>138.97999999999999</v>
      </c>
    </row>
    <row r="1905" spans="1:5">
      <c r="A1905" s="502">
        <v>37774</v>
      </c>
      <c r="B1905" s="503" t="s">
        <v>9833</v>
      </c>
      <c r="C1905" s="502" t="s">
        <v>13</v>
      </c>
      <c r="D1905" s="502" t="s">
        <v>1308</v>
      </c>
      <c r="E1905" s="504"/>
    </row>
    <row r="1906" spans="1:5">
      <c r="A1906" s="502">
        <v>38629</v>
      </c>
      <c r="B1906" s="503" t="s">
        <v>9834</v>
      </c>
      <c r="C1906" s="502" t="s">
        <v>13</v>
      </c>
      <c r="D1906" s="502" t="s">
        <v>1308</v>
      </c>
      <c r="E1906" s="504"/>
    </row>
    <row r="1907" spans="1:5">
      <c r="A1907" s="502">
        <v>38630</v>
      </c>
      <c r="B1907" s="503" t="s">
        <v>9835</v>
      </c>
      <c r="C1907" s="502" t="s">
        <v>13</v>
      </c>
      <c r="D1907" s="502" t="s">
        <v>1308</v>
      </c>
      <c r="E1907" s="504"/>
    </row>
    <row r="1908" spans="1:5">
      <c r="A1908" s="502">
        <v>38476</v>
      </c>
      <c r="B1908" s="503" t="s">
        <v>9836</v>
      </c>
      <c r="C1908" s="502" t="s">
        <v>13</v>
      </c>
      <c r="D1908" s="502" t="s">
        <v>1308</v>
      </c>
      <c r="E1908" s="504">
        <v>414.07</v>
      </c>
    </row>
    <row r="1909" spans="1:5">
      <c r="A1909" s="502">
        <v>38477</v>
      </c>
      <c r="B1909" s="503" t="s">
        <v>9837</v>
      </c>
      <c r="C1909" s="502" t="s">
        <v>13</v>
      </c>
      <c r="D1909" s="502" t="s">
        <v>1308</v>
      </c>
      <c r="E1909" s="504">
        <v>1172.6600000000001</v>
      </c>
    </row>
    <row r="1910" spans="1:5">
      <c r="A1910" s="502">
        <v>45112</v>
      </c>
      <c r="B1910" s="503" t="s">
        <v>9838</v>
      </c>
      <c r="C1910" s="502" t="s">
        <v>13</v>
      </c>
      <c r="D1910" s="502" t="s">
        <v>1308</v>
      </c>
      <c r="E1910" s="504"/>
    </row>
    <row r="1911" spans="1:5">
      <c r="A1911" s="502">
        <v>14525</v>
      </c>
      <c r="B1911" s="503" t="s">
        <v>9839</v>
      </c>
      <c r="C1911" s="502" t="s">
        <v>13</v>
      </c>
      <c r="D1911" s="502" t="s">
        <v>1308</v>
      </c>
      <c r="E1911" s="504"/>
    </row>
    <row r="1912" spans="1:5">
      <c r="A1912" s="502">
        <v>36408</v>
      </c>
      <c r="B1912" s="503" t="s">
        <v>9840</v>
      </c>
      <c r="C1912" s="502" t="s">
        <v>13</v>
      </c>
      <c r="D1912" s="502" t="s">
        <v>1308</v>
      </c>
      <c r="E1912" s="504"/>
    </row>
    <row r="1913" spans="1:5">
      <c r="A1913" s="502">
        <v>2723</v>
      </c>
      <c r="B1913" s="503" t="s">
        <v>9841</v>
      </c>
      <c r="C1913" s="502" t="s">
        <v>13</v>
      </c>
      <c r="D1913" s="502" t="s">
        <v>1308</v>
      </c>
      <c r="E1913" s="504"/>
    </row>
    <row r="1914" spans="1:5">
      <c r="A1914" s="502">
        <v>10685</v>
      </c>
      <c r="B1914" s="503" t="s">
        <v>9842</v>
      </c>
      <c r="C1914" s="502" t="s">
        <v>13</v>
      </c>
      <c r="D1914" s="502" t="s">
        <v>1335</v>
      </c>
      <c r="E1914" s="504"/>
    </row>
    <row r="1915" spans="1:5">
      <c r="A1915" s="502">
        <v>40636</v>
      </c>
      <c r="B1915" s="503" t="s">
        <v>9843</v>
      </c>
      <c r="C1915" s="502" t="s">
        <v>13</v>
      </c>
      <c r="D1915" s="502" t="s">
        <v>1308</v>
      </c>
      <c r="E1915" s="504"/>
    </row>
    <row r="1916" spans="1:5">
      <c r="A1916" s="502">
        <v>4111</v>
      </c>
      <c r="B1916" s="503" t="s">
        <v>9844</v>
      </c>
      <c r="C1916" s="502" t="s">
        <v>13</v>
      </c>
      <c r="D1916" s="502" t="s">
        <v>1308</v>
      </c>
      <c r="E1916" s="504">
        <v>52.27</v>
      </c>
    </row>
    <row r="1917" spans="1:5">
      <c r="A1917" s="502">
        <v>44538</v>
      </c>
      <c r="B1917" s="503" t="s">
        <v>9845</v>
      </c>
      <c r="C1917" s="502" t="s">
        <v>13</v>
      </c>
      <c r="D1917" s="502" t="s">
        <v>1308</v>
      </c>
      <c r="E1917" s="504">
        <v>44.2</v>
      </c>
    </row>
    <row r="1918" spans="1:5">
      <c r="A1918" s="502">
        <v>12</v>
      </c>
      <c r="B1918" s="503" t="s">
        <v>9846</v>
      </c>
      <c r="C1918" s="502" t="s">
        <v>13</v>
      </c>
      <c r="D1918" s="502" t="s">
        <v>1335</v>
      </c>
      <c r="E1918" s="504">
        <v>10.29</v>
      </c>
    </row>
    <row r="1919" spans="1:5">
      <c r="A1919" s="502">
        <v>37554</v>
      </c>
      <c r="B1919" s="503" t="s">
        <v>9847</v>
      </c>
      <c r="C1919" s="502" t="s">
        <v>13</v>
      </c>
      <c r="D1919" s="502" t="s">
        <v>1308</v>
      </c>
      <c r="E1919" s="504">
        <v>223.13</v>
      </c>
    </row>
    <row r="1920" spans="1:5">
      <c r="A1920" s="502">
        <v>37555</v>
      </c>
      <c r="B1920" s="503" t="s">
        <v>9848</v>
      </c>
      <c r="C1920" s="502" t="s">
        <v>13</v>
      </c>
      <c r="D1920" s="502" t="s">
        <v>1308</v>
      </c>
      <c r="E1920" s="504">
        <v>271.42</v>
      </c>
    </row>
    <row r="1921" spans="1:5">
      <c r="A1921" s="502">
        <v>10902</v>
      </c>
      <c r="B1921" s="503" t="s">
        <v>9849</v>
      </c>
      <c r="C1921" s="502" t="s">
        <v>13</v>
      </c>
      <c r="D1921" s="502" t="s">
        <v>1308</v>
      </c>
      <c r="E1921" s="504">
        <v>68.11</v>
      </c>
    </row>
    <row r="1922" spans="1:5">
      <c r="A1922" s="502">
        <v>20965</v>
      </c>
      <c r="B1922" s="503" t="s">
        <v>9850</v>
      </c>
      <c r="C1922" s="502" t="s">
        <v>13</v>
      </c>
      <c r="D1922" s="502" t="s">
        <v>1308</v>
      </c>
      <c r="E1922" s="504">
        <v>68.739999999999995</v>
      </c>
    </row>
    <row r="1923" spans="1:5">
      <c r="A1923" s="502">
        <v>20966</v>
      </c>
      <c r="B1923" s="503" t="s">
        <v>9851</v>
      </c>
      <c r="C1923" s="502" t="s">
        <v>13</v>
      </c>
      <c r="D1923" s="502" t="s">
        <v>1308</v>
      </c>
      <c r="E1923" s="504">
        <v>74.010000000000005</v>
      </c>
    </row>
    <row r="1924" spans="1:5">
      <c r="A1924" s="502">
        <v>10903</v>
      </c>
      <c r="B1924" s="503" t="s">
        <v>9852</v>
      </c>
      <c r="C1924" s="502" t="s">
        <v>13</v>
      </c>
      <c r="D1924" s="502" t="s">
        <v>1308</v>
      </c>
      <c r="E1924" s="504">
        <v>112.19</v>
      </c>
    </row>
    <row r="1925" spans="1:5">
      <c r="A1925" s="502">
        <v>20967</v>
      </c>
      <c r="B1925" s="503" t="s">
        <v>9853</v>
      </c>
      <c r="C1925" s="502" t="s">
        <v>13</v>
      </c>
      <c r="D1925" s="502" t="s">
        <v>1308</v>
      </c>
      <c r="E1925" s="504">
        <v>112.19</v>
      </c>
    </row>
    <row r="1926" spans="1:5">
      <c r="A1926" s="502">
        <v>20968</v>
      </c>
      <c r="B1926" s="503" t="s">
        <v>9854</v>
      </c>
      <c r="C1926" s="502" t="s">
        <v>13</v>
      </c>
      <c r="D1926" s="502" t="s">
        <v>1308</v>
      </c>
      <c r="E1926" s="504">
        <v>123.04</v>
      </c>
    </row>
    <row r="1927" spans="1:5">
      <c r="A1927" s="502">
        <v>11359</v>
      </c>
      <c r="B1927" s="503" t="s">
        <v>9855</v>
      </c>
      <c r="C1927" s="502" t="s">
        <v>13</v>
      </c>
      <c r="D1927" s="502" t="s">
        <v>1335</v>
      </c>
      <c r="E1927" s="504">
        <v>1049.27</v>
      </c>
    </row>
    <row r="1928" spans="1:5">
      <c r="A1928" s="502">
        <v>39017</v>
      </c>
      <c r="B1928" s="503" t="s">
        <v>9856</v>
      </c>
      <c r="C1928" s="502" t="s">
        <v>13</v>
      </c>
      <c r="D1928" s="502" t="s">
        <v>1308</v>
      </c>
      <c r="E1928" s="504"/>
    </row>
    <row r="1929" spans="1:5">
      <c r="A1929" s="502">
        <v>39315</v>
      </c>
      <c r="B1929" s="503" t="s">
        <v>9857</v>
      </c>
      <c r="C1929" s="502" t="s">
        <v>13</v>
      </c>
      <c r="D1929" s="502" t="s">
        <v>1308</v>
      </c>
      <c r="E1929" s="504"/>
    </row>
    <row r="1930" spans="1:5">
      <c r="A1930" s="502">
        <v>39016</v>
      </c>
      <c r="B1930" s="503" t="s">
        <v>9858</v>
      </c>
      <c r="C1930" s="502" t="s">
        <v>13</v>
      </c>
      <c r="D1930" s="502" t="s">
        <v>1308</v>
      </c>
      <c r="E1930" s="504"/>
    </row>
    <row r="1931" spans="1:5">
      <c r="A1931" s="502">
        <v>39481</v>
      </c>
      <c r="B1931" s="503" t="s">
        <v>9859</v>
      </c>
      <c r="C1931" s="502" t="s">
        <v>13</v>
      </c>
      <c r="D1931" s="502" t="s">
        <v>1308</v>
      </c>
      <c r="E1931" s="504"/>
    </row>
    <row r="1932" spans="1:5">
      <c r="A1932" s="502">
        <v>39013</v>
      </c>
      <c r="B1932" s="503" t="s">
        <v>9860</v>
      </c>
      <c r="C1932" s="502" t="s">
        <v>13</v>
      </c>
      <c r="D1932" s="502" t="s">
        <v>1308</v>
      </c>
      <c r="E1932" s="504"/>
    </row>
    <row r="1933" spans="1:5">
      <c r="A1933" s="502">
        <v>44919</v>
      </c>
      <c r="B1933" s="503" t="s">
        <v>9861</v>
      </c>
      <c r="C1933" s="502" t="s">
        <v>13</v>
      </c>
      <c r="D1933" s="502" t="s">
        <v>1308</v>
      </c>
      <c r="E1933" s="504"/>
    </row>
    <row r="1934" spans="1:5">
      <c r="A1934" s="502">
        <v>40433</v>
      </c>
      <c r="B1934" s="503" t="s">
        <v>9862</v>
      </c>
      <c r="C1934" s="502" t="s">
        <v>13</v>
      </c>
      <c r="D1934" s="502" t="s">
        <v>1308</v>
      </c>
      <c r="E1934" s="504"/>
    </row>
    <row r="1935" spans="1:5">
      <c r="A1935" s="502">
        <v>20219</v>
      </c>
      <c r="B1935" s="503" t="s">
        <v>9863</v>
      </c>
      <c r="C1935" s="502" t="s">
        <v>13</v>
      </c>
      <c r="D1935" s="502" t="s">
        <v>1335</v>
      </c>
      <c r="E1935" s="504"/>
    </row>
    <row r="1936" spans="1:5">
      <c r="A1936" s="502">
        <v>36484</v>
      </c>
      <c r="B1936" s="503" t="s">
        <v>9864</v>
      </c>
      <c r="C1936" s="502" t="s">
        <v>13</v>
      </c>
      <c r="D1936" s="502" t="s">
        <v>1308</v>
      </c>
      <c r="E1936" s="504"/>
    </row>
    <row r="1937" spans="1:5">
      <c r="A1937" s="502">
        <v>38368</v>
      </c>
      <c r="B1937" s="503" t="s">
        <v>9865</v>
      </c>
      <c r="C1937" s="502" t="s">
        <v>13</v>
      </c>
      <c r="D1937" s="502" t="s">
        <v>1308</v>
      </c>
      <c r="E1937" s="504">
        <v>9.34</v>
      </c>
    </row>
    <row r="1938" spans="1:5">
      <c r="A1938" s="502">
        <v>38367</v>
      </c>
      <c r="B1938" s="503" t="s">
        <v>9866</v>
      </c>
      <c r="C1938" s="502" t="s">
        <v>13</v>
      </c>
      <c r="D1938" s="502" t="s">
        <v>1308</v>
      </c>
      <c r="E1938" s="504">
        <v>22.25</v>
      </c>
    </row>
    <row r="1939" spans="1:5">
      <c r="A1939" s="502">
        <v>38091</v>
      </c>
      <c r="B1939" s="503" t="s">
        <v>9867</v>
      </c>
      <c r="C1939" s="502" t="s">
        <v>13</v>
      </c>
      <c r="D1939" s="502" t="s">
        <v>1308</v>
      </c>
      <c r="E1939" s="504">
        <v>3.38</v>
      </c>
    </row>
    <row r="1940" spans="1:5">
      <c r="A1940" s="502">
        <v>38095</v>
      </c>
      <c r="B1940" s="503" t="s">
        <v>9868</v>
      </c>
      <c r="C1940" s="502" t="s">
        <v>13</v>
      </c>
      <c r="D1940" s="502" t="s">
        <v>1308</v>
      </c>
      <c r="E1940" s="504">
        <v>7.15</v>
      </c>
    </row>
    <row r="1941" spans="1:5">
      <c r="A1941" s="502">
        <v>38092</v>
      </c>
      <c r="B1941" s="503" t="s">
        <v>9869</v>
      </c>
      <c r="C1941" s="502" t="s">
        <v>13</v>
      </c>
      <c r="D1941" s="502" t="s">
        <v>1308</v>
      </c>
      <c r="E1941" s="504">
        <v>3.2</v>
      </c>
    </row>
    <row r="1942" spans="1:5">
      <c r="A1942" s="502">
        <v>38093</v>
      </c>
      <c r="B1942" s="503" t="s">
        <v>9870</v>
      </c>
      <c r="C1942" s="502" t="s">
        <v>13</v>
      </c>
      <c r="D1942" s="502" t="s">
        <v>1308</v>
      </c>
      <c r="E1942" s="504">
        <v>3.31</v>
      </c>
    </row>
    <row r="1943" spans="1:5">
      <c r="A1943" s="502">
        <v>38096</v>
      </c>
      <c r="B1943" s="503" t="s">
        <v>9871</v>
      </c>
      <c r="C1943" s="502" t="s">
        <v>13</v>
      </c>
      <c r="D1943" s="502" t="s">
        <v>1308</v>
      </c>
      <c r="E1943" s="504">
        <v>7.69</v>
      </c>
    </row>
    <row r="1944" spans="1:5">
      <c r="A1944" s="502">
        <v>38094</v>
      </c>
      <c r="B1944" s="503" t="s">
        <v>9872</v>
      </c>
      <c r="C1944" s="502" t="s">
        <v>13</v>
      </c>
      <c r="D1944" s="502" t="s">
        <v>1308</v>
      </c>
      <c r="E1944" s="504">
        <v>4.0599999999999996</v>
      </c>
    </row>
    <row r="1945" spans="1:5">
      <c r="A1945" s="502">
        <v>38097</v>
      </c>
      <c r="B1945" s="503" t="s">
        <v>9873</v>
      </c>
      <c r="C1945" s="502" t="s">
        <v>13</v>
      </c>
      <c r="D1945" s="502" t="s">
        <v>1308</v>
      </c>
      <c r="E1945" s="504">
        <v>8.24</v>
      </c>
    </row>
    <row r="1946" spans="1:5">
      <c r="A1946" s="502">
        <v>38098</v>
      </c>
      <c r="B1946" s="503" t="s">
        <v>9874</v>
      </c>
      <c r="C1946" s="502" t="s">
        <v>13</v>
      </c>
      <c r="D1946" s="502" t="s">
        <v>1308</v>
      </c>
      <c r="E1946" s="504">
        <v>8.24</v>
      </c>
    </row>
    <row r="1947" spans="1:5">
      <c r="A1947" s="502">
        <v>11186</v>
      </c>
      <c r="B1947" s="503" t="s">
        <v>9875</v>
      </c>
      <c r="C1947" s="502" t="s">
        <v>15</v>
      </c>
      <c r="D1947" s="502" t="s">
        <v>1308</v>
      </c>
      <c r="E1947" s="504">
        <v>394.16</v>
      </c>
    </row>
    <row r="1948" spans="1:5">
      <c r="A1948" s="502">
        <v>11558</v>
      </c>
      <c r="B1948" s="503" t="s">
        <v>9876</v>
      </c>
      <c r="C1948" s="502" t="s">
        <v>8341</v>
      </c>
      <c r="D1948" s="502" t="s">
        <v>1308</v>
      </c>
      <c r="E1948" s="504">
        <v>14.26</v>
      </c>
    </row>
    <row r="1949" spans="1:5">
      <c r="A1949" s="502">
        <v>11557</v>
      </c>
      <c r="B1949" s="503" t="s">
        <v>9877</v>
      </c>
      <c r="C1949" s="502" t="s">
        <v>8341</v>
      </c>
      <c r="D1949" s="502" t="s">
        <v>1308</v>
      </c>
      <c r="E1949" s="504">
        <v>36.11</v>
      </c>
    </row>
    <row r="1950" spans="1:5">
      <c r="A1950" s="502">
        <v>2759</v>
      </c>
      <c r="B1950" s="503" t="s">
        <v>9878</v>
      </c>
      <c r="C1950" s="502" t="s">
        <v>13</v>
      </c>
      <c r="D1950" s="502" t="s">
        <v>1335</v>
      </c>
      <c r="E1950" s="504"/>
    </row>
    <row r="1951" spans="1:5">
      <c r="A1951" s="502">
        <v>38124</v>
      </c>
      <c r="B1951" s="503" t="s">
        <v>9879</v>
      </c>
      <c r="C1951" s="502" t="s">
        <v>13</v>
      </c>
      <c r="D1951" s="502" t="s">
        <v>1335</v>
      </c>
      <c r="E1951" s="504">
        <v>30.03</v>
      </c>
    </row>
    <row r="1952" spans="1:5">
      <c r="A1952" s="502">
        <v>38380</v>
      </c>
      <c r="B1952" s="503" t="s">
        <v>9880</v>
      </c>
      <c r="C1952" s="502" t="s">
        <v>13</v>
      </c>
      <c r="D1952" s="502" t="s">
        <v>1308</v>
      </c>
      <c r="E1952" s="504">
        <v>35.35</v>
      </c>
    </row>
    <row r="1953" spans="1:5">
      <c r="A1953" s="502">
        <v>42429</v>
      </c>
      <c r="B1953" s="503" t="s">
        <v>9881</v>
      </c>
      <c r="C1953" s="502" t="s">
        <v>13</v>
      </c>
      <c r="D1953" s="502" t="s">
        <v>1308</v>
      </c>
      <c r="E1953" s="504"/>
    </row>
    <row r="1954" spans="1:5">
      <c r="A1954" s="502">
        <v>39616</v>
      </c>
      <c r="B1954" s="503" t="s">
        <v>9882</v>
      </c>
      <c r="C1954" s="502" t="s">
        <v>13</v>
      </c>
      <c r="D1954" s="502" t="s">
        <v>1335</v>
      </c>
      <c r="E1954" s="504">
        <v>708.48</v>
      </c>
    </row>
    <row r="1955" spans="1:5">
      <c r="A1955" s="502">
        <v>39618</v>
      </c>
      <c r="B1955" s="503" t="s">
        <v>9883</v>
      </c>
      <c r="C1955" s="502" t="s">
        <v>13</v>
      </c>
      <c r="D1955" s="502" t="s">
        <v>1308</v>
      </c>
      <c r="E1955" s="504">
        <v>1285.06</v>
      </c>
    </row>
    <row r="1956" spans="1:5">
      <c r="A1956" s="502">
        <v>39619</v>
      </c>
      <c r="B1956" s="503" t="s">
        <v>9884</v>
      </c>
      <c r="C1956" s="502" t="s">
        <v>13</v>
      </c>
      <c r="D1956" s="502" t="s">
        <v>1308</v>
      </c>
      <c r="E1956" s="504">
        <v>1760.02</v>
      </c>
    </row>
    <row r="1957" spans="1:5">
      <c r="A1957" s="502">
        <v>39613</v>
      </c>
      <c r="B1957" s="503" t="s">
        <v>9885</v>
      </c>
      <c r="C1957" s="502" t="s">
        <v>13</v>
      </c>
      <c r="D1957" s="502" t="s">
        <v>1308</v>
      </c>
      <c r="E1957" s="504">
        <v>281.42</v>
      </c>
    </row>
    <row r="1958" spans="1:5">
      <c r="A1958" s="502">
        <v>39614</v>
      </c>
      <c r="B1958" s="503" t="s">
        <v>9886</v>
      </c>
      <c r="C1958" s="502" t="s">
        <v>13</v>
      </c>
      <c r="D1958" s="502" t="s">
        <v>1308</v>
      </c>
      <c r="E1958" s="504">
        <v>410.57</v>
      </c>
    </row>
    <row r="1959" spans="1:5">
      <c r="A1959" s="502">
        <v>38538</v>
      </c>
      <c r="B1959" s="503" t="s">
        <v>9887</v>
      </c>
      <c r="C1959" s="502" t="s">
        <v>12</v>
      </c>
      <c r="D1959" s="502" t="s">
        <v>1335</v>
      </c>
      <c r="E1959" s="504"/>
    </row>
    <row r="1960" spans="1:5">
      <c r="A1960" s="502">
        <v>38539</v>
      </c>
      <c r="B1960" s="503" t="s">
        <v>9888</v>
      </c>
      <c r="C1960" s="502" t="s">
        <v>12</v>
      </c>
      <c r="D1960" s="502" t="s">
        <v>1308</v>
      </c>
      <c r="E1960" s="504"/>
    </row>
    <row r="1961" spans="1:5">
      <c r="A1961" s="502">
        <v>38540</v>
      </c>
      <c r="B1961" s="503" t="s">
        <v>9889</v>
      </c>
      <c r="C1961" s="502" t="s">
        <v>12</v>
      </c>
      <c r="D1961" s="502" t="s">
        <v>1308</v>
      </c>
      <c r="E1961" s="504"/>
    </row>
    <row r="1962" spans="1:5">
      <c r="A1962" s="502">
        <v>38384</v>
      </c>
      <c r="B1962" s="503" t="s">
        <v>9890</v>
      </c>
      <c r="C1962" s="502" t="s">
        <v>13</v>
      </c>
      <c r="D1962" s="502" t="s">
        <v>1308</v>
      </c>
      <c r="E1962" s="504">
        <v>24.21</v>
      </c>
    </row>
    <row r="1963" spans="1:5">
      <c r="A1963" s="502">
        <v>13</v>
      </c>
      <c r="B1963" s="503" t="s">
        <v>9891</v>
      </c>
      <c r="C1963" s="502" t="s">
        <v>27</v>
      </c>
      <c r="D1963" s="502" t="s">
        <v>1308</v>
      </c>
      <c r="E1963" s="504">
        <v>15.84</v>
      </c>
    </row>
    <row r="1964" spans="1:5">
      <c r="A1964" s="502">
        <v>2762</v>
      </c>
      <c r="B1964" s="503" t="s">
        <v>9892</v>
      </c>
      <c r="C1964" s="502" t="s">
        <v>12</v>
      </c>
      <c r="D1964" s="502" t="s">
        <v>1308</v>
      </c>
      <c r="E1964" s="504"/>
    </row>
    <row r="1965" spans="1:5">
      <c r="A1965" s="502">
        <v>21142</v>
      </c>
      <c r="B1965" s="503" t="s">
        <v>9893</v>
      </c>
      <c r="C1965" s="502" t="s">
        <v>13</v>
      </c>
      <c r="D1965" s="502" t="s">
        <v>1308</v>
      </c>
      <c r="E1965" s="504"/>
    </row>
    <row r="1966" spans="1:5">
      <c r="A1966" s="502">
        <v>4223</v>
      </c>
      <c r="B1966" s="503" t="s">
        <v>9894</v>
      </c>
      <c r="C1966" s="502" t="s">
        <v>1023</v>
      </c>
      <c r="D1966" s="502" t="s">
        <v>1335</v>
      </c>
      <c r="E1966" s="504">
        <v>4.78</v>
      </c>
    </row>
    <row r="1967" spans="1:5">
      <c r="A1967" s="502">
        <v>37372</v>
      </c>
      <c r="B1967" s="503" t="s">
        <v>9895</v>
      </c>
      <c r="C1967" s="502" t="s">
        <v>250</v>
      </c>
      <c r="D1967" s="502" t="s">
        <v>1335</v>
      </c>
      <c r="E1967" s="504">
        <v>1.43</v>
      </c>
    </row>
    <row r="1968" spans="1:5">
      <c r="A1968" s="502">
        <v>40863</v>
      </c>
      <c r="B1968" s="503" t="s">
        <v>9896</v>
      </c>
      <c r="C1968" s="502" t="s">
        <v>1176</v>
      </c>
      <c r="D1968" s="502" t="s">
        <v>1335</v>
      </c>
      <c r="E1968" s="504">
        <v>270.51</v>
      </c>
    </row>
    <row r="1969" spans="1:5">
      <c r="A1969" s="502">
        <v>38475</v>
      </c>
      <c r="B1969" s="503" t="s">
        <v>9897</v>
      </c>
      <c r="C1969" s="502" t="s">
        <v>13</v>
      </c>
      <c r="D1969" s="502" t="s">
        <v>1308</v>
      </c>
      <c r="E1969" s="504">
        <v>34.200000000000003</v>
      </c>
    </row>
    <row r="1970" spans="1:5">
      <c r="A1970" s="502">
        <v>38474</v>
      </c>
      <c r="B1970" s="503" t="s">
        <v>9898</v>
      </c>
      <c r="C1970" s="502" t="s">
        <v>13</v>
      </c>
      <c r="D1970" s="502" t="s">
        <v>1308</v>
      </c>
      <c r="E1970" s="504">
        <v>42.27</v>
      </c>
    </row>
    <row r="1971" spans="1:5">
      <c r="A1971" s="502">
        <v>10886</v>
      </c>
      <c r="B1971" s="503" t="s">
        <v>9899</v>
      </c>
      <c r="C1971" s="502" t="s">
        <v>13</v>
      </c>
      <c r="D1971" s="502" t="s">
        <v>1308</v>
      </c>
      <c r="E1971" s="504">
        <v>210</v>
      </c>
    </row>
    <row r="1972" spans="1:5">
      <c r="A1972" s="502">
        <v>10888</v>
      </c>
      <c r="B1972" s="503" t="s">
        <v>9900</v>
      </c>
      <c r="C1972" s="502" t="s">
        <v>13</v>
      </c>
      <c r="D1972" s="502" t="s">
        <v>1308</v>
      </c>
      <c r="E1972" s="504">
        <v>664.61</v>
      </c>
    </row>
    <row r="1973" spans="1:5">
      <c r="A1973" s="502">
        <v>10889</v>
      </c>
      <c r="B1973" s="503" t="s">
        <v>9901</v>
      </c>
      <c r="C1973" s="502" t="s">
        <v>13</v>
      </c>
      <c r="D1973" s="502" t="s">
        <v>1308</v>
      </c>
      <c r="E1973" s="504">
        <v>720</v>
      </c>
    </row>
    <row r="1974" spans="1:5">
      <c r="A1974" s="502">
        <v>10890</v>
      </c>
      <c r="B1974" s="503" t="s">
        <v>9902</v>
      </c>
      <c r="C1974" s="502" t="s">
        <v>13</v>
      </c>
      <c r="D1974" s="502" t="s">
        <v>1308</v>
      </c>
      <c r="E1974" s="504">
        <v>332.3</v>
      </c>
    </row>
    <row r="1975" spans="1:5">
      <c r="A1975" s="502">
        <v>10891</v>
      </c>
      <c r="B1975" s="503" t="s">
        <v>9903</v>
      </c>
      <c r="C1975" s="502" t="s">
        <v>13</v>
      </c>
      <c r="D1975" s="502" t="s">
        <v>1308</v>
      </c>
      <c r="E1975" s="504">
        <v>203.07</v>
      </c>
    </row>
    <row r="1976" spans="1:5">
      <c r="A1976" s="502">
        <v>10892</v>
      </c>
      <c r="B1976" s="503" t="s">
        <v>9904</v>
      </c>
      <c r="C1976" s="502" t="s">
        <v>13</v>
      </c>
      <c r="D1976" s="502" t="s">
        <v>1335</v>
      </c>
      <c r="E1976" s="504">
        <v>240</v>
      </c>
    </row>
    <row r="1977" spans="1:5">
      <c r="A1977" s="502">
        <v>20977</v>
      </c>
      <c r="B1977" s="503" t="s">
        <v>9905</v>
      </c>
      <c r="C1977" s="502" t="s">
        <v>13</v>
      </c>
      <c r="D1977" s="502" t="s">
        <v>1308</v>
      </c>
      <c r="E1977" s="504">
        <v>286.14999999999998</v>
      </c>
    </row>
    <row r="1978" spans="1:5">
      <c r="A1978" s="502">
        <v>3073</v>
      </c>
      <c r="B1978" s="503" t="s">
        <v>9906</v>
      </c>
      <c r="C1978" s="502" t="s">
        <v>13</v>
      </c>
      <c r="D1978" s="502" t="s">
        <v>1308</v>
      </c>
      <c r="E1978" s="504"/>
    </row>
    <row r="1979" spans="1:5">
      <c r="A1979" s="502">
        <v>3074</v>
      </c>
      <c r="B1979" s="503" t="s">
        <v>9907</v>
      </c>
      <c r="C1979" s="502" t="s">
        <v>13</v>
      </c>
      <c r="D1979" s="502" t="s">
        <v>1308</v>
      </c>
      <c r="E1979" s="504"/>
    </row>
    <row r="1980" spans="1:5">
      <c r="A1980" s="502">
        <v>3076</v>
      </c>
      <c r="B1980" s="503" t="s">
        <v>9908</v>
      </c>
      <c r="C1980" s="502" t="s">
        <v>13</v>
      </c>
      <c r="D1980" s="502" t="s">
        <v>1308</v>
      </c>
      <c r="E1980" s="504"/>
    </row>
    <row r="1981" spans="1:5">
      <c r="A1981" s="502">
        <v>3075</v>
      </c>
      <c r="B1981" s="503" t="s">
        <v>9909</v>
      </c>
      <c r="C1981" s="502" t="s">
        <v>13</v>
      </c>
      <c r="D1981" s="502" t="s">
        <v>1308</v>
      </c>
      <c r="E1981" s="504"/>
    </row>
    <row r="1982" spans="1:5">
      <c r="A1982" s="502">
        <v>10781</v>
      </c>
      <c r="B1982" s="503" t="s">
        <v>9910</v>
      </c>
      <c r="C1982" s="502" t="s">
        <v>13</v>
      </c>
      <c r="D1982" s="502" t="s">
        <v>1308</v>
      </c>
      <c r="E1982" s="504"/>
    </row>
    <row r="1983" spans="1:5">
      <c r="A1983" s="502">
        <v>11480</v>
      </c>
      <c r="B1983" s="503" t="s">
        <v>9911</v>
      </c>
      <c r="C1983" s="502" t="s">
        <v>9296</v>
      </c>
      <c r="D1983" s="502" t="s">
        <v>1308</v>
      </c>
      <c r="E1983" s="504">
        <v>146.66999999999999</v>
      </c>
    </row>
    <row r="1984" spans="1:5">
      <c r="A1984" s="502">
        <v>43612</v>
      </c>
      <c r="B1984" s="503" t="s">
        <v>9912</v>
      </c>
      <c r="C1984" s="502" t="s">
        <v>9296</v>
      </c>
      <c r="D1984" s="502" t="s">
        <v>1308</v>
      </c>
      <c r="E1984" s="504">
        <v>115.44</v>
      </c>
    </row>
    <row r="1985" spans="1:5">
      <c r="A1985" s="502">
        <v>43613</v>
      </c>
      <c r="B1985" s="503" t="s">
        <v>9913</v>
      </c>
      <c r="C1985" s="502" t="s">
        <v>9296</v>
      </c>
      <c r="D1985" s="502" t="s">
        <v>1308</v>
      </c>
      <c r="E1985" s="504">
        <v>95.57</v>
      </c>
    </row>
    <row r="1986" spans="1:5">
      <c r="A1986" s="502">
        <v>11469</v>
      </c>
      <c r="B1986" s="503" t="s">
        <v>9914</v>
      </c>
      <c r="C1986" s="502" t="s">
        <v>13</v>
      </c>
      <c r="D1986" s="502" t="s">
        <v>1308</v>
      </c>
      <c r="E1986" s="504">
        <v>15.66</v>
      </c>
    </row>
    <row r="1987" spans="1:5">
      <c r="A1987" s="502">
        <v>11468</v>
      </c>
      <c r="B1987" s="503" t="s">
        <v>9915</v>
      </c>
      <c r="C1987" s="502" t="s">
        <v>13</v>
      </c>
      <c r="D1987" s="502" t="s">
        <v>1308</v>
      </c>
      <c r="E1987" s="504">
        <v>15.67</v>
      </c>
    </row>
    <row r="1988" spans="1:5">
      <c r="A1988" s="502">
        <v>11484</v>
      </c>
      <c r="B1988" s="503" t="s">
        <v>9916</v>
      </c>
      <c r="C1988" s="502" t="s">
        <v>13</v>
      </c>
      <c r="D1988" s="502" t="s">
        <v>1308</v>
      </c>
      <c r="E1988" s="504">
        <v>68.81</v>
      </c>
    </row>
    <row r="1989" spans="1:5">
      <c r="A1989" s="502">
        <v>38155</v>
      </c>
      <c r="B1989" s="503" t="s">
        <v>9917</v>
      </c>
      <c r="C1989" s="502" t="s">
        <v>13</v>
      </c>
      <c r="D1989" s="502" t="s">
        <v>1308</v>
      </c>
      <c r="E1989" s="504">
        <v>106.83</v>
      </c>
    </row>
    <row r="1990" spans="1:5">
      <c r="A1990" s="502">
        <v>11467</v>
      </c>
      <c r="B1990" s="503" t="s">
        <v>9918</v>
      </c>
      <c r="C1990" s="502" t="s">
        <v>13</v>
      </c>
      <c r="D1990" s="502" t="s">
        <v>1308</v>
      </c>
      <c r="E1990" s="504">
        <v>24.41</v>
      </c>
    </row>
    <row r="1991" spans="1:5">
      <c r="A1991" s="502">
        <v>38153</v>
      </c>
      <c r="B1991" s="503" t="s">
        <v>9919</v>
      </c>
      <c r="C1991" s="502" t="s">
        <v>9296</v>
      </c>
      <c r="D1991" s="502" t="s">
        <v>1308</v>
      </c>
      <c r="E1991" s="504">
        <v>62.36</v>
      </c>
    </row>
    <row r="1992" spans="1:5">
      <c r="A1992" s="502">
        <v>43607</v>
      </c>
      <c r="B1992" s="503" t="s">
        <v>9920</v>
      </c>
      <c r="C1992" s="502" t="s">
        <v>9296</v>
      </c>
      <c r="D1992" s="502" t="s">
        <v>1308</v>
      </c>
      <c r="E1992" s="504">
        <v>117.94</v>
      </c>
    </row>
    <row r="1993" spans="1:5">
      <c r="A1993" s="502">
        <v>3080</v>
      </c>
      <c r="B1993" s="503" t="s">
        <v>9921</v>
      </c>
      <c r="C1993" s="502" t="s">
        <v>9296</v>
      </c>
      <c r="D1993" s="502" t="s">
        <v>1335</v>
      </c>
      <c r="E1993" s="504">
        <v>79.3</v>
      </c>
    </row>
    <row r="1994" spans="1:5">
      <c r="A1994" s="502">
        <v>3081</v>
      </c>
      <c r="B1994" s="503" t="s">
        <v>9922</v>
      </c>
      <c r="C1994" s="502" t="s">
        <v>9296</v>
      </c>
      <c r="D1994" s="502" t="s">
        <v>1308</v>
      </c>
      <c r="E1994" s="504">
        <v>156.88999999999999</v>
      </c>
    </row>
    <row r="1995" spans="1:5">
      <c r="A1995" s="502">
        <v>3090</v>
      </c>
      <c r="B1995" s="503" t="s">
        <v>9923</v>
      </c>
      <c r="C1995" s="502" t="s">
        <v>9296</v>
      </c>
      <c r="D1995" s="502" t="s">
        <v>1308</v>
      </c>
      <c r="E1995" s="504">
        <v>70.78</v>
      </c>
    </row>
    <row r="1996" spans="1:5">
      <c r="A1996" s="502">
        <v>43611</v>
      </c>
      <c r="B1996" s="503" t="s">
        <v>9924</v>
      </c>
      <c r="C1996" s="502" t="s">
        <v>9296</v>
      </c>
      <c r="D1996" s="502" t="s">
        <v>1308</v>
      </c>
      <c r="E1996" s="504">
        <v>117.45</v>
      </c>
    </row>
    <row r="1997" spans="1:5">
      <c r="A1997" s="502">
        <v>3103</v>
      </c>
      <c r="B1997" s="503" t="s">
        <v>9925</v>
      </c>
      <c r="C1997" s="502" t="s">
        <v>13</v>
      </c>
      <c r="D1997" s="502" t="s">
        <v>1308</v>
      </c>
      <c r="E1997" s="504">
        <v>58.68</v>
      </c>
    </row>
    <row r="1998" spans="1:5">
      <c r="A1998" s="502">
        <v>3097</v>
      </c>
      <c r="B1998" s="503" t="s">
        <v>9926</v>
      </c>
      <c r="C1998" s="502" t="s">
        <v>9296</v>
      </c>
      <c r="D1998" s="502" t="s">
        <v>1308</v>
      </c>
      <c r="E1998" s="504">
        <v>88.79</v>
      </c>
    </row>
    <row r="1999" spans="1:5">
      <c r="A1999" s="502">
        <v>3099</v>
      </c>
      <c r="B1999" s="503" t="s">
        <v>9927</v>
      </c>
      <c r="C1999" s="502" t="s">
        <v>9296</v>
      </c>
      <c r="D1999" s="502" t="s">
        <v>1308</v>
      </c>
      <c r="E1999" s="504">
        <v>142.16999999999999</v>
      </c>
    </row>
    <row r="2000" spans="1:5">
      <c r="A2000" s="502">
        <v>38151</v>
      </c>
      <c r="B2000" s="503" t="s">
        <v>9928</v>
      </c>
      <c r="C2000" s="502" t="s">
        <v>9296</v>
      </c>
      <c r="D2000" s="502" t="s">
        <v>1308</v>
      </c>
      <c r="E2000" s="504">
        <v>103.07</v>
      </c>
    </row>
    <row r="2001" spans="1:5">
      <c r="A2001" s="502">
        <v>38152</v>
      </c>
      <c r="B2001" s="503" t="s">
        <v>9929</v>
      </c>
      <c r="C2001" s="502" t="s">
        <v>9296</v>
      </c>
      <c r="D2001" s="502" t="s">
        <v>1308</v>
      </c>
      <c r="E2001" s="504">
        <v>166.26</v>
      </c>
    </row>
    <row r="2002" spans="1:5">
      <c r="A2002" s="502">
        <v>43610</v>
      </c>
      <c r="B2002" s="503" t="s">
        <v>9930</v>
      </c>
      <c r="C2002" s="502" t="s">
        <v>9296</v>
      </c>
      <c r="D2002" s="502" t="s">
        <v>1308</v>
      </c>
      <c r="E2002" s="504">
        <v>88.1</v>
      </c>
    </row>
    <row r="2003" spans="1:5">
      <c r="A2003" s="502">
        <v>3093</v>
      </c>
      <c r="B2003" s="503" t="s">
        <v>9931</v>
      </c>
      <c r="C2003" s="502" t="s">
        <v>9296</v>
      </c>
      <c r="D2003" s="502" t="s">
        <v>1308</v>
      </c>
      <c r="E2003" s="504">
        <v>142.16999999999999</v>
      </c>
    </row>
    <row r="2004" spans="1:5">
      <c r="A2004" s="502">
        <v>38165</v>
      </c>
      <c r="B2004" s="503" t="s">
        <v>9932</v>
      </c>
      <c r="C2004" s="502" t="s">
        <v>9296</v>
      </c>
      <c r="D2004" s="502" t="s">
        <v>1308</v>
      </c>
      <c r="E2004" s="504">
        <v>68.62</v>
      </c>
    </row>
    <row r="2005" spans="1:5">
      <c r="A2005" s="502">
        <v>38177</v>
      </c>
      <c r="B2005" s="503" t="s">
        <v>9933</v>
      </c>
      <c r="C2005" s="502" t="s">
        <v>13</v>
      </c>
      <c r="D2005" s="502" t="s">
        <v>1308</v>
      </c>
      <c r="E2005" s="504">
        <v>20.39</v>
      </c>
    </row>
    <row r="2006" spans="1:5">
      <c r="A2006" s="502">
        <v>11458</v>
      </c>
      <c r="B2006" s="503" t="s">
        <v>9934</v>
      </c>
      <c r="C2006" s="502" t="s">
        <v>13</v>
      </c>
      <c r="D2006" s="502" t="s">
        <v>1308</v>
      </c>
      <c r="E2006" s="504">
        <v>24.34</v>
      </c>
    </row>
    <row r="2007" spans="1:5">
      <c r="A2007" s="502">
        <v>3108</v>
      </c>
      <c r="B2007" s="503" t="s">
        <v>9935</v>
      </c>
      <c r="C2007" s="502" t="s">
        <v>13</v>
      </c>
      <c r="D2007" s="502" t="s">
        <v>1308</v>
      </c>
      <c r="E2007" s="504">
        <v>103.49</v>
      </c>
    </row>
    <row r="2008" spans="1:5">
      <c r="A2008" s="502">
        <v>3105</v>
      </c>
      <c r="B2008" s="503" t="s">
        <v>9936</v>
      </c>
      <c r="C2008" s="502" t="s">
        <v>13</v>
      </c>
      <c r="D2008" s="502" t="s">
        <v>1308</v>
      </c>
      <c r="E2008" s="504">
        <v>135.36000000000001</v>
      </c>
    </row>
    <row r="2009" spans="1:5">
      <c r="A2009" s="502">
        <v>38178</v>
      </c>
      <c r="B2009" s="503" t="s">
        <v>9937</v>
      </c>
      <c r="C2009" s="502" t="s">
        <v>13</v>
      </c>
      <c r="D2009" s="502" t="s">
        <v>1308</v>
      </c>
      <c r="E2009" s="504">
        <v>22.43</v>
      </c>
    </row>
    <row r="2010" spans="1:5">
      <c r="A2010" s="502">
        <v>43575</v>
      </c>
      <c r="B2010" s="503" t="s">
        <v>9938</v>
      </c>
      <c r="C2010" s="502" t="s">
        <v>13</v>
      </c>
      <c r="D2010" s="502" t="s">
        <v>1308</v>
      </c>
      <c r="E2010" s="504">
        <v>48.61</v>
      </c>
    </row>
    <row r="2011" spans="1:5">
      <c r="A2011" s="502">
        <v>43577</v>
      </c>
      <c r="B2011" s="503" t="s">
        <v>9939</v>
      </c>
      <c r="C2011" s="502" t="s">
        <v>13</v>
      </c>
      <c r="D2011" s="502" t="s">
        <v>1308</v>
      </c>
      <c r="E2011" s="504">
        <v>84.52</v>
      </c>
    </row>
    <row r="2012" spans="1:5">
      <c r="A2012" s="502">
        <v>43458</v>
      </c>
      <c r="B2012" s="503" t="s">
        <v>9940</v>
      </c>
      <c r="C2012" s="502" t="s">
        <v>250</v>
      </c>
      <c r="D2012" s="502" t="s">
        <v>1335</v>
      </c>
      <c r="E2012" s="504">
        <v>0.06</v>
      </c>
    </row>
    <row r="2013" spans="1:5">
      <c r="A2013" s="502">
        <v>43470</v>
      </c>
      <c r="B2013" s="503" t="s">
        <v>9941</v>
      </c>
      <c r="C2013" s="502" t="s">
        <v>1176</v>
      </c>
      <c r="D2013" s="502" t="s">
        <v>1335</v>
      </c>
      <c r="E2013" s="504">
        <v>11.14</v>
      </c>
    </row>
    <row r="2014" spans="1:5">
      <c r="A2014" s="502">
        <v>43459</v>
      </c>
      <c r="B2014" s="503" t="s">
        <v>9942</v>
      </c>
      <c r="C2014" s="502" t="s">
        <v>250</v>
      </c>
      <c r="D2014" s="502" t="s">
        <v>1335</v>
      </c>
      <c r="E2014" s="504">
        <v>0.44</v>
      </c>
    </row>
    <row r="2015" spans="1:5">
      <c r="A2015" s="502">
        <v>43471</v>
      </c>
      <c r="B2015" s="503" t="s">
        <v>9943</v>
      </c>
      <c r="C2015" s="502" t="s">
        <v>1176</v>
      </c>
      <c r="D2015" s="502" t="s">
        <v>1335</v>
      </c>
      <c r="E2015" s="504">
        <v>82.31</v>
      </c>
    </row>
    <row r="2016" spans="1:5">
      <c r="A2016" s="502">
        <v>43460</v>
      </c>
      <c r="B2016" s="503" t="s">
        <v>9944</v>
      </c>
      <c r="C2016" s="502" t="s">
        <v>250</v>
      </c>
      <c r="D2016" s="502" t="s">
        <v>1335</v>
      </c>
      <c r="E2016" s="504">
        <v>0.86</v>
      </c>
    </row>
    <row r="2017" spans="1:5">
      <c r="A2017" s="502">
        <v>43472</v>
      </c>
      <c r="B2017" s="503" t="s">
        <v>9945</v>
      </c>
      <c r="C2017" s="502" t="s">
        <v>1176</v>
      </c>
      <c r="D2017" s="502" t="s">
        <v>1335</v>
      </c>
      <c r="E2017" s="504">
        <v>161.72999999999999</v>
      </c>
    </row>
    <row r="2018" spans="1:5">
      <c r="A2018" s="502">
        <v>43461</v>
      </c>
      <c r="B2018" s="503" t="s">
        <v>9946</v>
      </c>
      <c r="C2018" s="502" t="s">
        <v>250</v>
      </c>
      <c r="D2018" s="502" t="s">
        <v>1335</v>
      </c>
      <c r="E2018" s="504">
        <v>0.31</v>
      </c>
    </row>
    <row r="2019" spans="1:5">
      <c r="A2019" s="502">
        <v>43473</v>
      </c>
      <c r="B2019" s="503" t="s">
        <v>9947</v>
      </c>
      <c r="C2019" s="502" t="s">
        <v>1176</v>
      </c>
      <c r="D2019" s="502" t="s">
        <v>1335</v>
      </c>
      <c r="E2019" s="504">
        <v>59.01</v>
      </c>
    </row>
    <row r="2020" spans="1:5">
      <c r="A2020" s="502">
        <v>43463</v>
      </c>
      <c r="B2020" s="503" t="s">
        <v>9948</v>
      </c>
      <c r="C2020" s="502" t="s">
        <v>250</v>
      </c>
      <c r="D2020" s="502" t="s">
        <v>1335</v>
      </c>
      <c r="E2020" s="504">
        <v>0.08</v>
      </c>
    </row>
    <row r="2021" spans="1:5">
      <c r="A2021" s="502">
        <v>43475</v>
      </c>
      <c r="B2021" s="503" t="s">
        <v>9949</v>
      </c>
      <c r="C2021" s="502" t="s">
        <v>1176</v>
      </c>
      <c r="D2021" s="502" t="s">
        <v>1335</v>
      </c>
      <c r="E2021" s="504">
        <v>15.46</v>
      </c>
    </row>
    <row r="2022" spans="1:5">
      <c r="A2022" s="502">
        <v>43462</v>
      </c>
      <c r="B2022" s="503" t="s">
        <v>9950</v>
      </c>
      <c r="C2022" s="502" t="s">
        <v>250</v>
      </c>
      <c r="D2022" s="502" t="s">
        <v>1335</v>
      </c>
      <c r="E2022" s="504">
        <v>0.01</v>
      </c>
    </row>
    <row r="2023" spans="1:5">
      <c r="A2023" s="502">
        <v>43474</v>
      </c>
      <c r="B2023" s="503" t="s">
        <v>9951</v>
      </c>
      <c r="C2023" s="502" t="s">
        <v>1176</v>
      </c>
      <c r="D2023" s="502" t="s">
        <v>1335</v>
      </c>
      <c r="E2023" s="504">
        <v>2.35</v>
      </c>
    </row>
    <row r="2024" spans="1:5">
      <c r="A2024" s="502">
        <v>43464</v>
      </c>
      <c r="B2024" s="503" t="s">
        <v>9952</v>
      </c>
      <c r="C2024" s="502" t="s">
        <v>250</v>
      </c>
      <c r="D2024" s="502" t="s">
        <v>1335</v>
      </c>
      <c r="E2024" s="504">
        <v>0.01</v>
      </c>
    </row>
    <row r="2025" spans="1:5">
      <c r="A2025" s="502">
        <v>43476</v>
      </c>
      <c r="B2025" s="503" t="s">
        <v>9953</v>
      </c>
      <c r="C2025" s="502" t="s">
        <v>1176</v>
      </c>
      <c r="D2025" s="502" t="s">
        <v>1335</v>
      </c>
      <c r="E2025" s="504">
        <v>0.01</v>
      </c>
    </row>
    <row r="2026" spans="1:5">
      <c r="A2026" s="502">
        <v>43465</v>
      </c>
      <c r="B2026" s="503" t="s">
        <v>9954</v>
      </c>
      <c r="C2026" s="502" t="s">
        <v>250</v>
      </c>
      <c r="D2026" s="502" t="s">
        <v>1335</v>
      </c>
      <c r="E2026" s="504">
        <v>0.78</v>
      </c>
    </row>
    <row r="2027" spans="1:5">
      <c r="A2027" s="502">
        <v>43477</v>
      </c>
      <c r="B2027" s="503" t="s">
        <v>9955</v>
      </c>
      <c r="C2027" s="502" t="s">
        <v>1176</v>
      </c>
      <c r="D2027" s="502" t="s">
        <v>1335</v>
      </c>
      <c r="E2027" s="504">
        <v>147.87</v>
      </c>
    </row>
    <row r="2028" spans="1:5">
      <c r="A2028" s="502">
        <v>43466</v>
      </c>
      <c r="B2028" s="503" t="s">
        <v>9956</v>
      </c>
      <c r="C2028" s="502" t="s">
        <v>250</v>
      </c>
      <c r="D2028" s="502" t="s">
        <v>1335</v>
      </c>
      <c r="E2028" s="504">
        <v>2.0499999999999998</v>
      </c>
    </row>
    <row r="2029" spans="1:5">
      <c r="A2029" s="502">
        <v>43478</v>
      </c>
      <c r="B2029" s="503" t="s">
        <v>9957</v>
      </c>
      <c r="C2029" s="502" t="s">
        <v>1176</v>
      </c>
      <c r="D2029" s="502" t="s">
        <v>1335</v>
      </c>
      <c r="E2029" s="504">
        <v>387.36</v>
      </c>
    </row>
    <row r="2030" spans="1:5">
      <c r="A2030" s="502">
        <v>43467</v>
      </c>
      <c r="B2030" s="503" t="s">
        <v>9958</v>
      </c>
      <c r="C2030" s="502" t="s">
        <v>250</v>
      </c>
      <c r="D2030" s="502" t="s">
        <v>1335</v>
      </c>
      <c r="E2030" s="504">
        <v>0.61</v>
      </c>
    </row>
    <row r="2031" spans="1:5">
      <c r="A2031" s="502">
        <v>43479</v>
      </c>
      <c r="B2031" s="503" t="s">
        <v>9959</v>
      </c>
      <c r="C2031" s="502" t="s">
        <v>1176</v>
      </c>
      <c r="D2031" s="502" t="s">
        <v>1335</v>
      </c>
      <c r="E2031" s="504">
        <v>114.77</v>
      </c>
    </row>
    <row r="2032" spans="1:5">
      <c r="A2032" s="502">
        <v>43468</v>
      </c>
      <c r="B2032" s="503" t="s">
        <v>9960</v>
      </c>
      <c r="C2032" s="502" t="s">
        <v>250</v>
      </c>
      <c r="D2032" s="502" t="s">
        <v>1335</v>
      </c>
      <c r="E2032" s="504">
        <v>1.21</v>
      </c>
    </row>
    <row r="2033" spans="1:5">
      <c r="A2033" s="502">
        <v>43480</v>
      </c>
      <c r="B2033" s="503" t="s">
        <v>9961</v>
      </c>
      <c r="C2033" s="502" t="s">
        <v>1176</v>
      </c>
      <c r="D2033" s="502" t="s">
        <v>1335</v>
      </c>
      <c r="E2033" s="504">
        <v>228.92</v>
      </c>
    </row>
    <row r="2034" spans="1:5">
      <c r="A2034" s="502">
        <v>43469</v>
      </c>
      <c r="B2034" s="503" t="s">
        <v>9962</v>
      </c>
      <c r="C2034" s="502" t="s">
        <v>250</v>
      </c>
      <c r="D2034" s="502" t="s">
        <v>1335</v>
      </c>
      <c r="E2034" s="504">
        <v>0.05</v>
      </c>
    </row>
    <row r="2035" spans="1:5">
      <c r="A2035" s="502">
        <v>43481</v>
      </c>
      <c r="B2035" s="503" t="s">
        <v>9963</v>
      </c>
      <c r="C2035" s="502" t="s">
        <v>1176</v>
      </c>
      <c r="D2035" s="502" t="s">
        <v>1335</v>
      </c>
      <c r="E2035" s="504">
        <v>9.89</v>
      </c>
    </row>
    <row r="2036" spans="1:5">
      <c r="A2036" s="502">
        <v>3119</v>
      </c>
      <c r="B2036" s="503" t="s">
        <v>9964</v>
      </c>
      <c r="C2036" s="502" t="s">
        <v>13</v>
      </c>
      <c r="D2036" s="502" t="s">
        <v>1308</v>
      </c>
      <c r="E2036" s="504">
        <v>2.63</v>
      </c>
    </row>
    <row r="2037" spans="1:5">
      <c r="A2037" s="502">
        <v>3122</v>
      </c>
      <c r="B2037" s="503" t="s">
        <v>9965</v>
      </c>
      <c r="C2037" s="502" t="s">
        <v>13</v>
      </c>
      <c r="D2037" s="502" t="s">
        <v>1308</v>
      </c>
      <c r="E2037" s="504">
        <v>5.36</v>
      </c>
    </row>
    <row r="2038" spans="1:5">
      <c r="A2038" s="502">
        <v>3121</v>
      </c>
      <c r="B2038" s="503" t="s">
        <v>9966</v>
      </c>
      <c r="C2038" s="502" t="s">
        <v>13</v>
      </c>
      <c r="D2038" s="502" t="s">
        <v>1308</v>
      </c>
      <c r="E2038" s="504">
        <v>6.08</v>
      </c>
    </row>
    <row r="2039" spans="1:5">
      <c r="A2039" s="502">
        <v>3120</v>
      </c>
      <c r="B2039" s="503" t="s">
        <v>9967</v>
      </c>
      <c r="C2039" s="502" t="s">
        <v>13</v>
      </c>
      <c r="D2039" s="502" t="s">
        <v>1308</v>
      </c>
      <c r="E2039" s="504">
        <v>11.52</v>
      </c>
    </row>
    <row r="2040" spans="1:5">
      <c r="A2040" s="502">
        <v>11455</v>
      </c>
      <c r="B2040" s="503" t="s">
        <v>9968</v>
      </c>
      <c r="C2040" s="502" t="s">
        <v>13</v>
      </c>
      <c r="D2040" s="502" t="s">
        <v>1308</v>
      </c>
      <c r="E2040" s="504">
        <v>16.670000000000002</v>
      </c>
    </row>
    <row r="2041" spans="1:5">
      <c r="A2041" s="502">
        <v>11456</v>
      </c>
      <c r="B2041" s="503" t="s">
        <v>9969</v>
      </c>
      <c r="C2041" s="502" t="s">
        <v>13</v>
      </c>
      <c r="D2041" s="502" t="s">
        <v>1308</v>
      </c>
      <c r="E2041" s="504">
        <v>19.920000000000002</v>
      </c>
    </row>
    <row r="2042" spans="1:5">
      <c r="A2042" s="502">
        <v>3107</v>
      </c>
      <c r="B2042" s="503" t="s">
        <v>9970</v>
      </c>
      <c r="C2042" s="502" t="s">
        <v>13</v>
      </c>
      <c r="D2042" s="502" t="s">
        <v>1308</v>
      </c>
      <c r="E2042" s="504">
        <v>8.4</v>
      </c>
    </row>
    <row r="2043" spans="1:5">
      <c r="A2043" s="502">
        <v>43583</v>
      </c>
      <c r="B2043" s="503" t="s">
        <v>9971</v>
      </c>
      <c r="C2043" s="502" t="s">
        <v>13</v>
      </c>
      <c r="D2043" s="502" t="s">
        <v>1308</v>
      </c>
      <c r="E2043" s="504">
        <v>9.48</v>
      </c>
    </row>
    <row r="2044" spans="1:5">
      <c r="A2044" s="502">
        <v>43586</v>
      </c>
      <c r="B2044" s="503" t="s">
        <v>9972</v>
      </c>
      <c r="C2044" s="502" t="s">
        <v>13</v>
      </c>
      <c r="D2044" s="502" t="s">
        <v>1308</v>
      </c>
      <c r="E2044" s="504">
        <v>9.7100000000000009</v>
      </c>
    </row>
    <row r="2045" spans="1:5">
      <c r="A2045" s="502">
        <v>11461</v>
      </c>
      <c r="B2045" s="503" t="s">
        <v>9973</v>
      </c>
      <c r="C2045" s="502" t="s">
        <v>13</v>
      </c>
      <c r="D2045" s="502" t="s">
        <v>1308</v>
      </c>
      <c r="E2045" s="504">
        <v>10.58</v>
      </c>
    </row>
    <row r="2046" spans="1:5">
      <c r="A2046" s="502">
        <v>43587</v>
      </c>
      <c r="B2046" s="503" t="s">
        <v>9974</v>
      </c>
      <c r="C2046" s="502" t="s">
        <v>13</v>
      </c>
      <c r="D2046" s="502" t="s">
        <v>1308</v>
      </c>
      <c r="E2046" s="504">
        <v>12.21</v>
      </c>
    </row>
    <row r="2047" spans="1:5">
      <c r="A2047" s="502">
        <v>3106</v>
      </c>
      <c r="B2047" s="503" t="s">
        <v>9975</v>
      </c>
      <c r="C2047" s="502" t="s">
        <v>13</v>
      </c>
      <c r="D2047" s="502" t="s">
        <v>1308</v>
      </c>
      <c r="E2047" s="504">
        <v>15.49</v>
      </c>
    </row>
    <row r="2048" spans="1:5">
      <c r="A2048" s="502">
        <v>44539</v>
      </c>
      <c r="B2048" s="503" t="s">
        <v>9976</v>
      </c>
      <c r="C2048" s="502" t="s">
        <v>27</v>
      </c>
      <c r="D2048" s="502" t="s">
        <v>1308</v>
      </c>
      <c r="E2048" s="504">
        <v>3.64</v>
      </c>
    </row>
    <row r="2049" spans="1:5">
      <c r="A2049" s="502">
        <v>3123</v>
      </c>
      <c r="B2049" s="503" t="s">
        <v>9977</v>
      </c>
      <c r="C2049" s="502" t="s">
        <v>27</v>
      </c>
      <c r="D2049" s="502" t="s">
        <v>1335</v>
      </c>
      <c r="E2049" s="504">
        <v>3.4</v>
      </c>
    </row>
    <row r="2050" spans="1:5">
      <c r="A2050" s="502">
        <v>38125</v>
      </c>
      <c r="B2050" s="503" t="s">
        <v>9978</v>
      </c>
      <c r="C2050" s="502" t="s">
        <v>27</v>
      </c>
      <c r="D2050" s="502" t="s">
        <v>1308</v>
      </c>
      <c r="E2050" s="504">
        <v>1.28</v>
      </c>
    </row>
    <row r="2051" spans="1:5">
      <c r="A2051" s="502">
        <v>39014</v>
      </c>
      <c r="B2051" s="503" t="s">
        <v>9979</v>
      </c>
      <c r="C2051" s="502" t="s">
        <v>27</v>
      </c>
      <c r="D2051" s="502" t="s">
        <v>1308</v>
      </c>
      <c r="E2051" s="504">
        <v>9.3000000000000007</v>
      </c>
    </row>
    <row r="2052" spans="1:5">
      <c r="A2052" s="502">
        <v>39365</v>
      </c>
      <c r="B2052" s="503" t="s">
        <v>9980</v>
      </c>
      <c r="C2052" s="502" t="s">
        <v>13</v>
      </c>
      <c r="D2052" s="502" t="s">
        <v>1308</v>
      </c>
      <c r="E2052" s="504">
        <v>2187.9899999999998</v>
      </c>
    </row>
    <row r="2053" spans="1:5">
      <c r="A2053" s="502">
        <v>39366</v>
      </c>
      <c r="B2053" s="503" t="s">
        <v>9981</v>
      </c>
      <c r="C2053" s="502" t="s">
        <v>13</v>
      </c>
      <c r="D2053" s="502" t="s">
        <v>1308</v>
      </c>
      <c r="E2053" s="504">
        <v>3319.55</v>
      </c>
    </row>
    <row r="2054" spans="1:5">
      <c r="A2054" s="502">
        <v>39367</v>
      </c>
      <c r="B2054" s="503" t="s">
        <v>9982</v>
      </c>
      <c r="C2054" s="502" t="s">
        <v>13</v>
      </c>
      <c r="D2054" s="502" t="s">
        <v>1308</v>
      </c>
      <c r="E2054" s="504">
        <v>5687.82</v>
      </c>
    </row>
    <row r="2055" spans="1:5">
      <c r="A2055" s="502">
        <v>37394</v>
      </c>
      <c r="B2055" s="503" t="s">
        <v>9983</v>
      </c>
      <c r="C2055" s="502" t="s">
        <v>9984</v>
      </c>
      <c r="D2055" s="502" t="s">
        <v>1308</v>
      </c>
      <c r="E2055" s="504"/>
    </row>
    <row r="2056" spans="1:5">
      <c r="A2056" s="502">
        <v>14146</v>
      </c>
      <c r="B2056" s="503" t="s">
        <v>9985</v>
      </c>
      <c r="C2056" s="502" t="s">
        <v>9984</v>
      </c>
      <c r="D2056" s="502" t="s">
        <v>1335</v>
      </c>
      <c r="E2056" s="504"/>
    </row>
    <row r="2057" spans="1:5">
      <c r="A2057" s="502">
        <v>938</v>
      </c>
      <c r="B2057" s="503" t="s">
        <v>9986</v>
      </c>
      <c r="C2057" s="502" t="s">
        <v>12</v>
      </c>
      <c r="D2057" s="502" t="s">
        <v>1308</v>
      </c>
      <c r="E2057" s="504">
        <v>2.0099999999999998</v>
      </c>
    </row>
    <row r="2058" spans="1:5">
      <c r="A2058" s="502">
        <v>937</v>
      </c>
      <c r="B2058" s="503" t="s">
        <v>9987</v>
      </c>
      <c r="C2058" s="502" t="s">
        <v>12</v>
      </c>
      <c r="D2058" s="502" t="s">
        <v>1308</v>
      </c>
      <c r="E2058" s="504">
        <v>11.75</v>
      </c>
    </row>
    <row r="2059" spans="1:5">
      <c r="A2059" s="502">
        <v>939</v>
      </c>
      <c r="B2059" s="503" t="s">
        <v>9988</v>
      </c>
      <c r="C2059" s="502" t="s">
        <v>12</v>
      </c>
      <c r="D2059" s="502" t="s">
        <v>1308</v>
      </c>
      <c r="E2059" s="504">
        <v>3.26</v>
      </c>
    </row>
    <row r="2060" spans="1:5">
      <c r="A2060" s="502">
        <v>944</v>
      </c>
      <c r="B2060" s="503" t="s">
        <v>9989</v>
      </c>
      <c r="C2060" s="502" t="s">
        <v>12</v>
      </c>
      <c r="D2060" s="502" t="s">
        <v>1308</v>
      </c>
      <c r="E2060" s="504">
        <v>5.15</v>
      </c>
    </row>
    <row r="2061" spans="1:5">
      <c r="A2061" s="502">
        <v>940</v>
      </c>
      <c r="B2061" s="503" t="s">
        <v>9990</v>
      </c>
      <c r="C2061" s="502" t="s">
        <v>12</v>
      </c>
      <c r="D2061" s="502" t="s">
        <v>1308</v>
      </c>
      <c r="E2061" s="504">
        <v>7.43</v>
      </c>
    </row>
    <row r="2062" spans="1:5">
      <c r="A2062" s="502">
        <v>44397</v>
      </c>
      <c r="B2062" s="503" t="s">
        <v>9991</v>
      </c>
      <c r="C2062" s="502" t="s">
        <v>12</v>
      </c>
      <c r="D2062" s="502" t="s">
        <v>1308</v>
      </c>
      <c r="E2062" s="504">
        <v>4.26</v>
      </c>
    </row>
    <row r="2063" spans="1:5">
      <c r="A2063" s="502">
        <v>406</v>
      </c>
      <c r="B2063" s="503" t="s">
        <v>9992</v>
      </c>
      <c r="C2063" s="502" t="s">
        <v>13</v>
      </c>
      <c r="D2063" s="502" t="s">
        <v>1308</v>
      </c>
      <c r="E2063" s="504">
        <v>87.93</v>
      </c>
    </row>
    <row r="2064" spans="1:5">
      <c r="A2064" s="502">
        <v>42529</v>
      </c>
      <c r="B2064" s="503" t="s">
        <v>9993</v>
      </c>
      <c r="C2064" s="502" t="s">
        <v>12</v>
      </c>
      <c r="D2064" s="502" t="s">
        <v>1308</v>
      </c>
      <c r="E2064" s="504">
        <v>1.37</v>
      </c>
    </row>
    <row r="2065" spans="1:5">
      <c r="A2065" s="502">
        <v>39634</v>
      </c>
      <c r="B2065" s="503" t="s">
        <v>9994</v>
      </c>
      <c r="C2065" s="502" t="s">
        <v>12</v>
      </c>
      <c r="D2065" s="502" t="s">
        <v>1308</v>
      </c>
      <c r="E2065" s="504">
        <v>7.79</v>
      </c>
    </row>
    <row r="2066" spans="1:5">
      <c r="A2066" s="502">
        <v>39701</v>
      </c>
      <c r="B2066" s="503" t="s">
        <v>9995</v>
      </c>
      <c r="C2066" s="502" t="s">
        <v>13</v>
      </c>
      <c r="D2066" s="502" t="s">
        <v>1308</v>
      </c>
      <c r="E2066" s="504">
        <v>88.91</v>
      </c>
    </row>
    <row r="2067" spans="1:5">
      <c r="A2067" s="502">
        <v>12815</v>
      </c>
      <c r="B2067" s="503" t="s">
        <v>9996</v>
      </c>
      <c r="C2067" s="502" t="s">
        <v>13</v>
      </c>
      <c r="D2067" s="502" t="s">
        <v>1308</v>
      </c>
      <c r="E2067" s="504">
        <v>10.66</v>
      </c>
    </row>
    <row r="2068" spans="1:5">
      <c r="A2068" s="502">
        <v>39431</v>
      </c>
      <c r="B2068" s="503" t="s">
        <v>9997</v>
      </c>
      <c r="C2068" s="502" t="s">
        <v>12</v>
      </c>
      <c r="D2068" s="502" t="s">
        <v>1308</v>
      </c>
      <c r="E2068" s="504">
        <v>0.27</v>
      </c>
    </row>
    <row r="2069" spans="1:5">
      <c r="A2069" s="502">
        <v>39432</v>
      </c>
      <c r="B2069" s="503" t="s">
        <v>9998</v>
      </c>
      <c r="C2069" s="502" t="s">
        <v>12</v>
      </c>
      <c r="D2069" s="502" t="s">
        <v>1308</v>
      </c>
      <c r="E2069" s="504">
        <v>2.46</v>
      </c>
    </row>
    <row r="2070" spans="1:5">
      <c r="A2070" s="502">
        <v>20111</v>
      </c>
      <c r="B2070" s="503" t="s">
        <v>9999</v>
      </c>
      <c r="C2070" s="502" t="s">
        <v>13</v>
      </c>
      <c r="D2070" s="502" t="s">
        <v>1335</v>
      </c>
      <c r="E2070" s="504">
        <v>11.2</v>
      </c>
    </row>
    <row r="2071" spans="1:5">
      <c r="A2071" s="502">
        <v>21127</v>
      </c>
      <c r="B2071" s="503" t="s">
        <v>10000</v>
      </c>
      <c r="C2071" s="502" t="s">
        <v>13</v>
      </c>
      <c r="D2071" s="502" t="s">
        <v>1308</v>
      </c>
      <c r="E2071" s="504">
        <v>4.2300000000000004</v>
      </c>
    </row>
    <row r="2072" spans="1:5">
      <c r="A2072" s="502">
        <v>404</v>
      </c>
      <c r="B2072" s="503" t="s">
        <v>10001</v>
      </c>
      <c r="C2072" s="502" t="s">
        <v>12</v>
      </c>
      <c r="D2072" s="502" t="s">
        <v>1308</v>
      </c>
      <c r="E2072" s="504">
        <v>1.52</v>
      </c>
    </row>
    <row r="2073" spans="1:5">
      <c r="A2073" s="502">
        <v>14151</v>
      </c>
      <c r="B2073" s="503" t="s">
        <v>10002</v>
      </c>
      <c r="C2073" s="502" t="s">
        <v>13</v>
      </c>
      <c r="D2073" s="502" t="s">
        <v>1308</v>
      </c>
      <c r="E2073" s="504"/>
    </row>
    <row r="2074" spans="1:5">
      <c r="A2074" s="502">
        <v>14153</v>
      </c>
      <c r="B2074" s="503" t="s">
        <v>10003</v>
      </c>
      <c r="C2074" s="502" t="s">
        <v>13</v>
      </c>
      <c r="D2074" s="502" t="s">
        <v>1308</v>
      </c>
      <c r="E2074" s="504"/>
    </row>
    <row r="2075" spans="1:5">
      <c r="A2075" s="502">
        <v>14152</v>
      </c>
      <c r="B2075" s="503" t="s">
        <v>10004</v>
      </c>
      <c r="C2075" s="502" t="s">
        <v>13</v>
      </c>
      <c r="D2075" s="502" t="s">
        <v>1308</v>
      </c>
      <c r="E2075" s="504"/>
    </row>
    <row r="2076" spans="1:5">
      <c r="A2076" s="502">
        <v>14154</v>
      </c>
      <c r="B2076" s="503" t="s">
        <v>10005</v>
      </c>
      <c r="C2076" s="502" t="s">
        <v>13</v>
      </c>
      <c r="D2076" s="502" t="s">
        <v>1308</v>
      </c>
      <c r="E2076" s="504"/>
    </row>
    <row r="2077" spans="1:5">
      <c r="A2077" s="502">
        <v>3143</v>
      </c>
      <c r="B2077" s="503" t="s">
        <v>10006</v>
      </c>
      <c r="C2077" s="502" t="s">
        <v>13</v>
      </c>
      <c r="D2077" s="502" t="s">
        <v>1308</v>
      </c>
      <c r="E2077" s="504">
        <v>9.1</v>
      </c>
    </row>
    <row r="2078" spans="1:5">
      <c r="A2078" s="502">
        <v>3146</v>
      </c>
      <c r="B2078" s="503" t="s">
        <v>10007</v>
      </c>
      <c r="C2078" s="502" t="s">
        <v>13</v>
      </c>
      <c r="D2078" s="502" t="s">
        <v>1335</v>
      </c>
      <c r="E2078" s="504">
        <v>4</v>
      </c>
    </row>
    <row r="2079" spans="1:5">
      <c r="A2079" s="502">
        <v>3148</v>
      </c>
      <c r="B2079" s="503" t="s">
        <v>10008</v>
      </c>
      <c r="C2079" s="502" t="s">
        <v>13</v>
      </c>
      <c r="D2079" s="502" t="s">
        <v>1308</v>
      </c>
      <c r="E2079" s="504">
        <v>14.75</v>
      </c>
    </row>
    <row r="2080" spans="1:5">
      <c r="A2080" s="502">
        <v>4310</v>
      </c>
      <c r="B2080" s="503" t="s">
        <v>10009</v>
      </c>
      <c r="C2080" s="502" t="s">
        <v>13</v>
      </c>
      <c r="D2080" s="502" t="s">
        <v>1308</v>
      </c>
      <c r="E2080" s="504"/>
    </row>
    <row r="2081" spans="1:5">
      <c r="A2081" s="502">
        <v>4311</v>
      </c>
      <c r="B2081" s="503" t="s">
        <v>10010</v>
      </c>
      <c r="C2081" s="502" t="s">
        <v>13</v>
      </c>
      <c r="D2081" s="502" t="s">
        <v>1308</v>
      </c>
      <c r="E2081" s="504"/>
    </row>
    <row r="2082" spans="1:5">
      <c r="A2082" s="502">
        <v>4312</v>
      </c>
      <c r="B2082" s="503" t="s">
        <v>10011</v>
      </c>
      <c r="C2082" s="502" t="s">
        <v>13</v>
      </c>
      <c r="D2082" s="502" t="s">
        <v>1308</v>
      </c>
      <c r="E2082" s="504"/>
    </row>
    <row r="2083" spans="1:5">
      <c r="A2083" s="502">
        <v>13261</v>
      </c>
      <c r="B2083" s="503" t="s">
        <v>10012</v>
      </c>
      <c r="C2083" s="502" t="s">
        <v>13</v>
      </c>
      <c r="D2083" s="502" t="s">
        <v>1308</v>
      </c>
      <c r="E2083" s="504">
        <v>2.4300000000000002</v>
      </c>
    </row>
    <row r="2084" spans="1:5">
      <c r="A2084" s="502">
        <v>3272</v>
      </c>
      <c r="B2084" s="503" t="s">
        <v>10013</v>
      </c>
      <c r="C2084" s="502" t="s">
        <v>13</v>
      </c>
      <c r="D2084" s="502" t="s">
        <v>1308</v>
      </c>
      <c r="E2084" s="504"/>
    </row>
    <row r="2085" spans="1:5">
      <c r="A2085" s="502">
        <v>3265</v>
      </c>
      <c r="B2085" s="503" t="s">
        <v>10014</v>
      </c>
      <c r="C2085" s="502" t="s">
        <v>13</v>
      </c>
      <c r="D2085" s="502" t="s">
        <v>1308</v>
      </c>
      <c r="E2085" s="504"/>
    </row>
    <row r="2086" spans="1:5">
      <c r="A2086" s="502">
        <v>3264</v>
      </c>
      <c r="B2086" s="503" t="s">
        <v>10015</v>
      </c>
      <c r="C2086" s="502" t="s">
        <v>13</v>
      </c>
      <c r="D2086" s="502" t="s">
        <v>1308</v>
      </c>
      <c r="E2086" s="504"/>
    </row>
    <row r="2087" spans="1:5">
      <c r="A2087" s="502">
        <v>3262</v>
      </c>
      <c r="B2087" s="503" t="s">
        <v>10016</v>
      </c>
      <c r="C2087" s="502" t="s">
        <v>13</v>
      </c>
      <c r="D2087" s="502" t="s">
        <v>1308</v>
      </c>
      <c r="E2087" s="504"/>
    </row>
    <row r="2088" spans="1:5">
      <c r="A2088" s="502">
        <v>3267</v>
      </c>
      <c r="B2088" s="503" t="s">
        <v>10017</v>
      </c>
      <c r="C2088" s="502" t="s">
        <v>13</v>
      </c>
      <c r="D2088" s="502" t="s">
        <v>1308</v>
      </c>
      <c r="E2088" s="504"/>
    </row>
    <row r="2089" spans="1:5">
      <c r="A2089" s="502">
        <v>3266</v>
      </c>
      <c r="B2089" s="503" t="s">
        <v>10018</v>
      </c>
      <c r="C2089" s="502" t="s">
        <v>13</v>
      </c>
      <c r="D2089" s="502" t="s">
        <v>1308</v>
      </c>
      <c r="E2089" s="504"/>
    </row>
    <row r="2090" spans="1:5">
      <c r="A2090" s="502">
        <v>3268</v>
      </c>
      <c r="B2090" s="503" t="s">
        <v>10019</v>
      </c>
      <c r="C2090" s="502" t="s">
        <v>13</v>
      </c>
      <c r="D2090" s="502" t="s">
        <v>1308</v>
      </c>
      <c r="E2090" s="504"/>
    </row>
    <row r="2091" spans="1:5">
      <c r="A2091" s="502">
        <v>3263</v>
      </c>
      <c r="B2091" s="503" t="s">
        <v>10020</v>
      </c>
      <c r="C2091" s="502" t="s">
        <v>13</v>
      </c>
      <c r="D2091" s="502" t="s">
        <v>1308</v>
      </c>
      <c r="E2091" s="504"/>
    </row>
    <row r="2092" spans="1:5">
      <c r="A2092" s="502">
        <v>3271</v>
      </c>
      <c r="B2092" s="503" t="s">
        <v>10021</v>
      </c>
      <c r="C2092" s="502" t="s">
        <v>13</v>
      </c>
      <c r="D2092" s="502" t="s">
        <v>1308</v>
      </c>
      <c r="E2092" s="504"/>
    </row>
    <row r="2093" spans="1:5">
      <c r="A2093" s="502">
        <v>3270</v>
      </c>
      <c r="B2093" s="503" t="s">
        <v>10022</v>
      </c>
      <c r="C2093" s="502" t="s">
        <v>13</v>
      </c>
      <c r="D2093" s="502" t="s">
        <v>1308</v>
      </c>
      <c r="E2093" s="504"/>
    </row>
    <row r="2094" spans="1:5">
      <c r="A2094" s="502">
        <v>3275</v>
      </c>
      <c r="B2094" s="503" t="s">
        <v>10023</v>
      </c>
      <c r="C2094" s="502" t="s">
        <v>15</v>
      </c>
      <c r="D2094" s="502" t="s">
        <v>1308</v>
      </c>
      <c r="E2094" s="504">
        <v>105.06</v>
      </c>
    </row>
    <row r="2095" spans="1:5">
      <c r="A2095" s="502">
        <v>39512</v>
      </c>
      <c r="B2095" s="503" t="s">
        <v>10024</v>
      </c>
      <c r="C2095" s="502" t="s">
        <v>15</v>
      </c>
      <c r="D2095" s="502" t="s">
        <v>1308</v>
      </c>
      <c r="E2095" s="504"/>
    </row>
    <row r="2096" spans="1:5">
      <c r="A2096" s="502">
        <v>39511</v>
      </c>
      <c r="B2096" s="503" t="s">
        <v>10025</v>
      </c>
      <c r="C2096" s="502" t="s">
        <v>15</v>
      </c>
      <c r="D2096" s="502" t="s">
        <v>1308</v>
      </c>
      <c r="E2096" s="504"/>
    </row>
    <row r="2097" spans="1:5">
      <c r="A2097" s="502">
        <v>39513</v>
      </c>
      <c r="B2097" s="503" t="s">
        <v>10026</v>
      </c>
      <c r="C2097" s="502" t="s">
        <v>15</v>
      </c>
      <c r="D2097" s="502" t="s">
        <v>1308</v>
      </c>
      <c r="E2097" s="504"/>
    </row>
    <row r="2098" spans="1:5">
      <c r="A2098" s="502">
        <v>3286</v>
      </c>
      <c r="B2098" s="503" t="s">
        <v>10027</v>
      </c>
      <c r="C2098" s="502" t="s">
        <v>15</v>
      </c>
      <c r="D2098" s="502" t="s">
        <v>1308</v>
      </c>
      <c r="E2098" s="504">
        <v>59.55</v>
      </c>
    </row>
    <row r="2099" spans="1:5">
      <c r="A2099" s="502">
        <v>3287</v>
      </c>
      <c r="B2099" s="503" t="s">
        <v>10028</v>
      </c>
      <c r="C2099" s="502" t="s">
        <v>15</v>
      </c>
      <c r="D2099" s="502" t="s">
        <v>1308</v>
      </c>
      <c r="E2099" s="504">
        <v>90</v>
      </c>
    </row>
    <row r="2100" spans="1:5">
      <c r="A2100" s="502">
        <v>3283</v>
      </c>
      <c r="B2100" s="503" t="s">
        <v>10029</v>
      </c>
      <c r="C2100" s="502" t="s">
        <v>15</v>
      </c>
      <c r="D2100" s="502" t="s">
        <v>1308</v>
      </c>
      <c r="E2100" s="504">
        <v>18.899999999999999</v>
      </c>
    </row>
    <row r="2101" spans="1:5">
      <c r="A2101" s="502">
        <v>11587</v>
      </c>
      <c r="B2101" s="503" t="s">
        <v>10030</v>
      </c>
      <c r="C2101" s="502" t="s">
        <v>15</v>
      </c>
      <c r="D2101" s="502" t="s">
        <v>1308</v>
      </c>
      <c r="E2101" s="504">
        <v>72.040000000000006</v>
      </c>
    </row>
    <row r="2102" spans="1:5">
      <c r="A2102" s="502">
        <v>36225</v>
      </c>
      <c r="B2102" s="503" t="s">
        <v>10031</v>
      </c>
      <c r="C2102" s="502" t="s">
        <v>15</v>
      </c>
      <c r="D2102" s="502" t="s">
        <v>1308</v>
      </c>
      <c r="E2102" s="504">
        <v>29.26</v>
      </c>
    </row>
    <row r="2103" spans="1:5">
      <c r="A2103" s="502">
        <v>36230</v>
      </c>
      <c r="B2103" s="503" t="s">
        <v>10032</v>
      </c>
      <c r="C2103" s="502" t="s">
        <v>15</v>
      </c>
      <c r="D2103" s="502" t="s">
        <v>1335</v>
      </c>
      <c r="E2103" s="504">
        <v>21.5</v>
      </c>
    </row>
    <row r="2104" spans="1:5">
      <c r="A2104" s="502">
        <v>36238</v>
      </c>
      <c r="B2104" s="503" t="s">
        <v>10033</v>
      </c>
      <c r="C2104" s="502" t="s">
        <v>15</v>
      </c>
      <c r="D2104" s="502" t="s">
        <v>1308</v>
      </c>
      <c r="E2104" s="504">
        <v>21.01</v>
      </c>
    </row>
    <row r="2105" spans="1:5">
      <c r="A2105" s="502">
        <v>39363</v>
      </c>
      <c r="B2105" s="503" t="s">
        <v>10034</v>
      </c>
      <c r="C2105" s="502" t="s">
        <v>13</v>
      </c>
      <c r="D2105" s="502" t="s">
        <v>1308</v>
      </c>
      <c r="E2105" s="504">
        <v>6449.46</v>
      </c>
    </row>
    <row r="2106" spans="1:5">
      <c r="A2106" s="502">
        <v>39361</v>
      </c>
      <c r="B2106" s="503" t="s">
        <v>10035</v>
      </c>
      <c r="C2106" s="502" t="s">
        <v>13</v>
      </c>
      <c r="D2106" s="502" t="s">
        <v>1308</v>
      </c>
      <c r="E2106" s="504">
        <v>1970.35</v>
      </c>
    </row>
    <row r="2107" spans="1:5">
      <c r="A2107" s="502">
        <v>39362</v>
      </c>
      <c r="B2107" s="503" t="s">
        <v>10036</v>
      </c>
      <c r="C2107" s="502" t="s">
        <v>13</v>
      </c>
      <c r="D2107" s="502" t="s">
        <v>1308</v>
      </c>
      <c r="E2107" s="504">
        <v>3480.73</v>
      </c>
    </row>
    <row r="2108" spans="1:5">
      <c r="A2108" s="502">
        <v>39364</v>
      </c>
      <c r="B2108" s="503" t="s">
        <v>10037</v>
      </c>
      <c r="C2108" s="502" t="s">
        <v>13</v>
      </c>
      <c r="D2108" s="502" t="s">
        <v>1308</v>
      </c>
      <c r="E2108" s="504">
        <v>13603.62</v>
      </c>
    </row>
    <row r="2109" spans="1:5">
      <c r="A2109" s="502">
        <v>14576</v>
      </c>
      <c r="B2109" s="503" t="s">
        <v>10038</v>
      </c>
      <c r="C2109" s="502" t="s">
        <v>13</v>
      </c>
      <c r="D2109" s="502" t="s">
        <v>1308</v>
      </c>
      <c r="E2109" s="504"/>
    </row>
    <row r="2110" spans="1:5">
      <c r="A2110" s="502">
        <v>13877</v>
      </c>
      <c r="B2110" s="503" t="s">
        <v>10039</v>
      </c>
      <c r="C2110" s="502" t="s">
        <v>13</v>
      </c>
      <c r="D2110" s="502" t="s">
        <v>1308</v>
      </c>
      <c r="E2110" s="504"/>
    </row>
    <row r="2111" spans="1:5">
      <c r="A2111" s="502">
        <v>7307</v>
      </c>
      <c r="B2111" s="503" t="s">
        <v>10040</v>
      </c>
      <c r="C2111" s="502" t="s">
        <v>1023</v>
      </c>
      <c r="D2111" s="502" t="s">
        <v>1308</v>
      </c>
      <c r="E2111" s="504">
        <v>47.91</v>
      </c>
    </row>
    <row r="2112" spans="1:5">
      <c r="A2112" s="502">
        <v>38122</v>
      </c>
      <c r="B2112" s="503" t="s">
        <v>10041</v>
      </c>
      <c r="C2112" s="502" t="s">
        <v>1023</v>
      </c>
      <c r="D2112" s="502" t="s">
        <v>1308</v>
      </c>
      <c r="E2112" s="504">
        <v>22.29</v>
      </c>
    </row>
    <row r="2113" spans="1:5">
      <c r="A2113" s="502">
        <v>43653</v>
      </c>
      <c r="B2113" s="503" t="s">
        <v>10042</v>
      </c>
      <c r="C2113" s="502" t="s">
        <v>1023</v>
      </c>
      <c r="D2113" s="502" t="s">
        <v>1308</v>
      </c>
      <c r="E2113" s="504">
        <v>39.94</v>
      </c>
    </row>
    <row r="2114" spans="1:5">
      <c r="A2114" s="502">
        <v>45334</v>
      </c>
      <c r="B2114" s="503" t="s">
        <v>10043</v>
      </c>
      <c r="C2114" s="502" t="s">
        <v>13</v>
      </c>
      <c r="D2114" s="502" t="s">
        <v>1308</v>
      </c>
      <c r="E2114" s="504">
        <v>18.649999999999999</v>
      </c>
    </row>
    <row r="2115" spans="1:5">
      <c r="A2115" s="502">
        <v>12344</v>
      </c>
      <c r="B2115" s="503" t="s">
        <v>10044</v>
      </c>
      <c r="C2115" s="502" t="s">
        <v>13</v>
      </c>
      <c r="D2115" s="502" t="s">
        <v>1308</v>
      </c>
      <c r="E2115" s="504">
        <v>6.03</v>
      </c>
    </row>
    <row r="2116" spans="1:5">
      <c r="A2116" s="502">
        <v>12343</v>
      </c>
      <c r="B2116" s="503" t="s">
        <v>10045</v>
      </c>
      <c r="C2116" s="502" t="s">
        <v>13</v>
      </c>
      <c r="D2116" s="502" t="s">
        <v>1308</v>
      </c>
      <c r="E2116" s="504">
        <v>9.35</v>
      </c>
    </row>
    <row r="2117" spans="1:5">
      <c r="A2117" s="502">
        <v>3295</v>
      </c>
      <c r="B2117" s="503" t="s">
        <v>10046</v>
      </c>
      <c r="C2117" s="502" t="s">
        <v>13</v>
      </c>
      <c r="D2117" s="502" t="s">
        <v>1308</v>
      </c>
      <c r="E2117" s="504">
        <v>32.65</v>
      </c>
    </row>
    <row r="2118" spans="1:5">
      <c r="A2118" s="502">
        <v>3302</v>
      </c>
      <c r="B2118" s="503" t="s">
        <v>10047</v>
      </c>
      <c r="C2118" s="502" t="s">
        <v>13</v>
      </c>
      <c r="D2118" s="502" t="s">
        <v>1308</v>
      </c>
      <c r="E2118" s="504">
        <v>34.130000000000003</v>
      </c>
    </row>
    <row r="2119" spans="1:5">
      <c r="A2119" s="502">
        <v>3297</v>
      </c>
      <c r="B2119" s="503" t="s">
        <v>10048</v>
      </c>
      <c r="C2119" s="502" t="s">
        <v>13</v>
      </c>
      <c r="D2119" s="502" t="s">
        <v>1308</v>
      </c>
      <c r="E2119" s="504">
        <v>36.43</v>
      </c>
    </row>
    <row r="2120" spans="1:5">
      <c r="A2120" s="502">
        <v>3294</v>
      </c>
      <c r="B2120" s="503" t="s">
        <v>10049</v>
      </c>
      <c r="C2120" s="502" t="s">
        <v>13</v>
      </c>
      <c r="D2120" s="502" t="s">
        <v>1308</v>
      </c>
      <c r="E2120" s="504">
        <v>36.99</v>
      </c>
    </row>
    <row r="2121" spans="1:5">
      <c r="A2121" s="502">
        <v>3292</v>
      </c>
      <c r="B2121" s="503" t="s">
        <v>10050</v>
      </c>
      <c r="C2121" s="502" t="s">
        <v>13</v>
      </c>
      <c r="D2121" s="502" t="s">
        <v>1335</v>
      </c>
      <c r="E2121" s="504">
        <v>34.75</v>
      </c>
    </row>
    <row r="2122" spans="1:5">
      <c r="A2122" s="502">
        <v>3298</v>
      </c>
      <c r="B2122" s="503" t="s">
        <v>10051</v>
      </c>
      <c r="C2122" s="502" t="s">
        <v>13</v>
      </c>
      <c r="D2122" s="502" t="s">
        <v>1308</v>
      </c>
      <c r="E2122" s="504">
        <v>81.44</v>
      </c>
    </row>
    <row r="2123" spans="1:5">
      <c r="A2123" s="502">
        <v>34802</v>
      </c>
      <c r="B2123" s="503" t="s">
        <v>10052</v>
      </c>
      <c r="C2123" s="502" t="s">
        <v>13</v>
      </c>
      <c r="D2123" s="502" t="s">
        <v>1308</v>
      </c>
      <c r="E2123" s="504">
        <v>1092.04</v>
      </c>
    </row>
    <row r="2124" spans="1:5">
      <c r="A2124" s="502">
        <v>11588</v>
      </c>
      <c r="B2124" s="503" t="s">
        <v>10053</v>
      </c>
      <c r="C2124" s="502" t="s">
        <v>13</v>
      </c>
      <c r="D2124" s="502" t="s">
        <v>1308</v>
      </c>
      <c r="E2124" s="504">
        <v>1178.1300000000001</v>
      </c>
    </row>
    <row r="2125" spans="1:5">
      <c r="A2125" s="502">
        <v>34383</v>
      </c>
      <c r="B2125" s="503" t="s">
        <v>10054</v>
      </c>
      <c r="C2125" s="502" t="s">
        <v>13</v>
      </c>
      <c r="D2125" s="502" t="s">
        <v>1308</v>
      </c>
      <c r="E2125" s="504">
        <v>1296.03</v>
      </c>
    </row>
    <row r="2126" spans="1:5">
      <c r="A2126" s="502">
        <v>40451</v>
      </c>
      <c r="B2126" s="503" t="s">
        <v>10055</v>
      </c>
      <c r="C2126" s="502" t="s">
        <v>15</v>
      </c>
      <c r="D2126" s="502" t="s">
        <v>1308</v>
      </c>
      <c r="E2126" s="504">
        <v>104.76</v>
      </c>
    </row>
    <row r="2127" spans="1:5">
      <c r="A2127" s="502">
        <v>40453</v>
      </c>
      <c r="B2127" s="503" t="s">
        <v>10056</v>
      </c>
      <c r="C2127" s="502" t="s">
        <v>15</v>
      </c>
      <c r="D2127" s="502" t="s">
        <v>1308</v>
      </c>
      <c r="E2127" s="504">
        <v>113.35</v>
      </c>
    </row>
    <row r="2128" spans="1:5">
      <c r="A2128" s="502">
        <v>40452</v>
      </c>
      <c r="B2128" s="503" t="s">
        <v>10057</v>
      </c>
      <c r="C2128" s="502" t="s">
        <v>15</v>
      </c>
      <c r="D2128" s="502" t="s">
        <v>1308</v>
      </c>
      <c r="E2128" s="504">
        <v>124.33</v>
      </c>
    </row>
    <row r="2129" spans="1:5">
      <c r="A2129" s="502">
        <v>11594</v>
      </c>
      <c r="B2129" s="503" t="s">
        <v>10058</v>
      </c>
      <c r="C2129" s="502" t="s">
        <v>13</v>
      </c>
      <c r="D2129" s="502" t="s">
        <v>1308</v>
      </c>
      <c r="E2129" s="504">
        <v>375.5</v>
      </c>
    </row>
    <row r="2130" spans="1:5">
      <c r="A2130" s="502">
        <v>3311</v>
      </c>
      <c r="B2130" s="503" t="s">
        <v>10059</v>
      </c>
      <c r="C2130" s="502" t="s">
        <v>16</v>
      </c>
      <c r="D2130" s="502" t="s">
        <v>1308</v>
      </c>
      <c r="E2130" s="504">
        <v>375.5</v>
      </c>
    </row>
    <row r="2131" spans="1:5">
      <c r="A2131" s="502">
        <v>11599</v>
      </c>
      <c r="B2131" s="503" t="s">
        <v>10060</v>
      </c>
      <c r="C2131" s="502" t="s">
        <v>13</v>
      </c>
      <c r="D2131" s="502" t="s">
        <v>1308</v>
      </c>
      <c r="E2131" s="504">
        <v>499.38</v>
      </c>
    </row>
    <row r="2132" spans="1:5">
      <c r="A2132" s="502">
        <v>11593</v>
      </c>
      <c r="B2132" s="503" t="s">
        <v>10061</v>
      </c>
      <c r="C2132" s="502" t="s">
        <v>13</v>
      </c>
      <c r="D2132" s="502" t="s">
        <v>1308</v>
      </c>
      <c r="E2132" s="504">
        <v>700.1</v>
      </c>
    </row>
    <row r="2133" spans="1:5">
      <c r="A2133" s="502">
        <v>3314</v>
      </c>
      <c r="B2133" s="503" t="s">
        <v>10062</v>
      </c>
      <c r="C2133" s="502" t="s">
        <v>16</v>
      </c>
      <c r="D2133" s="502" t="s">
        <v>1308</v>
      </c>
      <c r="E2133" s="504">
        <v>500.71</v>
      </c>
    </row>
    <row r="2134" spans="1:5">
      <c r="A2134" s="502">
        <v>11597</v>
      </c>
      <c r="B2134" s="503" t="s">
        <v>10063</v>
      </c>
      <c r="C2134" s="502" t="s">
        <v>13</v>
      </c>
      <c r="D2134" s="502" t="s">
        <v>1308</v>
      </c>
      <c r="E2134" s="504">
        <v>582.26</v>
      </c>
    </row>
    <row r="2135" spans="1:5">
      <c r="A2135" s="502">
        <v>3309</v>
      </c>
      <c r="B2135" s="503" t="s">
        <v>10064</v>
      </c>
      <c r="C2135" s="502" t="s">
        <v>16</v>
      </c>
      <c r="D2135" s="502" t="s">
        <v>1308</v>
      </c>
      <c r="E2135" s="504">
        <v>397.63</v>
      </c>
    </row>
    <row r="2136" spans="1:5">
      <c r="A2136" s="502">
        <v>40440</v>
      </c>
      <c r="B2136" s="503" t="s">
        <v>10065</v>
      </c>
      <c r="C2136" s="502" t="s">
        <v>16</v>
      </c>
      <c r="D2136" s="502" t="s">
        <v>1308</v>
      </c>
      <c r="E2136" s="504">
        <v>521.54</v>
      </c>
    </row>
    <row r="2137" spans="1:5">
      <c r="A2137" s="502">
        <v>40441</v>
      </c>
      <c r="B2137" s="503" t="s">
        <v>10066</v>
      </c>
      <c r="C2137" s="502" t="s">
        <v>16</v>
      </c>
      <c r="D2137" s="502" t="s">
        <v>1308</v>
      </c>
      <c r="E2137" s="504">
        <v>332.97</v>
      </c>
    </row>
    <row r="2138" spans="1:5">
      <c r="A2138" s="502">
        <v>34612</v>
      </c>
      <c r="B2138" s="503" t="s">
        <v>10067</v>
      </c>
      <c r="C2138" s="502" t="s">
        <v>13</v>
      </c>
      <c r="D2138" s="502" t="s">
        <v>1308</v>
      </c>
      <c r="E2138" s="504">
        <v>720.16</v>
      </c>
    </row>
    <row r="2139" spans="1:5">
      <c r="A2139" s="502">
        <v>34635</v>
      </c>
      <c r="B2139" s="503" t="s">
        <v>10068</v>
      </c>
      <c r="C2139" s="502" t="s">
        <v>13</v>
      </c>
      <c r="D2139" s="502" t="s">
        <v>1308</v>
      </c>
      <c r="E2139" s="504">
        <v>926.09</v>
      </c>
    </row>
    <row r="2140" spans="1:5">
      <c r="A2140" s="502">
        <v>34633</v>
      </c>
      <c r="B2140" s="503" t="s">
        <v>10069</v>
      </c>
      <c r="C2140" s="502" t="s">
        <v>13</v>
      </c>
      <c r="D2140" s="502" t="s">
        <v>1308</v>
      </c>
      <c r="E2140" s="504">
        <v>1020.8</v>
      </c>
    </row>
    <row r="2141" spans="1:5">
      <c r="A2141" s="502">
        <v>40449</v>
      </c>
      <c r="B2141" s="503" t="s">
        <v>10070</v>
      </c>
      <c r="C2141" s="502" t="s">
        <v>16</v>
      </c>
      <c r="D2141" s="502" t="s">
        <v>1308</v>
      </c>
      <c r="E2141" s="504">
        <v>279.92</v>
      </c>
    </row>
    <row r="2142" spans="1:5">
      <c r="A2142" s="502">
        <v>11592</v>
      </c>
      <c r="B2142" s="503" t="s">
        <v>10071</v>
      </c>
      <c r="C2142" s="502" t="s">
        <v>13</v>
      </c>
      <c r="D2142" s="502" t="s">
        <v>1308</v>
      </c>
      <c r="E2142" s="504">
        <v>500.71</v>
      </c>
    </row>
    <row r="2143" spans="1:5">
      <c r="A2143" s="502">
        <v>34800</v>
      </c>
      <c r="B2143" s="503" t="s">
        <v>10072</v>
      </c>
      <c r="C2143" s="502" t="s">
        <v>16</v>
      </c>
      <c r="D2143" s="502" t="s">
        <v>1308</v>
      </c>
      <c r="E2143" s="504">
        <v>350.04</v>
      </c>
    </row>
    <row r="2144" spans="1:5">
      <c r="A2144" s="502">
        <v>11596</v>
      </c>
      <c r="B2144" s="503" t="s">
        <v>10073</v>
      </c>
      <c r="C2144" s="502" t="s">
        <v>13</v>
      </c>
      <c r="D2144" s="502" t="s">
        <v>1308</v>
      </c>
      <c r="E2144" s="504">
        <v>397.63</v>
      </c>
    </row>
    <row r="2145" spans="1:5">
      <c r="A2145" s="502">
        <v>40438</v>
      </c>
      <c r="B2145" s="503" t="s">
        <v>10074</v>
      </c>
      <c r="C2145" s="502" t="s">
        <v>16</v>
      </c>
      <c r="D2145" s="502" t="s">
        <v>1308</v>
      </c>
      <c r="E2145" s="504">
        <v>233.21</v>
      </c>
    </row>
    <row r="2146" spans="1:5">
      <c r="A2146" s="502">
        <v>40436</v>
      </c>
      <c r="B2146" s="503" t="s">
        <v>10075</v>
      </c>
      <c r="C2146" s="502" t="s">
        <v>16</v>
      </c>
      <c r="D2146" s="502" t="s">
        <v>1308</v>
      </c>
      <c r="E2146" s="504">
        <v>290.79000000000002</v>
      </c>
    </row>
    <row r="2147" spans="1:5">
      <c r="A2147" s="502">
        <v>4315</v>
      </c>
      <c r="B2147" s="503" t="s">
        <v>10076</v>
      </c>
      <c r="C2147" s="502" t="s">
        <v>13</v>
      </c>
      <c r="D2147" s="502" t="s">
        <v>1308</v>
      </c>
      <c r="E2147" s="504"/>
    </row>
    <row r="2148" spans="1:5">
      <c r="A2148" s="502">
        <v>402</v>
      </c>
      <c r="B2148" s="503" t="s">
        <v>10077</v>
      </c>
      <c r="C2148" s="502" t="s">
        <v>13</v>
      </c>
      <c r="D2148" s="502" t="s">
        <v>1308</v>
      </c>
      <c r="E2148" s="504">
        <v>24.54</v>
      </c>
    </row>
    <row r="2149" spans="1:5">
      <c r="A2149" s="502">
        <v>4226</v>
      </c>
      <c r="B2149" s="503" t="s">
        <v>10078</v>
      </c>
      <c r="C2149" s="502" t="s">
        <v>27</v>
      </c>
      <c r="D2149" s="502" t="s">
        <v>1335</v>
      </c>
      <c r="E2149" s="504">
        <v>7.84</v>
      </c>
    </row>
    <row r="2150" spans="1:5">
      <c r="A2150" s="502">
        <v>4222</v>
      </c>
      <c r="B2150" s="503" t="s">
        <v>10079</v>
      </c>
      <c r="C2150" s="502" t="s">
        <v>1023</v>
      </c>
      <c r="D2150" s="502" t="s">
        <v>1335</v>
      </c>
      <c r="E2150" s="504">
        <v>6.61</v>
      </c>
    </row>
    <row r="2151" spans="1:5">
      <c r="A2151" s="502">
        <v>34804</v>
      </c>
      <c r="B2151" s="503" t="s">
        <v>10080</v>
      </c>
      <c r="C2151" s="502" t="s">
        <v>15</v>
      </c>
      <c r="D2151" s="502" t="s">
        <v>1308</v>
      </c>
      <c r="E2151" s="504">
        <v>42.27</v>
      </c>
    </row>
    <row r="2152" spans="1:5">
      <c r="A2152" s="502">
        <v>4013</v>
      </c>
      <c r="B2152" s="503" t="s">
        <v>10081</v>
      </c>
      <c r="C2152" s="502" t="s">
        <v>15</v>
      </c>
      <c r="D2152" s="502" t="s">
        <v>1308</v>
      </c>
      <c r="E2152" s="504">
        <v>6.27</v>
      </c>
    </row>
    <row r="2153" spans="1:5">
      <c r="A2153" s="502">
        <v>4011</v>
      </c>
      <c r="B2153" s="503" t="s">
        <v>10082</v>
      </c>
      <c r="C2153" s="502" t="s">
        <v>15</v>
      </c>
      <c r="D2153" s="502" t="s">
        <v>1308</v>
      </c>
      <c r="E2153" s="504">
        <v>7</v>
      </c>
    </row>
    <row r="2154" spans="1:5">
      <c r="A2154" s="502">
        <v>4021</v>
      </c>
      <c r="B2154" s="503" t="s">
        <v>10083</v>
      </c>
      <c r="C2154" s="502" t="s">
        <v>15</v>
      </c>
      <c r="D2154" s="502" t="s">
        <v>1308</v>
      </c>
      <c r="E2154" s="504">
        <v>8.73</v>
      </c>
    </row>
    <row r="2155" spans="1:5">
      <c r="A2155" s="502">
        <v>4019</v>
      </c>
      <c r="B2155" s="503" t="s">
        <v>10084</v>
      </c>
      <c r="C2155" s="502" t="s">
        <v>15</v>
      </c>
      <c r="D2155" s="502" t="s">
        <v>1308</v>
      </c>
      <c r="E2155" s="504">
        <v>10.49</v>
      </c>
    </row>
    <row r="2156" spans="1:5">
      <c r="A2156" s="502">
        <v>4012</v>
      </c>
      <c r="B2156" s="503" t="s">
        <v>10085</v>
      </c>
      <c r="C2156" s="502" t="s">
        <v>15</v>
      </c>
      <c r="D2156" s="502" t="s">
        <v>1308</v>
      </c>
      <c r="E2156" s="504">
        <v>14.05</v>
      </c>
    </row>
    <row r="2157" spans="1:5">
      <c r="A2157" s="502">
        <v>4020</v>
      </c>
      <c r="B2157" s="503" t="s">
        <v>10086</v>
      </c>
      <c r="C2157" s="502" t="s">
        <v>15</v>
      </c>
      <c r="D2157" s="502" t="s">
        <v>1308</v>
      </c>
      <c r="E2157" s="504">
        <v>17.59</v>
      </c>
    </row>
    <row r="2158" spans="1:5">
      <c r="A2158" s="502">
        <v>4018</v>
      </c>
      <c r="B2158" s="503" t="s">
        <v>10087</v>
      </c>
      <c r="C2158" s="502" t="s">
        <v>15</v>
      </c>
      <c r="D2158" s="502" t="s">
        <v>1308</v>
      </c>
      <c r="E2158" s="504">
        <v>21.08</v>
      </c>
    </row>
    <row r="2159" spans="1:5">
      <c r="A2159" s="502">
        <v>36498</v>
      </c>
      <c r="B2159" s="503" t="s">
        <v>10088</v>
      </c>
      <c r="C2159" s="502" t="s">
        <v>13</v>
      </c>
      <c r="D2159" s="502" t="s">
        <v>1308</v>
      </c>
      <c r="E2159" s="504"/>
    </row>
    <row r="2160" spans="1:5">
      <c r="A2160" s="502">
        <v>12872</v>
      </c>
      <c r="B2160" s="503" t="s">
        <v>10089</v>
      </c>
      <c r="C2160" s="502" t="s">
        <v>250</v>
      </c>
      <c r="D2160" s="502" t="s">
        <v>1308</v>
      </c>
      <c r="E2160" s="504">
        <v>21.83</v>
      </c>
    </row>
    <row r="2161" spans="1:5">
      <c r="A2161" s="502">
        <v>41075</v>
      </c>
      <c r="B2161" s="503" t="s">
        <v>10090</v>
      </c>
      <c r="C2161" s="502" t="s">
        <v>1176</v>
      </c>
      <c r="D2161" s="502" t="s">
        <v>1308</v>
      </c>
      <c r="E2161" s="504">
        <v>3890.2</v>
      </c>
    </row>
    <row r="2162" spans="1:5">
      <c r="A2162" s="502">
        <v>44324</v>
      </c>
      <c r="B2162" s="503" t="s">
        <v>10091</v>
      </c>
      <c r="C2162" s="502" t="s">
        <v>27</v>
      </c>
      <c r="D2162" s="502" t="s">
        <v>1308</v>
      </c>
      <c r="E2162" s="504">
        <v>2.4300000000000002</v>
      </c>
    </row>
    <row r="2163" spans="1:5">
      <c r="A2163" s="502">
        <v>3315</v>
      </c>
      <c r="B2163" s="503" t="s">
        <v>10092</v>
      </c>
      <c r="C2163" s="502" t="s">
        <v>27</v>
      </c>
      <c r="D2163" s="502" t="s">
        <v>1308</v>
      </c>
      <c r="E2163" s="504">
        <v>0.7</v>
      </c>
    </row>
    <row r="2164" spans="1:5">
      <c r="A2164" s="502">
        <v>36870</v>
      </c>
      <c r="B2164" s="503" t="s">
        <v>10093</v>
      </c>
      <c r="C2164" s="502" t="s">
        <v>27</v>
      </c>
      <c r="D2164" s="502" t="s">
        <v>1308</v>
      </c>
      <c r="E2164" s="504">
        <v>0.54</v>
      </c>
    </row>
    <row r="2165" spans="1:5">
      <c r="A2165" s="502">
        <v>5092</v>
      </c>
      <c r="B2165" s="503" t="s">
        <v>10094</v>
      </c>
      <c r="C2165" s="502" t="s">
        <v>8341</v>
      </c>
      <c r="D2165" s="502" t="s">
        <v>1308</v>
      </c>
      <c r="E2165" s="504">
        <v>17.46</v>
      </c>
    </row>
    <row r="2166" spans="1:5">
      <c r="A2166" s="502">
        <v>11462</v>
      </c>
      <c r="B2166" s="503" t="s">
        <v>10095</v>
      </c>
      <c r="C2166" s="502" t="s">
        <v>8341</v>
      </c>
      <c r="D2166" s="502" t="s">
        <v>1308</v>
      </c>
      <c r="E2166" s="504">
        <v>17.850000000000001</v>
      </c>
    </row>
    <row r="2167" spans="1:5">
      <c r="A2167" s="502">
        <v>36529</v>
      </c>
      <c r="B2167" s="503" t="s">
        <v>10096</v>
      </c>
      <c r="C2167" s="502" t="s">
        <v>13</v>
      </c>
      <c r="D2167" s="502" t="s">
        <v>1308</v>
      </c>
      <c r="E2167" s="504"/>
    </row>
    <row r="2168" spans="1:5">
      <c r="A2168" s="502">
        <v>3318</v>
      </c>
      <c r="B2168" s="503" t="s">
        <v>10097</v>
      </c>
      <c r="C2168" s="502" t="s">
        <v>13</v>
      </c>
      <c r="D2168" s="502" t="s">
        <v>1335</v>
      </c>
      <c r="E2168" s="504"/>
    </row>
    <row r="2169" spans="1:5">
      <c r="A2169" s="502">
        <v>3324</v>
      </c>
      <c r="B2169" s="503" t="s">
        <v>10098</v>
      </c>
      <c r="C2169" s="502" t="s">
        <v>15</v>
      </c>
      <c r="D2169" s="502" t="s">
        <v>1308</v>
      </c>
      <c r="E2169" s="504">
        <v>12.85</v>
      </c>
    </row>
    <row r="2170" spans="1:5">
      <c r="A2170" s="502">
        <v>3322</v>
      </c>
      <c r="B2170" s="503" t="s">
        <v>10099</v>
      </c>
      <c r="C2170" s="502" t="s">
        <v>15</v>
      </c>
      <c r="D2170" s="502" t="s">
        <v>1335</v>
      </c>
      <c r="E2170" s="504">
        <v>18</v>
      </c>
    </row>
    <row r="2171" spans="1:5">
      <c r="A2171" s="502">
        <v>5076</v>
      </c>
      <c r="B2171" s="503" t="s">
        <v>10100</v>
      </c>
      <c r="C2171" s="502" t="s">
        <v>27</v>
      </c>
      <c r="D2171" s="502" t="s">
        <v>1308</v>
      </c>
      <c r="E2171" s="504">
        <v>19.52</v>
      </c>
    </row>
    <row r="2172" spans="1:5">
      <c r="A2172" s="502">
        <v>5077</v>
      </c>
      <c r="B2172" s="503" t="s">
        <v>10101</v>
      </c>
      <c r="C2172" s="502" t="s">
        <v>27</v>
      </c>
      <c r="D2172" s="502" t="s">
        <v>1308</v>
      </c>
      <c r="E2172" s="504">
        <v>21.58</v>
      </c>
    </row>
    <row r="2173" spans="1:5">
      <c r="A2173" s="502">
        <v>11837</v>
      </c>
      <c r="B2173" s="503" t="s">
        <v>10102</v>
      </c>
      <c r="C2173" s="502" t="s">
        <v>13</v>
      </c>
      <c r="D2173" s="502" t="s">
        <v>1308</v>
      </c>
      <c r="E2173" s="504">
        <v>61.39</v>
      </c>
    </row>
    <row r="2174" spans="1:5">
      <c r="A2174" s="502">
        <v>415</v>
      </c>
      <c r="B2174" s="503" t="s">
        <v>10103</v>
      </c>
      <c r="C2174" s="502" t="s">
        <v>13</v>
      </c>
      <c r="D2174" s="502" t="s">
        <v>1308</v>
      </c>
      <c r="E2174" s="504">
        <v>25.17</v>
      </c>
    </row>
    <row r="2175" spans="1:5">
      <c r="A2175" s="502">
        <v>38055</v>
      </c>
      <c r="B2175" s="503" t="s">
        <v>10104</v>
      </c>
      <c r="C2175" s="502" t="s">
        <v>13</v>
      </c>
      <c r="D2175" s="502" t="s">
        <v>1308</v>
      </c>
      <c r="E2175" s="504">
        <v>5.57</v>
      </c>
    </row>
    <row r="2176" spans="1:5">
      <c r="A2176" s="502">
        <v>416</v>
      </c>
      <c r="B2176" s="503" t="s">
        <v>10105</v>
      </c>
      <c r="C2176" s="502" t="s">
        <v>13</v>
      </c>
      <c r="D2176" s="502" t="s">
        <v>1308</v>
      </c>
      <c r="E2176" s="504">
        <v>9.2100000000000009</v>
      </c>
    </row>
    <row r="2177" spans="1:5">
      <c r="A2177" s="502">
        <v>425</v>
      </c>
      <c r="B2177" s="503" t="s">
        <v>10106</v>
      </c>
      <c r="C2177" s="502" t="s">
        <v>13</v>
      </c>
      <c r="D2177" s="502" t="s">
        <v>1308</v>
      </c>
      <c r="E2177" s="504">
        <v>5.71</v>
      </c>
    </row>
    <row r="2178" spans="1:5">
      <c r="A2178" s="502">
        <v>426</v>
      </c>
      <c r="B2178" s="503" t="s">
        <v>10107</v>
      </c>
      <c r="C2178" s="502" t="s">
        <v>13</v>
      </c>
      <c r="D2178" s="502" t="s">
        <v>1308</v>
      </c>
      <c r="E2178" s="504">
        <v>31.46</v>
      </c>
    </row>
    <row r="2179" spans="1:5">
      <c r="A2179" s="502">
        <v>38056</v>
      </c>
      <c r="B2179" s="503" t="s">
        <v>10108</v>
      </c>
      <c r="C2179" s="502" t="s">
        <v>13</v>
      </c>
      <c r="D2179" s="502" t="s">
        <v>1308</v>
      </c>
      <c r="E2179" s="504">
        <v>30.72</v>
      </c>
    </row>
    <row r="2180" spans="1:5">
      <c r="A2180" s="502">
        <v>1564</v>
      </c>
      <c r="B2180" s="503" t="s">
        <v>10109</v>
      </c>
      <c r="C2180" s="502" t="s">
        <v>13</v>
      </c>
      <c r="D2180" s="502" t="s">
        <v>1308</v>
      </c>
      <c r="E2180" s="504">
        <v>11.72</v>
      </c>
    </row>
    <row r="2181" spans="1:5">
      <c r="A2181" s="502">
        <v>11032</v>
      </c>
      <c r="B2181" s="503" t="s">
        <v>10110</v>
      </c>
      <c r="C2181" s="502" t="s">
        <v>13</v>
      </c>
      <c r="D2181" s="502" t="s">
        <v>1308</v>
      </c>
      <c r="E2181" s="504"/>
    </row>
    <row r="2182" spans="1:5">
      <c r="A2182" s="502">
        <v>36786</v>
      </c>
      <c r="B2182" s="503" t="s">
        <v>10111</v>
      </c>
      <c r="C2182" s="502" t="s">
        <v>1301</v>
      </c>
      <c r="D2182" s="502" t="s">
        <v>1308</v>
      </c>
      <c r="E2182" s="504"/>
    </row>
    <row r="2183" spans="1:5">
      <c r="A2183" s="502">
        <v>36785</v>
      </c>
      <c r="B2183" s="503" t="s">
        <v>10112</v>
      </c>
      <c r="C2183" s="502" t="s">
        <v>1301</v>
      </c>
      <c r="D2183" s="502" t="s">
        <v>1308</v>
      </c>
      <c r="E2183" s="504"/>
    </row>
    <row r="2184" spans="1:5">
      <c r="A2184" s="502">
        <v>36782</v>
      </c>
      <c r="B2184" s="503" t="s">
        <v>10113</v>
      </c>
      <c r="C2184" s="502" t="s">
        <v>1301</v>
      </c>
      <c r="D2184" s="502" t="s">
        <v>1308</v>
      </c>
      <c r="E2184" s="504"/>
    </row>
    <row r="2185" spans="1:5">
      <c r="A2185" s="502">
        <v>44481</v>
      </c>
      <c r="B2185" s="503" t="s">
        <v>10114</v>
      </c>
      <c r="C2185" s="502" t="s">
        <v>1301</v>
      </c>
      <c r="D2185" s="502" t="s">
        <v>1335</v>
      </c>
      <c r="E2185" s="504"/>
    </row>
    <row r="2186" spans="1:5">
      <c r="A2186" s="502">
        <v>4824</v>
      </c>
      <c r="B2186" s="503" t="s">
        <v>10115</v>
      </c>
      <c r="C2186" s="502" t="s">
        <v>27</v>
      </c>
      <c r="D2186" s="502" t="s">
        <v>1308</v>
      </c>
      <c r="E2186" s="504">
        <v>0.49</v>
      </c>
    </row>
    <row r="2187" spans="1:5">
      <c r="A2187" s="502">
        <v>11795</v>
      </c>
      <c r="B2187" s="503" t="s">
        <v>10116</v>
      </c>
      <c r="C2187" s="502" t="s">
        <v>15</v>
      </c>
      <c r="D2187" s="502" t="s">
        <v>1308</v>
      </c>
      <c r="E2187" s="504">
        <v>517.94000000000005</v>
      </c>
    </row>
    <row r="2188" spans="1:5">
      <c r="A2188" s="502">
        <v>134</v>
      </c>
      <c r="B2188" s="503" t="s">
        <v>10117</v>
      </c>
      <c r="C2188" s="502" t="s">
        <v>27</v>
      </c>
      <c r="D2188" s="502" t="s">
        <v>1308</v>
      </c>
      <c r="E2188" s="504">
        <v>2.0099999999999998</v>
      </c>
    </row>
    <row r="2189" spans="1:5">
      <c r="A2189" s="502">
        <v>4229</v>
      </c>
      <c r="B2189" s="503" t="s">
        <v>10118</v>
      </c>
      <c r="C2189" s="502" t="s">
        <v>27</v>
      </c>
      <c r="D2189" s="502" t="s">
        <v>1308</v>
      </c>
      <c r="E2189" s="504">
        <v>48.26</v>
      </c>
    </row>
    <row r="2190" spans="1:5">
      <c r="A2190" s="502">
        <v>11731</v>
      </c>
      <c r="B2190" s="503" t="s">
        <v>10119</v>
      </c>
      <c r="C2190" s="502" t="s">
        <v>13</v>
      </c>
      <c r="D2190" s="502" t="s">
        <v>1308</v>
      </c>
      <c r="E2190" s="504">
        <v>13.94</v>
      </c>
    </row>
    <row r="2191" spans="1:5">
      <c r="A2191" s="502">
        <v>11732</v>
      </c>
      <c r="B2191" s="503" t="s">
        <v>10120</v>
      </c>
      <c r="C2191" s="502" t="s">
        <v>13</v>
      </c>
      <c r="D2191" s="502" t="s">
        <v>1308</v>
      </c>
      <c r="E2191" s="504">
        <v>36.53</v>
      </c>
    </row>
    <row r="2192" spans="1:5">
      <c r="A2192" s="502">
        <v>11244</v>
      </c>
      <c r="B2192" s="503" t="s">
        <v>10121</v>
      </c>
      <c r="C2192" s="502" t="s">
        <v>13</v>
      </c>
      <c r="D2192" s="502" t="s">
        <v>1308</v>
      </c>
      <c r="E2192" s="504"/>
    </row>
    <row r="2193" spans="1:5">
      <c r="A2193" s="502">
        <v>11235</v>
      </c>
      <c r="B2193" s="503" t="s">
        <v>10122</v>
      </c>
      <c r="C2193" s="502" t="s">
        <v>13</v>
      </c>
      <c r="D2193" s="502" t="s">
        <v>1308</v>
      </c>
      <c r="E2193" s="504"/>
    </row>
    <row r="2194" spans="1:5">
      <c r="A2194" s="502">
        <v>11236</v>
      </c>
      <c r="B2194" s="503" t="s">
        <v>10123</v>
      </c>
      <c r="C2194" s="502" t="s">
        <v>13</v>
      </c>
      <c r="D2194" s="502" t="s">
        <v>1308</v>
      </c>
      <c r="E2194" s="504"/>
    </row>
    <row r="2195" spans="1:5">
      <c r="A2195" s="502">
        <v>11245</v>
      </c>
      <c r="B2195" s="503" t="s">
        <v>10124</v>
      </c>
      <c r="C2195" s="502" t="s">
        <v>13</v>
      </c>
      <c r="D2195" s="502" t="s">
        <v>1308</v>
      </c>
      <c r="E2195" s="504"/>
    </row>
    <row r="2196" spans="1:5">
      <c r="A2196" s="502">
        <v>36494</v>
      </c>
      <c r="B2196" s="503" t="s">
        <v>10125</v>
      </c>
      <c r="C2196" s="502" t="s">
        <v>13</v>
      </c>
      <c r="D2196" s="502" t="s">
        <v>1308</v>
      </c>
      <c r="E2196" s="504"/>
    </row>
    <row r="2197" spans="1:5">
      <c r="A2197" s="502">
        <v>36493</v>
      </c>
      <c r="B2197" s="503" t="s">
        <v>10126</v>
      </c>
      <c r="C2197" s="502" t="s">
        <v>13</v>
      </c>
      <c r="D2197" s="502" t="s">
        <v>1308</v>
      </c>
      <c r="E2197" s="504"/>
    </row>
    <row r="2198" spans="1:5">
      <c r="A2198" s="502">
        <v>36492</v>
      </c>
      <c r="B2198" s="503" t="s">
        <v>10127</v>
      </c>
      <c r="C2198" s="502" t="s">
        <v>13</v>
      </c>
      <c r="D2198" s="502" t="s">
        <v>1308</v>
      </c>
      <c r="E2198" s="504"/>
    </row>
    <row r="2199" spans="1:5">
      <c r="A2199" s="502">
        <v>36499</v>
      </c>
      <c r="B2199" s="503" t="s">
        <v>10128</v>
      </c>
      <c r="C2199" s="502" t="s">
        <v>13</v>
      </c>
      <c r="D2199" s="502" t="s">
        <v>1308</v>
      </c>
      <c r="E2199" s="504"/>
    </row>
    <row r="2200" spans="1:5">
      <c r="A2200" s="502">
        <v>13533</v>
      </c>
      <c r="B2200" s="503" t="s">
        <v>10129</v>
      </c>
      <c r="C2200" s="502" t="s">
        <v>13</v>
      </c>
      <c r="D2200" s="502" t="s">
        <v>1308</v>
      </c>
      <c r="E2200" s="504"/>
    </row>
    <row r="2201" spans="1:5">
      <c r="A2201" s="502">
        <v>13333</v>
      </c>
      <c r="B2201" s="503" t="s">
        <v>10130</v>
      </c>
      <c r="C2201" s="502" t="s">
        <v>13</v>
      </c>
      <c r="D2201" s="502" t="s">
        <v>1308</v>
      </c>
      <c r="E2201" s="504"/>
    </row>
    <row r="2202" spans="1:5">
      <c r="A2202" s="502">
        <v>39585</v>
      </c>
      <c r="B2202" s="503" t="s">
        <v>10131</v>
      </c>
      <c r="C2202" s="502" t="s">
        <v>13</v>
      </c>
      <c r="D2202" s="502" t="s">
        <v>1308</v>
      </c>
      <c r="E2202" s="504"/>
    </row>
    <row r="2203" spans="1:5">
      <c r="A2203" s="502">
        <v>39586</v>
      </c>
      <c r="B2203" s="503" t="s">
        <v>10132</v>
      </c>
      <c r="C2203" s="502" t="s">
        <v>13</v>
      </c>
      <c r="D2203" s="502" t="s">
        <v>1308</v>
      </c>
      <c r="E2203" s="504"/>
    </row>
    <row r="2204" spans="1:5">
      <c r="A2204" s="502">
        <v>39587</v>
      </c>
      <c r="B2204" s="503" t="s">
        <v>10133</v>
      </c>
      <c r="C2204" s="502" t="s">
        <v>13</v>
      </c>
      <c r="D2204" s="502" t="s">
        <v>1308</v>
      </c>
      <c r="E2204" s="504"/>
    </row>
    <row r="2205" spans="1:5">
      <c r="A2205" s="502">
        <v>39588</v>
      </c>
      <c r="B2205" s="503" t="s">
        <v>10134</v>
      </c>
      <c r="C2205" s="502" t="s">
        <v>13</v>
      </c>
      <c r="D2205" s="502" t="s">
        <v>1308</v>
      </c>
      <c r="E2205" s="504"/>
    </row>
    <row r="2206" spans="1:5">
      <c r="A2206" s="502">
        <v>39584</v>
      </c>
      <c r="B2206" s="503" t="s">
        <v>10135</v>
      </c>
      <c r="C2206" s="502" t="s">
        <v>13</v>
      </c>
      <c r="D2206" s="502" t="s">
        <v>1308</v>
      </c>
      <c r="E2206" s="504"/>
    </row>
    <row r="2207" spans="1:5">
      <c r="A2207" s="502">
        <v>39590</v>
      </c>
      <c r="B2207" s="503" t="s">
        <v>10136</v>
      </c>
      <c r="C2207" s="502" t="s">
        <v>13</v>
      </c>
      <c r="D2207" s="502" t="s">
        <v>1308</v>
      </c>
      <c r="E2207" s="504"/>
    </row>
    <row r="2208" spans="1:5">
      <c r="A2208" s="502">
        <v>39592</v>
      </c>
      <c r="B2208" s="503" t="s">
        <v>10137</v>
      </c>
      <c r="C2208" s="502" t="s">
        <v>13</v>
      </c>
      <c r="D2208" s="502" t="s">
        <v>1308</v>
      </c>
      <c r="E2208" s="504"/>
    </row>
    <row r="2209" spans="1:5">
      <c r="A2209" s="502">
        <v>39593</v>
      </c>
      <c r="B2209" s="503" t="s">
        <v>10138</v>
      </c>
      <c r="C2209" s="502" t="s">
        <v>13</v>
      </c>
      <c r="D2209" s="502" t="s">
        <v>1308</v>
      </c>
      <c r="E2209" s="504"/>
    </row>
    <row r="2210" spans="1:5">
      <c r="A2210" s="502">
        <v>14254</v>
      </c>
      <c r="B2210" s="503" t="s">
        <v>10139</v>
      </c>
      <c r="C2210" s="502" t="s">
        <v>13</v>
      </c>
      <c r="D2210" s="502" t="s">
        <v>1335</v>
      </c>
      <c r="E2210" s="504"/>
    </row>
    <row r="2211" spans="1:5">
      <c r="A2211" s="502">
        <v>44494</v>
      </c>
      <c r="B2211" s="503" t="s">
        <v>10140</v>
      </c>
      <c r="C2211" s="502" t="s">
        <v>13</v>
      </c>
      <c r="D2211" s="502" t="s">
        <v>1308</v>
      </c>
      <c r="E2211" s="504"/>
    </row>
    <row r="2212" spans="1:5">
      <c r="A2212" s="502">
        <v>25019</v>
      </c>
      <c r="B2212" s="503" t="s">
        <v>10141</v>
      </c>
      <c r="C2212" s="502" t="s">
        <v>13</v>
      </c>
      <c r="D2212" s="502" t="s">
        <v>1308</v>
      </c>
      <c r="E2212" s="504"/>
    </row>
    <row r="2213" spans="1:5">
      <c r="A2213" s="502">
        <v>36501</v>
      </c>
      <c r="B2213" s="503" t="s">
        <v>10142</v>
      </c>
      <c r="C2213" s="502" t="s">
        <v>13</v>
      </c>
      <c r="D2213" s="502" t="s">
        <v>1308</v>
      </c>
      <c r="E2213" s="504"/>
    </row>
    <row r="2214" spans="1:5">
      <c r="A2214" s="502">
        <v>44493</v>
      </c>
      <c r="B2214" s="503" t="s">
        <v>10143</v>
      </c>
      <c r="C2214" s="502" t="s">
        <v>13</v>
      </c>
      <c r="D2214" s="502" t="s">
        <v>1308</v>
      </c>
      <c r="E2214" s="504"/>
    </row>
    <row r="2215" spans="1:5">
      <c r="A2215" s="502">
        <v>36500</v>
      </c>
      <c r="B2215" s="503" t="s">
        <v>10144</v>
      </c>
      <c r="C2215" s="502" t="s">
        <v>13</v>
      </c>
      <c r="D2215" s="502" t="s">
        <v>1308</v>
      </c>
      <c r="E2215" s="504"/>
    </row>
    <row r="2216" spans="1:5">
      <c r="A2216" s="502">
        <v>20017</v>
      </c>
      <c r="B2216" s="503" t="s">
        <v>10145</v>
      </c>
      <c r="C2216" s="502" t="s">
        <v>12</v>
      </c>
      <c r="D2216" s="502" t="s">
        <v>1308</v>
      </c>
      <c r="E2216" s="504">
        <v>10.16</v>
      </c>
    </row>
    <row r="2217" spans="1:5">
      <c r="A2217" s="502">
        <v>20007</v>
      </c>
      <c r="B2217" s="503" t="s">
        <v>10146</v>
      </c>
      <c r="C2217" s="502" t="s">
        <v>12</v>
      </c>
      <c r="D2217" s="502" t="s">
        <v>1308</v>
      </c>
      <c r="E2217" s="504">
        <v>6.06</v>
      </c>
    </row>
    <row r="2218" spans="1:5">
      <c r="A2218" s="502">
        <v>39831</v>
      </c>
      <c r="B2218" s="503" t="s">
        <v>10147</v>
      </c>
      <c r="C2218" s="502" t="s">
        <v>8376</v>
      </c>
      <c r="D2218" s="502" t="s">
        <v>1308</v>
      </c>
      <c r="E2218" s="504">
        <v>297.88</v>
      </c>
    </row>
    <row r="2219" spans="1:5">
      <c r="A2219" s="502">
        <v>36888</v>
      </c>
      <c r="B2219" s="503" t="s">
        <v>10148</v>
      </c>
      <c r="C2219" s="502" t="s">
        <v>12</v>
      </c>
      <c r="D2219" s="502" t="s">
        <v>1308</v>
      </c>
      <c r="E2219" s="504">
        <v>35.04</v>
      </c>
    </row>
    <row r="2220" spans="1:5">
      <c r="A2220" s="502">
        <v>39836</v>
      </c>
      <c r="B2220" s="503" t="s">
        <v>10149</v>
      </c>
      <c r="C2220" s="502" t="s">
        <v>8376</v>
      </c>
      <c r="D2220" s="502" t="s">
        <v>1308</v>
      </c>
      <c r="E2220" s="504">
        <v>261.74</v>
      </c>
    </row>
    <row r="2221" spans="1:5">
      <c r="A2221" s="502">
        <v>39830</v>
      </c>
      <c r="B2221" s="503" t="s">
        <v>10150</v>
      </c>
      <c r="C2221" s="502" t="s">
        <v>8376</v>
      </c>
      <c r="D2221" s="502" t="s">
        <v>1308</v>
      </c>
      <c r="E2221" s="504">
        <v>298.51</v>
      </c>
    </row>
    <row r="2222" spans="1:5">
      <c r="A2222" s="502">
        <v>36497</v>
      </c>
      <c r="B2222" s="503" t="s">
        <v>10151</v>
      </c>
      <c r="C2222" s="502" t="s">
        <v>13</v>
      </c>
      <c r="D2222" s="502" t="s">
        <v>1308</v>
      </c>
      <c r="E2222" s="504"/>
    </row>
    <row r="2223" spans="1:5">
      <c r="A2223" s="502">
        <v>40527</v>
      </c>
      <c r="B2223" s="503" t="s">
        <v>10152</v>
      </c>
      <c r="C2223" s="502" t="s">
        <v>13</v>
      </c>
      <c r="D2223" s="502" t="s">
        <v>1308</v>
      </c>
      <c r="E2223" s="504"/>
    </row>
    <row r="2224" spans="1:5">
      <c r="A2224" s="502">
        <v>36487</v>
      </c>
      <c r="B2224" s="503" t="s">
        <v>10153</v>
      </c>
      <c r="C2224" s="502" t="s">
        <v>13</v>
      </c>
      <c r="D2224" s="502" t="s">
        <v>1308</v>
      </c>
      <c r="E2224" s="504"/>
    </row>
    <row r="2225" spans="1:5">
      <c r="A2225" s="502">
        <v>44475</v>
      </c>
      <c r="B2225" s="503" t="s">
        <v>10154</v>
      </c>
      <c r="C2225" s="502" t="s">
        <v>13</v>
      </c>
      <c r="D2225" s="502" t="s">
        <v>1308</v>
      </c>
      <c r="E2225" s="504"/>
    </row>
    <row r="2226" spans="1:5">
      <c r="A2226" s="502">
        <v>44474</v>
      </c>
      <c r="B2226" s="503" t="s">
        <v>10155</v>
      </c>
      <c r="C2226" s="502" t="s">
        <v>13</v>
      </c>
      <c r="D2226" s="502" t="s">
        <v>1308</v>
      </c>
      <c r="E2226" s="504"/>
    </row>
    <row r="2227" spans="1:5">
      <c r="A2227" s="502">
        <v>44490</v>
      </c>
      <c r="B2227" s="503" t="s">
        <v>10156</v>
      </c>
      <c r="C2227" s="502" t="s">
        <v>13</v>
      </c>
      <c r="D2227" s="502" t="s">
        <v>1308</v>
      </c>
      <c r="E2227" s="504"/>
    </row>
    <row r="2228" spans="1:5">
      <c r="A2228" s="502">
        <v>37776</v>
      </c>
      <c r="B2228" s="503" t="s">
        <v>10157</v>
      </c>
      <c r="C2228" s="502" t="s">
        <v>13</v>
      </c>
      <c r="D2228" s="502" t="s">
        <v>1308</v>
      </c>
      <c r="E2228" s="504"/>
    </row>
    <row r="2229" spans="1:5">
      <c r="A2229" s="502">
        <v>37775</v>
      </c>
      <c r="B2229" s="503" t="s">
        <v>10158</v>
      </c>
      <c r="C2229" s="502" t="s">
        <v>13</v>
      </c>
      <c r="D2229" s="502" t="s">
        <v>1308</v>
      </c>
      <c r="E2229" s="504"/>
    </row>
    <row r="2230" spans="1:5">
      <c r="A2230" s="502">
        <v>36491</v>
      </c>
      <c r="B2230" s="503" t="s">
        <v>10159</v>
      </c>
      <c r="C2230" s="502" t="s">
        <v>13</v>
      </c>
      <c r="D2230" s="502" t="s">
        <v>1308</v>
      </c>
      <c r="E2230" s="504"/>
    </row>
    <row r="2231" spans="1:5">
      <c r="A2231" s="502">
        <v>10712</v>
      </c>
      <c r="B2231" s="503" t="s">
        <v>10160</v>
      </c>
      <c r="C2231" s="502" t="s">
        <v>13</v>
      </c>
      <c r="D2231" s="502" t="s">
        <v>1308</v>
      </c>
      <c r="E2231" s="504"/>
    </row>
    <row r="2232" spans="1:5">
      <c r="A2232" s="502">
        <v>3363</v>
      </c>
      <c r="B2232" s="503" t="s">
        <v>10161</v>
      </c>
      <c r="C2232" s="502" t="s">
        <v>13</v>
      </c>
      <c r="D2232" s="502" t="s">
        <v>1335</v>
      </c>
      <c r="E2232" s="504"/>
    </row>
    <row r="2233" spans="1:5">
      <c r="A2233" s="502">
        <v>3365</v>
      </c>
      <c r="B2233" s="503" t="s">
        <v>10162</v>
      </c>
      <c r="C2233" s="502" t="s">
        <v>13</v>
      </c>
      <c r="D2233" s="502" t="s">
        <v>1308</v>
      </c>
      <c r="E2233" s="504"/>
    </row>
    <row r="2234" spans="1:5">
      <c r="A2234" s="502">
        <v>7569</v>
      </c>
      <c r="B2234" s="503" t="s">
        <v>10163</v>
      </c>
      <c r="C2234" s="502" t="s">
        <v>13</v>
      </c>
      <c r="D2234" s="502" t="s">
        <v>1308</v>
      </c>
      <c r="E2234" s="504">
        <v>114.6</v>
      </c>
    </row>
    <row r="2235" spans="1:5">
      <c r="A2235" s="502">
        <v>3378</v>
      </c>
      <c r="B2235" s="503" t="s">
        <v>10164</v>
      </c>
      <c r="C2235" s="502" t="s">
        <v>13</v>
      </c>
      <c r="D2235" s="502" t="s">
        <v>1308</v>
      </c>
      <c r="E2235" s="504">
        <v>89.11</v>
      </c>
    </row>
    <row r="2236" spans="1:5">
      <c r="A2236" s="502">
        <v>3380</v>
      </c>
      <c r="B2236" s="503" t="s">
        <v>10165</v>
      </c>
      <c r="C2236" s="502" t="s">
        <v>13</v>
      </c>
      <c r="D2236" s="502" t="s">
        <v>1335</v>
      </c>
      <c r="E2236" s="504">
        <v>62.38</v>
      </c>
    </row>
    <row r="2237" spans="1:5">
      <c r="A2237" s="502">
        <v>3379</v>
      </c>
      <c r="B2237" s="503" t="s">
        <v>10166</v>
      </c>
      <c r="C2237" s="502" t="s">
        <v>13</v>
      </c>
      <c r="D2237" s="502" t="s">
        <v>1308</v>
      </c>
      <c r="E2237" s="504">
        <v>60.22</v>
      </c>
    </row>
    <row r="2238" spans="1:5">
      <c r="A2238" s="502">
        <v>11991</v>
      </c>
      <c r="B2238" s="503" t="s">
        <v>10167</v>
      </c>
      <c r="C2238" s="502" t="s">
        <v>13</v>
      </c>
      <c r="D2238" s="502" t="s">
        <v>1308</v>
      </c>
      <c r="E2238" s="504">
        <v>69.92</v>
      </c>
    </row>
    <row r="2239" spans="1:5">
      <c r="A2239" s="502">
        <v>44305</v>
      </c>
      <c r="B2239" s="503" t="s">
        <v>10168</v>
      </c>
      <c r="C2239" s="502" t="s">
        <v>13</v>
      </c>
      <c r="D2239" s="502" t="s">
        <v>1308</v>
      </c>
      <c r="E2239" s="504"/>
    </row>
    <row r="2240" spans="1:5">
      <c r="A2240" s="502">
        <v>34349</v>
      </c>
      <c r="B2240" s="503" t="s">
        <v>10169</v>
      </c>
      <c r="C2240" s="502" t="s">
        <v>13</v>
      </c>
      <c r="D2240" s="502" t="s">
        <v>1308</v>
      </c>
      <c r="E2240" s="504">
        <v>24.01</v>
      </c>
    </row>
    <row r="2241" spans="1:5">
      <c r="A2241" s="502">
        <v>11029</v>
      </c>
      <c r="B2241" s="503" t="s">
        <v>10170</v>
      </c>
      <c r="C2241" s="502" t="s">
        <v>9296</v>
      </c>
      <c r="D2241" s="502" t="s">
        <v>1308</v>
      </c>
      <c r="E2241" s="504"/>
    </row>
    <row r="2242" spans="1:5">
      <c r="A2242" s="502">
        <v>4316</v>
      </c>
      <c r="B2242" s="503" t="s">
        <v>10171</v>
      </c>
      <c r="C2242" s="502" t="s">
        <v>13</v>
      </c>
      <c r="D2242" s="502" t="s">
        <v>1308</v>
      </c>
      <c r="E2242" s="504"/>
    </row>
    <row r="2243" spans="1:5">
      <c r="A2243" s="502">
        <v>4313</v>
      </c>
      <c r="B2243" s="503" t="s">
        <v>10172</v>
      </c>
      <c r="C2243" s="502" t="s">
        <v>9296</v>
      </c>
      <c r="D2243" s="502" t="s">
        <v>1308</v>
      </c>
      <c r="E2243" s="504"/>
    </row>
    <row r="2244" spans="1:5">
      <c r="A2244" s="502">
        <v>4317</v>
      </c>
      <c r="B2244" s="503" t="s">
        <v>10173</v>
      </c>
      <c r="C2244" s="502" t="s">
        <v>13</v>
      </c>
      <c r="D2244" s="502" t="s">
        <v>1308</v>
      </c>
      <c r="E2244" s="504"/>
    </row>
    <row r="2245" spans="1:5">
      <c r="A2245" s="502">
        <v>4314</v>
      </c>
      <c r="B2245" s="503" t="s">
        <v>10174</v>
      </c>
      <c r="C2245" s="502" t="s">
        <v>9296</v>
      </c>
      <c r="D2245" s="502" t="s">
        <v>1308</v>
      </c>
      <c r="E2245" s="504"/>
    </row>
    <row r="2246" spans="1:5">
      <c r="A2246" s="502">
        <v>10921</v>
      </c>
      <c r="B2246" s="503" t="s">
        <v>10175</v>
      </c>
      <c r="C2246" s="502" t="s">
        <v>13</v>
      </c>
      <c r="D2246" s="502" t="s">
        <v>1335</v>
      </c>
      <c r="E2246" s="504"/>
    </row>
    <row r="2247" spans="1:5">
      <c r="A2247" s="502">
        <v>10922</v>
      </c>
      <c r="B2247" s="503" t="s">
        <v>10176</v>
      </c>
      <c r="C2247" s="502" t="s">
        <v>13</v>
      </c>
      <c r="D2247" s="502" t="s">
        <v>1308</v>
      </c>
      <c r="E2247" s="504"/>
    </row>
    <row r="2248" spans="1:5">
      <c r="A2248" s="502">
        <v>10923</v>
      </c>
      <c r="B2248" s="503" t="s">
        <v>10177</v>
      </c>
      <c r="C2248" s="502" t="s">
        <v>13</v>
      </c>
      <c r="D2248" s="502" t="s">
        <v>1308</v>
      </c>
      <c r="E2248" s="504"/>
    </row>
    <row r="2249" spans="1:5">
      <c r="A2249" s="502">
        <v>10924</v>
      </c>
      <c r="B2249" s="503" t="s">
        <v>10178</v>
      </c>
      <c r="C2249" s="502" t="s">
        <v>13</v>
      </c>
      <c r="D2249" s="502" t="s">
        <v>1308</v>
      </c>
      <c r="E2249" s="504"/>
    </row>
    <row r="2250" spans="1:5">
      <c r="A2250" s="502">
        <v>37772</v>
      </c>
      <c r="B2250" s="503" t="s">
        <v>10179</v>
      </c>
      <c r="C2250" s="502" t="s">
        <v>13</v>
      </c>
      <c r="D2250" s="502" t="s">
        <v>1308</v>
      </c>
      <c r="E2250" s="504"/>
    </row>
    <row r="2251" spans="1:5">
      <c r="A2251" s="502">
        <v>37771</v>
      </c>
      <c r="B2251" s="503" t="s">
        <v>10180</v>
      </c>
      <c r="C2251" s="502" t="s">
        <v>13</v>
      </c>
      <c r="D2251" s="502" t="s">
        <v>1308</v>
      </c>
      <c r="E2251" s="504"/>
    </row>
    <row r="2252" spans="1:5">
      <c r="A2252" s="502">
        <v>12772</v>
      </c>
      <c r="B2252" s="503" t="s">
        <v>10181</v>
      </c>
      <c r="C2252" s="502" t="s">
        <v>13</v>
      </c>
      <c r="D2252" s="502" t="s">
        <v>1308</v>
      </c>
      <c r="E2252" s="504"/>
    </row>
    <row r="2253" spans="1:5">
      <c r="A2253" s="502">
        <v>12770</v>
      </c>
      <c r="B2253" s="503" t="s">
        <v>10182</v>
      </c>
      <c r="C2253" s="502" t="s">
        <v>13</v>
      </c>
      <c r="D2253" s="502" t="s">
        <v>1308</v>
      </c>
      <c r="E2253" s="504"/>
    </row>
    <row r="2254" spans="1:5">
      <c r="A2254" s="502">
        <v>12775</v>
      </c>
      <c r="B2254" s="503" t="s">
        <v>10183</v>
      </c>
      <c r="C2254" s="502" t="s">
        <v>13</v>
      </c>
      <c r="D2254" s="502" t="s">
        <v>1308</v>
      </c>
      <c r="E2254" s="504"/>
    </row>
    <row r="2255" spans="1:5">
      <c r="A2255" s="502">
        <v>12768</v>
      </c>
      <c r="B2255" s="503" t="s">
        <v>10184</v>
      </c>
      <c r="C2255" s="502" t="s">
        <v>13</v>
      </c>
      <c r="D2255" s="502" t="s">
        <v>1308</v>
      </c>
      <c r="E2255" s="504"/>
    </row>
    <row r="2256" spans="1:5">
      <c r="A2256" s="502">
        <v>12769</v>
      </c>
      <c r="B2256" s="503" t="s">
        <v>10185</v>
      </c>
      <c r="C2256" s="502" t="s">
        <v>13</v>
      </c>
      <c r="D2256" s="502" t="s">
        <v>1335</v>
      </c>
      <c r="E2256" s="504"/>
    </row>
    <row r="2257" spans="1:5">
      <c r="A2257" s="502">
        <v>12773</v>
      </c>
      <c r="B2257" s="503" t="s">
        <v>10186</v>
      </c>
      <c r="C2257" s="502" t="s">
        <v>13</v>
      </c>
      <c r="D2257" s="502" t="s">
        <v>1308</v>
      </c>
      <c r="E2257" s="504"/>
    </row>
    <row r="2258" spans="1:5">
      <c r="A2258" s="502">
        <v>12774</v>
      </c>
      <c r="B2258" s="503" t="s">
        <v>10187</v>
      </c>
      <c r="C2258" s="502" t="s">
        <v>13</v>
      </c>
      <c r="D2258" s="502" t="s">
        <v>1308</v>
      </c>
      <c r="E2258" s="504"/>
    </row>
    <row r="2259" spans="1:5">
      <c r="A2259" s="502">
        <v>12776</v>
      </c>
      <c r="B2259" s="503" t="s">
        <v>10188</v>
      </c>
      <c r="C2259" s="502" t="s">
        <v>13</v>
      </c>
      <c r="D2259" s="502" t="s">
        <v>1308</v>
      </c>
      <c r="E2259" s="504"/>
    </row>
    <row r="2260" spans="1:5">
      <c r="A2260" s="502">
        <v>12777</v>
      </c>
      <c r="B2260" s="503" t="s">
        <v>10189</v>
      </c>
      <c r="C2260" s="502" t="s">
        <v>13</v>
      </c>
      <c r="D2260" s="502" t="s">
        <v>1308</v>
      </c>
      <c r="E2260" s="504"/>
    </row>
    <row r="2261" spans="1:5">
      <c r="A2261" s="502">
        <v>12873</v>
      </c>
      <c r="B2261" s="503" t="s">
        <v>10190</v>
      </c>
      <c r="C2261" s="502" t="s">
        <v>250</v>
      </c>
      <c r="D2261" s="502" t="s">
        <v>1308</v>
      </c>
      <c r="E2261" s="504">
        <v>21.83</v>
      </c>
    </row>
    <row r="2262" spans="1:5">
      <c r="A2262" s="502">
        <v>41076</v>
      </c>
      <c r="B2262" s="503" t="s">
        <v>10191</v>
      </c>
      <c r="C2262" s="502" t="s">
        <v>1176</v>
      </c>
      <c r="D2262" s="502" t="s">
        <v>1308</v>
      </c>
      <c r="E2262" s="504">
        <v>3890.2</v>
      </c>
    </row>
    <row r="2263" spans="1:5">
      <c r="A2263" s="502">
        <v>140</v>
      </c>
      <c r="B2263" s="503" t="s">
        <v>10192</v>
      </c>
      <c r="C2263" s="502" t="s">
        <v>27</v>
      </c>
      <c r="D2263" s="502" t="s">
        <v>1308</v>
      </c>
      <c r="E2263" s="504">
        <v>22.43</v>
      </c>
    </row>
    <row r="2264" spans="1:5">
      <c r="A2264" s="502">
        <v>151</v>
      </c>
      <c r="B2264" s="503" t="s">
        <v>10193</v>
      </c>
      <c r="C2264" s="502" t="s">
        <v>1023</v>
      </c>
      <c r="D2264" s="502" t="s">
        <v>1308</v>
      </c>
      <c r="E2264" s="504">
        <v>33.1</v>
      </c>
    </row>
    <row r="2265" spans="1:5">
      <c r="A2265" s="502">
        <v>7340</v>
      </c>
      <c r="B2265" s="503" t="s">
        <v>10194</v>
      </c>
      <c r="C2265" s="502" t="s">
        <v>1023</v>
      </c>
      <c r="D2265" s="502" t="s">
        <v>1308</v>
      </c>
      <c r="E2265" s="504">
        <v>30.57</v>
      </c>
    </row>
    <row r="2266" spans="1:5">
      <c r="A2266" s="502">
        <v>40929</v>
      </c>
      <c r="B2266" s="503" t="s">
        <v>10195</v>
      </c>
      <c r="C2266" s="502" t="s">
        <v>1176</v>
      </c>
      <c r="D2266" s="502" t="s">
        <v>1308</v>
      </c>
      <c r="E2266" s="504">
        <v>3037.34</v>
      </c>
    </row>
    <row r="2267" spans="1:5">
      <c r="A2267" s="502">
        <v>2701</v>
      </c>
      <c r="B2267" s="503" t="s">
        <v>10196</v>
      </c>
      <c r="C2267" s="502" t="s">
        <v>250</v>
      </c>
      <c r="D2267" s="502" t="s">
        <v>1308</v>
      </c>
      <c r="E2267" s="504">
        <v>17.03</v>
      </c>
    </row>
    <row r="2268" spans="1:5">
      <c r="A2268" s="502">
        <v>38064</v>
      </c>
      <c r="B2268" s="503" t="s">
        <v>10197</v>
      </c>
      <c r="C2268" s="502" t="s">
        <v>13</v>
      </c>
      <c r="D2268" s="502" t="s">
        <v>1308</v>
      </c>
      <c r="E2268" s="504">
        <v>27.73</v>
      </c>
    </row>
    <row r="2269" spans="1:5">
      <c r="A2269" s="502">
        <v>38114</v>
      </c>
      <c r="B2269" s="503" t="s">
        <v>10198</v>
      </c>
      <c r="C2269" s="502" t="s">
        <v>13</v>
      </c>
      <c r="D2269" s="502" t="s">
        <v>1308</v>
      </c>
      <c r="E2269" s="504">
        <v>24.8</v>
      </c>
    </row>
    <row r="2270" spans="1:5">
      <c r="A2270" s="502">
        <v>38115</v>
      </c>
      <c r="B2270" s="503" t="s">
        <v>10199</v>
      </c>
      <c r="C2270" s="502" t="s">
        <v>13</v>
      </c>
      <c r="D2270" s="502" t="s">
        <v>1308</v>
      </c>
      <c r="E2270" s="504">
        <v>26.48</v>
      </c>
    </row>
    <row r="2271" spans="1:5">
      <c r="A2271" s="502">
        <v>38065</v>
      </c>
      <c r="B2271" s="503" t="s">
        <v>10200</v>
      </c>
      <c r="C2271" s="502" t="s">
        <v>13</v>
      </c>
      <c r="D2271" s="502" t="s">
        <v>1308</v>
      </c>
      <c r="E2271" s="504">
        <v>39.340000000000003</v>
      </c>
    </row>
    <row r="2272" spans="1:5">
      <c r="A2272" s="502">
        <v>38078</v>
      </c>
      <c r="B2272" s="503" t="s">
        <v>10201</v>
      </c>
      <c r="C2272" s="502" t="s">
        <v>13</v>
      </c>
      <c r="D2272" s="502" t="s">
        <v>1308</v>
      </c>
      <c r="E2272" s="504">
        <v>22.95</v>
      </c>
    </row>
    <row r="2273" spans="1:5">
      <c r="A2273" s="502">
        <v>38113</v>
      </c>
      <c r="B2273" s="503" t="s">
        <v>10202</v>
      </c>
      <c r="C2273" s="502" t="s">
        <v>13</v>
      </c>
      <c r="D2273" s="502" t="s">
        <v>1308</v>
      </c>
      <c r="E2273" s="504">
        <v>12.47</v>
      </c>
    </row>
    <row r="2274" spans="1:5">
      <c r="A2274" s="502">
        <v>38063</v>
      </c>
      <c r="B2274" s="503" t="s">
        <v>10203</v>
      </c>
      <c r="C2274" s="502" t="s">
        <v>13</v>
      </c>
      <c r="D2274" s="502" t="s">
        <v>1308</v>
      </c>
      <c r="E2274" s="504">
        <v>13.38</v>
      </c>
    </row>
    <row r="2275" spans="1:5">
      <c r="A2275" s="502">
        <v>38073</v>
      </c>
      <c r="B2275" s="503" t="s">
        <v>10204</v>
      </c>
      <c r="C2275" s="502" t="s">
        <v>13</v>
      </c>
      <c r="D2275" s="502" t="s">
        <v>1308</v>
      </c>
      <c r="E2275" s="504">
        <v>32.46</v>
      </c>
    </row>
    <row r="2276" spans="1:5">
      <c r="A2276" s="502">
        <v>38080</v>
      </c>
      <c r="B2276" s="503" t="s">
        <v>10205</v>
      </c>
      <c r="C2276" s="502" t="s">
        <v>13</v>
      </c>
      <c r="D2276" s="502" t="s">
        <v>1308</v>
      </c>
      <c r="E2276" s="504">
        <v>39.86</v>
      </c>
    </row>
    <row r="2277" spans="1:5">
      <c r="A2277" s="502">
        <v>38069</v>
      </c>
      <c r="B2277" s="503" t="s">
        <v>10206</v>
      </c>
      <c r="C2277" s="502" t="s">
        <v>13</v>
      </c>
      <c r="D2277" s="502" t="s">
        <v>1308</v>
      </c>
      <c r="E2277" s="504">
        <v>21.8</v>
      </c>
    </row>
    <row r="2278" spans="1:5">
      <c r="A2278" s="502">
        <v>38077</v>
      </c>
      <c r="B2278" s="503" t="s">
        <v>10207</v>
      </c>
      <c r="C2278" s="502" t="s">
        <v>13</v>
      </c>
      <c r="D2278" s="502" t="s">
        <v>1308</v>
      </c>
      <c r="E2278" s="504">
        <v>21.3</v>
      </c>
    </row>
    <row r="2279" spans="1:5">
      <c r="A2279" s="502">
        <v>38112</v>
      </c>
      <c r="B2279" s="503" t="s">
        <v>10208</v>
      </c>
      <c r="C2279" s="502" t="s">
        <v>13</v>
      </c>
      <c r="D2279" s="502" t="s">
        <v>1308</v>
      </c>
      <c r="E2279" s="504">
        <v>9.57</v>
      </c>
    </row>
    <row r="2280" spans="1:5">
      <c r="A2280" s="502">
        <v>38062</v>
      </c>
      <c r="B2280" s="503" t="s">
        <v>10209</v>
      </c>
      <c r="C2280" s="502" t="s">
        <v>13</v>
      </c>
      <c r="D2280" s="502" t="s">
        <v>1308</v>
      </c>
      <c r="E2280" s="504">
        <v>9.83</v>
      </c>
    </row>
    <row r="2281" spans="1:5">
      <c r="A2281" s="502">
        <v>12129</v>
      </c>
      <c r="B2281" s="503" t="s">
        <v>10210</v>
      </c>
      <c r="C2281" s="502" t="s">
        <v>13</v>
      </c>
      <c r="D2281" s="502" t="s">
        <v>1308</v>
      </c>
      <c r="E2281" s="504">
        <v>17.36</v>
      </c>
    </row>
    <row r="2282" spans="1:5">
      <c r="A2282" s="502">
        <v>12128</v>
      </c>
      <c r="B2282" s="503" t="s">
        <v>10211</v>
      </c>
      <c r="C2282" s="502" t="s">
        <v>13</v>
      </c>
      <c r="D2282" s="502" t="s">
        <v>1308</v>
      </c>
      <c r="E2282" s="504">
        <v>13.13</v>
      </c>
    </row>
    <row r="2283" spans="1:5">
      <c r="A2283" s="502">
        <v>38081</v>
      </c>
      <c r="B2283" s="503" t="s">
        <v>10212</v>
      </c>
      <c r="C2283" s="502" t="s">
        <v>13</v>
      </c>
      <c r="D2283" s="502" t="s">
        <v>1308</v>
      </c>
      <c r="E2283" s="504">
        <v>33.81</v>
      </c>
    </row>
    <row r="2284" spans="1:5">
      <c r="A2284" s="502">
        <v>38070</v>
      </c>
      <c r="B2284" s="503" t="s">
        <v>10213</v>
      </c>
      <c r="C2284" s="502" t="s">
        <v>13</v>
      </c>
      <c r="D2284" s="502" t="s">
        <v>1308</v>
      </c>
      <c r="E2284" s="504">
        <v>23.3</v>
      </c>
    </row>
    <row r="2285" spans="1:5">
      <c r="A2285" s="502">
        <v>38074</v>
      </c>
      <c r="B2285" s="503" t="s">
        <v>10214</v>
      </c>
      <c r="C2285" s="502" t="s">
        <v>13</v>
      </c>
      <c r="D2285" s="502" t="s">
        <v>1308</v>
      </c>
      <c r="E2285" s="504">
        <v>35.43</v>
      </c>
    </row>
    <row r="2286" spans="1:5">
      <c r="A2286" s="502">
        <v>38072</v>
      </c>
      <c r="B2286" s="503" t="s">
        <v>10215</v>
      </c>
      <c r="C2286" s="502" t="s">
        <v>13</v>
      </c>
      <c r="D2286" s="502" t="s">
        <v>1308</v>
      </c>
      <c r="E2286" s="504">
        <v>29.22</v>
      </c>
    </row>
    <row r="2287" spans="1:5">
      <c r="A2287" s="502">
        <v>38079</v>
      </c>
      <c r="B2287" s="503" t="s">
        <v>10216</v>
      </c>
      <c r="C2287" s="502" t="s">
        <v>13</v>
      </c>
      <c r="D2287" s="502" t="s">
        <v>1308</v>
      </c>
      <c r="E2287" s="504">
        <v>30.41</v>
      </c>
    </row>
    <row r="2288" spans="1:5">
      <c r="A2288" s="502">
        <v>38068</v>
      </c>
      <c r="B2288" s="503" t="s">
        <v>10217</v>
      </c>
      <c r="C2288" s="502" t="s">
        <v>13</v>
      </c>
      <c r="D2288" s="502" t="s">
        <v>1308</v>
      </c>
      <c r="E2288" s="504">
        <v>20.170000000000002</v>
      </c>
    </row>
    <row r="2289" spans="1:5">
      <c r="A2289" s="502">
        <v>38071</v>
      </c>
      <c r="B2289" s="503" t="s">
        <v>10218</v>
      </c>
      <c r="C2289" s="502" t="s">
        <v>13</v>
      </c>
      <c r="D2289" s="502" t="s">
        <v>1308</v>
      </c>
      <c r="E2289" s="504">
        <v>24.12</v>
      </c>
    </row>
    <row r="2290" spans="1:5">
      <c r="A2290" s="502">
        <v>38412</v>
      </c>
      <c r="B2290" s="503" t="s">
        <v>10219</v>
      </c>
      <c r="C2290" s="502" t="s">
        <v>13</v>
      </c>
      <c r="D2290" s="502" t="s">
        <v>1335</v>
      </c>
      <c r="E2290" s="504">
        <v>899.9</v>
      </c>
    </row>
    <row r="2291" spans="1:5">
      <c r="A2291" s="502">
        <v>3405</v>
      </c>
      <c r="B2291" s="503" t="s">
        <v>10220</v>
      </c>
      <c r="C2291" s="502" t="s">
        <v>13</v>
      </c>
      <c r="D2291" s="502" t="s">
        <v>1308</v>
      </c>
      <c r="E2291" s="504">
        <v>78.11</v>
      </c>
    </row>
    <row r="2292" spans="1:5">
      <c r="A2292" s="502">
        <v>3394</v>
      </c>
      <c r="B2292" s="503" t="s">
        <v>10221</v>
      </c>
      <c r="C2292" s="502" t="s">
        <v>13</v>
      </c>
      <c r="D2292" s="502" t="s">
        <v>1308</v>
      </c>
      <c r="E2292" s="504">
        <v>412.34</v>
      </c>
    </row>
    <row r="2293" spans="1:5">
      <c r="A2293" s="502">
        <v>3393</v>
      </c>
      <c r="B2293" s="503" t="s">
        <v>10222</v>
      </c>
      <c r="C2293" s="502" t="s">
        <v>13</v>
      </c>
      <c r="D2293" s="502" t="s">
        <v>1308</v>
      </c>
      <c r="E2293" s="504">
        <v>702.05</v>
      </c>
    </row>
    <row r="2294" spans="1:5">
      <c r="A2294" s="502">
        <v>3406</v>
      </c>
      <c r="B2294" s="503" t="s">
        <v>10223</v>
      </c>
      <c r="C2294" s="502" t="s">
        <v>13</v>
      </c>
      <c r="D2294" s="502" t="s">
        <v>1335</v>
      </c>
      <c r="E2294" s="504">
        <v>23.91</v>
      </c>
    </row>
    <row r="2295" spans="1:5">
      <c r="A2295" s="502">
        <v>3395</v>
      </c>
      <c r="B2295" s="503" t="s">
        <v>10224</v>
      </c>
      <c r="C2295" s="502" t="s">
        <v>13</v>
      </c>
      <c r="D2295" s="502" t="s">
        <v>1308</v>
      </c>
      <c r="E2295" s="504">
        <v>100.86</v>
      </c>
    </row>
    <row r="2296" spans="1:5">
      <c r="A2296" s="502">
        <v>3398</v>
      </c>
      <c r="B2296" s="503" t="s">
        <v>10225</v>
      </c>
      <c r="C2296" s="502" t="s">
        <v>13</v>
      </c>
      <c r="D2296" s="502" t="s">
        <v>1308</v>
      </c>
      <c r="E2296" s="504">
        <v>4.79</v>
      </c>
    </row>
    <row r="2297" spans="1:5">
      <c r="A2297" s="502">
        <v>40662</v>
      </c>
      <c r="B2297" s="503" t="s">
        <v>10226</v>
      </c>
      <c r="C2297" s="502" t="s">
        <v>13</v>
      </c>
      <c r="D2297" s="502" t="s">
        <v>1308</v>
      </c>
      <c r="E2297" s="504"/>
    </row>
    <row r="2298" spans="1:5">
      <c r="A2298" s="502">
        <v>3437</v>
      </c>
      <c r="B2298" s="503" t="s">
        <v>10227</v>
      </c>
      <c r="C2298" s="502" t="s">
        <v>15</v>
      </c>
      <c r="D2298" s="502" t="s">
        <v>1308</v>
      </c>
      <c r="E2298" s="504"/>
    </row>
    <row r="2299" spans="1:5">
      <c r="A2299" s="502">
        <v>11190</v>
      </c>
      <c r="B2299" s="503" t="s">
        <v>10228</v>
      </c>
      <c r="C2299" s="502" t="s">
        <v>13</v>
      </c>
      <c r="D2299" s="502" t="s">
        <v>1335</v>
      </c>
      <c r="E2299" s="504"/>
    </row>
    <row r="2300" spans="1:5">
      <c r="A2300" s="502">
        <v>34377</v>
      </c>
      <c r="B2300" s="503" t="s">
        <v>10229</v>
      </c>
      <c r="C2300" s="502" t="s">
        <v>13</v>
      </c>
      <c r="D2300" s="502" t="s">
        <v>1308</v>
      </c>
      <c r="E2300" s="504">
        <v>246.75</v>
      </c>
    </row>
    <row r="2301" spans="1:5">
      <c r="A2301" s="502">
        <v>40659</v>
      </c>
      <c r="B2301" s="503" t="s">
        <v>10230</v>
      </c>
      <c r="C2301" s="502" t="s">
        <v>15</v>
      </c>
      <c r="D2301" s="502" t="s">
        <v>1308</v>
      </c>
      <c r="E2301" s="504"/>
    </row>
    <row r="2302" spans="1:5">
      <c r="A2302" s="502">
        <v>40660</v>
      </c>
      <c r="B2302" s="503" t="s">
        <v>10231</v>
      </c>
      <c r="C2302" s="502" t="s">
        <v>15</v>
      </c>
      <c r="D2302" s="502" t="s">
        <v>1308</v>
      </c>
      <c r="E2302" s="504"/>
    </row>
    <row r="2303" spans="1:5">
      <c r="A2303" s="502">
        <v>40661</v>
      </c>
      <c r="B2303" s="503" t="s">
        <v>10232</v>
      </c>
      <c r="C2303" s="502" t="s">
        <v>15</v>
      </c>
      <c r="D2303" s="502" t="s">
        <v>1308</v>
      </c>
      <c r="E2303" s="504"/>
    </row>
    <row r="2304" spans="1:5">
      <c r="A2304" s="502">
        <v>3428</v>
      </c>
      <c r="B2304" s="503" t="s">
        <v>10233</v>
      </c>
      <c r="C2304" s="502" t="s">
        <v>15</v>
      </c>
      <c r="D2304" s="502" t="s">
        <v>1335</v>
      </c>
      <c r="E2304" s="504"/>
    </row>
    <row r="2305" spans="1:5">
      <c r="A2305" s="502">
        <v>3429</v>
      </c>
      <c r="B2305" s="503" t="s">
        <v>10234</v>
      </c>
      <c r="C2305" s="502" t="s">
        <v>15</v>
      </c>
      <c r="D2305" s="502" t="s">
        <v>1308</v>
      </c>
      <c r="E2305" s="504"/>
    </row>
    <row r="2306" spans="1:5">
      <c r="A2306" s="502">
        <v>11199</v>
      </c>
      <c r="B2306" s="503" t="s">
        <v>10235</v>
      </c>
      <c r="C2306" s="502" t="s">
        <v>13</v>
      </c>
      <c r="D2306" s="502" t="s">
        <v>1308</v>
      </c>
      <c r="E2306" s="504"/>
    </row>
    <row r="2307" spans="1:5">
      <c r="A2307" s="502">
        <v>36896</v>
      </c>
      <c r="B2307" s="503" t="s">
        <v>10236</v>
      </c>
      <c r="C2307" s="502" t="s">
        <v>13</v>
      </c>
      <c r="D2307" s="502" t="s">
        <v>1335</v>
      </c>
      <c r="E2307" s="504">
        <v>477.9</v>
      </c>
    </row>
    <row r="2308" spans="1:5">
      <c r="A2308" s="502">
        <v>34367</v>
      </c>
      <c r="B2308" s="503" t="s">
        <v>10237</v>
      </c>
      <c r="C2308" s="502" t="s">
        <v>13</v>
      </c>
      <c r="D2308" s="502" t="s">
        <v>1308</v>
      </c>
      <c r="E2308" s="504">
        <v>615.94000000000005</v>
      </c>
    </row>
    <row r="2309" spans="1:5">
      <c r="A2309" s="502">
        <v>36897</v>
      </c>
      <c r="B2309" s="503" t="s">
        <v>10238</v>
      </c>
      <c r="C2309" s="502" t="s">
        <v>13</v>
      </c>
      <c r="D2309" s="502" t="s">
        <v>1308</v>
      </c>
      <c r="E2309" s="504">
        <v>745.75</v>
      </c>
    </row>
    <row r="2310" spans="1:5">
      <c r="A2310" s="502">
        <v>34369</v>
      </c>
      <c r="B2310" s="503" t="s">
        <v>10239</v>
      </c>
      <c r="C2310" s="502" t="s">
        <v>13</v>
      </c>
      <c r="D2310" s="502" t="s">
        <v>1308</v>
      </c>
      <c r="E2310" s="504">
        <v>858.22</v>
      </c>
    </row>
    <row r="2311" spans="1:5">
      <c r="A2311" s="502">
        <v>34364</v>
      </c>
      <c r="B2311" s="503" t="s">
        <v>10240</v>
      </c>
      <c r="C2311" s="502" t="s">
        <v>13</v>
      </c>
      <c r="D2311" s="502" t="s">
        <v>1308</v>
      </c>
      <c r="E2311" s="504">
        <v>809.63</v>
      </c>
    </row>
    <row r="2312" spans="1:5">
      <c r="A2312" s="502">
        <v>3421</v>
      </c>
      <c r="B2312" s="503" t="s">
        <v>10241</v>
      </c>
      <c r="C2312" s="502" t="s">
        <v>15</v>
      </c>
      <c r="D2312" s="502" t="s">
        <v>1308</v>
      </c>
      <c r="E2312" s="504"/>
    </row>
    <row r="2313" spans="1:5">
      <c r="A2313" s="502">
        <v>599</v>
      </c>
      <c r="B2313" s="503" t="s">
        <v>10242</v>
      </c>
      <c r="C2313" s="502" t="s">
        <v>15</v>
      </c>
      <c r="D2313" s="502" t="s">
        <v>1308</v>
      </c>
      <c r="E2313" s="504">
        <v>871.58</v>
      </c>
    </row>
    <row r="2314" spans="1:5">
      <c r="A2314" s="502">
        <v>44053</v>
      </c>
      <c r="B2314" s="503" t="s">
        <v>10243</v>
      </c>
      <c r="C2314" s="502" t="s">
        <v>13</v>
      </c>
      <c r="D2314" s="502" t="s">
        <v>1308</v>
      </c>
      <c r="E2314" s="504">
        <v>1934.51</v>
      </c>
    </row>
    <row r="2315" spans="1:5">
      <c r="A2315" s="502">
        <v>3423</v>
      </c>
      <c r="B2315" s="503" t="s">
        <v>10244</v>
      </c>
      <c r="C2315" s="502" t="s">
        <v>15</v>
      </c>
      <c r="D2315" s="502" t="s">
        <v>1308</v>
      </c>
      <c r="E2315" s="504"/>
    </row>
    <row r="2316" spans="1:5">
      <c r="A2316" s="502">
        <v>34797</v>
      </c>
      <c r="B2316" s="503" t="s">
        <v>10245</v>
      </c>
      <c r="C2316" s="502" t="s">
        <v>13</v>
      </c>
      <c r="D2316" s="502" t="s">
        <v>1308</v>
      </c>
      <c r="E2316" s="504"/>
    </row>
    <row r="2317" spans="1:5">
      <c r="A2317" s="502">
        <v>34381</v>
      </c>
      <c r="B2317" s="503" t="s">
        <v>10246</v>
      </c>
      <c r="C2317" s="502" t="s">
        <v>13</v>
      </c>
      <c r="D2317" s="502" t="s">
        <v>1308</v>
      </c>
      <c r="E2317" s="504">
        <v>351.93</v>
      </c>
    </row>
    <row r="2318" spans="1:5">
      <c r="A2318" s="502">
        <v>44054</v>
      </c>
      <c r="B2318" s="503" t="s">
        <v>10247</v>
      </c>
      <c r="C2318" s="502" t="s">
        <v>13</v>
      </c>
      <c r="D2318" s="502" t="s">
        <v>1308</v>
      </c>
      <c r="E2318" s="504">
        <v>693.98</v>
      </c>
    </row>
    <row r="2319" spans="1:5">
      <c r="A2319" s="502">
        <v>44399</v>
      </c>
      <c r="B2319" s="503" t="s">
        <v>10248</v>
      </c>
      <c r="C2319" s="502" t="s">
        <v>13</v>
      </c>
      <c r="D2319" s="502" t="s">
        <v>1308</v>
      </c>
      <c r="E2319" s="504">
        <v>948.21</v>
      </c>
    </row>
    <row r="2320" spans="1:5">
      <c r="A2320" s="502">
        <v>44503</v>
      </c>
      <c r="B2320" s="503" t="s">
        <v>10249</v>
      </c>
      <c r="C2320" s="502" t="s">
        <v>250</v>
      </c>
      <c r="D2320" s="502" t="s">
        <v>1308</v>
      </c>
      <c r="E2320" s="504">
        <v>18.86</v>
      </c>
    </row>
    <row r="2321" spans="1:5">
      <c r="A2321" s="502">
        <v>41077</v>
      </c>
      <c r="B2321" s="503" t="s">
        <v>10250</v>
      </c>
      <c r="C2321" s="502" t="s">
        <v>1176</v>
      </c>
      <c r="D2321" s="502" t="s">
        <v>1308</v>
      </c>
      <c r="E2321" s="504">
        <v>3362.83</v>
      </c>
    </row>
    <row r="2322" spans="1:5">
      <c r="A2322" s="502">
        <v>37963</v>
      </c>
      <c r="B2322" s="503" t="s">
        <v>10251</v>
      </c>
      <c r="C2322" s="502" t="s">
        <v>13</v>
      </c>
      <c r="D2322" s="502" t="s">
        <v>1308</v>
      </c>
      <c r="E2322" s="504">
        <v>4.59</v>
      </c>
    </row>
    <row r="2323" spans="1:5">
      <c r="A2323" s="502">
        <v>37964</v>
      </c>
      <c r="B2323" s="503" t="s">
        <v>10252</v>
      </c>
      <c r="C2323" s="502" t="s">
        <v>13</v>
      </c>
      <c r="D2323" s="502" t="s">
        <v>1308</v>
      </c>
      <c r="E2323" s="504">
        <v>6.14</v>
      </c>
    </row>
    <row r="2324" spans="1:5">
      <c r="A2324" s="502">
        <v>37965</v>
      </c>
      <c r="B2324" s="503" t="s">
        <v>10253</v>
      </c>
      <c r="C2324" s="502" t="s">
        <v>13</v>
      </c>
      <c r="D2324" s="502" t="s">
        <v>1308</v>
      </c>
      <c r="E2324" s="504">
        <v>8.85</v>
      </c>
    </row>
    <row r="2325" spans="1:5">
      <c r="A2325" s="502">
        <v>37966</v>
      </c>
      <c r="B2325" s="503" t="s">
        <v>10254</v>
      </c>
      <c r="C2325" s="502" t="s">
        <v>13</v>
      </c>
      <c r="D2325" s="502" t="s">
        <v>1308</v>
      </c>
      <c r="E2325" s="504">
        <v>15.55</v>
      </c>
    </row>
    <row r="2326" spans="1:5">
      <c r="A2326" s="502">
        <v>37967</v>
      </c>
      <c r="B2326" s="503" t="s">
        <v>10255</v>
      </c>
      <c r="C2326" s="502" t="s">
        <v>13</v>
      </c>
      <c r="D2326" s="502" t="s">
        <v>1308</v>
      </c>
      <c r="E2326" s="504">
        <v>26.13</v>
      </c>
    </row>
    <row r="2327" spans="1:5">
      <c r="A2327" s="502">
        <v>37968</v>
      </c>
      <c r="B2327" s="503" t="s">
        <v>10256</v>
      </c>
      <c r="C2327" s="502" t="s">
        <v>13</v>
      </c>
      <c r="D2327" s="502" t="s">
        <v>1308</v>
      </c>
      <c r="E2327" s="504">
        <v>55.47</v>
      </c>
    </row>
    <row r="2328" spans="1:5">
      <c r="A2328" s="502">
        <v>37969</v>
      </c>
      <c r="B2328" s="503" t="s">
        <v>10257</v>
      </c>
      <c r="C2328" s="502" t="s">
        <v>13</v>
      </c>
      <c r="D2328" s="502" t="s">
        <v>1308</v>
      </c>
      <c r="E2328" s="504">
        <v>140.16999999999999</v>
      </c>
    </row>
    <row r="2329" spans="1:5">
      <c r="A2329" s="502">
        <v>37970</v>
      </c>
      <c r="B2329" s="503" t="s">
        <v>10258</v>
      </c>
      <c r="C2329" s="502" t="s">
        <v>13</v>
      </c>
      <c r="D2329" s="502" t="s">
        <v>1308</v>
      </c>
      <c r="E2329" s="504">
        <v>202.8</v>
      </c>
    </row>
    <row r="2330" spans="1:5">
      <c r="A2330" s="502">
        <v>44251</v>
      </c>
      <c r="B2330" s="503" t="s">
        <v>10259</v>
      </c>
      <c r="C2330" s="502" t="s">
        <v>13</v>
      </c>
      <c r="D2330" s="502" t="s">
        <v>1308</v>
      </c>
      <c r="E2330" s="504">
        <v>234.25</v>
      </c>
    </row>
    <row r="2331" spans="1:5">
      <c r="A2331" s="502">
        <v>21118</v>
      </c>
      <c r="B2331" s="503" t="s">
        <v>10260</v>
      </c>
      <c r="C2331" s="502" t="s">
        <v>13</v>
      </c>
      <c r="D2331" s="502" t="s">
        <v>1308</v>
      </c>
      <c r="E2331" s="504">
        <v>3.65</v>
      </c>
    </row>
    <row r="2332" spans="1:5">
      <c r="A2332" s="502">
        <v>37956</v>
      </c>
      <c r="B2332" s="503" t="s">
        <v>10261</v>
      </c>
      <c r="C2332" s="502" t="s">
        <v>13</v>
      </c>
      <c r="D2332" s="502" t="s">
        <v>1308</v>
      </c>
      <c r="E2332" s="504">
        <v>4.4800000000000004</v>
      </c>
    </row>
    <row r="2333" spans="1:5">
      <c r="A2333" s="502">
        <v>37957</v>
      </c>
      <c r="B2333" s="503" t="s">
        <v>10262</v>
      </c>
      <c r="C2333" s="502" t="s">
        <v>13</v>
      </c>
      <c r="D2333" s="502" t="s">
        <v>1308</v>
      </c>
      <c r="E2333" s="504">
        <v>9.5399999999999991</v>
      </c>
    </row>
    <row r="2334" spans="1:5">
      <c r="A2334" s="502">
        <v>37958</v>
      </c>
      <c r="B2334" s="503" t="s">
        <v>10263</v>
      </c>
      <c r="C2334" s="502" t="s">
        <v>13</v>
      </c>
      <c r="D2334" s="502" t="s">
        <v>1308</v>
      </c>
      <c r="E2334" s="504">
        <v>17.239999999999998</v>
      </c>
    </row>
    <row r="2335" spans="1:5">
      <c r="A2335" s="502">
        <v>37959</v>
      </c>
      <c r="B2335" s="503" t="s">
        <v>10264</v>
      </c>
      <c r="C2335" s="502" t="s">
        <v>13</v>
      </c>
      <c r="D2335" s="502" t="s">
        <v>1308</v>
      </c>
      <c r="E2335" s="504">
        <v>26.54</v>
      </c>
    </row>
    <row r="2336" spans="1:5">
      <c r="A2336" s="502">
        <v>37960</v>
      </c>
      <c r="B2336" s="503" t="s">
        <v>10265</v>
      </c>
      <c r="C2336" s="502" t="s">
        <v>13</v>
      </c>
      <c r="D2336" s="502" t="s">
        <v>1308</v>
      </c>
      <c r="E2336" s="504">
        <v>67.819999999999993</v>
      </c>
    </row>
    <row r="2337" spans="1:5">
      <c r="A2337" s="502">
        <v>37961</v>
      </c>
      <c r="B2337" s="503" t="s">
        <v>10266</v>
      </c>
      <c r="C2337" s="502" t="s">
        <v>13</v>
      </c>
      <c r="D2337" s="502" t="s">
        <v>1308</v>
      </c>
      <c r="E2337" s="504">
        <v>145.76</v>
      </c>
    </row>
    <row r="2338" spans="1:5">
      <c r="A2338" s="502">
        <v>37962</v>
      </c>
      <c r="B2338" s="503" t="s">
        <v>10267</v>
      </c>
      <c r="C2338" s="502" t="s">
        <v>13</v>
      </c>
      <c r="D2338" s="502" t="s">
        <v>1308</v>
      </c>
      <c r="E2338" s="504">
        <v>168.04</v>
      </c>
    </row>
    <row r="2339" spans="1:5">
      <c r="A2339" s="502">
        <v>3533</v>
      </c>
      <c r="B2339" s="503" t="s">
        <v>10268</v>
      </c>
      <c r="C2339" s="502" t="s">
        <v>13</v>
      </c>
      <c r="D2339" s="502" t="s">
        <v>1308</v>
      </c>
      <c r="E2339" s="504">
        <v>3.06</v>
      </c>
    </row>
    <row r="2340" spans="1:5">
      <c r="A2340" s="502">
        <v>3538</v>
      </c>
      <c r="B2340" s="503" t="s">
        <v>10269</v>
      </c>
      <c r="C2340" s="502" t="s">
        <v>13</v>
      </c>
      <c r="D2340" s="502" t="s">
        <v>1308</v>
      </c>
      <c r="E2340" s="504">
        <v>5.79</v>
      </c>
    </row>
    <row r="2341" spans="1:5">
      <c r="A2341" s="502">
        <v>3498</v>
      </c>
      <c r="B2341" s="503" t="s">
        <v>10270</v>
      </c>
      <c r="C2341" s="502" t="s">
        <v>13</v>
      </c>
      <c r="D2341" s="502" t="s">
        <v>1308</v>
      </c>
      <c r="E2341" s="504">
        <v>5.61</v>
      </c>
    </row>
    <row r="2342" spans="1:5">
      <c r="A2342" s="502">
        <v>3496</v>
      </c>
      <c r="B2342" s="503" t="s">
        <v>10271</v>
      </c>
      <c r="C2342" s="502" t="s">
        <v>13</v>
      </c>
      <c r="D2342" s="502" t="s">
        <v>1308</v>
      </c>
      <c r="E2342" s="504">
        <v>3.75</v>
      </c>
    </row>
    <row r="2343" spans="1:5">
      <c r="A2343" s="502">
        <v>38429</v>
      </c>
      <c r="B2343" s="503" t="s">
        <v>10272</v>
      </c>
      <c r="C2343" s="502" t="s">
        <v>13</v>
      </c>
      <c r="D2343" s="502" t="s">
        <v>1308</v>
      </c>
      <c r="E2343" s="504">
        <v>12.41</v>
      </c>
    </row>
    <row r="2344" spans="1:5">
      <c r="A2344" s="502">
        <v>38431</v>
      </c>
      <c r="B2344" s="503" t="s">
        <v>10273</v>
      </c>
      <c r="C2344" s="502" t="s">
        <v>13</v>
      </c>
      <c r="D2344" s="502" t="s">
        <v>1308</v>
      </c>
      <c r="E2344" s="504">
        <v>15.57</v>
      </c>
    </row>
    <row r="2345" spans="1:5">
      <c r="A2345" s="502">
        <v>38430</v>
      </c>
      <c r="B2345" s="503" t="s">
        <v>10274</v>
      </c>
      <c r="C2345" s="502" t="s">
        <v>13</v>
      </c>
      <c r="D2345" s="502" t="s">
        <v>1308</v>
      </c>
      <c r="E2345" s="504">
        <v>24.14</v>
      </c>
    </row>
    <row r="2346" spans="1:5">
      <c r="A2346" s="502">
        <v>36348</v>
      </c>
      <c r="B2346" s="503" t="s">
        <v>10275</v>
      </c>
      <c r="C2346" s="502" t="s">
        <v>13</v>
      </c>
      <c r="D2346" s="502" t="s">
        <v>1308</v>
      </c>
      <c r="E2346" s="504">
        <v>2.5099999999999998</v>
      </c>
    </row>
    <row r="2347" spans="1:5">
      <c r="A2347" s="502">
        <v>36349</v>
      </c>
      <c r="B2347" s="503" t="s">
        <v>10276</v>
      </c>
      <c r="C2347" s="502" t="s">
        <v>13</v>
      </c>
      <c r="D2347" s="502" t="s">
        <v>1308</v>
      </c>
      <c r="E2347" s="504">
        <v>3.47</v>
      </c>
    </row>
    <row r="2348" spans="1:5">
      <c r="A2348" s="502">
        <v>38987</v>
      </c>
      <c r="B2348" s="503" t="s">
        <v>10277</v>
      </c>
      <c r="C2348" s="502" t="s">
        <v>13</v>
      </c>
      <c r="D2348" s="502" t="s">
        <v>1308</v>
      </c>
      <c r="E2348" s="504">
        <v>16.670000000000002</v>
      </c>
    </row>
    <row r="2349" spans="1:5">
      <c r="A2349" s="502">
        <v>38988</v>
      </c>
      <c r="B2349" s="503" t="s">
        <v>10278</v>
      </c>
      <c r="C2349" s="502" t="s">
        <v>13</v>
      </c>
      <c r="D2349" s="502" t="s">
        <v>1308</v>
      </c>
      <c r="E2349" s="504">
        <v>27.16</v>
      </c>
    </row>
    <row r="2350" spans="1:5">
      <c r="A2350" s="502">
        <v>38989</v>
      </c>
      <c r="B2350" s="503" t="s">
        <v>10279</v>
      </c>
      <c r="C2350" s="502" t="s">
        <v>13</v>
      </c>
      <c r="D2350" s="502" t="s">
        <v>1308</v>
      </c>
      <c r="E2350" s="504">
        <v>45.7</v>
      </c>
    </row>
    <row r="2351" spans="1:5">
      <c r="A2351" s="502">
        <v>38990</v>
      </c>
      <c r="B2351" s="503" t="s">
        <v>10280</v>
      </c>
      <c r="C2351" s="502" t="s">
        <v>13</v>
      </c>
      <c r="D2351" s="502" t="s">
        <v>1308</v>
      </c>
      <c r="E2351" s="504">
        <v>91.32</v>
      </c>
    </row>
    <row r="2352" spans="1:5">
      <c r="A2352" s="502">
        <v>38991</v>
      </c>
      <c r="B2352" s="503" t="s">
        <v>10281</v>
      </c>
      <c r="C2352" s="502" t="s">
        <v>13</v>
      </c>
      <c r="D2352" s="502" t="s">
        <v>1308</v>
      </c>
      <c r="E2352" s="504">
        <v>164.34</v>
      </c>
    </row>
    <row r="2353" spans="1:5">
      <c r="A2353" s="502">
        <v>38433</v>
      </c>
      <c r="B2353" s="503" t="s">
        <v>10282</v>
      </c>
      <c r="C2353" s="502" t="s">
        <v>13</v>
      </c>
      <c r="D2353" s="502" t="s">
        <v>1308</v>
      </c>
      <c r="E2353" s="504">
        <v>8.5</v>
      </c>
    </row>
    <row r="2354" spans="1:5">
      <c r="A2354" s="502">
        <v>38440</v>
      </c>
      <c r="B2354" s="503" t="s">
        <v>10283</v>
      </c>
      <c r="C2354" s="502" t="s">
        <v>13</v>
      </c>
      <c r="D2354" s="502" t="s">
        <v>1308</v>
      </c>
      <c r="E2354" s="504">
        <v>358.15</v>
      </c>
    </row>
    <row r="2355" spans="1:5">
      <c r="A2355" s="502">
        <v>36359</v>
      </c>
      <c r="B2355" s="503" t="s">
        <v>10284</v>
      </c>
      <c r="C2355" s="502" t="s">
        <v>13</v>
      </c>
      <c r="D2355" s="502" t="s">
        <v>1308</v>
      </c>
      <c r="E2355" s="504">
        <v>2.23</v>
      </c>
    </row>
    <row r="2356" spans="1:5">
      <c r="A2356" s="502">
        <v>36360</v>
      </c>
      <c r="B2356" s="503" t="s">
        <v>10285</v>
      </c>
      <c r="C2356" s="502" t="s">
        <v>13</v>
      </c>
      <c r="D2356" s="502" t="s">
        <v>1308</v>
      </c>
      <c r="E2356" s="504">
        <v>3</v>
      </c>
    </row>
    <row r="2357" spans="1:5">
      <c r="A2357" s="502">
        <v>38434</v>
      </c>
      <c r="B2357" s="503" t="s">
        <v>10286</v>
      </c>
      <c r="C2357" s="502" t="s">
        <v>13</v>
      </c>
      <c r="D2357" s="502" t="s">
        <v>1308</v>
      </c>
      <c r="E2357" s="504">
        <v>4.58</v>
      </c>
    </row>
    <row r="2358" spans="1:5">
      <c r="A2358" s="502">
        <v>38435</v>
      </c>
      <c r="B2358" s="503" t="s">
        <v>10287</v>
      </c>
      <c r="C2358" s="502" t="s">
        <v>13</v>
      </c>
      <c r="D2358" s="502" t="s">
        <v>1308</v>
      </c>
      <c r="E2358" s="504">
        <v>10.3</v>
      </c>
    </row>
    <row r="2359" spans="1:5">
      <c r="A2359" s="502">
        <v>38436</v>
      </c>
      <c r="B2359" s="503" t="s">
        <v>10288</v>
      </c>
      <c r="C2359" s="502" t="s">
        <v>13</v>
      </c>
      <c r="D2359" s="502" t="s">
        <v>1308</v>
      </c>
      <c r="E2359" s="504">
        <v>17.07</v>
      </c>
    </row>
    <row r="2360" spans="1:5">
      <c r="A2360" s="502">
        <v>38437</v>
      </c>
      <c r="B2360" s="503" t="s">
        <v>10289</v>
      </c>
      <c r="C2360" s="502" t="s">
        <v>13</v>
      </c>
      <c r="D2360" s="502" t="s">
        <v>1308</v>
      </c>
      <c r="E2360" s="504">
        <v>27.7</v>
      </c>
    </row>
    <row r="2361" spans="1:5">
      <c r="A2361" s="502">
        <v>38438</v>
      </c>
      <c r="B2361" s="503" t="s">
        <v>10290</v>
      </c>
      <c r="C2361" s="502" t="s">
        <v>13</v>
      </c>
      <c r="D2361" s="502" t="s">
        <v>1308</v>
      </c>
      <c r="E2361" s="504">
        <v>80.34</v>
      </c>
    </row>
    <row r="2362" spans="1:5">
      <c r="A2362" s="502">
        <v>38439</v>
      </c>
      <c r="B2362" s="503" t="s">
        <v>10291</v>
      </c>
      <c r="C2362" s="502" t="s">
        <v>13</v>
      </c>
      <c r="D2362" s="502" t="s">
        <v>1308</v>
      </c>
      <c r="E2362" s="504">
        <v>102.1</v>
      </c>
    </row>
    <row r="2363" spans="1:5">
      <c r="A2363" s="502">
        <v>10836</v>
      </c>
      <c r="B2363" s="503" t="s">
        <v>10292</v>
      </c>
      <c r="C2363" s="502" t="s">
        <v>13</v>
      </c>
      <c r="D2363" s="502" t="s">
        <v>1308</v>
      </c>
      <c r="E2363" s="504">
        <v>19.3</v>
      </c>
    </row>
    <row r="2364" spans="1:5">
      <c r="A2364" s="502">
        <v>3510</v>
      </c>
      <c r="B2364" s="503" t="s">
        <v>10293</v>
      </c>
      <c r="C2364" s="502" t="s">
        <v>13</v>
      </c>
      <c r="D2364" s="502" t="s">
        <v>1308</v>
      </c>
      <c r="E2364" s="504">
        <v>14.08</v>
      </c>
    </row>
    <row r="2365" spans="1:5">
      <c r="A2365" s="502">
        <v>10835</v>
      </c>
      <c r="B2365" s="503" t="s">
        <v>10294</v>
      </c>
      <c r="C2365" s="502" t="s">
        <v>13</v>
      </c>
      <c r="D2365" s="502" t="s">
        <v>1308</v>
      </c>
      <c r="E2365" s="504">
        <v>5.39</v>
      </c>
    </row>
    <row r="2366" spans="1:5">
      <c r="A2366" s="502">
        <v>3485</v>
      </c>
      <c r="B2366" s="503" t="s">
        <v>10295</v>
      </c>
      <c r="C2366" s="502" t="s">
        <v>13</v>
      </c>
      <c r="D2366" s="502" t="s">
        <v>1308</v>
      </c>
      <c r="E2366" s="504">
        <v>14.81</v>
      </c>
    </row>
    <row r="2367" spans="1:5">
      <c r="A2367" s="502">
        <v>3475</v>
      </c>
      <c r="B2367" s="503" t="s">
        <v>10296</v>
      </c>
      <c r="C2367" s="502" t="s">
        <v>13</v>
      </c>
      <c r="D2367" s="502" t="s">
        <v>1308</v>
      </c>
      <c r="E2367" s="504">
        <v>5.36</v>
      </c>
    </row>
    <row r="2368" spans="1:5">
      <c r="A2368" s="502">
        <v>3534</v>
      </c>
      <c r="B2368" s="503" t="s">
        <v>10297</v>
      </c>
      <c r="C2368" s="502" t="s">
        <v>13</v>
      </c>
      <c r="D2368" s="502" t="s">
        <v>1308</v>
      </c>
      <c r="E2368" s="504">
        <v>8.49</v>
      </c>
    </row>
    <row r="2369" spans="1:5">
      <c r="A2369" s="502">
        <v>3482</v>
      </c>
      <c r="B2369" s="503" t="s">
        <v>10298</v>
      </c>
      <c r="C2369" s="502" t="s">
        <v>13</v>
      </c>
      <c r="D2369" s="502" t="s">
        <v>1308</v>
      </c>
      <c r="E2369" s="504">
        <v>6.07</v>
      </c>
    </row>
    <row r="2370" spans="1:5">
      <c r="A2370" s="502">
        <v>3543</v>
      </c>
      <c r="B2370" s="503" t="s">
        <v>10299</v>
      </c>
      <c r="C2370" s="502" t="s">
        <v>13</v>
      </c>
      <c r="D2370" s="502" t="s">
        <v>1308</v>
      </c>
      <c r="E2370" s="504">
        <v>1.97</v>
      </c>
    </row>
    <row r="2371" spans="1:5">
      <c r="A2371" s="502">
        <v>3505</v>
      </c>
      <c r="B2371" s="503" t="s">
        <v>10300</v>
      </c>
      <c r="C2371" s="502" t="s">
        <v>13</v>
      </c>
      <c r="D2371" s="502" t="s">
        <v>1308</v>
      </c>
      <c r="E2371" s="504">
        <v>2.93</v>
      </c>
    </row>
    <row r="2372" spans="1:5">
      <c r="A2372" s="502">
        <v>3521</v>
      </c>
      <c r="B2372" s="503" t="s">
        <v>10301</v>
      </c>
      <c r="C2372" s="502" t="s">
        <v>13</v>
      </c>
      <c r="D2372" s="502" t="s">
        <v>1308</v>
      </c>
      <c r="E2372" s="504">
        <v>2.21</v>
      </c>
    </row>
    <row r="2373" spans="1:5">
      <c r="A2373" s="502">
        <v>3531</v>
      </c>
      <c r="B2373" s="503" t="s">
        <v>10302</v>
      </c>
      <c r="C2373" s="502" t="s">
        <v>13</v>
      </c>
      <c r="D2373" s="502" t="s">
        <v>1308</v>
      </c>
      <c r="E2373" s="504">
        <v>4.21</v>
      </c>
    </row>
    <row r="2374" spans="1:5">
      <c r="A2374" s="502">
        <v>3522</v>
      </c>
      <c r="B2374" s="503" t="s">
        <v>10303</v>
      </c>
      <c r="C2374" s="502" t="s">
        <v>13</v>
      </c>
      <c r="D2374" s="502" t="s">
        <v>1308</v>
      </c>
      <c r="E2374" s="504">
        <v>2.71</v>
      </c>
    </row>
    <row r="2375" spans="1:5">
      <c r="A2375" s="502">
        <v>3527</v>
      </c>
      <c r="B2375" s="503" t="s">
        <v>10304</v>
      </c>
      <c r="C2375" s="502" t="s">
        <v>13</v>
      </c>
      <c r="D2375" s="502" t="s">
        <v>1308</v>
      </c>
      <c r="E2375" s="504">
        <v>14.27</v>
      </c>
    </row>
    <row r="2376" spans="1:5">
      <c r="A2376" s="502">
        <v>3530</v>
      </c>
      <c r="B2376" s="503" t="s">
        <v>10305</v>
      </c>
      <c r="C2376" s="502" t="s">
        <v>13</v>
      </c>
      <c r="D2376" s="502" t="s">
        <v>1308</v>
      </c>
      <c r="E2376" s="504">
        <v>231.07</v>
      </c>
    </row>
    <row r="2377" spans="1:5">
      <c r="A2377" s="502">
        <v>3542</v>
      </c>
      <c r="B2377" s="503" t="s">
        <v>10306</v>
      </c>
      <c r="C2377" s="502" t="s">
        <v>13</v>
      </c>
      <c r="D2377" s="502" t="s">
        <v>1308</v>
      </c>
      <c r="E2377" s="504">
        <v>0.66</v>
      </c>
    </row>
    <row r="2378" spans="1:5">
      <c r="A2378" s="502">
        <v>3529</v>
      </c>
      <c r="B2378" s="503" t="s">
        <v>10307</v>
      </c>
      <c r="C2378" s="502" t="s">
        <v>13</v>
      </c>
      <c r="D2378" s="502" t="s">
        <v>1308</v>
      </c>
      <c r="E2378" s="504">
        <v>0.81</v>
      </c>
    </row>
    <row r="2379" spans="1:5">
      <c r="A2379" s="502">
        <v>3536</v>
      </c>
      <c r="B2379" s="503" t="s">
        <v>10308</v>
      </c>
      <c r="C2379" s="502" t="s">
        <v>13</v>
      </c>
      <c r="D2379" s="502" t="s">
        <v>1308</v>
      </c>
      <c r="E2379" s="504">
        <v>2.71</v>
      </c>
    </row>
    <row r="2380" spans="1:5">
      <c r="A2380" s="502">
        <v>3535</v>
      </c>
      <c r="B2380" s="503" t="s">
        <v>10309</v>
      </c>
      <c r="C2380" s="502" t="s">
        <v>13</v>
      </c>
      <c r="D2380" s="502" t="s">
        <v>1308</v>
      </c>
      <c r="E2380" s="504">
        <v>6.59</v>
      </c>
    </row>
    <row r="2381" spans="1:5">
      <c r="A2381" s="502">
        <v>3540</v>
      </c>
      <c r="B2381" s="503" t="s">
        <v>10310</v>
      </c>
      <c r="C2381" s="502" t="s">
        <v>13</v>
      </c>
      <c r="D2381" s="502" t="s">
        <v>1308</v>
      </c>
      <c r="E2381" s="504">
        <v>5.58</v>
      </c>
    </row>
    <row r="2382" spans="1:5">
      <c r="A2382" s="502">
        <v>3539</v>
      </c>
      <c r="B2382" s="503" t="s">
        <v>10311</v>
      </c>
      <c r="C2382" s="502" t="s">
        <v>13</v>
      </c>
      <c r="D2382" s="502" t="s">
        <v>1308</v>
      </c>
      <c r="E2382" s="504">
        <v>32.340000000000003</v>
      </c>
    </row>
    <row r="2383" spans="1:5">
      <c r="A2383" s="502">
        <v>3513</v>
      </c>
      <c r="B2383" s="503" t="s">
        <v>10312</v>
      </c>
      <c r="C2383" s="502" t="s">
        <v>13</v>
      </c>
      <c r="D2383" s="502" t="s">
        <v>1308</v>
      </c>
      <c r="E2383" s="504">
        <v>114.04</v>
      </c>
    </row>
    <row r="2384" spans="1:5">
      <c r="A2384" s="502">
        <v>3516</v>
      </c>
      <c r="B2384" s="503" t="s">
        <v>10313</v>
      </c>
      <c r="C2384" s="502" t="s">
        <v>13</v>
      </c>
      <c r="D2384" s="502" t="s">
        <v>1308</v>
      </c>
      <c r="E2384" s="504">
        <v>2.2200000000000002</v>
      </c>
    </row>
    <row r="2385" spans="1:5">
      <c r="A2385" s="502">
        <v>3517</v>
      </c>
      <c r="B2385" s="503" t="s">
        <v>10314</v>
      </c>
      <c r="C2385" s="502" t="s">
        <v>13</v>
      </c>
      <c r="D2385" s="502" t="s">
        <v>1308</v>
      </c>
      <c r="E2385" s="504">
        <v>2.0099999999999998</v>
      </c>
    </row>
    <row r="2386" spans="1:5">
      <c r="A2386" s="502">
        <v>3515</v>
      </c>
      <c r="B2386" s="503" t="s">
        <v>10315</v>
      </c>
      <c r="C2386" s="502" t="s">
        <v>13</v>
      </c>
      <c r="D2386" s="502" t="s">
        <v>1308</v>
      </c>
      <c r="E2386" s="504">
        <v>7.28</v>
      </c>
    </row>
    <row r="2387" spans="1:5">
      <c r="A2387" s="502">
        <v>20147</v>
      </c>
      <c r="B2387" s="503" t="s">
        <v>10316</v>
      </c>
      <c r="C2387" s="502" t="s">
        <v>13</v>
      </c>
      <c r="D2387" s="502" t="s">
        <v>1308</v>
      </c>
      <c r="E2387" s="504">
        <v>5.98</v>
      </c>
    </row>
    <row r="2388" spans="1:5">
      <c r="A2388" s="502">
        <v>3524</v>
      </c>
      <c r="B2388" s="503" t="s">
        <v>10317</v>
      </c>
      <c r="C2388" s="502" t="s">
        <v>13</v>
      </c>
      <c r="D2388" s="502" t="s">
        <v>1308</v>
      </c>
      <c r="E2388" s="504">
        <v>9.01</v>
      </c>
    </row>
    <row r="2389" spans="1:5">
      <c r="A2389" s="502">
        <v>3532</v>
      </c>
      <c r="B2389" s="503" t="s">
        <v>10318</v>
      </c>
      <c r="C2389" s="502" t="s">
        <v>13</v>
      </c>
      <c r="D2389" s="502" t="s">
        <v>1308</v>
      </c>
      <c r="E2389" s="504">
        <v>20.81</v>
      </c>
    </row>
    <row r="2390" spans="1:5">
      <c r="A2390" s="502">
        <v>3528</v>
      </c>
      <c r="B2390" s="503" t="s">
        <v>10319</v>
      </c>
      <c r="C2390" s="502" t="s">
        <v>13</v>
      </c>
      <c r="D2390" s="502" t="s">
        <v>1308</v>
      </c>
      <c r="E2390" s="504">
        <v>8.69</v>
      </c>
    </row>
    <row r="2391" spans="1:5">
      <c r="A2391" s="502">
        <v>37952</v>
      </c>
      <c r="B2391" s="503" t="s">
        <v>10320</v>
      </c>
      <c r="C2391" s="502" t="s">
        <v>13</v>
      </c>
      <c r="D2391" s="502" t="s">
        <v>1308</v>
      </c>
      <c r="E2391" s="504">
        <v>62.29</v>
      </c>
    </row>
    <row r="2392" spans="1:5">
      <c r="A2392" s="502">
        <v>37951</v>
      </c>
      <c r="B2392" s="503" t="s">
        <v>10321</v>
      </c>
      <c r="C2392" s="502" t="s">
        <v>13</v>
      </c>
      <c r="D2392" s="502" t="s">
        <v>1308</v>
      </c>
      <c r="E2392" s="504">
        <v>2.34</v>
      </c>
    </row>
    <row r="2393" spans="1:5">
      <c r="A2393" s="502">
        <v>3518</v>
      </c>
      <c r="B2393" s="503" t="s">
        <v>10322</v>
      </c>
      <c r="C2393" s="502" t="s">
        <v>13</v>
      </c>
      <c r="D2393" s="502" t="s">
        <v>1308</v>
      </c>
      <c r="E2393" s="504">
        <v>3.6</v>
      </c>
    </row>
    <row r="2394" spans="1:5">
      <c r="A2394" s="502">
        <v>3519</v>
      </c>
      <c r="B2394" s="503" t="s">
        <v>10323</v>
      </c>
      <c r="C2394" s="502" t="s">
        <v>13</v>
      </c>
      <c r="D2394" s="502" t="s">
        <v>1308</v>
      </c>
      <c r="E2394" s="504">
        <v>7.54</v>
      </c>
    </row>
    <row r="2395" spans="1:5">
      <c r="A2395" s="502">
        <v>3520</v>
      </c>
      <c r="B2395" s="503" t="s">
        <v>10324</v>
      </c>
      <c r="C2395" s="502" t="s">
        <v>13</v>
      </c>
      <c r="D2395" s="502" t="s">
        <v>1308</v>
      </c>
      <c r="E2395" s="504">
        <v>7.9</v>
      </c>
    </row>
    <row r="2396" spans="1:5">
      <c r="A2396" s="502">
        <v>37950</v>
      </c>
      <c r="B2396" s="503" t="s">
        <v>10325</v>
      </c>
      <c r="C2396" s="502" t="s">
        <v>13</v>
      </c>
      <c r="D2396" s="502" t="s">
        <v>1308</v>
      </c>
      <c r="E2396" s="504">
        <v>57.35</v>
      </c>
    </row>
    <row r="2397" spans="1:5">
      <c r="A2397" s="502">
        <v>37949</v>
      </c>
      <c r="B2397" s="503" t="s">
        <v>10326</v>
      </c>
      <c r="C2397" s="502" t="s">
        <v>13</v>
      </c>
      <c r="D2397" s="502" t="s">
        <v>1308</v>
      </c>
      <c r="E2397" s="504">
        <v>2.11</v>
      </c>
    </row>
    <row r="2398" spans="1:5">
      <c r="A2398" s="502">
        <v>3526</v>
      </c>
      <c r="B2398" s="503" t="s">
        <v>10327</v>
      </c>
      <c r="C2398" s="502" t="s">
        <v>13</v>
      </c>
      <c r="D2398" s="502" t="s">
        <v>1308</v>
      </c>
      <c r="E2398" s="504">
        <v>2.91</v>
      </c>
    </row>
    <row r="2399" spans="1:5">
      <c r="A2399" s="502">
        <v>3509</v>
      </c>
      <c r="B2399" s="503" t="s">
        <v>10328</v>
      </c>
      <c r="C2399" s="502" t="s">
        <v>13</v>
      </c>
      <c r="D2399" s="502" t="s">
        <v>1308</v>
      </c>
      <c r="E2399" s="504">
        <v>6.61</v>
      </c>
    </row>
    <row r="2400" spans="1:5">
      <c r="A2400" s="502">
        <v>20151</v>
      </c>
      <c r="B2400" s="503" t="s">
        <v>10329</v>
      </c>
      <c r="C2400" s="502" t="s">
        <v>13</v>
      </c>
      <c r="D2400" s="502" t="s">
        <v>1308</v>
      </c>
      <c r="E2400" s="504">
        <v>19.420000000000002</v>
      </c>
    </row>
    <row r="2401" spans="1:5">
      <c r="A2401" s="502">
        <v>20152</v>
      </c>
      <c r="B2401" s="503" t="s">
        <v>10330</v>
      </c>
      <c r="C2401" s="502" t="s">
        <v>13</v>
      </c>
      <c r="D2401" s="502" t="s">
        <v>1308</v>
      </c>
      <c r="E2401" s="504">
        <v>70.290000000000006</v>
      </c>
    </row>
    <row r="2402" spans="1:5">
      <c r="A2402" s="502">
        <v>20148</v>
      </c>
      <c r="B2402" s="503" t="s">
        <v>10331</v>
      </c>
      <c r="C2402" s="502" t="s">
        <v>13</v>
      </c>
      <c r="D2402" s="502" t="s">
        <v>1308</v>
      </c>
      <c r="E2402" s="504">
        <v>3.82</v>
      </c>
    </row>
    <row r="2403" spans="1:5">
      <c r="A2403" s="502">
        <v>20149</v>
      </c>
      <c r="B2403" s="503" t="s">
        <v>10332</v>
      </c>
      <c r="C2403" s="502" t="s">
        <v>13</v>
      </c>
      <c r="D2403" s="502" t="s">
        <v>1308</v>
      </c>
      <c r="E2403" s="504">
        <v>6.38</v>
      </c>
    </row>
    <row r="2404" spans="1:5">
      <c r="A2404" s="502">
        <v>20150</v>
      </c>
      <c r="B2404" s="503" t="s">
        <v>10333</v>
      </c>
      <c r="C2404" s="502" t="s">
        <v>13</v>
      </c>
      <c r="D2404" s="502" t="s">
        <v>1308</v>
      </c>
      <c r="E2404" s="504">
        <v>16.440000000000001</v>
      </c>
    </row>
    <row r="2405" spans="1:5">
      <c r="A2405" s="502">
        <v>20157</v>
      </c>
      <c r="B2405" s="503" t="s">
        <v>10334</v>
      </c>
      <c r="C2405" s="502" t="s">
        <v>13</v>
      </c>
      <c r="D2405" s="502" t="s">
        <v>1308</v>
      </c>
      <c r="E2405" s="504">
        <v>18.45</v>
      </c>
    </row>
    <row r="2406" spans="1:5">
      <c r="A2406" s="502">
        <v>20158</v>
      </c>
      <c r="B2406" s="503" t="s">
        <v>10335</v>
      </c>
      <c r="C2406" s="502" t="s">
        <v>13</v>
      </c>
      <c r="D2406" s="502" t="s">
        <v>1308</v>
      </c>
      <c r="E2406" s="504">
        <v>73.28</v>
      </c>
    </row>
    <row r="2407" spans="1:5">
      <c r="A2407" s="502">
        <v>20154</v>
      </c>
      <c r="B2407" s="503" t="s">
        <v>10336</v>
      </c>
      <c r="C2407" s="502" t="s">
        <v>13</v>
      </c>
      <c r="D2407" s="502" t="s">
        <v>1308</v>
      </c>
      <c r="E2407" s="504">
        <v>3.74</v>
      </c>
    </row>
    <row r="2408" spans="1:5">
      <c r="A2408" s="502">
        <v>20155</v>
      </c>
      <c r="B2408" s="503" t="s">
        <v>10337</v>
      </c>
      <c r="C2408" s="502" t="s">
        <v>13</v>
      </c>
      <c r="D2408" s="502" t="s">
        <v>1308</v>
      </c>
      <c r="E2408" s="504">
        <v>5.69</v>
      </c>
    </row>
    <row r="2409" spans="1:5">
      <c r="A2409" s="502">
        <v>20156</v>
      </c>
      <c r="B2409" s="503" t="s">
        <v>10338</v>
      </c>
      <c r="C2409" s="502" t="s">
        <v>13</v>
      </c>
      <c r="D2409" s="502" t="s">
        <v>1308</v>
      </c>
      <c r="E2409" s="504">
        <v>16</v>
      </c>
    </row>
    <row r="2410" spans="1:5">
      <c r="A2410" s="502">
        <v>3499</v>
      </c>
      <c r="B2410" s="503" t="s">
        <v>10339</v>
      </c>
      <c r="C2410" s="502" t="s">
        <v>13</v>
      </c>
      <c r="D2410" s="502" t="s">
        <v>1308</v>
      </c>
      <c r="E2410" s="504">
        <v>1.26</v>
      </c>
    </row>
    <row r="2411" spans="1:5">
      <c r="A2411" s="502">
        <v>3500</v>
      </c>
      <c r="B2411" s="503" t="s">
        <v>10340</v>
      </c>
      <c r="C2411" s="502" t="s">
        <v>13</v>
      </c>
      <c r="D2411" s="502" t="s">
        <v>1308</v>
      </c>
      <c r="E2411" s="504">
        <v>1.68</v>
      </c>
    </row>
    <row r="2412" spans="1:5">
      <c r="A2412" s="502">
        <v>3501</v>
      </c>
      <c r="B2412" s="503" t="s">
        <v>10341</v>
      </c>
      <c r="C2412" s="502" t="s">
        <v>13</v>
      </c>
      <c r="D2412" s="502" t="s">
        <v>1308</v>
      </c>
      <c r="E2412" s="504">
        <v>4.63</v>
      </c>
    </row>
    <row r="2413" spans="1:5">
      <c r="A2413" s="502">
        <v>3502</v>
      </c>
      <c r="B2413" s="503" t="s">
        <v>10342</v>
      </c>
      <c r="C2413" s="502" t="s">
        <v>13</v>
      </c>
      <c r="D2413" s="502" t="s">
        <v>1308</v>
      </c>
      <c r="E2413" s="504">
        <v>6.66</v>
      </c>
    </row>
    <row r="2414" spans="1:5">
      <c r="A2414" s="502">
        <v>3503</v>
      </c>
      <c r="B2414" s="503" t="s">
        <v>10343</v>
      </c>
      <c r="C2414" s="502" t="s">
        <v>13</v>
      </c>
      <c r="D2414" s="502" t="s">
        <v>1308</v>
      </c>
      <c r="E2414" s="504">
        <v>8.36</v>
      </c>
    </row>
    <row r="2415" spans="1:5">
      <c r="A2415" s="502">
        <v>3477</v>
      </c>
      <c r="B2415" s="503" t="s">
        <v>10344</v>
      </c>
      <c r="C2415" s="502" t="s">
        <v>13</v>
      </c>
      <c r="D2415" s="502" t="s">
        <v>1308</v>
      </c>
      <c r="E2415" s="504">
        <v>30.39</v>
      </c>
    </row>
    <row r="2416" spans="1:5">
      <c r="A2416" s="502">
        <v>3478</v>
      </c>
      <c r="B2416" s="503" t="s">
        <v>10345</v>
      </c>
      <c r="C2416" s="502" t="s">
        <v>13</v>
      </c>
      <c r="D2416" s="502" t="s">
        <v>1308</v>
      </c>
      <c r="E2416" s="504">
        <v>72.86</v>
      </c>
    </row>
    <row r="2417" spans="1:5">
      <c r="A2417" s="502">
        <v>3525</v>
      </c>
      <c r="B2417" s="503" t="s">
        <v>10346</v>
      </c>
      <c r="C2417" s="502" t="s">
        <v>13</v>
      </c>
      <c r="D2417" s="502" t="s">
        <v>1308</v>
      </c>
      <c r="E2417" s="504">
        <v>89.92</v>
      </c>
    </row>
    <row r="2418" spans="1:5">
      <c r="A2418" s="502">
        <v>3511</v>
      </c>
      <c r="B2418" s="503" t="s">
        <v>10347</v>
      </c>
      <c r="C2418" s="502" t="s">
        <v>13</v>
      </c>
      <c r="D2418" s="502" t="s">
        <v>1308</v>
      </c>
      <c r="E2418" s="504">
        <v>95.38</v>
      </c>
    </row>
    <row r="2419" spans="1:5">
      <c r="A2419" s="502">
        <v>38913</v>
      </c>
      <c r="B2419" s="503" t="s">
        <v>10348</v>
      </c>
      <c r="C2419" s="502" t="s">
        <v>13</v>
      </c>
      <c r="D2419" s="502" t="s">
        <v>1308</v>
      </c>
      <c r="E2419" s="504"/>
    </row>
    <row r="2420" spans="1:5">
      <c r="A2420" s="502">
        <v>38914</v>
      </c>
      <c r="B2420" s="503" t="s">
        <v>10349</v>
      </c>
      <c r="C2420" s="502" t="s">
        <v>13</v>
      </c>
      <c r="D2420" s="502" t="s">
        <v>1308</v>
      </c>
      <c r="E2420" s="504"/>
    </row>
    <row r="2421" spans="1:5">
      <c r="A2421" s="502">
        <v>38915</v>
      </c>
      <c r="B2421" s="503" t="s">
        <v>10350</v>
      </c>
      <c r="C2421" s="502" t="s">
        <v>13</v>
      </c>
      <c r="D2421" s="502" t="s">
        <v>1308</v>
      </c>
      <c r="E2421" s="504"/>
    </row>
    <row r="2422" spans="1:5">
      <c r="A2422" s="502">
        <v>38916</v>
      </c>
      <c r="B2422" s="503" t="s">
        <v>10351</v>
      </c>
      <c r="C2422" s="502" t="s">
        <v>13</v>
      </c>
      <c r="D2422" s="502" t="s">
        <v>1308</v>
      </c>
      <c r="E2422" s="504"/>
    </row>
    <row r="2423" spans="1:5">
      <c r="A2423" s="502">
        <v>39300</v>
      </c>
      <c r="B2423" s="503" t="s">
        <v>10352</v>
      </c>
      <c r="C2423" s="502" t="s">
        <v>13</v>
      </c>
      <c r="D2423" s="502" t="s">
        <v>1308</v>
      </c>
      <c r="E2423" s="504"/>
    </row>
    <row r="2424" spans="1:5">
      <c r="A2424" s="502">
        <v>39301</v>
      </c>
      <c r="B2424" s="503" t="s">
        <v>10353</v>
      </c>
      <c r="C2424" s="502" t="s">
        <v>13</v>
      </c>
      <c r="D2424" s="502" t="s">
        <v>1308</v>
      </c>
      <c r="E2424" s="504"/>
    </row>
    <row r="2425" spans="1:5">
      <c r="A2425" s="502">
        <v>39302</v>
      </c>
      <c r="B2425" s="503" t="s">
        <v>10354</v>
      </c>
      <c r="C2425" s="502" t="s">
        <v>13</v>
      </c>
      <c r="D2425" s="502" t="s">
        <v>1308</v>
      </c>
      <c r="E2425" s="504"/>
    </row>
    <row r="2426" spans="1:5">
      <c r="A2426" s="502">
        <v>38941</v>
      </c>
      <c r="B2426" s="503" t="s">
        <v>10355</v>
      </c>
      <c r="C2426" s="502" t="s">
        <v>13</v>
      </c>
      <c r="D2426" s="502" t="s">
        <v>1308</v>
      </c>
      <c r="E2426" s="504"/>
    </row>
    <row r="2427" spans="1:5">
      <c r="A2427" s="502">
        <v>38923</v>
      </c>
      <c r="B2427" s="503" t="s">
        <v>10356</v>
      </c>
      <c r="C2427" s="502" t="s">
        <v>13</v>
      </c>
      <c r="D2427" s="502" t="s">
        <v>1308</v>
      </c>
      <c r="E2427" s="504"/>
    </row>
    <row r="2428" spans="1:5">
      <c r="A2428" s="502">
        <v>38925</v>
      </c>
      <c r="B2428" s="503" t="s">
        <v>10357</v>
      </c>
      <c r="C2428" s="502" t="s">
        <v>13</v>
      </c>
      <c r="D2428" s="502" t="s">
        <v>1308</v>
      </c>
      <c r="E2428" s="504"/>
    </row>
    <row r="2429" spans="1:5">
      <c r="A2429" s="502">
        <v>38926</v>
      </c>
      <c r="B2429" s="503" t="s">
        <v>10358</v>
      </c>
      <c r="C2429" s="502" t="s">
        <v>13</v>
      </c>
      <c r="D2429" s="502" t="s">
        <v>1308</v>
      </c>
      <c r="E2429" s="504"/>
    </row>
    <row r="2430" spans="1:5">
      <c r="A2430" s="502">
        <v>38927</v>
      </c>
      <c r="B2430" s="503" t="s">
        <v>10359</v>
      </c>
      <c r="C2430" s="502" t="s">
        <v>13</v>
      </c>
      <c r="D2430" s="502" t="s">
        <v>1308</v>
      </c>
      <c r="E2430" s="504"/>
    </row>
    <row r="2431" spans="1:5">
      <c r="A2431" s="502">
        <v>39304</v>
      </c>
      <c r="B2431" s="503" t="s">
        <v>10360</v>
      </c>
      <c r="C2431" s="502" t="s">
        <v>13</v>
      </c>
      <c r="D2431" s="502" t="s">
        <v>1308</v>
      </c>
      <c r="E2431" s="504"/>
    </row>
    <row r="2432" spans="1:5">
      <c r="A2432" s="502">
        <v>39305</v>
      </c>
      <c r="B2432" s="503" t="s">
        <v>10361</v>
      </c>
      <c r="C2432" s="502" t="s">
        <v>13</v>
      </c>
      <c r="D2432" s="502" t="s">
        <v>1308</v>
      </c>
      <c r="E2432" s="504"/>
    </row>
    <row r="2433" spans="1:5">
      <c r="A2433" s="502">
        <v>39306</v>
      </c>
      <c r="B2433" s="503" t="s">
        <v>10362</v>
      </c>
      <c r="C2433" s="502" t="s">
        <v>13</v>
      </c>
      <c r="D2433" s="502" t="s">
        <v>1308</v>
      </c>
      <c r="E2433" s="504"/>
    </row>
    <row r="2434" spans="1:5">
      <c r="A2434" s="502">
        <v>38928</v>
      </c>
      <c r="B2434" s="503" t="s">
        <v>10363</v>
      </c>
      <c r="C2434" s="502" t="s">
        <v>13</v>
      </c>
      <c r="D2434" s="502" t="s">
        <v>1308</v>
      </c>
      <c r="E2434" s="504"/>
    </row>
    <row r="2435" spans="1:5">
      <c r="A2435" s="502">
        <v>38917</v>
      </c>
      <c r="B2435" s="503" t="s">
        <v>10364</v>
      </c>
      <c r="C2435" s="502" t="s">
        <v>13</v>
      </c>
      <c r="D2435" s="502" t="s">
        <v>1308</v>
      </c>
      <c r="E2435" s="504"/>
    </row>
    <row r="2436" spans="1:5">
      <c r="A2436" s="502">
        <v>38919</v>
      </c>
      <c r="B2436" s="503" t="s">
        <v>10365</v>
      </c>
      <c r="C2436" s="502" t="s">
        <v>13</v>
      </c>
      <c r="D2436" s="502" t="s">
        <v>1308</v>
      </c>
      <c r="E2436" s="504"/>
    </row>
    <row r="2437" spans="1:5">
      <c r="A2437" s="502">
        <v>38922</v>
      </c>
      <c r="B2437" s="503" t="s">
        <v>10366</v>
      </c>
      <c r="C2437" s="502" t="s">
        <v>13</v>
      </c>
      <c r="D2437" s="502" t="s">
        <v>1308</v>
      </c>
      <c r="E2437" s="504"/>
    </row>
    <row r="2438" spans="1:5">
      <c r="A2438" s="502">
        <v>12032</v>
      </c>
      <c r="B2438" s="503" t="s">
        <v>10367</v>
      </c>
      <c r="C2438" s="502" t="s">
        <v>8376</v>
      </c>
      <c r="D2438" s="502" t="s">
        <v>1308</v>
      </c>
      <c r="E2438" s="504">
        <v>54.34</v>
      </c>
    </row>
    <row r="2439" spans="1:5">
      <c r="A2439" s="502">
        <v>12030</v>
      </c>
      <c r="B2439" s="503" t="s">
        <v>10368</v>
      </c>
      <c r="C2439" s="502" t="s">
        <v>8376</v>
      </c>
      <c r="D2439" s="502" t="s">
        <v>1308</v>
      </c>
      <c r="E2439" s="504">
        <v>51.06</v>
      </c>
    </row>
    <row r="2440" spans="1:5">
      <c r="A2440" s="502">
        <v>14157</v>
      </c>
      <c r="B2440" s="503" t="s">
        <v>10369</v>
      </c>
      <c r="C2440" s="502" t="s">
        <v>13</v>
      </c>
      <c r="D2440" s="502" t="s">
        <v>1308</v>
      </c>
      <c r="E2440" s="504"/>
    </row>
    <row r="2441" spans="1:5">
      <c r="A2441" s="502">
        <v>10908</v>
      </c>
      <c r="B2441" s="503" t="s">
        <v>10370</v>
      </c>
      <c r="C2441" s="502" t="s">
        <v>13</v>
      </c>
      <c r="D2441" s="502" t="s">
        <v>1308</v>
      </c>
      <c r="E2441" s="504">
        <v>18.14</v>
      </c>
    </row>
    <row r="2442" spans="1:5">
      <c r="A2442" s="502">
        <v>10909</v>
      </c>
      <c r="B2442" s="503" t="s">
        <v>10371</v>
      </c>
      <c r="C2442" s="502" t="s">
        <v>13</v>
      </c>
      <c r="D2442" s="502" t="s">
        <v>1308</v>
      </c>
      <c r="E2442" s="504">
        <v>21.1</v>
      </c>
    </row>
    <row r="2443" spans="1:5">
      <c r="A2443" s="502">
        <v>3669</v>
      </c>
      <c r="B2443" s="503" t="s">
        <v>10372</v>
      </c>
      <c r="C2443" s="502" t="s">
        <v>13</v>
      </c>
      <c r="D2443" s="502" t="s">
        <v>1308</v>
      </c>
      <c r="E2443" s="504">
        <v>12.96</v>
      </c>
    </row>
    <row r="2444" spans="1:5">
      <c r="A2444" s="502">
        <v>20139</v>
      </c>
      <c r="B2444" s="503" t="s">
        <v>10373</v>
      </c>
      <c r="C2444" s="502" t="s">
        <v>13</v>
      </c>
      <c r="D2444" s="502" t="s">
        <v>1308</v>
      </c>
      <c r="E2444" s="504">
        <v>111.48</v>
      </c>
    </row>
    <row r="2445" spans="1:5">
      <c r="A2445" s="502">
        <v>3668</v>
      </c>
      <c r="B2445" s="503" t="s">
        <v>10374</v>
      </c>
      <c r="C2445" s="502" t="s">
        <v>13</v>
      </c>
      <c r="D2445" s="502" t="s">
        <v>1308</v>
      </c>
      <c r="E2445" s="504">
        <v>39.82</v>
      </c>
    </row>
    <row r="2446" spans="1:5">
      <c r="A2446" s="502">
        <v>10911</v>
      </c>
      <c r="B2446" s="503" t="s">
        <v>10375</v>
      </c>
      <c r="C2446" s="502" t="s">
        <v>13</v>
      </c>
      <c r="D2446" s="502" t="s">
        <v>1308</v>
      </c>
      <c r="E2446" s="504">
        <v>17.46</v>
      </c>
    </row>
    <row r="2447" spans="1:5">
      <c r="A2447" s="502">
        <v>3659</v>
      </c>
      <c r="B2447" s="503" t="s">
        <v>10376</v>
      </c>
      <c r="C2447" s="502" t="s">
        <v>13</v>
      </c>
      <c r="D2447" s="502" t="s">
        <v>1308</v>
      </c>
      <c r="E2447" s="504">
        <v>17.79</v>
      </c>
    </row>
    <row r="2448" spans="1:5">
      <c r="A2448" s="502">
        <v>3660</v>
      </c>
      <c r="B2448" s="503" t="s">
        <v>10377</v>
      </c>
      <c r="C2448" s="502" t="s">
        <v>13</v>
      </c>
      <c r="D2448" s="502" t="s">
        <v>1308</v>
      </c>
      <c r="E2448" s="504">
        <v>23</v>
      </c>
    </row>
    <row r="2449" spans="1:5">
      <c r="A2449" s="502">
        <v>20144</v>
      </c>
      <c r="B2449" s="503" t="s">
        <v>10378</v>
      </c>
      <c r="C2449" s="502" t="s">
        <v>13</v>
      </c>
      <c r="D2449" s="502" t="s">
        <v>1308</v>
      </c>
      <c r="E2449" s="504">
        <v>51.51</v>
      </c>
    </row>
    <row r="2450" spans="1:5">
      <c r="A2450" s="502">
        <v>20143</v>
      </c>
      <c r="B2450" s="503" t="s">
        <v>10379</v>
      </c>
      <c r="C2450" s="502" t="s">
        <v>13</v>
      </c>
      <c r="D2450" s="502" t="s">
        <v>1308</v>
      </c>
      <c r="E2450" s="504">
        <v>65.900000000000006</v>
      </c>
    </row>
    <row r="2451" spans="1:5">
      <c r="A2451" s="502">
        <v>20145</v>
      </c>
      <c r="B2451" s="503" t="s">
        <v>10380</v>
      </c>
      <c r="C2451" s="502" t="s">
        <v>13</v>
      </c>
      <c r="D2451" s="502" t="s">
        <v>1308</v>
      </c>
      <c r="E2451" s="504">
        <v>127.12</v>
      </c>
    </row>
    <row r="2452" spans="1:5">
      <c r="A2452" s="502">
        <v>20146</v>
      </c>
      <c r="B2452" s="503" t="s">
        <v>10381</v>
      </c>
      <c r="C2452" s="502" t="s">
        <v>13</v>
      </c>
      <c r="D2452" s="502" t="s">
        <v>1308</v>
      </c>
      <c r="E2452" s="504">
        <v>173.77</v>
      </c>
    </row>
    <row r="2453" spans="1:5">
      <c r="A2453" s="502">
        <v>20140</v>
      </c>
      <c r="B2453" s="503" t="s">
        <v>10382</v>
      </c>
      <c r="C2453" s="502" t="s">
        <v>13</v>
      </c>
      <c r="D2453" s="502" t="s">
        <v>1308</v>
      </c>
      <c r="E2453" s="504">
        <v>8.15</v>
      </c>
    </row>
    <row r="2454" spans="1:5">
      <c r="A2454" s="502">
        <v>20141</v>
      </c>
      <c r="B2454" s="503" t="s">
        <v>10383</v>
      </c>
      <c r="C2454" s="502" t="s">
        <v>13</v>
      </c>
      <c r="D2454" s="502" t="s">
        <v>1308</v>
      </c>
      <c r="E2454" s="504">
        <v>19.96</v>
      </c>
    </row>
    <row r="2455" spans="1:5">
      <c r="A2455" s="502">
        <v>20142</v>
      </c>
      <c r="B2455" s="503" t="s">
        <v>10384</v>
      </c>
      <c r="C2455" s="502" t="s">
        <v>13</v>
      </c>
      <c r="D2455" s="502" t="s">
        <v>1308</v>
      </c>
      <c r="E2455" s="504">
        <v>35.119999999999997</v>
      </c>
    </row>
    <row r="2456" spans="1:5">
      <c r="A2456" s="502">
        <v>3670</v>
      </c>
      <c r="B2456" s="503" t="s">
        <v>10385</v>
      </c>
      <c r="C2456" s="502" t="s">
        <v>13</v>
      </c>
      <c r="D2456" s="502" t="s">
        <v>1308</v>
      </c>
      <c r="E2456" s="504">
        <v>22.84</v>
      </c>
    </row>
    <row r="2457" spans="1:5">
      <c r="A2457" s="502">
        <v>3666</v>
      </c>
      <c r="B2457" s="503" t="s">
        <v>10386</v>
      </c>
      <c r="C2457" s="502" t="s">
        <v>13</v>
      </c>
      <c r="D2457" s="502" t="s">
        <v>1308</v>
      </c>
      <c r="E2457" s="504">
        <v>3.59</v>
      </c>
    </row>
    <row r="2458" spans="1:5">
      <c r="A2458" s="502">
        <v>3662</v>
      </c>
      <c r="B2458" s="503" t="s">
        <v>10387</v>
      </c>
      <c r="C2458" s="502" t="s">
        <v>13</v>
      </c>
      <c r="D2458" s="502" t="s">
        <v>1308</v>
      </c>
      <c r="E2458" s="504">
        <v>9.3699999999999992</v>
      </c>
    </row>
    <row r="2459" spans="1:5">
      <c r="A2459" s="502">
        <v>3658</v>
      </c>
      <c r="B2459" s="503" t="s">
        <v>10388</v>
      </c>
      <c r="C2459" s="502" t="s">
        <v>13</v>
      </c>
      <c r="D2459" s="502" t="s">
        <v>1308</v>
      </c>
      <c r="E2459" s="504">
        <v>17.75</v>
      </c>
    </row>
    <row r="2460" spans="1:5">
      <c r="A2460" s="502">
        <v>42696</v>
      </c>
      <c r="B2460" s="503" t="s">
        <v>10389</v>
      </c>
      <c r="C2460" s="502" t="s">
        <v>13</v>
      </c>
      <c r="D2460" s="502" t="s">
        <v>1308</v>
      </c>
      <c r="E2460" s="504">
        <v>140.81</v>
      </c>
    </row>
    <row r="2461" spans="1:5">
      <c r="A2461" s="502">
        <v>39875</v>
      </c>
      <c r="B2461" s="503" t="s">
        <v>10390</v>
      </c>
      <c r="C2461" s="502" t="s">
        <v>13</v>
      </c>
      <c r="D2461" s="502" t="s">
        <v>1308</v>
      </c>
      <c r="E2461" s="504">
        <v>1136.8499999999999</v>
      </c>
    </row>
    <row r="2462" spans="1:5">
      <c r="A2462" s="502">
        <v>39876</v>
      </c>
      <c r="B2462" s="503" t="s">
        <v>10391</v>
      </c>
      <c r="C2462" s="502" t="s">
        <v>13</v>
      </c>
      <c r="D2462" s="502" t="s">
        <v>1308</v>
      </c>
      <c r="E2462" s="504">
        <v>1423.33</v>
      </c>
    </row>
    <row r="2463" spans="1:5">
      <c r="A2463" s="502">
        <v>39877</v>
      </c>
      <c r="B2463" s="503" t="s">
        <v>10392</v>
      </c>
      <c r="C2463" s="502" t="s">
        <v>13</v>
      </c>
      <c r="D2463" s="502" t="s">
        <v>1308</v>
      </c>
      <c r="E2463" s="504">
        <v>1974.1</v>
      </c>
    </row>
    <row r="2464" spans="1:5">
      <c r="A2464" s="502">
        <v>39878</v>
      </c>
      <c r="B2464" s="503" t="s">
        <v>10393</v>
      </c>
      <c r="C2464" s="502" t="s">
        <v>13</v>
      </c>
      <c r="D2464" s="502" t="s">
        <v>1308</v>
      </c>
      <c r="E2464" s="504">
        <v>2607.46</v>
      </c>
    </row>
    <row r="2465" spans="1:5">
      <c r="A2465" s="502">
        <v>39872</v>
      </c>
      <c r="B2465" s="503" t="s">
        <v>10394</v>
      </c>
      <c r="C2465" s="502" t="s">
        <v>13</v>
      </c>
      <c r="D2465" s="502" t="s">
        <v>1308</v>
      </c>
      <c r="E2465" s="504">
        <v>779.62</v>
      </c>
    </row>
    <row r="2466" spans="1:5">
      <c r="A2466" s="502">
        <v>39873</v>
      </c>
      <c r="B2466" s="503" t="s">
        <v>10395</v>
      </c>
      <c r="C2466" s="502" t="s">
        <v>13</v>
      </c>
      <c r="D2466" s="502" t="s">
        <v>1308</v>
      </c>
      <c r="E2466" s="504">
        <v>904.32</v>
      </c>
    </row>
    <row r="2467" spans="1:5">
      <c r="A2467" s="502">
        <v>39874</v>
      </c>
      <c r="B2467" s="503" t="s">
        <v>10396</v>
      </c>
      <c r="C2467" s="502" t="s">
        <v>13</v>
      </c>
      <c r="D2467" s="502" t="s">
        <v>1308</v>
      </c>
      <c r="E2467" s="504">
        <v>993.27</v>
      </c>
    </row>
    <row r="2468" spans="1:5">
      <c r="A2468" s="502">
        <v>3674</v>
      </c>
      <c r="B2468" s="503" t="s">
        <v>10397</v>
      </c>
      <c r="C2468" s="502" t="s">
        <v>12</v>
      </c>
      <c r="D2468" s="502" t="s">
        <v>1308</v>
      </c>
      <c r="E2468" s="504"/>
    </row>
    <row r="2469" spans="1:5">
      <c r="A2469" s="502">
        <v>3681</v>
      </c>
      <c r="B2469" s="503" t="s">
        <v>10398</v>
      </c>
      <c r="C2469" s="502" t="s">
        <v>12</v>
      </c>
      <c r="D2469" s="502" t="s">
        <v>1308</v>
      </c>
      <c r="E2469" s="504"/>
    </row>
    <row r="2470" spans="1:5">
      <c r="A2470" s="502">
        <v>3676</v>
      </c>
      <c r="B2470" s="503" t="s">
        <v>10399</v>
      </c>
      <c r="C2470" s="502" t="s">
        <v>12</v>
      </c>
      <c r="D2470" s="502" t="s">
        <v>1308</v>
      </c>
      <c r="E2470" s="504"/>
    </row>
    <row r="2471" spans="1:5">
      <c r="A2471" s="502">
        <v>3679</v>
      </c>
      <c r="B2471" s="503" t="s">
        <v>10400</v>
      </c>
      <c r="C2471" s="502" t="s">
        <v>12</v>
      </c>
      <c r="D2471" s="502" t="s">
        <v>1308</v>
      </c>
      <c r="E2471" s="504"/>
    </row>
    <row r="2472" spans="1:5">
      <c r="A2472" s="502">
        <v>3672</v>
      </c>
      <c r="B2472" s="503" t="s">
        <v>10401</v>
      </c>
      <c r="C2472" s="502" t="s">
        <v>12</v>
      </c>
      <c r="D2472" s="502" t="s">
        <v>1308</v>
      </c>
      <c r="E2472" s="504"/>
    </row>
    <row r="2473" spans="1:5">
      <c r="A2473" s="502">
        <v>3671</v>
      </c>
      <c r="B2473" s="503" t="s">
        <v>10402</v>
      </c>
      <c r="C2473" s="502" t="s">
        <v>12</v>
      </c>
      <c r="D2473" s="502" t="s">
        <v>1335</v>
      </c>
      <c r="E2473" s="504"/>
    </row>
    <row r="2474" spans="1:5">
      <c r="A2474" s="502">
        <v>3673</v>
      </c>
      <c r="B2474" s="503" t="s">
        <v>10403</v>
      </c>
      <c r="C2474" s="502" t="s">
        <v>12</v>
      </c>
      <c r="D2474" s="502" t="s">
        <v>1308</v>
      </c>
      <c r="E2474" s="504"/>
    </row>
    <row r="2475" spans="1:5">
      <c r="A2475" s="502">
        <v>38394</v>
      </c>
      <c r="B2475" s="503" t="s">
        <v>10404</v>
      </c>
      <c r="C2475" s="502" t="s">
        <v>13</v>
      </c>
      <c r="D2475" s="502" t="s">
        <v>1308</v>
      </c>
      <c r="E2475" s="504">
        <v>382.04</v>
      </c>
    </row>
    <row r="2476" spans="1:5">
      <c r="A2476" s="502">
        <v>3729</v>
      </c>
      <c r="B2476" s="503" t="s">
        <v>10405</v>
      </c>
      <c r="C2476" s="502" t="s">
        <v>13</v>
      </c>
      <c r="D2476" s="502" t="s">
        <v>1308</v>
      </c>
      <c r="E2476" s="504">
        <v>154.94</v>
      </c>
    </row>
    <row r="2477" spans="1:5">
      <c r="A2477" s="502">
        <v>39357</v>
      </c>
      <c r="B2477" s="503" t="s">
        <v>10406</v>
      </c>
      <c r="C2477" s="502" t="s">
        <v>13</v>
      </c>
      <c r="D2477" s="502" t="s">
        <v>1308</v>
      </c>
      <c r="E2477" s="504"/>
    </row>
    <row r="2478" spans="1:5">
      <c r="A2478" s="502">
        <v>39358</v>
      </c>
      <c r="B2478" s="503" t="s">
        <v>10407</v>
      </c>
      <c r="C2478" s="502" t="s">
        <v>13</v>
      </c>
      <c r="D2478" s="502" t="s">
        <v>1308</v>
      </c>
      <c r="E2478" s="504"/>
    </row>
    <row r="2479" spans="1:5">
      <c r="A2479" s="502">
        <v>39355</v>
      </c>
      <c r="B2479" s="503" t="s">
        <v>10408</v>
      </c>
      <c r="C2479" s="502" t="s">
        <v>13</v>
      </c>
      <c r="D2479" s="502" t="s">
        <v>1308</v>
      </c>
      <c r="E2479" s="504"/>
    </row>
    <row r="2480" spans="1:5">
      <c r="A2480" s="502">
        <v>39356</v>
      </c>
      <c r="B2480" s="503" t="s">
        <v>10409</v>
      </c>
      <c r="C2480" s="502" t="s">
        <v>13</v>
      </c>
      <c r="D2480" s="502" t="s">
        <v>1308</v>
      </c>
      <c r="E2480" s="504"/>
    </row>
    <row r="2481" spans="1:5">
      <c r="A2481" s="502">
        <v>39353</v>
      </c>
      <c r="B2481" s="503" t="s">
        <v>10410</v>
      </c>
      <c r="C2481" s="502" t="s">
        <v>13</v>
      </c>
      <c r="D2481" s="502" t="s">
        <v>1308</v>
      </c>
      <c r="E2481" s="504"/>
    </row>
    <row r="2482" spans="1:5">
      <c r="A2482" s="502">
        <v>39354</v>
      </c>
      <c r="B2482" s="503" t="s">
        <v>10411</v>
      </c>
      <c r="C2482" s="502" t="s">
        <v>13</v>
      </c>
      <c r="D2482" s="502" t="s">
        <v>1308</v>
      </c>
      <c r="E2482" s="504"/>
    </row>
    <row r="2483" spans="1:5">
      <c r="A2483" s="502">
        <v>39398</v>
      </c>
      <c r="B2483" s="503" t="s">
        <v>10412</v>
      </c>
      <c r="C2483" s="502" t="s">
        <v>13</v>
      </c>
      <c r="D2483" s="502" t="s">
        <v>1308</v>
      </c>
      <c r="E2483" s="504">
        <v>86.73</v>
      </c>
    </row>
    <row r="2484" spans="1:5">
      <c r="A2484" s="502">
        <v>13343</v>
      </c>
      <c r="B2484" s="503" t="s">
        <v>10413</v>
      </c>
      <c r="C2484" s="502" t="s">
        <v>13</v>
      </c>
      <c r="D2484" s="502" t="s">
        <v>1308</v>
      </c>
      <c r="E2484" s="504"/>
    </row>
    <row r="2485" spans="1:5">
      <c r="A2485" s="502">
        <v>12118</v>
      </c>
      <c r="B2485" s="503" t="s">
        <v>10414</v>
      </c>
      <c r="C2485" s="502" t="s">
        <v>13</v>
      </c>
      <c r="D2485" s="502" t="s">
        <v>1308</v>
      </c>
      <c r="E2485" s="504">
        <v>31.51</v>
      </c>
    </row>
    <row r="2486" spans="1:5">
      <c r="A2486" s="502">
        <v>39482</v>
      </c>
      <c r="B2486" s="503" t="s">
        <v>10415</v>
      </c>
      <c r="C2486" s="502" t="s">
        <v>13</v>
      </c>
      <c r="D2486" s="502" t="s">
        <v>1308</v>
      </c>
      <c r="E2486" s="504">
        <v>698.22</v>
      </c>
    </row>
    <row r="2487" spans="1:5">
      <c r="A2487" s="502">
        <v>39486</v>
      </c>
      <c r="B2487" s="503" t="s">
        <v>10416</v>
      </c>
      <c r="C2487" s="502" t="s">
        <v>13</v>
      </c>
      <c r="D2487" s="502" t="s">
        <v>1308</v>
      </c>
      <c r="E2487" s="504">
        <v>569.84</v>
      </c>
    </row>
    <row r="2488" spans="1:5">
      <c r="A2488" s="502">
        <v>39484</v>
      </c>
      <c r="B2488" s="503" t="s">
        <v>10417</v>
      </c>
      <c r="C2488" s="502" t="s">
        <v>13</v>
      </c>
      <c r="D2488" s="502" t="s">
        <v>1308</v>
      </c>
      <c r="E2488" s="504">
        <v>698.22</v>
      </c>
    </row>
    <row r="2489" spans="1:5">
      <c r="A2489" s="502">
        <v>39488</v>
      </c>
      <c r="B2489" s="503" t="s">
        <v>10418</v>
      </c>
      <c r="C2489" s="502" t="s">
        <v>13</v>
      </c>
      <c r="D2489" s="502" t="s">
        <v>1308</v>
      </c>
      <c r="E2489" s="504">
        <v>579.16999999999996</v>
      </c>
    </row>
    <row r="2490" spans="1:5">
      <c r="A2490" s="502">
        <v>39485</v>
      </c>
      <c r="B2490" s="503" t="s">
        <v>10419</v>
      </c>
      <c r="C2490" s="502" t="s">
        <v>13</v>
      </c>
      <c r="D2490" s="502" t="s">
        <v>1308</v>
      </c>
      <c r="E2490" s="504">
        <v>698.22</v>
      </c>
    </row>
    <row r="2491" spans="1:5">
      <c r="A2491" s="502">
        <v>39489</v>
      </c>
      <c r="B2491" s="503" t="s">
        <v>10420</v>
      </c>
      <c r="C2491" s="502" t="s">
        <v>13</v>
      </c>
      <c r="D2491" s="502" t="s">
        <v>1308</v>
      </c>
      <c r="E2491" s="504">
        <v>588.99</v>
      </c>
    </row>
    <row r="2492" spans="1:5">
      <c r="A2492" s="502">
        <v>39490</v>
      </c>
      <c r="B2492" s="503" t="s">
        <v>10421</v>
      </c>
      <c r="C2492" s="502" t="s">
        <v>13</v>
      </c>
      <c r="D2492" s="502" t="s">
        <v>1308</v>
      </c>
      <c r="E2492" s="504">
        <v>877.67</v>
      </c>
    </row>
    <row r="2493" spans="1:5">
      <c r="A2493" s="502">
        <v>39494</v>
      </c>
      <c r="B2493" s="503" t="s">
        <v>10422</v>
      </c>
      <c r="C2493" s="502" t="s">
        <v>13</v>
      </c>
      <c r="D2493" s="502" t="s">
        <v>1308</v>
      </c>
      <c r="E2493" s="504">
        <v>630.24</v>
      </c>
    </row>
    <row r="2494" spans="1:5">
      <c r="A2494" s="502">
        <v>39495</v>
      </c>
      <c r="B2494" s="503" t="s">
        <v>10423</v>
      </c>
      <c r="C2494" s="502" t="s">
        <v>13</v>
      </c>
      <c r="D2494" s="502" t="s">
        <v>1308</v>
      </c>
      <c r="E2494" s="504">
        <v>710.2</v>
      </c>
    </row>
    <row r="2495" spans="1:5">
      <c r="A2495" s="502">
        <v>39496</v>
      </c>
      <c r="B2495" s="503" t="s">
        <v>10424</v>
      </c>
      <c r="C2495" s="502" t="s">
        <v>13</v>
      </c>
      <c r="D2495" s="502" t="s">
        <v>1308</v>
      </c>
      <c r="E2495" s="504">
        <v>781.22</v>
      </c>
    </row>
    <row r="2496" spans="1:5">
      <c r="A2496" s="502">
        <v>39492</v>
      </c>
      <c r="B2496" s="503" t="s">
        <v>10425</v>
      </c>
      <c r="C2496" s="502" t="s">
        <v>13</v>
      </c>
      <c r="D2496" s="502" t="s">
        <v>1308</v>
      </c>
      <c r="E2496" s="504">
        <v>904.44</v>
      </c>
    </row>
    <row r="2497" spans="1:5">
      <c r="A2497" s="502">
        <v>39497</v>
      </c>
      <c r="B2497" s="503" t="s">
        <v>10426</v>
      </c>
      <c r="C2497" s="502" t="s">
        <v>13</v>
      </c>
      <c r="D2497" s="502" t="s">
        <v>1308</v>
      </c>
      <c r="E2497" s="504">
        <v>816.95</v>
      </c>
    </row>
    <row r="2498" spans="1:5">
      <c r="A2498" s="502">
        <v>39493</v>
      </c>
      <c r="B2498" s="503" t="s">
        <v>10427</v>
      </c>
      <c r="C2498" s="502" t="s">
        <v>13</v>
      </c>
      <c r="D2498" s="502" t="s">
        <v>1308</v>
      </c>
      <c r="E2498" s="504">
        <v>970.1</v>
      </c>
    </row>
    <row r="2499" spans="1:5">
      <c r="A2499" s="502">
        <v>43628</v>
      </c>
      <c r="B2499" s="503" t="s">
        <v>10428</v>
      </c>
      <c r="C2499" s="502" t="s">
        <v>13</v>
      </c>
      <c r="D2499" s="502" t="s">
        <v>1308</v>
      </c>
      <c r="E2499" s="504">
        <v>1028.96</v>
      </c>
    </row>
    <row r="2500" spans="1:5">
      <c r="A2500" s="502">
        <v>39500</v>
      </c>
      <c r="B2500" s="503" t="s">
        <v>10429</v>
      </c>
      <c r="C2500" s="502" t="s">
        <v>13</v>
      </c>
      <c r="D2500" s="502" t="s">
        <v>1308</v>
      </c>
      <c r="E2500" s="504">
        <v>1058.46</v>
      </c>
    </row>
    <row r="2501" spans="1:5">
      <c r="A2501" s="502">
        <v>39498</v>
      </c>
      <c r="B2501" s="503" t="s">
        <v>10430</v>
      </c>
      <c r="C2501" s="502" t="s">
        <v>13</v>
      </c>
      <c r="D2501" s="502" t="s">
        <v>1308</v>
      </c>
      <c r="E2501" s="504">
        <v>1305.43</v>
      </c>
    </row>
    <row r="2502" spans="1:5">
      <c r="A2502" s="502">
        <v>43621</v>
      </c>
      <c r="B2502" s="503" t="s">
        <v>10431</v>
      </c>
      <c r="C2502" s="502" t="s">
        <v>13</v>
      </c>
      <c r="D2502" s="502" t="s">
        <v>1308</v>
      </c>
      <c r="E2502" s="504">
        <v>1093.27</v>
      </c>
    </row>
    <row r="2503" spans="1:5">
      <c r="A2503" s="502">
        <v>39501</v>
      </c>
      <c r="B2503" s="503" t="s">
        <v>10432</v>
      </c>
      <c r="C2503" s="502" t="s">
        <v>13</v>
      </c>
      <c r="D2503" s="502" t="s">
        <v>1308</v>
      </c>
      <c r="E2503" s="504">
        <v>1087.1199999999999</v>
      </c>
    </row>
    <row r="2504" spans="1:5">
      <c r="A2504" s="502">
        <v>39499</v>
      </c>
      <c r="B2504" s="503" t="s">
        <v>10433</v>
      </c>
      <c r="C2504" s="502" t="s">
        <v>13</v>
      </c>
      <c r="D2504" s="502" t="s">
        <v>1308</v>
      </c>
      <c r="E2504" s="504">
        <v>1323.96</v>
      </c>
    </row>
    <row r="2505" spans="1:5">
      <c r="A2505" s="502">
        <v>3733</v>
      </c>
      <c r="B2505" s="503" t="s">
        <v>10434</v>
      </c>
      <c r="C2505" s="502" t="s">
        <v>15</v>
      </c>
      <c r="D2505" s="502" t="s">
        <v>1308</v>
      </c>
      <c r="E2505" s="504"/>
    </row>
    <row r="2506" spans="1:5">
      <c r="A2506" s="502">
        <v>3731</v>
      </c>
      <c r="B2506" s="503" t="s">
        <v>10435</v>
      </c>
      <c r="C2506" s="502" t="s">
        <v>15</v>
      </c>
      <c r="D2506" s="502" t="s">
        <v>1335</v>
      </c>
      <c r="E2506" s="504"/>
    </row>
    <row r="2507" spans="1:5">
      <c r="A2507" s="502">
        <v>38137</v>
      </c>
      <c r="B2507" s="503" t="s">
        <v>10436</v>
      </c>
      <c r="C2507" s="502" t="s">
        <v>15</v>
      </c>
      <c r="D2507" s="502" t="s">
        <v>1308</v>
      </c>
      <c r="E2507" s="504"/>
    </row>
    <row r="2508" spans="1:5">
      <c r="A2508" s="502">
        <v>38138</v>
      </c>
      <c r="B2508" s="503" t="s">
        <v>10437</v>
      </c>
      <c r="C2508" s="502" t="s">
        <v>15</v>
      </c>
      <c r="D2508" s="502" t="s">
        <v>1308</v>
      </c>
      <c r="E2508" s="504"/>
    </row>
    <row r="2509" spans="1:5">
      <c r="A2509" s="502">
        <v>3745</v>
      </c>
      <c r="B2509" s="503" t="s">
        <v>10438</v>
      </c>
      <c r="C2509" s="502" t="s">
        <v>15</v>
      </c>
      <c r="D2509" s="502" t="s">
        <v>1308</v>
      </c>
      <c r="E2509" s="504">
        <v>58.44</v>
      </c>
    </row>
    <row r="2510" spans="1:5">
      <c r="A2510" s="502">
        <v>3736</v>
      </c>
      <c r="B2510" s="503" t="s">
        <v>10439</v>
      </c>
      <c r="C2510" s="502" t="s">
        <v>15</v>
      </c>
      <c r="D2510" s="502" t="s">
        <v>1335</v>
      </c>
      <c r="E2510" s="504">
        <v>52</v>
      </c>
    </row>
    <row r="2511" spans="1:5">
      <c r="A2511" s="502">
        <v>3741</v>
      </c>
      <c r="B2511" s="503" t="s">
        <v>10440</v>
      </c>
      <c r="C2511" s="502" t="s">
        <v>15</v>
      </c>
      <c r="D2511" s="502" t="s">
        <v>1308</v>
      </c>
      <c r="E2511" s="504">
        <v>54.2</v>
      </c>
    </row>
    <row r="2512" spans="1:5">
      <c r="A2512" s="502">
        <v>3747</v>
      </c>
      <c r="B2512" s="503" t="s">
        <v>10441</v>
      </c>
      <c r="C2512" s="502" t="s">
        <v>15</v>
      </c>
      <c r="D2512" s="502" t="s">
        <v>1308</v>
      </c>
      <c r="E2512" s="504">
        <v>59.45</v>
      </c>
    </row>
    <row r="2513" spans="1:5">
      <c r="A2513" s="502">
        <v>3743</v>
      </c>
      <c r="B2513" s="503" t="s">
        <v>10442</v>
      </c>
      <c r="C2513" s="502" t="s">
        <v>15</v>
      </c>
      <c r="D2513" s="502" t="s">
        <v>1308</v>
      </c>
      <c r="E2513" s="504">
        <v>54.01</v>
      </c>
    </row>
    <row r="2514" spans="1:5">
      <c r="A2514" s="502">
        <v>3744</v>
      </c>
      <c r="B2514" s="503" t="s">
        <v>10443</v>
      </c>
      <c r="C2514" s="502" t="s">
        <v>15</v>
      </c>
      <c r="D2514" s="502" t="s">
        <v>1308</v>
      </c>
      <c r="E2514" s="504">
        <v>59.45</v>
      </c>
    </row>
    <row r="2515" spans="1:5">
      <c r="A2515" s="502">
        <v>3739</v>
      </c>
      <c r="B2515" s="503" t="s">
        <v>10444</v>
      </c>
      <c r="C2515" s="502" t="s">
        <v>15</v>
      </c>
      <c r="D2515" s="502" t="s">
        <v>1308</v>
      </c>
      <c r="E2515" s="504">
        <v>62.48</v>
      </c>
    </row>
    <row r="2516" spans="1:5">
      <c r="A2516" s="502">
        <v>3737</v>
      </c>
      <c r="B2516" s="503" t="s">
        <v>10445</v>
      </c>
      <c r="C2516" s="502" t="s">
        <v>15</v>
      </c>
      <c r="D2516" s="502" t="s">
        <v>1308</v>
      </c>
      <c r="E2516" s="504">
        <v>65.5</v>
      </c>
    </row>
    <row r="2517" spans="1:5">
      <c r="A2517" s="502">
        <v>3738</v>
      </c>
      <c r="B2517" s="503" t="s">
        <v>10446</v>
      </c>
      <c r="C2517" s="502" t="s">
        <v>15</v>
      </c>
      <c r="D2517" s="502" t="s">
        <v>1308</v>
      </c>
      <c r="E2517" s="504">
        <v>75.58</v>
      </c>
    </row>
    <row r="2518" spans="1:5">
      <c r="A2518" s="502">
        <v>11649</v>
      </c>
      <c r="B2518" s="503" t="s">
        <v>10447</v>
      </c>
      <c r="C2518" s="502" t="s">
        <v>13</v>
      </c>
      <c r="D2518" s="502" t="s">
        <v>1308</v>
      </c>
      <c r="E2518" s="504">
        <v>431.31</v>
      </c>
    </row>
    <row r="2519" spans="1:5">
      <c r="A2519" s="502">
        <v>11650</v>
      </c>
      <c r="B2519" s="503" t="s">
        <v>10448</v>
      </c>
      <c r="C2519" s="502" t="s">
        <v>13</v>
      </c>
      <c r="D2519" s="502" t="s">
        <v>1308</v>
      </c>
      <c r="E2519" s="504">
        <v>735.15</v>
      </c>
    </row>
    <row r="2520" spans="1:5">
      <c r="A2520" s="502">
        <v>3742</v>
      </c>
      <c r="B2520" s="503" t="s">
        <v>10449</v>
      </c>
      <c r="C2520" s="502" t="s">
        <v>15</v>
      </c>
      <c r="D2520" s="502" t="s">
        <v>1308</v>
      </c>
      <c r="E2520" s="504">
        <v>78.400000000000006</v>
      </c>
    </row>
    <row r="2521" spans="1:5">
      <c r="A2521" s="502">
        <v>3746</v>
      </c>
      <c r="B2521" s="503" t="s">
        <v>10450</v>
      </c>
      <c r="C2521" s="502" t="s">
        <v>15</v>
      </c>
      <c r="D2521" s="502" t="s">
        <v>1308</v>
      </c>
      <c r="E2521" s="504">
        <v>91.54</v>
      </c>
    </row>
    <row r="2522" spans="1:5">
      <c r="A2522" s="502">
        <v>21106</v>
      </c>
      <c r="B2522" s="503" t="s">
        <v>10451</v>
      </c>
      <c r="C2522" s="502" t="s">
        <v>27</v>
      </c>
      <c r="D2522" s="502" t="s">
        <v>1308</v>
      </c>
      <c r="E2522" s="504"/>
    </row>
    <row r="2523" spans="1:5">
      <c r="A2523" s="502">
        <v>38194</v>
      </c>
      <c r="B2523" s="503" t="s">
        <v>10452</v>
      </c>
      <c r="C2523" s="502" t="s">
        <v>13</v>
      </c>
      <c r="D2523" s="502" t="s">
        <v>1335</v>
      </c>
      <c r="E2523" s="504">
        <v>4.7</v>
      </c>
    </row>
    <row r="2524" spans="1:5">
      <c r="A2524" s="502">
        <v>38193</v>
      </c>
      <c r="B2524" s="503" t="s">
        <v>10453</v>
      </c>
      <c r="C2524" s="502" t="s">
        <v>13</v>
      </c>
      <c r="D2524" s="502" t="s">
        <v>1308</v>
      </c>
      <c r="E2524" s="504">
        <v>4.08</v>
      </c>
    </row>
    <row r="2525" spans="1:5">
      <c r="A2525" s="502">
        <v>39388</v>
      </c>
      <c r="B2525" s="503" t="s">
        <v>10454</v>
      </c>
      <c r="C2525" s="502" t="s">
        <v>13</v>
      </c>
      <c r="D2525" s="502" t="s">
        <v>1308</v>
      </c>
      <c r="E2525" s="504">
        <v>5.78</v>
      </c>
    </row>
    <row r="2526" spans="1:5">
      <c r="A2526" s="502">
        <v>39387</v>
      </c>
      <c r="B2526" s="503" t="s">
        <v>10455</v>
      </c>
      <c r="C2526" s="502" t="s">
        <v>13</v>
      </c>
      <c r="D2526" s="502" t="s">
        <v>1308</v>
      </c>
      <c r="E2526" s="504">
        <v>9.01</v>
      </c>
    </row>
    <row r="2527" spans="1:5">
      <c r="A2527" s="502">
        <v>39386</v>
      </c>
      <c r="B2527" s="503" t="s">
        <v>10456</v>
      </c>
      <c r="C2527" s="502" t="s">
        <v>13</v>
      </c>
      <c r="D2527" s="502" t="s">
        <v>1308</v>
      </c>
      <c r="E2527" s="504">
        <v>6.28</v>
      </c>
    </row>
    <row r="2528" spans="1:5">
      <c r="A2528" s="502">
        <v>746</v>
      </c>
      <c r="B2528" s="503" t="s">
        <v>10457</v>
      </c>
      <c r="C2528" s="502" t="s">
        <v>13</v>
      </c>
      <c r="D2528" s="502" t="s">
        <v>1335</v>
      </c>
      <c r="E2528" s="504"/>
    </row>
    <row r="2529" spans="1:5">
      <c r="A2529" s="502">
        <v>20269</v>
      </c>
      <c r="B2529" s="503" t="s">
        <v>10458</v>
      </c>
      <c r="C2529" s="502" t="s">
        <v>13</v>
      </c>
      <c r="D2529" s="502" t="s">
        <v>1308</v>
      </c>
      <c r="E2529" s="504">
        <v>95.18</v>
      </c>
    </row>
    <row r="2530" spans="1:5">
      <c r="A2530" s="502">
        <v>20270</v>
      </c>
      <c r="B2530" s="503" t="s">
        <v>10459</v>
      </c>
      <c r="C2530" s="502" t="s">
        <v>13</v>
      </c>
      <c r="D2530" s="502" t="s">
        <v>1308</v>
      </c>
      <c r="E2530" s="504">
        <v>105.17</v>
      </c>
    </row>
    <row r="2531" spans="1:5">
      <c r="A2531" s="502">
        <v>11696</v>
      </c>
      <c r="B2531" s="503" t="s">
        <v>10460</v>
      </c>
      <c r="C2531" s="502" t="s">
        <v>13</v>
      </c>
      <c r="D2531" s="502" t="s">
        <v>1308</v>
      </c>
      <c r="E2531" s="504">
        <v>168.35</v>
      </c>
    </row>
    <row r="2532" spans="1:5">
      <c r="A2532" s="502">
        <v>10427</v>
      </c>
      <c r="B2532" s="503" t="s">
        <v>10461</v>
      </c>
      <c r="C2532" s="502" t="s">
        <v>13</v>
      </c>
      <c r="D2532" s="502" t="s">
        <v>1308</v>
      </c>
      <c r="E2532" s="504">
        <v>471.11</v>
      </c>
    </row>
    <row r="2533" spans="1:5">
      <c r="A2533" s="502">
        <v>10428</v>
      </c>
      <c r="B2533" s="503" t="s">
        <v>10462</v>
      </c>
      <c r="C2533" s="502" t="s">
        <v>13</v>
      </c>
      <c r="D2533" s="502" t="s">
        <v>1308</v>
      </c>
      <c r="E2533" s="504">
        <v>485.4</v>
      </c>
    </row>
    <row r="2534" spans="1:5">
      <c r="A2534" s="502">
        <v>36521</v>
      </c>
      <c r="B2534" s="503" t="s">
        <v>10463</v>
      </c>
      <c r="C2534" s="502" t="s">
        <v>13</v>
      </c>
      <c r="D2534" s="502" t="s">
        <v>1308</v>
      </c>
      <c r="E2534" s="504">
        <v>151.44999999999999</v>
      </c>
    </row>
    <row r="2535" spans="1:5">
      <c r="A2535" s="502">
        <v>36794</v>
      </c>
      <c r="B2535" s="503" t="s">
        <v>10464</v>
      </c>
      <c r="C2535" s="502" t="s">
        <v>13</v>
      </c>
      <c r="D2535" s="502" t="s">
        <v>1308</v>
      </c>
      <c r="E2535" s="504">
        <v>161.22999999999999</v>
      </c>
    </row>
    <row r="2536" spans="1:5">
      <c r="A2536" s="502">
        <v>10426</v>
      </c>
      <c r="B2536" s="503" t="s">
        <v>10465</v>
      </c>
      <c r="C2536" s="502" t="s">
        <v>13</v>
      </c>
      <c r="D2536" s="502" t="s">
        <v>1308</v>
      </c>
      <c r="E2536" s="504">
        <v>180.54</v>
      </c>
    </row>
    <row r="2537" spans="1:5">
      <c r="A2537" s="502">
        <v>10425</v>
      </c>
      <c r="B2537" s="503" t="s">
        <v>10466</v>
      </c>
      <c r="C2537" s="502" t="s">
        <v>13</v>
      </c>
      <c r="D2537" s="502" t="s">
        <v>1308</v>
      </c>
      <c r="E2537" s="504">
        <v>91.59</v>
      </c>
    </row>
    <row r="2538" spans="1:5">
      <c r="A2538" s="502">
        <v>10431</v>
      </c>
      <c r="B2538" s="503" t="s">
        <v>10467</v>
      </c>
      <c r="C2538" s="502" t="s">
        <v>13</v>
      </c>
      <c r="D2538" s="502" t="s">
        <v>1308</v>
      </c>
      <c r="E2538" s="504">
        <v>313.58</v>
      </c>
    </row>
    <row r="2539" spans="1:5">
      <c r="A2539" s="502">
        <v>10429</v>
      </c>
      <c r="B2539" s="503" t="s">
        <v>10468</v>
      </c>
      <c r="C2539" s="502" t="s">
        <v>13</v>
      </c>
      <c r="D2539" s="502" t="s">
        <v>1308</v>
      </c>
      <c r="E2539" s="504">
        <v>154.69</v>
      </c>
    </row>
    <row r="2540" spans="1:5">
      <c r="A2540" s="502">
        <v>10853</v>
      </c>
      <c r="B2540" s="503" t="s">
        <v>10469</v>
      </c>
      <c r="C2540" s="502" t="s">
        <v>13</v>
      </c>
      <c r="D2540" s="502" t="s">
        <v>1308</v>
      </c>
      <c r="E2540" s="504">
        <v>103.9</v>
      </c>
    </row>
    <row r="2541" spans="1:5">
      <c r="A2541" s="502">
        <v>5093</v>
      </c>
      <c r="B2541" s="503" t="s">
        <v>10470</v>
      </c>
      <c r="C2541" s="502" t="s">
        <v>8341</v>
      </c>
      <c r="D2541" s="502" t="s">
        <v>1308</v>
      </c>
      <c r="E2541" s="504">
        <v>17.27</v>
      </c>
    </row>
    <row r="2542" spans="1:5">
      <c r="A2542" s="502">
        <v>44331</v>
      </c>
      <c r="B2542" s="503" t="s">
        <v>10471</v>
      </c>
      <c r="C2542" s="502" t="s">
        <v>1023</v>
      </c>
      <c r="D2542" s="502" t="s">
        <v>1308</v>
      </c>
      <c r="E2542" s="504">
        <v>46.41</v>
      </c>
    </row>
    <row r="2543" spans="1:5">
      <c r="A2543" s="502">
        <v>37768</v>
      </c>
      <c r="B2543" s="503" t="s">
        <v>10472</v>
      </c>
      <c r="C2543" s="502" t="s">
        <v>13</v>
      </c>
      <c r="D2543" s="502" t="s">
        <v>1335</v>
      </c>
      <c r="E2543" s="504"/>
    </row>
    <row r="2544" spans="1:5">
      <c r="A2544" s="502">
        <v>37773</v>
      </c>
      <c r="B2544" s="503" t="s">
        <v>10473</v>
      </c>
      <c r="C2544" s="502" t="s">
        <v>13</v>
      </c>
      <c r="D2544" s="502" t="s">
        <v>1308</v>
      </c>
      <c r="E2544" s="504"/>
    </row>
    <row r="2545" spans="1:5">
      <c r="A2545" s="502">
        <v>37769</v>
      </c>
      <c r="B2545" s="503" t="s">
        <v>10474</v>
      </c>
      <c r="C2545" s="502" t="s">
        <v>13</v>
      </c>
      <c r="D2545" s="502" t="s">
        <v>1308</v>
      </c>
      <c r="E2545" s="504"/>
    </row>
    <row r="2546" spans="1:5">
      <c r="A2546" s="502">
        <v>37770</v>
      </c>
      <c r="B2546" s="503" t="s">
        <v>10475</v>
      </c>
      <c r="C2546" s="502" t="s">
        <v>13</v>
      </c>
      <c r="D2546" s="502" t="s">
        <v>1308</v>
      </c>
      <c r="E2546" s="504"/>
    </row>
    <row r="2547" spans="1:5">
      <c r="A2547" s="502">
        <v>38382</v>
      </c>
      <c r="B2547" s="503" t="s">
        <v>10476</v>
      </c>
      <c r="C2547" s="502" t="s">
        <v>13</v>
      </c>
      <c r="D2547" s="502" t="s">
        <v>1308</v>
      </c>
      <c r="E2547" s="504">
        <v>13.9</v>
      </c>
    </row>
    <row r="2548" spans="1:5">
      <c r="A2548" s="502">
        <v>38383</v>
      </c>
      <c r="B2548" s="503" t="s">
        <v>10477</v>
      </c>
      <c r="C2548" s="502" t="s">
        <v>13</v>
      </c>
      <c r="D2548" s="502" t="s">
        <v>1308</v>
      </c>
      <c r="E2548" s="504">
        <v>2.6</v>
      </c>
    </row>
    <row r="2549" spans="1:5">
      <c r="A2549" s="502">
        <v>3768</v>
      </c>
      <c r="B2549" s="503" t="s">
        <v>10478</v>
      </c>
      <c r="C2549" s="502" t="s">
        <v>13</v>
      </c>
      <c r="D2549" s="502" t="s">
        <v>1308</v>
      </c>
      <c r="E2549" s="504">
        <v>4.0999999999999996</v>
      </c>
    </row>
    <row r="2550" spans="1:5">
      <c r="A2550" s="502">
        <v>3767</v>
      </c>
      <c r="B2550" s="503" t="s">
        <v>10479</v>
      </c>
      <c r="C2550" s="502" t="s">
        <v>13</v>
      </c>
      <c r="D2550" s="502" t="s">
        <v>1308</v>
      </c>
      <c r="E2550" s="504">
        <v>1.37</v>
      </c>
    </row>
    <row r="2551" spans="1:5">
      <c r="A2551" s="502">
        <v>13192</v>
      </c>
      <c r="B2551" s="503" t="s">
        <v>10480</v>
      </c>
      <c r="C2551" s="502" t="s">
        <v>13</v>
      </c>
      <c r="D2551" s="502" t="s">
        <v>1308</v>
      </c>
      <c r="E2551" s="504">
        <v>6541.02</v>
      </c>
    </row>
    <row r="2552" spans="1:5">
      <c r="A2552" s="502">
        <v>38413</v>
      </c>
      <c r="B2552" s="503" t="s">
        <v>10481</v>
      </c>
      <c r="C2552" s="502" t="s">
        <v>13</v>
      </c>
      <c r="D2552" s="502" t="s">
        <v>1308</v>
      </c>
      <c r="E2552" s="504">
        <v>1081.79</v>
      </c>
    </row>
    <row r="2553" spans="1:5">
      <c r="A2553" s="502">
        <v>42440</v>
      </c>
      <c r="B2553" s="503" t="s">
        <v>10482</v>
      </c>
      <c r="C2553" s="502" t="s">
        <v>13</v>
      </c>
      <c r="D2553" s="502" t="s">
        <v>1308</v>
      </c>
      <c r="E2553" s="504"/>
    </row>
    <row r="2554" spans="1:5">
      <c r="A2554" s="502">
        <v>20193</v>
      </c>
      <c r="B2554" s="503" t="s">
        <v>10483</v>
      </c>
      <c r="C2554" s="502" t="s">
        <v>1302</v>
      </c>
      <c r="D2554" s="502" t="s">
        <v>1308</v>
      </c>
      <c r="E2554" s="504">
        <v>22.59</v>
      </c>
    </row>
    <row r="2555" spans="1:5">
      <c r="A2555" s="502">
        <v>10527</v>
      </c>
      <c r="B2555" s="503" t="s">
        <v>10484</v>
      </c>
      <c r="C2555" s="502" t="s">
        <v>10485</v>
      </c>
      <c r="D2555" s="502" t="s">
        <v>1335</v>
      </c>
      <c r="E2555" s="504">
        <v>30.13</v>
      </c>
    </row>
    <row r="2556" spans="1:5">
      <c r="A2556" s="502">
        <v>41805</v>
      </c>
      <c r="B2556" s="503" t="s">
        <v>10486</v>
      </c>
      <c r="C2556" s="502" t="s">
        <v>1176</v>
      </c>
      <c r="D2556" s="502" t="s">
        <v>1308</v>
      </c>
      <c r="E2556" s="504">
        <v>866.23</v>
      </c>
    </row>
    <row r="2557" spans="1:5">
      <c r="A2557" s="502">
        <v>40271</v>
      </c>
      <c r="B2557" s="503" t="s">
        <v>10487</v>
      </c>
      <c r="C2557" s="502" t="s">
        <v>5536</v>
      </c>
      <c r="D2557" s="502" t="s">
        <v>1308</v>
      </c>
      <c r="E2557" s="504">
        <v>23.06</v>
      </c>
    </row>
    <row r="2558" spans="1:5">
      <c r="A2558" s="502">
        <v>40287</v>
      </c>
      <c r="B2558" s="503" t="s">
        <v>10488</v>
      </c>
      <c r="C2558" s="502" t="s">
        <v>1176</v>
      </c>
      <c r="D2558" s="502" t="s">
        <v>1308</v>
      </c>
      <c r="E2558" s="504">
        <v>8.8800000000000008</v>
      </c>
    </row>
    <row r="2559" spans="1:5">
      <c r="A2559" s="502">
        <v>4084</v>
      </c>
      <c r="B2559" s="503" t="s">
        <v>10489</v>
      </c>
      <c r="C2559" s="502" t="s">
        <v>250</v>
      </c>
      <c r="D2559" s="502" t="s">
        <v>1308</v>
      </c>
      <c r="E2559" s="504">
        <v>4.05</v>
      </c>
    </row>
    <row r="2560" spans="1:5">
      <c r="A2560" s="502">
        <v>743</v>
      </c>
      <c r="B2560" s="503" t="s">
        <v>10490</v>
      </c>
      <c r="C2560" s="502" t="s">
        <v>250</v>
      </c>
      <c r="D2560" s="502" t="s">
        <v>1335</v>
      </c>
      <c r="E2560" s="504">
        <v>4.05</v>
      </c>
    </row>
    <row r="2561" spans="1:5">
      <c r="A2561" s="502">
        <v>40293</v>
      </c>
      <c r="B2561" s="503" t="s">
        <v>10491</v>
      </c>
      <c r="C2561" s="502" t="s">
        <v>250</v>
      </c>
      <c r="D2561" s="502" t="s">
        <v>1308</v>
      </c>
      <c r="E2561" s="504">
        <v>4.8600000000000003</v>
      </c>
    </row>
    <row r="2562" spans="1:5">
      <c r="A2562" s="502">
        <v>40294</v>
      </c>
      <c r="B2562" s="503" t="s">
        <v>10492</v>
      </c>
      <c r="C2562" s="502" t="s">
        <v>250</v>
      </c>
      <c r="D2562" s="502" t="s">
        <v>1308</v>
      </c>
      <c r="E2562" s="504">
        <v>4.05</v>
      </c>
    </row>
    <row r="2563" spans="1:5">
      <c r="A2563" s="502">
        <v>4085</v>
      </c>
      <c r="B2563" s="503" t="s">
        <v>10493</v>
      </c>
      <c r="C2563" s="502" t="s">
        <v>250</v>
      </c>
      <c r="D2563" s="502" t="s">
        <v>1308</v>
      </c>
      <c r="E2563" s="504">
        <v>5.67</v>
      </c>
    </row>
    <row r="2564" spans="1:5">
      <c r="A2564" s="502">
        <v>10779</v>
      </c>
      <c r="B2564" s="503" t="s">
        <v>10494</v>
      </c>
      <c r="C2564" s="502" t="s">
        <v>1176</v>
      </c>
      <c r="D2564" s="502" t="s">
        <v>1308</v>
      </c>
      <c r="E2564" s="504">
        <v>1875</v>
      </c>
    </row>
    <row r="2565" spans="1:5">
      <c r="A2565" s="502">
        <v>10777</v>
      </c>
      <c r="B2565" s="503" t="s">
        <v>10495</v>
      </c>
      <c r="C2565" s="502" t="s">
        <v>1176</v>
      </c>
      <c r="D2565" s="502" t="s">
        <v>1308</v>
      </c>
      <c r="E2565" s="504">
        <v>1703.12</v>
      </c>
    </row>
    <row r="2566" spans="1:5">
      <c r="A2566" s="502">
        <v>10775</v>
      </c>
      <c r="B2566" s="503" t="s">
        <v>10496</v>
      </c>
      <c r="C2566" s="502" t="s">
        <v>1176</v>
      </c>
      <c r="D2566" s="502" t="s">
        <v>1335</v>
      </c>
      <c r="E2566" s="504">
        <v>1500</v>
      </c>
    </row>
    <row r="2567" spans="1:5">
      <c r="A2567" s="502">
        <v>10776</v>
      </c>
      <c r="B2567" s="503" t="s">
        <v>10497</v>
      </c>
      <c r="C2567" s="502" t="s">
        <v>1176</v>
      </c>
      <c r="D2567" s="502" t="s">
        <v>1308</v>
      </c>
      <c r="E2567" s="504">
        <v>1171.8699999999999</v>
      </c>
    </row>
    <row r="2568" spans="1:5">
      <c r="A2568" s="502">
        <v>10778</v>
      </c>
      <c r="B2568" s="503" t="s">
        <v>10498</v>
      </c>
      <c r="C2568" s="502" t="s">
        <v>1176</v>
      </c>
      <c r="D2568" s="502" t="s">
        <v>1308</v>
      </c>
      <c r="E2568" s="504">
        <v>1875</v>
      </c>
    </row>
    <row r="2569" spans="1:5">
      <c r="A2569" s="502">
        <v>40339</v>
      </c>
      <c r="B2569" s="503" t="s">
        <v>10499</v>
      </c>
      <c r="C2569" s="502" t="s">
        <v>5536</v>
      </c>
      <c r="D2569" s="502" t="s">
        <v>1308</v>
      </c>
      <c r="E2569" s="504">
        <v>8.08</v>
      </c>
    </row>
    <row r="2570" spans="1:5">
      <c r="A2570" s="502">
        <v>10749</v>
      </c>
      <c r="B2570" s="503" t="s">
        <v>10500</v>
      </c>
      <c r="C2570" s="502" t="s">
        <v>5536</v>
      </c>
      <c r="D2570" s="502" t="s">
        <v>1308</v>
      </c>
      <c r="E2570" s="504">
        <v>26.74</v>
      </c>
    </row>
    <row r="2571" spans="1:5">
      <c r="A2571" s="502">
        <v>40290</v>
      </c>
      <c r="B2571" s="503" t="s">
        <v>10501</v>
      </c>
      <c r="C2571" s="502" t="s">
        <v>5536</v>
      </c>
      <c r="D2571" s="502" t="s">
        <v>1308</v>
      </c>
      <c r="E2571" s="504">
        <v>14.46</v>
      </c>
    </row>
    <row r="2572" spans="1:5">
      <c r="A2572" s="502">
        <v>3346</v>
      </c>
      <c r="B2572" s="503" t="s">
        <v>10502</v>
      </c>
      <c r="C2572" s="502" t="s">
        <v>250</v>
      </c>
      <c r="D2572" s="502" t="s">
        <v>1335</v>
      </c>
      <c r="E2572" s="504"/>
    </row>
    <row r="2573" spans="1:5">
      <c r="A2573" s="502">
        <v>3348</v>
      </c>
      <c r="B2573" s="503" t="s">
        <v>10503</v>
      </c>
      <c r="C2573" s="502" t="s">
        <v>250</v>
      </c>
      <c r="D2573" s="502" t="s">
        <v>1308</v>
      </c>
      <c r="E2573" s="504"/>
    </row>
    <row r="2574" spans="1:5">
      <c r="A2574" s="502">
        <v>39833</v>
      </c>
      <c r="B2574" s="503" t="s">
        <v>10504</v>
      </c>
      <c r="C2574" s="502" t="s">
        <v>250</v>
      </c>
      <c r="D2574" s="502" t="s">
        <v>1308</v>
      </c>
      <c r="E2574" s="504"/>
    </row>
    <row r="2575" spans="1:5">
      <c r="A2575" s="502">
        <v>7252</v>
      </c>
      <c r="B2575" s="503" t="s">
        <v>10505</v>
      </c>
      <c r="C2575" s="502" t="s">
        <v>250</v>
      </c>
      <c r="D2575" s="502" t="s">
        <v>1308</v>
      </c>
      <c r="E2575" s="504"/>
    </row>
    <row r="2576" spans="1:5">
      <c r="A2576" s="502">
        <v>7247</v>
      </c>
      <c r="B2576" s="503" t="s">
        <v>10506</v>
      </c>
      <c r="C2576" s="502" t="s">
        <v>250</v>
      </c>
      <c r="D2576" s="502" t="s">
        <v>1335</v>
      </c>
      <c r="E2576" s="504"/>
    </row>
    <row r="2577" spans="1:5">
      <c r="A2577" s="502">
        <v>40291</v>
      </c>
      <c r="B2577" s="503" t="s">
        <v>10507</v>
      </c>
      <c r="C2577" s="502" t="s">
        <v>5536</v>
      </c>
      <c r="D2577" s="502" t="s">
        <v>1308</v>
      </c>
      <c r="E2577" s="504">
        <v>753.25</v>
      </c>
    </row>
    <row r="2578" spans="1:5">
      <c r="A2578" s="502">
        <v>40275</v>
      </c>
      <c r="B2578" s="503" t="s">
        <v>10508</v>
      </c>
      <c r="C2578" s="502" t="s">
        <v>5536</v>
      </c>
      <c r="D2578" s="502" t="s">
        <v>1308</v>
      </c>
      <c r="E2578" s="504">
        <v>24.1</v>
      </c>
    </row>
    <row r="2579" spans="1:5">
      <c r="A2579" s="502">
        <v>42408</v>
      </c>
      <c r="B2579" s="503" t="s">
        <v>10509</v>
      </c>
      <c r="C2579" s="502" t="s">
        <v>15</v>
      </c>
      <c r="D2579" s="502" t="s">
        <v>1308</v>
      </c>
      <c r="E2579" s="504">
        <v>2.76</v>
      </c>
    </row>
    <row r="2580" spans="1:5">
      <c r="A2580" s="502">
        <v>3777</v>
      </c>
      <c r="B2580" s="503" t="s">
        <v>10510</v>
      </c>
      <c r="C2580" s="502" t="s">
        <v>15</v>
      </c>
      <c r="D2580" s="502" t="s">
        <v>1335</v>
      </c>
      <c r="E2580" s="504">
        <v>1.99</v>
      </c>
    </row>
    <row r="2581" spans="1:5">
      <c r="A2581" s="502">
        <v>44699</v>
      </c>
      <c r="B2581" s="503" t="s">
        <v>10511</v>
      </c>
      <c r="C2581" s="502" t="s">
        <v>27</v>
      </c>
      <c r="D2581" s="502" t="s">
        <v>1308</v>
      </c>
      <c r="E2581" s="504">
        <v>51.74</v>
      </c>
    </row>
    <row r="2582" spans="1:5">
      <c r="A2582" s="502">
        <v>3798</v>
      </c>
      <c r="B2582" s="503" t="s">
        <v>10512</v>
      </c>
      <c r="C2582" s="502" t="s">
        <v>13</v>
      </c>
      <c r="D2582" s="502" t="s">
        <v>1308</v>
      </c>
      <c r="E2582" s="504"/>
    </row>
    <row r="2583" spans="1:5">
      <c r="A2583" s="502">
        <v>38769</v>
      </c>
      <c r="B2583" s="503" t="s">
        <v>10513</v>
      </c>
      <c r="C2583" s="502" t="s">
        <v>13</v>
      </c>
      <c r="D2583" s="502" t="s">
        <v>1308</v>
      </c>
      <c r="E2583" s="504"/>
    </row>
    <row r="2584" spans="1:5">
      <c r="A2584" s="502">
        <v>38774</v>
      </c>
      <c r="B2584" s="503" t="s">
        <v>10514</v>
      </c>
      <c r="C2584" s="502" t="s">
        <v>13</v>
      </c>
      <c r="D2584" s="502" t="s">
        <v>1308</v>
      </c>
      <c r="E2584" s="504">
        <v>11.8</v>
      </c>
    </row>
    <row r="2585" spans="1:5">
      <c r="A2585" s="502">
        <v>42247</v>
      </c>
      <c r="B2585" s="503" t="s">
        <v>10515</v>
      </c>
      <c r="C2585" s="502" t="s">
        <v>13</v>
      </c>
      <c r="D2585" s="502" t="s">
        <v>1308</v>
      </c>
      <c r="E2585" s="504">
        <v>403.02</v>
      </c>
    </row>
    <row r="2586" spans="1:5">
      <c r="A2586" s="502">
        <v>42248</v>
      </c>
      <c r="B2586" s="503" t="s">
        <v>10516</v>
      </c>
      <c r="C2586" s="502" t="s">
        <v>13</v>
      </c>
      <c r="D2586" s="502" t="s">
        <v>1308</v>
      </c>
      <c r="E2586" s="504">
        <v>468.13</v>
      </c>
    </row>
    <row r="2587" spans="1:5">
      <c r="A2587" s="502">
        <v>42249</v>
      </c>
      <c r="B2587" s="503" t="s">
        <v>10517</v>
      </c>
      <c r="C2587" s="502" t="s">
        <v>13</v>
      </c>
      <c r="D2587" s="502" t="s">
        <v>1308</v>
      </c>
      <c r="E2587" s="504">
        <v>775.54</v>
      </c>
    </row>
    <row r="2588" spans="1:5">
      <c r="A2588" s="502">
        <v>42244</v>
      </c>
      <c r="B2588" s="503" t="s">
        <v>10518</v>
      </c>
      <c r="C2588" s="502" t="s">
        <v>13</v>
      </c>
      <c r="D2588" s="502" t="s">
        <v>1308</v>
      </c>
      <c r="E2588" s="504">
        <v>121.11</v>
      </c>
    </row>
    <row r="2589" spans="1:5">
      <c r="A2589" s="502">
        <v>42245</v>
      </c>
      <c r="B2589" s="503" t="s">
        <v>10519</v>
      </c>
      <c r="C2589" s="502" t="s">
        <v>13</v>
      </c>
      <c r="D2589" s="502" t="s">
        <v>1308</v>
      </c>
      <c r="E2589" s="504">
        <v>223.49</v>
      </c>
    </row>
    <row r="2590" spans="1:5">
      <c r="A2590" s="502">
        <v>42246</v>
      </c>
      <c r="B2590" s="503" t="s">
        <v>10520</v>
      </c>
      <c r="C2590" s="502" t="s">
        <v>13</v>
      </c>
      <c r="D2590" s="502" t="s">
        <v>1308</v>
      </c>
      <c r="E2590" s="504">
        <v>247.4</v>
      </c>
    </row>
    <row r="2591" spans="1:5">
      <c r="A2591" s="502">
        <v>42243</v>
      </c>
      <c r="B2591" s="503" t="s">
        <v>10521</v>
      </c>
      <c r="C2591" s="502" t="s">
        <v>13</v>
      </c>
      <c r="D2591" s="502" t="s">
        <v>1308</v>
      </c>
      <c r="E2591" s="504">
        <v>298.32</v>
      </c>
    </row>
    <row r="2592" spans="1:5">
      <c r="A2592" s="502">
        <v>38889</v>
      </c>
      <c r="B2592" s="503" t="s">
        <v>10522</v>
      </c>
      <c r="C2592" s="502" t="s">
        <v>13</v>
      </c>
      <c r="D2592" s="502" t="s">
        <v>1308</v>
      </c>
      <c r="E2592" s="504"/>
    </row>
    <row r="2593" spans="1:5">
      <c r="A2593" s="502">
        <v>38784</v>
      </c>
      <c r="B2593" s="503" t="s">
        <v>10523</v>
      </c>
      <c r="C2593" s="502" t="s">
        <v>13</v>
      </c>
      <c r="D2593" s="502" t="s">
        <v>1308</v>
      </c>
      <c r="E2593" s="504"/>
    </row>
    <row r="2594" spans="1:5">
      <c r="A2594" s="502">
        <v>3780</v>
      </c>
      <c r="B2594" s="503" t="s">
        <v>10524</v>
      </c>
      <c r="C2594" s="502" t="s">
        <v>13</v>
      </c>
      <c r="D2594" s="502" t="s">
        <v>1335</v>
      </c>
      <c r="E2594" s="504"/>
    </row>
    <row r="2595" spans="1:5">
      <c r="A2595" s="502">
        <v>38773</v>
      </c>
      <c r="B2595" s="503" t="s">
        <v>10525</v>
      </c>
      <c r="C2595" s="502" t="s">
        <v>13</v>
      </c>
      <c r="D2595" s="502" t="s">
        <v>1308</v>
      </c>
      <c r="E2595" s="504"/>
    </row>
    <row r="2596" spans="1:5">
      <c r="A2596" s="502">
        <v>12271</v>
      </c>
      <c r="B2596" s="503" t="s">
        <v>10526</v>
      </c>
      <c r="C2596" s="502" t="s">
        <v>13</v>
      </c>
      <c r="D2596" s="502" t="s">
        <v>1308</v>
      </c>
      <c r="E2596" s="504"/>
    </row>
    <row r="2597" spans="1:5">
      <c r="A2597" s="502">
        <v>39385</v>
      </c>
      <c r="B2597" s="503" t="s">
        <v>10527</v>
      </c>
      <c r="C2597" s="502" t="s">
        <v>13</v>
      </c>
      <c r="D2597" s="502" t="s">
        <v>1308</v>
      </c>
      <c r="E2597" s="504">
        <v>10.8</v>
      </c>
    </row>
    <row r="2598" spans="1:5">
      <c r="A2598" s="502">
        <v>39389</v>
      </c>
      <c r="B2598" s="503" t="s">
        <v>10528</v>
      </c>
      <c r="C2598" s="502" t="s">
        <v>13</v>
      </c>
      <c r="D2598" s="502" t="s">
        <v>1308</v>
      </c>
      <c r="E2598" s="504">
        <v>11.71</v>
      </c>
    </row>
    <row r="2599" spans="1:5">
      <c r="A2599" s="502">
        <v>39390</v>
      </c>
      <c r="B2599" s="503" t="s">
        <v>10529</v>
      </c>
      <c r="C2599" s="502" t="s">
        <v>13</v>
      </c>
      <c r="D2599" s="502" t="s">
        <v>1308</v>
      </c>
      <c r="E2599" s="504">
        <v>24.56</v>
      </c>
    </row>
    <row r="2600" spans="1:5">
      <c r="A2600" s="502">
        <v>39391</v>
      </c>
      <c r="B2600" s="503" t="s">
        <v>10530</v>
      </c>
      <c r="C2600" s="502" t="s">
        <v>13</v>
      </c>
      <c r="D2600" s="502" t="s">
        <v>1308</v>
      </c>
      <c r="E2600" s="504">
        <v>27.57</v>
      </c>
    </row>
    <row r="2601" spans="1:5">
      <c r="A2601" s="502">
        <v>3803</v>
      </c>
      <c r="B2601" s="503" t="s">
        <v>10531</v>
      </c>
      <c r="C2601" s="502" t="s">
        <v>13</v>
      </c>
      <c r="D2601" s="502" t="s">
        <v>1308</v>
      </c>
      <c r="E2601" s="504"/>
    </row>
    <row r="2602" spans="1:5">
      <c r="A2602" s="502">
        <v>38770</v>
      </c>
      <c r="B2602" s="503" t="s">
        <v>10532</v>
      </c>
      <c r="C2602" s="502" t="s">
        <v>13</v>
      </c>
      <c r="D2602" s="502" t="s">
        <v>1308</v>
      </c>
      <c r="E2602" s="504"/>
    </row>
    <row r="2603" spans="1:5">
      <c r="A2603" s="502">
        <v>12267</v>
      </c>
      <c r="B2603" s="503" t="s">
        <v>10533</v>
      </c>
      <c r="C2603" s="502" t="s">
        <v>13</v>
      </c>
      <c r="D2603" s="502" t="s">
        <v>1308</v>
      </c>
      <c r="E2603" s="504"/>
    </row>
    <row r="2604" spans="1:5">
      <c r="A2604" s="502">
        <v>43265</v>
      </c>
      <c r="B2604" s="503" t="s">
        <v>10534</v>
      </c>
      <c r="C2604" s="502" t="s">
        <v>13</v>
      </c>
      <c r="D2604" s="502" t="s">
        <v>1308</v>
      </c>
      <c r="E2604" s="504">
        <v>33.770000000000003</v>
      </c>
    </row>
    <row r="2605" spans="1:5">
      <c r="A2605" s="502">
        <v>12266</v>
      </c>
      <c r="B2605" s="503" t="s">
        <v>10535</v>
      </c>
      <c r="C2605" s="502" t="s">
        <v>13</v>
      </c>
      <c r="D2605" s="502" t="s">
        <v>1308</v>
      </c>
      <c r="E2605" s="504"/>
    </row>
    <row r="2606" spans="1:5">
      <c r="A2606" s="502">
        <v>39378</v>
      </c>
      <c r="B2606" s="503" t="s">
        <v>10536</v>
      </c>
      <c r="C2606" s="502" t="s">
        <v>13</v>
      </c>
      <c r="D2606" s="502" t="s">
        <v>1308</v>
      </c>
      <c r="E2606" s="504"/>
    </row>
    <row r="2607" spans="1:5">
      <c r="A2607" s="502">
        <v>43543</v>
      </c>
      <c r="B2607" s="503" t="s">
        <v>10537</v>
      </c>
      <c r="C2607" s="502" t="s">
        <v>13</v>
      </c>
      <c r="D2607" s="502" t="s">
        <v>1308</v>
      </c>
      <c r="E2607" s="504"/>
    </row>
    <row r="2608" spans="1:5">
      <c r="A2608" s="502">
        <v>38775</v>
      </c>
      <c r="B2608" s="503" t="s">
        <v>10538</v>
      </c>
      <c r="C2608" s="502" t="s">
        <v>13</v>
      </c>
      <c r="D2608" s="502" t="s">
        <v>1308</v>
      </c>
      <c r="E2608" s="504"/>
    </row>
    <row r="2609" spans="1:5">
      <c r="A2609" s="502">
        <v>44252</v>
      </c>
      <c r="B2609" s="503" t="s">
        <v>10539</v>
      </c>
      <c r="C2609" s="502" t="s">
        <v>13</v>
      </c>
      <c r="D2609" s="502" t="s">
        <v>1308</v>
      </c>
      <c r="E2609" s="504">
        <v>191.71</v>
      </c>
    </row>
    <row r="2610" spans="1:5">
      <c r="A2610" s="502">
        <v>21119</v>
      </c>
      <c r="B2610" s="503" t="s">
        <v>10540</v>
      </c>
      <c r="C2610" s="502" t="s">
        <v>13</v>
      </c>
      <c r="D2610" s="502" t="s">
        <v>1308</v>
      </c>
      <c r="E2610" s="504">
        <v>1.92</v>
      </c>
    </row>
    <row r="2611" spans="1:5">
      <c r="A2611" s="502">
        <v>37974</v>
      </c>
      <c r="B2611" s="503" t="s">
        <v>10541</v>
      </c>
      <c r="C2611" s="502" t="s">
        <v>13</v>
      </c>
      <c r="D2611" s="502" t="s">
        <v>1308</v>
      </c>
      <c r="E2611" s="504">
        <v>2.4900000000000002</v>
      </c>
    </row>
    <row r="2612" spans="1:5">
      <c r="A2612" s="502">
        <v>37975</v>
      </c>
      <c r="B2612" s="503" t="s">
        <v>10542</v>
      </c>
      <c r="C2612" s="502" t="s">
        <v>13</v>
      </c>
      <c r="D2612" s="502" t="s">
        <v>1308</v>
      </c>
      <c r="E2612" s="504">
        <v>5.53</v>
      </c>
    </row>
    <row r="2613" spans="1:5">
      <c r="A2613" s="502">
        <v>37976</v>
      </c>
      <c r="B2613" s="503" t="s">
        <v>10543</v>
      </c>
      <c r="C2613" s="502" t="s">
        <v>13</v>
      </c>
      <c r="D2613" s="502" t="s">
        <v>1308</v>
      </c>
      <c r="E2613" s="504">
        <v>12.33</v>
      </c>
    </row>
    <row r="2614" spans="1:5">
      <c r="A2614" s="502">
        <v>37977</v>
      </c>
      <c r="B2614" s="503" t="s">
        <v>10544</v>
      </c>
      <c r="C2614" s="502" t="s">
        <v>13</v>
      </c>
      <c r="D2614" s="502" t="s">
        <v>1308</v>
      </c>
      <c r="E2614" s="504">
        <v>17.05</v>
      </c>
    </row>
    <row r="2615" spans="1:5">
      <c r="A2615" s="502">
        <v>37978</v>
      </c>
      <c r="B2615" s="503" t="s">
        <v>10545</v>
      </c>
      <c r="C2615" s="502" t="s">
        <v>13</v>
      </c>
      <c r="D2615" s="502" t="s">
        <v>1308</v>
      </c>
      <c r="E2615" s="504">
        <v>33.82</v>
      </c>
    </row>
    <row r="2616" spans="1:5">
      <c r="A2616" s="502">
        <v>37979</v>
      </c>
      <c r="B2616" s="503" t="s">
        <v>10546</v>
      </c>
      <c r="C2616" s="502" t="s">
        <v>13</v>
      </c>
      <c r="D2616" s="502" t="s">
        <v>1308</v>
      </c>
      <c r="E2616" s="504">
        <v>143.52000000000001</v>
      </c>
    </row>
    <row r="2617" spans="1:5">
      <c r="A2617" s="502">
        <v>37980</v>
      </c>
      <c r="B2617" s="503" t="s">
        <v>10547</v>
      </c>
      <c r="C2617" s="502" t="s">
        <v>13</v>
      </c>
      <c r="D2617" s="502" t="s">
        <v>1308</v>
      </c>
      <c r="E2617" s="504">
        <v>164.87</v>
      </c>
    </row>
    <row r="2618" spans="1:5">
      <c r="A2618" s="502">
        <v>36147</v>
      </c>
      <c r="B2618" s="503" t="s">
        <v>10548</v>
      </c>
      <c r="C2618" s="502" t="s">
        <v>8341</v>
      </c>
      <c r="D2618" s="502" t="s">
        <v>1308</v>
      </c>
      <c r="E2618" s="504">
        <v>356.83</v>
      </c>
    </row>
    <row r="2619" spans="1:5">
      <c r="A2619" s="502">
        <v>12731</v>
      </c>
      <c r="B2619" s="503" t="s">
        <v>10549</v>
      </c>
      <c r="C2619" s="502" t="s">
        <v>13</v>
      </c>
      <c r="D2619" s="502" t="s">
        <v>1308</v>
      </c>
      <c r="E2619" s="504">
        <v>648.79</v>
      </c>
    </row>
    <row r="2620" spans="1:5">
      <c r="A2620" s="502">
        <v>12723</v>
      </c>
      <c r="B2620" s="503" t="s">
        <v>10550</v>
      </c>
      <c r="C2620" s="502" t="s">
        <v>13</v>
      </c>
      <c r="D2620" s="502" t="s">
        <v>1308</v>
      </c>
      <c r="E2620" s="504">
        <v>5.03</v>
      </c>
    </row>
    <row r="2621" spans="1:5">
      <c r="A2621" s="502">
        <v>12724</v>
      </c>
      <c r="B2621" s="503" t="s">
        <v>10551</v>
      </c>
      <c r="C2621" s="502" t="s">
        <v>13</v>
      </c>
      <c r="D2621" s="502" t="s">
        <v>1308</v>
      </c>
      <c r="E2621" s="504">
        <v>9.67</v>
      </c>
    </row>
    <row r="2622" spans="1:5">
      <c r="A2622" s="502">
        <v>12725</v>
      </c>
      <c r="B2622" s="503" t="s">
        <v>10552</v>
      </c>
      <c r="C2622" s="502" t="s">
        <v>13</v>
      </c>
      <c r="D2622" s="502" t="s">
        <v>1308</v>
      </c>
      <c r="E2622" s="504">
        <v>19.39</v>
      </c>
    </row>
    <row r="2623" spans="1:5">
      <c r="A2623" s="502">
        <v>12726</v>
      </c>
      <c r="B2623" s="503" t="s">
        <v>10553</v>
      </c>
      <c r="C2623" s="502" t="s">
        <v>13</v>
      </c>
      <c r="D2623" s="502" t="s">
        <v>1308</v>
      </c>
      <c r="E2623" s="504">
        <v>42.8</v>
      </c>
    </row>
    <row r="2624" spans="1:5">
      <c r="A2624" s="502">
        <v>12727</v>
      </c>
      <c r="B2624" s="503" t="s">
        <v>10554</v>
      </c>
      <c r="C2624" s="502" t="s">
        <v>13</v>
      </c>
      <c r="D2624" s="502" t="s">
        <v>1308</v>
      </c>
      <c r="E2624" s="504">
        <v>54.28</v>
      </c>
    </row>
    <row r="2625" spans="1:5">
      <c r="A2625" s="502">
        <v>12728</v>
      </c>
      <c r="B2625" s="503" t="s">
        <v>10555</v>
      </c>
      <c r="C2625" s="502" t="s">
        <v>13</v>
      </c>
      <c r="D2625" s="502" t="s">
        <v>1308</v>
      </c>
      <c r="E2625" s="504">
        <v>88.67</v>
      </c>
    </row>
    <row r="2626" spans="1:5">
      <c r="A2626" s="502">
        <v>12729</v>
      </c>
      <c r="B2626" s="503" t="s">
        <v>10556</v>
      </c>
      <c r="C2626" s="502" t="s">
        <v>13</v>
      </c>
      <c r="D2626" s="502" t="s">
        <v>1308</v>
      </c>
      <c r="E2626" s="504">
        <v>290.61</v>
      </c>
    </row>
    <row r="2627" spans="1:5">
      <c r="A2627" s="502">
        <v>12730</v>
      </c>
      <c r="B2627" s="503" t="s">
        <v>10557</v>
      </c>
      <c r="C2627" s="502" t="s">
        <v>13</v>
      </c>
      <c r="D2627" s="502" t="s">
        <v>1308</v>
      </c>
      <c r="E2627" s="504">
        <v>444.93</v>
      </c>
    </row>
    <row r="2628" spans="1:5">
      <c r="A2628" s="502">
        <v>3840</v>
      </c>
      <c r="B2628" s="503" t="s">
        <v>10558</v>
      </c>
      <c r="C2628" s="502" t="s">
        <v>13</v>
      </c>
      <c r="D2628" s="502" t="s">
        <v>1308</v>
      </c>
      <c r="E2628" s="504"/>
    </row>
    <row r="2629" spans="1:5">
      <c r="A2629" s="502">
        <v>3838</v>
      </c>
      <c r="B2629" s="503" t="s">
        <v>10559</v>
      </c>
      <c r="C2629" s="502" t="s">
        <v>13</v>
      </c>
      <c r="D2629" s="502" t="s">
        <v>1308</v>
      </c>
      <c r="E2629" s="504"/>
    </row>
    <row r="2630" spans="1:5">
      <c r="A2630" s="502">
        <v>3844</v>
      </c>
      <c r="B2630" s="503" t="s">
        <v>10560</v>
      </c>
      <c r="C2630" s="502" t="s">
        <v>13</v>
      </c>
      <c r="D2630" s="502" t="s">
        <v>1308</v>
      </c>
      <c r="E2630" s="504"/>
    </row>
    <row r="2631" spans="1:5">
      <c r="A2631" s="502">
        <v>3839</v>
      </c>
      <c r="B2631" s="503" t="s">
        <v>10561</v>
      </c>
      <c r="C2631" s="502" t="s">
        <v>13</v>
      </c>
      <c r="D2631" s="502" t="s">
        <v>1308</v>
      </c>
      <c r="E2631" s="504"/>
    </row>
    <row r="2632" spans="1:5">
      <c r="A2632" s="502">
        <v>3843</v>
      </c>
      <c r="B2632" s="503" t="s">
        <v>10562</v>
      </c>
      <c r="C2632" s="502" t="s">
        <v>13</v>
      </c>
      <c r="D2632" s="502" t="s">
        <v>1308</v>
      </c>
      <c r="E2632" s="504"/>
    </row>
    <row r="2633" spans="1:5">
      <c r="A2633" s="502">
        <v>3900</v>
      </c>
      <c r="B2633" s="503" t="s">
        <v>10563</v>
      </c>
      <c r="C2633" s="502" t="s">
        <v>13</v>
      </c>
      <c r="D2633" s="502" t="s">
        <v>1308</v>
      </c>
      <c r="E2633" s="504">
        <v>52.09</v>
      </c>
    </row>
    <row r="2634" spans="1:5">
      <c r="A2634" s="502">
        <v>3846</v>
      </c>
      <c r="B2634" s="503" t="s">
        <v>10564</v>
      </c>
      <c r="C2634" s="502" t="s">
        <v>13</v>
      </c>
      <c r="D2634" s="502" t="s">
        <v>1308</v>
      </c>
      <c r="E2634" s="504">
        <v>15.65</v>
      </c>
    </row>
    <row r="2635" spans="1:5">
      <c r="A2635" s="502">
        <v>3886</v>
      </c>
      <c r="B2635" s="503" t="s">
        <v>10565</v>
      </c>
      <c r="C2635" s="502" t="s">
        <v>13</v>
      </c>
      <c r="D2635" s="502" t="s">
        <v>1308</v>
      </c>
      <c r="E2635" s="504">
        <v>20.78</v>
      </c>
    </row>
    <row r="2636" spans="1:5">
      <c r="A2636" s="502">
        <v>3854</v>
      </c>
      <c r="B2636" s="503" t="s">
        <v>10566</v>
      </c>
      <c r="C2636" s="502" t="s">
        <v>13</v>
      </c>
      <c r="D2636" s="502" t="s">
        <v>1308</v>
      </c>
      <c r="E2636" s="504">
        <v>11.84</v>
      </c>
    </row>
    <row r="2637" spans="1:5">
      <c r="A2637" s="502">
        <v>3873</v>
      </c>
      <c r="B2637" s="503" t="s">
        <v>10567</v>
      </c>
      <c r="C2637" s="502" t="s">
        <v>13</v>
      </c>
      <c r="D2637" s="502" t="s">
        <v>1308</v>
      </c>
      <c r="E2637" s="504">
        <v>13.79</v>
      </c>
    </row>
    <row r="2638" spans="1:5">
      <c r="A2638" s="502">
        <v>38021</v>
      </c>
      <c r="B2638" s="503" t="s">
        <v>10568</v>
      </c>
      <c r="C2638" s="502" t="s">
        <v>13</v>
      </c>
      <c r="D2638" s="502" t="s">
        <v>1308</v>
      </c>
      <c r="E2638" s="504">
        <v>24.48</v>
      </c>
    </row>
    <row r="2639" spans="1:5">
      <c r="A2639" s="502">
        <v>43838</v>
      </c>
      <c r="B2639" s="503" t="s">
        <v>10569</v>
      </c>
      <c r="C2639" s="502" t="s">
        <v>13</v>
      </c>
      <c r="D2639" s="502" t="s">
        <v>1308</v>
      </c>
      <c r="E2639" s="504">
        <v>31.64</v>
      </c>
    </row>
    <row r="2640" spans="1:5">
      <c r="A2640" s="502">
        <v>3847</v>
      </c>
      <c r="B2640" s="503" t="s">
        <v>10570</v>
      </c>
      <c r="C2640" s="502" t="s">
        <v>13</v>
      </c>
      <c r="D2640" s="502" t="s">
        <v>1308</v>
      </c>
      <c r="E2640" s="504">
        <v>31.91</v>
      </c>
    </row>
    <row r="2641" spans="1:5">
      <c r="A2641" s="502">
        <v>38022</v>
      </c>
      <c r="B2641" s="503" t="s">
        <v>10571</v>
      </c>
      <c r="C2641" s="502" t="s">
        <v>13</v>
      </c>
      <c r="D2641" s="502" t="s">
        <v>1308</v>
      </c>
      <c r="E2641" s="504">
        <v>43.86</v>
      </c>
    </row>
    <row r="2642" spans="1:5">
      <c r="A2642" s="502">
        <v>3826</v>
      </c>
      <c r="B2642" s="503" t="s">
        <v>10572</v>
      </c>
      <c r="C2642" s="502" t="s">
        <v>13</v>
      </c>
      <c r="D2642" s="502" t="s">
        <v>1308</v>
      </c>
      <c r="E2642" s="504"/>
    </row>
    <row r="2643" spans="1:5">
      <c r="A2643" s="502">
        <v>3825</v>
      </c>
      <c r="B2643" s="503" t="s">
        <v>10573</v>
      </c>
      <c r="C2643" s="502" t="s">
        <v>13</v>
      </c>
      <c r="D2643" s="502" t="s">
        <v>1308</v>
      </c>
      <c r="E2643" s="504"/>
    </row>
    <row r="2644" spans="1:5">
      <c r="A2644" s="502">
        <v>3827</v>
      </c>
      <c r="B2644" s="503" t="s">
        <v>10574</v>
      </c>
      <c r="C2644" s="502" t="s">
        <v>13</v>
      </c>
      <c r="D2644" s="502" t="s">
        <v>1308</v>
      </c>
      <c r="E2644" s="504"/>
    </row>
    <row r="2645" spans="1:5">
      <c r="A2645" s="502">
        <v>3830</v>
      </c>
      <c r="B2645" s="503" t="s">
        <v>10575</v>
      </c>
      <c r="C2645" s="502" t="s">
        <v>13</v>
      </c>
      <c r="D2645" s="502" t="s">
        <v>1308</v>
      </c>
      <c r="E2645" s="504">
        <v>187.94</v>
      </c>
    </row>
    <row r="2646" spans="1:5">
      <c r="A2646" s="502">
        <v>37981</v>
      </c>
      <c r="B2646" s="503" t="s">
        <v>10576</v>
      </c>
      <c r="C2646" s="502" t="s">
        <v>13</v>
      </c>
      <c r="D2646" s="502" t="s">
        <v>1308</v>
      </c>
      <c r="E2646" s="504">
        <v>7.18</v>
      </c>
    </row>
    <row r="2647" spans="1:5">
      <c r="A2647" s="502">
        <v>37982</v>
      </c>
      <c r="B2647" s="503" t="s">
        <v>10577</v>
      </c>
      <c r="C2647" s="502" t="s">
        <v>13</v>
      </c>
      <c r="D2647" s="502" t="s">
        <v>1308</v>
      </c>
      <c r="E2647" s="504">
        <v>10.42</v>
      </c>
    </row>
    <row r="2648" spans="1:5">
      <c r="A2648" s="502">
        <v>37983</v>
      </c>
      <c r="B2648" s="503" t="s">
        <v>10578</v>
      </c>
      <c r="C2648" s="502" t="s">
        <v>13</v>
      </c>
      <c r="D2648" s="502" t="s">
        <v>1308</v>
      </c>
      <c r="E2648" s="504">
        <v>15.4</v>
      </c>
    </row>
    <row r="2649" spans="1:5">
      <c r="A2649" s="502">
        <v>37984</v>
      </c>
      <c r="B2649" s="503" t="s">
        <v>10579</v>
      </c>
      <c r="C2649" s="502" t="s">
        <v>13</v>
      </c>
      <c r="D2649" s="502" t="s">
        <v>1308</v>
      </c>
      <c r="E2649" s="504">
        <v>21.64</v>
      </c>
    </row>
    <row r="2650" spans="1:5">
      <c r="A2650" s="502">
        <v>37985</v>
      </c>
      <c r="B2650" s="503" t="s">
        <v>10580</v>
      </c>
      <c r="C2650" s="502" t="s">
        <v>13</v>
      </c>
      <c r="D2650" s="502" t="s">
        <v>1308</v>
      </c>
      <c r="E2650" s="504">
        <v>30.75</v>
      </c>
    </row>
    <row r="2651" spans="1:5">
      <c r="A2651" s="502">
        <v>20165</v>
      </c>
      <c r="B2651" s="503" t="s">
        <v>10581</v>
      </c>
      <c r="C2651" s="502" t="s">
        <v>13</v>
      </c>
      <c r="D2651" s="502" t="s">
        <v>1308</v>
      </c>
      <c r="E2651" s="504">
        <v>23.3</v>
      </c>
    </row>
    <row r="2652" spans="1:5">
      <c r="A2652" s="502">
        <v>20166</v>
      </c>
      <c r="B2652" s="503" t="s">
        <v>10582</v>
      </c>
      <c r="C2652" s="502" t="s">
        <v>13</v>
      </c>
      <c r="D2652" s="502" t="s">
        <v>1308</v>
      </c>
      <c r="E2652" s="504">
        <v>71.150000000000006</v>
      </c>
    </row>
    <row r="2653" spans="1:5">
      <c r="A2653" s="502">
        <v>20164</v>
      </c>
      <c r="B2653" s="503" t="s">
        <v>10583</v>
      </c>
      <c r="C2653" s="502" t="s">
        <v>13</v>
      </c>
      <c r="D2653" s="502" t="s">
        <v>1308</v>
      </c>
      <c r="E2653" s="504">
        <v>11.19</v>
      </c>
    </row>
    <row r="2654" spans="1:5">
      <c r="A2654" s="502">
        <v>3893</v>
      </c>
      <c r="B2654" s="503" t="s">
        <v>10584</v>
      </c>
      <c r="C2654" s="502" t="s">
        <v>13</v>
      </c>
      <c r="D2654" s="502" t="s">
        <v>1308</v>
      </c>
      <c r="E2654" s="504">
        <v>17.54</v>
      </c>
    </row>
    <row r="2655" spans="1:5">
      <c r="A2655" s="502">
        <v>3848</v>
      </c>
      <c r="B2655" s="503" t="s">
        <v>10585</v>
      </c>
      <c r="C2655" s="502" t="s">
        <v>13</v>
      </c>
      <c r="D2655" s="502" t="s">
        <v>1308</v>
      </c>
      <c r="E2655" s="504">
        <v>10.7</v>
      </c>
    </row>
    <row r="2656" spans="1:5">
      <c r="A2656" s="502">
        <v>3895</v>
      </c>
      <c r="B2656" s="503" t="s">
        <v>10586</v>
      </c>
      <c r="C2656" s="502" t="s">
        <v>13</v>
      </c>
      <c r="D2656" s="502" t="s">
        <v>1308</v>
      </c>
      <c r="E2656" s="504">
        <v>11.88</v>
      </c>
    </row>
    <row r="2657" spans="1:5">
      <c r="A2657" s="502">
        <v>12404</v>
      </c>
      <c r="B2657" s="503" t="s">
        <v>10587</v>
      </c>
      <c r="C2657" s="502" t="s">
        <v>13</v>
      </c>
      <c r="D2657" s="502" t="s">
        <v>1308</v>
      </c>
      <c r="E2657" s="504"/>
    </row>
    <row r="2658" spans="1:5">
      <c r="A2658" s="502">
        <v>3939</v>
      </c>
      <c r="B2658" s="503" t="s">
        <v>10588</v>
      </c>
      <c r="C2658" s="502" t="s">
        <v>13</v>
      </c>
      <c r="D2658" s="502" t="s">
        <v>1308</v>
      </c>
      <c r="E2658" s="504"/>
    </row>
    <row r="2659" spans="1:5">
      <c r="A2659" s="502">
        <v>3911</v>
      </c>
      <c r="B2659" s="503" t="s">
        <v>10589</v>
      </c>
      <c r="C2659" s="502" t="s">
        <v>13</v>
      </c>
      <c r="D2659" s="502" t="s">
        <v>1308</v>
      </c>
      <c r="E2659" s="504"/>
    </row>
    <row r="2660" spans="1:5">
      <c r="A2660" s="502">
        <v>3910</v>
      </c>
      <c r="B2660" s="503" t="s">
        <v>10590</v>
      </c>
      <c r="C2660" s="502" t="s">
        <v>13</v>
      </c>
      <c r="D2660" s="502" t="s">
        <v>1308</v>
      </c>
      <c r="E2660" s="504"/>
    </row>
    <row r="2661" spans="1:5">
      <c r="A2661" s="502">
        <v>3908</v>
      </c>
      <c r="B2661" s="503" t="s">
        <v>10591</v>
      </c>
      <c r="C2661" s="502" t="s">
        <v>13</v>
      </c>
      <c r="D2661" s="502" t="s">
        <v>1308</v>
      </c>
      <c r="E2661" s="504"/>
    </row>
    <row r="2662" spans="1:5">
      <c r="A2662" s="502">
        <v>3913</v>
      </c>
      <c r="B2662" s="503" t="s">
        <v>10592</v>
      </c>
      <c r="C2662" s="502" t="s">
        <v>13</v>
      </c>
      <c r="D2662" s="502" t="s">
        <v>1308</v>
      </c>
      <c r="E2662" s="504"/>
    </row>
    <row r="2663" spans="1:5">
      <c r="A2663" s="502">
        <v>3912</v>
      </c>
      <c r="B2663" s="503" t="s">
        <v>10593</v>
      </c>
      <c r="C2663" s="502" t="s">
        <v>13</v>
      </c>
      <c r="D2663" s="502" t="s">
        <v>1308</v>
      </c>
      <c r="E2663" s="504"/>
    </row>
    <row r="2664" spans="1:5">
      <c r="A2664" s="502">
        <v>3914</v>
      </c>
      <c r="B2664" s="503" t="s">
        <v>10594</v>
      </c>
      <c r="C2664" s="502" t="s">
        <v>13</v>
      </c>
      <c r="D2664" s="502" t="s">
        <v>1308</v>
      </c>
      <c r="E2664" s="504"/>
    </row>
    <row r="2665" spans="1:5">
      <c r="A2665" s="502">
        <v>3909</v>
      </c>
      <c r="B2665" s="503" t="s">
        <v>10595</v>
      </c>
      <c r="C2665" s="502" t="s">
        <v>13</v>
      </c>
      <c r="D2665" s="502" t="s">
        <v>1308</v>
      </c>
      <c r="E2665" s="504"/>
    </row>
    <row r="2666" spans="1:5">
      <c r="A2666" s="502">
        <v>3915</v>
      </c>
      <c r="B2666" s="503" t="s">
        <v>10596</v>
      </c>
      <c r="C2666" s="502" t="s">
        <v>13</v>
      </c>
      <c r="D2666" s="502" t="s">
        <v>1308</v>
      </c>
      <c r="E2666" s="504"/>
    </row>
    <row r="2667" spans="1:5">
      <c r="A2667" s="502">
        <v>3916</v>
      </c>
      <c r="B2667" s="503" t="s">
        <v>10597</v>
      </c>
      <c r="C2667" s="502" t="s">
        <v>13</v>
      </c>
      <c r="D2667" s="502" t="s">
        <v>1308</v>
      </c>
      <c r="E2667" s="504"/>
    </row>
    <row r="2668" spans="1:5">
      <c r="A2668" s="502">
        <v>3917</v>
      </c>
      <c r="B2668" s="503" t="s">
        <v>10598</v>
      </c>
      <c r="C2668" s="502" t="s">
        <v>13</v>
      </c>
      <c r="D2668" s="502" t="s">
        <v>1308</v>
      </c>
      <c r="E2668" s="504"/>
    </row>
    <row r="2669" spans="1:5">
      <c r="A2669" s="502">
        <v>1904</v>
      </c>
      <c r="B2669" s="503" t="s">
        <v>10599</v>
      </c>
      <c r="C2669" s="502" t="s">
        <v>13</v>
      </c>
      <c r="D2669" s="502" t="s">
        <v>1308</v>
      </c>
      <c r="E2669" s="504">
        <v>1.08</v>
      </c>
    </row>
    <row r="2670" spans="1:5">
      <c r="A2670" s="502">
        <v>1899</v>
      </c>
      <c r="B2670" s="503" t="s">
        <v>10600</v>
      </c>
      <c r="C2670" s="502" t="s">
        <v>13</v>
      </c>
      <c r="D2670" s="502" t="s">
        <v>1308</v>
      </c>
      <c r="E2670" s="504">
        <v>1.22</v>
      </c>
    </row>
    <row r="2671" spans="1:5">
      <c r="A2671" s="502">
        <v>1900</v>
      </c>
      <c r="B2671" s="503" t="s">
        <v>10601</v>
      </c>
      <c r="C2671" s="502" t="s">
        <v>13</v>
      </c>
      <c r="D2671" s="502" t="s">
        <v>1308</v>
      </c>
      <c r="E2671" s="504">
        <v>1.98</v>
      </c>
    </row>
    <row r="2672" spans="1:5">
      <c r="A2672" s="502">
        <v>12407</v>
      </c>
      <c r="B2672" s="503" t="s">
        <v>10602</v>
      </c>
      <c r="C2672" s="502" t="s">
        <v>13</v>
      </c>
      <c r="D2672" s="502" t="s">
        <v>1308</v>
      </c>
      <c r="E2672" s="504"/>
    </row>
    <row r="2673" spans="1:5">
      <c r="A2673" s="502">
        <v>12408</v>
      </c>
      <c r="B2673" s="503" t="s">
        <v>10603</v>
      </c>
      <c r="C2673" s="502" t="s">
        <v>13</v>
      </c>
      <c r="D2673" s="502" t="s">
        <v>1308</v>
      </c>
      <c r="E2673" s="504"/>
    </row>
    <row r="2674" spans="1:5">
      <c r="A2674" s="502">
        <v>12409</v>
      </c>
      <c r="B2674" s="503" t="s">
        <v>10604</v>
      </c>
      <c r="C2674" s="502" t="s">
        <v>13</v>
      </c>
      <c r="D2674" s="502" t="s">
        <v>1308</v>
      </c>
      <c r="E2674" s="504"/>
    </row>
    <row r="2675" spans="1:5">
      <c r="A2675" s="502">
        <v>12410</v>
      </c>
      <c r="B2675" s="503" t="s">
        <v>10605</v>
      </c>
      <c r="C2675" s="502" t="s">
        <v>13</v>
      </c>
      <c r="D2675" s="502" t="s">
        <v>1308</v>
      </c>
      <c r="E2675" s="504"/>
    </row>
    <row r="2676" spans="1:5">
      <c r="A2676" s="502">
        <v>3936</v>
      </c>
      <c r="B2676" s="503" t="s">
        <v>10606</v>
      </c>
      <c r="C2676" s="502" t="s">
        <v>13</v>
      </c>
      <c r="D2676" s="502" t="s">
        <v>1308</v>
      </c>
      <c r="E2676" s="504"/>
    </row>
    <row r="2677" spans="1:5">
      <c r="A2677" s="502">
        <v>3924</v>
      </c>
      <c r="B2677" s="503" t="s">
        <v>10607</v>
      </c>
      <c r="C2677" s="502" t="s">
        <v>13</v>
      </c>
      <c r="D2677" s="502" t="s">
        <v>1308</v>
      </c>
      <c r="E2677" s="504"/>
    </row>
    <row r="2678" spans="1:5">
      <c r="A2678" s="502">
        <v>3922</v>
      </c>
      <c r="B2678" s="503" t="s">
        <v>10608</v>
      </c>
      <c r="C2678" s="502" t="s">
        <v>13</v>
      </c>
      <c r="D2678" s="502" t="s">
        <v>1308</v>
      </c>
      <c r="E2678" s="504"/>
    </row>
    <row r="2679" spans="1:5">
      <c r="A2679" s="502">
        <v>3923</v>
      </c>
      <c r="B2679" s="503" t="s">
        <v>10609</v>
      </c>
      <c r="C2679" s="502" t="s">
        <v>13</v>
      </c>
      <c r="D2679" s="502" t="s">
        <v>1308</v>
      </c>
      <c r="E2679" s="504"/>
    </row>
    <row r="2680" spans="1:5">
      <c r="A2680" s="502">
        <v>3921</v>
      </c>
      <c r="B2680" s="503" t="s">
        <v>10610</v>
      </c>
      <c r="C2680" s="502" t="s">
        <v>13</v>
      </c>
      <c r="D2680" s="502" t="s">
        <v>1308</v>
      </c>
      <c r="E2680" s="504"/>
    </row>
    <row r="2681" spans="1:5">
      <c r="A2681" s="502">
        <v>3937</v>
      </c>
      <c r="B2681" s="503" t="s">
        <v>10611</v>
      </c>
      <c r="C2681" s="502" t="s">
        <v>13</v>
      </c>
      <c r="D2681" s="502" t="s">
        <v>1308</v>
      </c>
      <c r="E2681" s="504"/>
    </row>
    <row r="2682" spans="1:5">
      <c r="A2682" s="502">
        <v>3920</v>
      </c>
      <c r="B2682" s="503" t="s">
        <v>10612</v>
      </c>
      <c r="C2682" s="502" t="s">
        <v>13</v>
      </c>
      <c r="D2682" s="502" t="s">
        <v>1308</v>
      </c>
      <c r="E2682" s="504"/>
    </row>
    <row r="2683" spans="1:5">
      <c r="A2683" s="502">
        <v>3938</v>
      </c>
      <c r="B2683" s="503" t="s">
        <v>10613</v>
      </c>
      <c r="C2683" s="502" t="s">
        <v>13</v>
      </c>
      <c r="D2683" s="502" t="s">
        <v>1308</v>
      </c>
      <c r="E2683" s="504"/>
    </row>
    <row r="2684" spans="1:5">
      <c r="A2684" s="502">
        <v>3919</v>
      </c>
      <c r="B2684" s="503" t="s">
        <v>10614</v>
      </c>
      <c r="C2684" s="502" t="s">
        <v>13</v>
      </c>
      <c r="D2684" s="502" t="s">
        <v>1308</v>
      </c>
      <c r="E2684" s="504"/>
    </row>
    <row r="2685" spans="1:5">
      <c r="A2685" s="502">
        <v>3927</v>
      </c>
      <c r="B2685" s="503" t="s">
        <v>10615</v>
      </c>
      <c r="C2685" s="502" t="s">
        <v>13</v>
      </c>
      <c r="D2685" s="502" t="s">
        <v>1308</v>
      </c>
      <c r="E2685" s="504"/>
    </row>
    <row r="2686" spans="1:5">
      <c r="A2686" s="502">
        <v>3928</v>
      </c>
      <c r="B2686" s="503" t="s">
        <v>10616</v>
      </c>
      <c r="C2686" s="502" t="s">
        <v>13</v>
      </c>
      <c r="D2686" s="502" t="s">
        <v>1308</v>
      </c>
      <c r="E2686" s="504"/>
    </row>
    <row r="2687" spans="1:5">
      <c r="A2687" s="502">
        <v>3926</v>
      </c>
      <c r="B2687" s="503" t="s">
        <v>10617</v>
      </c>
      <c r="C2687" s="502" t="s">
        <v>13</v>
      </c>
      <c r="D2687" s="502" t="s">
        <v>1308</v>
      </c>
      <c r="E2687" s="504"/>
    </row>
    <row r="2688" spans="1:5">
      <c r="A2688" s="502">
        <v>3935</v>
      </c>
      <c r="B2688" s="503" t="s">
        <v>10618</v>
      </c>
      <c r="C2688" s="502" t="s">
        <v>13</v>
      </c>
      <c r="D2688" s="502" t="s">
        <v>1308</v>
      </c>
      <c r="E2688" s="504"/>
    </row>
    <row r="2689" spans="1:5">
      <c r="A2689" s="502">
        <v>3925</v>
      </c>
      <c r="B2689" s="503" t="s">
        <v>10619</v>
      </c>
      <c r="C2689" s="502" t="s">
        <v>13</v>
      </c>
      <c r="D2689" s="502" t="s">
        <v>1308</v>
      </c>
      <c r="E2689" s="504"/>
    </row>
    <row r="2690" spans="1:5">
      <c r="A2690" s="502">
        <v>3929</v>
      </c>
      <c r="B2690" s="503" t="s">
        <v>10620</v>
      </c>
      <c r="C2690" s="502" t="s">
        <v>13</v>
      </c>
      <c r="D2690" s="502" t="s">
        <v>1308</v>
      </c>
      <c r="E2690" s="504"/>
    </row>
    <row r="2691" spans="1:5">
      <c r="A2691" s="502">
        <v>3931</v>
      </c>
      <c r="B2691" s="503" t="s">
        <v>10621</v>
      </c>
      <c r="C2691" s="502" t="s">
        <v>13</v>
      </c>
      <c r="D2691" s="502" t="s">
        <v>1308</v>
      </c>
      <c r="E2691" s="504"/>
    </row>
    <row r="2692" spans="1:5">
      <c r="A2692" s="502">
        <v>3930</v>
      </c>
      <c r="B2692" s="503" t="s">
        <v>10622</v>
      </c>
      <c r="C2692" s="502" t="s">
        <v>13</v>
      </c>
      <c r="D2692" s="502" t="s">
        <v>1308</v>
      </c>
      <c r="E2692" s="504"/>
    </row>
    <row r="2693" spans="1:5">
      <c r="A2693" s="502">
        <v>12406</v>
      </c>
      <c r="B2693" s="503" t="s">
        <v>10623</v>
      </c>
      <c r="C2693" s="502" t="s">
        <v>13</v>
      </c>
      <c r="D2693" s="502" t="s">
        <v>1308</v>
      </c>
      <c r="E2693" s="504"/>
    </row>
    <row r="2694" spans="1:5">
      <c r="A2694" s="502">
        <v>3932</v>
      </c>
      <c r="B2694" s="503" t="s">
        <v>10624</v>
      </c>
      <c r="C2694" s="502" t="s">
        <v>13</v>
      </c>
      <c r="D2694" s="502" t="s">
        <v>1308</v>
      </c>
      <c r="E2694" s="504"/>
    </row>
    <row r="2695" spans="1:5">
      <c r="A2695" s="502">
        <v>3933</v>
      </c>
      <c r="B2695" s="503" t="s">
        <v>10625</v>
      </c>
      <c r="C2695" s="502" t="s">
        <v>13</v>
      </c>
      <c r="D2695" s="502" t="s">
        <v>1308</v>
      </c>
      <c r="E2695" s="504"/>
    </row>
    <row r="2696" spans="1:5">
      <c r="A2696" s="502">
        <v>3934</v>
      </c>
      <c r="B2696" s="503" t="s">
        <v>10626</v>
      </c>
      <c r="C2696" s="502" t="s">
        <v>13</v>
      </c>
      <c r="D2696" s="502" t="s">
        <v>1308</v>
      </c>
      <c r="E2696" s="504"/>
    </row>
    <row r="2697" spans="1:5">
      <c r="A2697" s="502">
        <v>40355</v>
      </c>
      <c r="B2697" s="503" t="s">
        <v>10627</v>
      </c>
      <c r="C2697" s="502" t="s">
        <v>13</v>
      </c>
      <c r="D2697" s="502" t="s">
        <v>1308</v>
      </c>
      <c r="E2697" s="504"/>
    </row>
    <row r="2698" spans="1:5">
      <c r="A2698" s="502">
        <v>40364</v>
      </c>
      <c r="B2698" s="503" t="s">
        <v>10628</v>
      </c>
      <c r="C2698" s="502" t="s">
        <v>13</v>
      </c>
      <c r="D2698" s="502" t="s">
        <v>1308</v>
      </c>
      <c r="E2698" s="504"/>
    </row>
    <row r="2699" spans="1:5">
      <c r="A2699" s="502">
        <v>40361</v>
      </c>
      <c r="B2699" s="503" t="s">
        <v>10629</v>
      </c>
      <c r="C2699" s="502" t="s">
        <v>13</v>
      </c>
      <c r="D2699" s="502" t="s">
        <v>1308</v>
      </c>
      <c r="E2699" s="504"/>
    </row>
    <row r="2700" spans="1:5">
      <c r="A2700" s="502">
        <v>40358</v>
      </c>
      <c r="B2700" s="503" t="s">
        <v>10630</v>
      </c>
      <c r="C2700" s="502" t="s">
        <v>13</v>
      </c>
      <c r="D2700" s="502" t="s">
        <v>1308</v>
      </c>
      <c r="E2700" s="504"/>
    </row>
    <row r="2701" spans="1:5">
      <c r="A2701" s="502">
        <v>40370</v>
      </c>
      <c r="B2701" s="503" t="s">
        <v>10631</v>
      </c>
      <c r="C2701" s="502" t="s">
        <v>13</v>
      </c>
      <c r="D2701" s="502" t="s">
        <v>1308</v>
      </c>
      <c r="E2701" s="504"/>
    </row>
    <row r="2702" spans="1:5">
      <c r="A2702" s="502">
        <v>40367</v>
      </c>
      <c r="B2702" s="503" t="s">
        <v>10632</v>
      </c>
      <c r="C2702" s="502" t="s">
        <v>13</v>
      </c>
      <c r="D2702" s="502" t="s">
        <v>1308</v>
      </c>
      <c r="E2702" s="504"/>
    </row>
    <row r="2703" spans="1:5">
      <c r="A2703" s="502">
        <v>40373</v>
      </c>
      <c r="B2703" s="503" t="s">
        <v>10633</v>
      </c>
      <c r="C2703" s="502" t="s">
        <v>13</v>
      </c>
      <c r="D2703" s="502" t="s">
        <v>1308</v>
      </c>
      <c r="E2703" s="504"/>
    </row>
    <row r="2704" spans="1:5">
      <c r="A2704" s="502">
        <v>3907</v>
      </c>
      <c r="B2704" s="503" t="s">
        <v>10634</v>
      </c>
      <c r="C2704" s="502" t="s">
        <v>13</v>
      </c>
      <c r="D2704" s="502" t="s">
        <v>1308</v>
      </c>
      <c r="E2704" s="504">
        <v>6</v>
      </c>
    </row>
    <row r="2705" spans="1:5">
      <c r="A2705" s="502">
        <v>3889</v>
      </c>
      <c r="B2705" s="503" t="s">
        <v>10635</v>
      </c>
      <c r="C2705" s="502" t="s">
        <v>13</v>
      </c>
      <c r="D2705" s="502" t="s">
        <v>1308</v>
      </c>
      <c r="E2705" s="504">
        <v>4.2699999999999996</v>
      </c>
    </row>
    <row r="2706" spans="1:5">
      <c r="A2706" s="502">
        <v>3868</v>
      </c>
      <c r="B2706" s="503" t="s">
        <v>10636</v>
      </c>
      <c r="C2706" s="502" t="s">
        <v>13</v>
      </c>
      <c r="D2706" s="502" t="s">
        <v>1308</v>
      </c>
      <c r="E2706" s="504">
        <v>1.57</v>
      </c>
    </row>
    <row r="2707" spans="1:5">
      <c r="A2707" s="502">
        <v>3869</v>
      </c>
      <c r="B2707" s="503" t="s">
        <v>10637</v>
      </c>
      <c r="C2707" s="502" t="s">
        <v>13</v>
      </c>
      <c r="D2707" s="502" t="s">
        <v>1308</v>
      </c>
      <c r="E2707" s="504">
        <v>3.47</v>
      </c>
    </row>
    <row r="2708" spans="1:5">
      <c r="A2708" s="502">
        <v>3872</v>
      </c>
      <c r="B2708" s="503" t="s">
        <v>10638</v>
      </c>
      <c r="C2708" s="502" t="s">
        <v>13</v>
      </c>
      <c r="D2708" s="502" t="s">
        <v>1308</v>
      </c>
      <c r="E2708" s="504">
        <v>5.92</v>
      </c>
    </row>
    <row r="2709" spans="1:5">
      <c r="A2709" s="502">
        <v>3850</v>
      </c>
      <c r="B2709" s="503" t="s">
        <v>10639</v>
      </c>
      <c r="C2709" s="502" t="s">
        <v>13</v>
      </c>
      <c r="D2709" s="502" t="s">
        <v>1308</v>
      </c>
      <c r="E2709" s="504">
        <v>13.66</v>
      </c>
    </row>
    <row r="2710" spans="1:5">
      <c r="A2710" s="502">
        <v>38023</v>
      </c>
      <c r="B2710" s="503" t="s">
        <v>10640</v>
      </c>
      <c r="C2710" s="502" t="s">
        <v>13</v>
      </c>
      <c r="D2710" s="502" t="s">
        <v>1308</v>
      </c>
      <c r="E2710" s="504">
        <v>6.95</v>
      </c>
    </row>
    <row r="2711" spans="1:5">
      <c r="A2711" s="502">
        <v>37986</v>
      </c>
      <c r="B2711" s="503" t="s">
        <v>10641</v>
      </c>
      <c r="C2711" s="502" t="s">
        <v>13</v>
      </c>
      <c r="D2711" s="502" t="s">
        <v>1308</v>
      </c>
      <c r="E2711" s="504">
        <v>2.4500000000000002</v>
      </c>
    </row>
    <row r="2712" spans="1:5">
      <c r="A2712" s="502">
        <v>21120</v>
      </c>
      <c r="B2712" s="503" t="s">
        <v>10642</v>
      </c>
      <c r="C2712" s="502" t="s">
        <v>13</v>
      </c>
      <c r="D2712" s="502" t="s">
        <v>1308</v>
      </c>
      <c r="E2712" s="504">
        <v>12.51</v>
      </c>
    </row>
    <row r="2713" spans="1:5">
      <c r="A2713" s="502">
        <v>39318</v>
      </c>
      <c r="B2713" s="503" t="s">
        <v>10643</v>
      </c>
      <c r="C2713" s="502" t="s">
        <v>13</v>
      </c>
      <c r="D2713" s="502" t="s">
        <v>1308</v>
      </c>
      <c r="E2713" s="504">
        <v>11.63</v>
      </c>
    </row>
    <row r="2714" spans="1:5">
      <c r="A2714" s="502">
        <v>37987</v>
      </c>
      <c r="B2714" s="503" t="s">
        <v>10644</v>
      </c>
      <c r="C2714" s="502" t="s">
        <v>13</v>
      </c>
      <c r="D2714" s="502" t="s">
        <v>1308</v>
      </c>
      <c r="E2714" s="504">
        <v>122.3</v>
      </c>
    </row>
    <row r="2715" spans="1:5">
      <c r="A2715" s="502">
        <v>37988</v>
      </c>
      <c r="B2715" s="503" t="s">
        <v>10645</v>
      </c>
      <c r="C2715" s="502" t="s">
        <v>13</v>
      </c>
      <c r="D2715" s="502" t="s">
        <v>1308</v>
      </c>
      <c r="E2715" s="504">
        <v>194.33</v>
      </c>
    </row>
    <row r="2716" spans="1:5">
      <c r="A2716" s="502">
        <v>40366</v>
      </c>
      <c r="B2716" s="503" t="s">
        <v>10646</v>
      </c>
      <c r="C2716" s="502" t="s">
        <v>13</v>
      </c>
      <c r="D2716" s="502" t="s">
        <v>1308</v>
      </c>
      <c r="E2716" s="504"/>
    </row>
    <row r="2717" spans="1:5">
      <c r="A2717" s="502">
        <v>40363</v>
      </c>
      <c r="B2717" s="503" t="s">
        <v>10647</v>
      </c>
      <c r="C2717" s="502" t="s">
        <v>13</v>
      </c>
      <c r="D2717" s="502" t="s">
        <v>1308</v>
      </c>
      <c r="E2717" s="504"/>
    </row>
    <row r="2718" spans="1:5">
      <c r="A2718" s="502">
        <v>40360</v>
      </c>
      <c r="B2718" s="503" t="s">
        <v>10648</v>
      </c>
      <c r="C2718" s="502" t="s">
        <v>13</v>
      </c>
      <c r="D2718" s="502" t="s">
        <v>1308</v>
      </c>
      <c r="E2718" s="504"/>
    </row>
    <row r="2719" spans="1:5">
      <c r="A2719" s="502">
        <v>40354</v>
      </c>
      <c r="B2719" s="503" t="s">
        <v>10649</v>
      </c>
      <c r="C2719" s="502" t="s">
        <v>13</v>
      </c>
      <c r="D2719" s="502" t="s">
        <v>1335</v>
      </c>
      <c r="E2719" s="504"/>
    </row>
    <row r="2720" spans="1:5">
      <c r="A2720" s="502">
        <v>40372</v>
      </c>
      <c r="B2720" s="503" t="s">
        <v>10650</v>
      </c>
      <c r="C2720" s="502" t="s">
        <v>13</v>
      </c>
      <c r="D2720" s="502" t="s">
        <v>1308</v>
      </c>
      <c r="E2720" s="504"/>
    </row>
    <row r="2721" spans="1:5">
      <c r="A2721" s="502">
        <v>40369</v>
      </c>
      <c r="B2721" s="503" t="s">
        <v>10651</v>
      </c>
      <c r="C2721" s="502" t="s">
        <v>13</v>
      </c>
      <c r="D2721" s="502" t="s">
        <v>1308</v>
      </c>
      <c r="E2721" s="504"/>
    </row>
    <row r="2722" spans="1:5">
      <c r="A2722" s="502">
        <v>40375</v>
      </c>
      <c r="B2722" s="503" t="s">
        <v>10652</v>
      </c>
      <c r="C2722" s="502" t="s">
        <v>13</v>
      </c>
      <c r="D2722" s="502" t="s">
        <v>1308</v>
      </c>
      <c r="E2722" s="504"/>
    </row>
    <row r="2723" spans="1:5">
      <c r="A2723" s="502">
        <v>40357</v>
      </c>
      <c r="B2723" s="503" t="s">
        <v>10653</v>
      </c>
      <c r="C2723" s="502" t="s">
        <v>13</v>
      </c>
      <c r="D2723" s="502" t="s">
        <v>1308</v>
      </c>
      <c r="E2723" s="504"/>
    </row>
    <row r="2724" spans="1:5">
      <c r="A2724" s="502">
        <v>1893</v>
      </c>
      <c r="B2724" s="503" t="s">
        <v>10654</v>
      </c>
      <c r="C2724" s="502" t="s">
        <v>13</v>
      </c>
      <c r="D2724" s="502" t="s">
        <v>1308</v>
      </c>
      <c r="E2724" s="504">
        <v>4.08</v>
      </c>
    </row>
    <row r="2725" spans="1:5">
      <c r="A2725" s="502">
        <v>1902</v>
      </c>
      <c r="B2725" s="503" t="s">
        <v>10655</v>
      </c>
      <c r="C2725" s="502" t="s">
        <v>13</v>
      </c>
      <c r="D2725" s="502" t="s">
        <v>1308</v>
      </c>
      <c r="E2725" s="504">
        <v>2.97</v>
      </c>
    </row>
    <row r="2726" spans="1:5">
      <c r="A2726" s="502">
        <v>1892</v>
      </c>
      <c r="B2726" s="503" t="s">
        <v>10656</v>
      </c>
      <c r="C2726" s="502" t="s">
        <v>13</v>
      </c>
      <c r="D2726" s="502" t="s">
        <v>1308</v>
      </c>
      <c r="E2726" s="504">
        <v>1.91</v>
      </c>
    </row>
    <row r="2727" spans="1:5">
      <c r="A2727" s="502">
        <v>1901</v>
      </c>
      <c r="B2727" s="503" t="s">
        <v>10657</v>
      </c>
      <c r="C2727" s="502" t="s">
        <v>13</v>
      </c>
      <c r="D2727" s="502" t="s">
        <v>1308</v>
      </c>
      <c r="E2727" s="504">
        <v>0.93</v>
      </c>
    </row>
    <row r="2728" spans="1:5">
      <c r="A2728" s="502">
        <v>1907</v>
      </c>
      <c r="B2728" s="503" t="s">
        <v>10658</v>
      </c>
      <c r="C2728" s="502" t="s">
        <v>13</v>
      </c>
      <c r="D2728" s="502" t="s">
        <v>1308</v>
      </c>
      <c r="E2728" s="504">
        <v>13.14</v>
      </c>
    </row>
    <row r="2729" spans="1:5">
      <c r="A2729" s="502">
        <v>1894</v>
      </c>
      <c r="B2729" s="503" t="s">
        <v>10659</v>
      </c>
      <c r="C2729" s="502" t="s">
        <v>13</v>
      </c>
      <c r="D2729" s="502" t="s">
        <v>1308</v>
      </c>
      <c r="E2729" s="504">
        <v>5.91</v>
      </c>
    </row>
    <row r="2730" spans="1:5">
      <c r="A2730" s="502">
        <v>1896</v>
      </c>
      <c r="B2730" s="503" t="s">
        <v>10660</v>
      </c>
      <c r="C2730" s="502" t="s">
        <v>13</v>
      </c>
      <c r="D2730" s="502" t="s">
        <v>1308</v>
      </c>
      <c r="E2730" s="504">
        <v>17.649999999999999</v>
      </c>
    </row>
    <row r="2731" spans="1:5">
      <c r="A2731" s="502">
        <v>1891</v>
      </c>
      <c r="B2731" s="503" t="s">
        <v>10661</v>
      </c>
      <c r="C2731" s="502" t="s">
        <v>13</v>
      </c>
      <c r="D2731" s="502" t="s">
        <v>1308</v>
      </c>
      <c r="E2731" s="504">
        <v>1.37</v>
      </c>
    </row>
    <row r="2732" spans="1:5">
      <c r="A2732" s="502">
        <v>1895</v>
      </c>
      <c r="B2732" s="503" t="s">
        <v>10662</v>
      </c>
      <c r="C2732" s="502" t="s">
        <v>13</v>
      </c>
      <c r="D2732" s="502" t="s">
        <v>1308</v>
      </c>
      <c r="E2732" s="504">
        <v>31.01</v>
      </c>
    </row>
    <row r="2733" spans="1:5">
      <c r="A2733" s="502">
        <v>2641</v>
      </c>
      <c r="B2733" s="503" t="s">
        <v>10663</v>
      </c>
      <c r="C2733" s="502" t="s">
        <v>13</v>
      </c>
      <c r="D2733" s="502" t="s">
        <v>1308</v>
      </c>
      <c r="E2733" s="504">
        <v>25.85</v>
      </c>
    </row>
    <row r="2734" spans="1:5">
      <c r="A2734" s="502">
        <v>2636</v>
      </c>
      <c r="B2734" s="503" t="s">
        <v>10664</v>
      </c>
      <c r="C2734" s="502" t="s">
        <v>13</v>
      </c>
      <c r="D2734" s="502" t="s">
        <v>1308</v>
      </c>
      <c r="E2734" s="504">
        <v>1.66</v>
      </c>
    </row>
    <row r="2735" spans="1:5">
      <c r="A2735" s="502">
        <v>2637</v>
      </c>
      <c r="B2735" s="503" t="s">
        <v>10665</v>
      </c>
      <c r="C2735" s="502" t="s">
        <v>13</v>
      </c>
      <c r="D2735" s="502" t="s">
        <v>1308</v>
      </c>
      <c r="E2735" s="504">
        <v>1.77</v>
      </c>
    </row>
    <row r="2736" spans="1:5">
      <c r="A2736" s="502">
        <v>2638</v>
      </c>
      <c r="B2736" s="503" t="s">
        <v>10666</v>
      </c>
      <c r="C2736" s="502" t="s">
        <v>13</v>
      </c>
      <c r="D2736" s="502" t="s">
        <v>1308</v>
      </c>
      <c r="E2736" s="504">
        <v>2.06</v>
      </c>
    </row>
    <row r="2737" spans="1:5">
      <c r="A2737" s="502">
        <v>2639</v>
      </c>
      <c r="B2737" s="503" t="s">
        <v>10667</v>
      </c>
      <c r="C2737" s="502" t="s">
        <v>13</v>
      </c>
      <c r="D2737" s="502" t="s">
        <v>1308</v>
      </c>
      <c r="E2737" s="504">
        <v>3.65</v>
      </c>
    </row>
    <row r="2738" spans="1:5">
      <c r="A2738" s="502">
        <v>2644</v>
      </c>
      <c r="B2738" s="503" t="s">
        <v>10668</v>
      </c>
      <c r="C2738" s="502" t="s">
        <v>13</v>
      </c>
      <c r="D2738" s="502" t="s">
        <v>1308</v>
      </c>
      <c r="E2738" s="504">
        <v>5.29</v>
      </c>
    </row>
    <row r="2739" spans="1:5">
      <c r="A2739" s="502">
        <v>2640</v>
      </c>
      <c r="B2739" s="503" t="s">
        <v>10669</v>
      </c>
      <c r="C2739" s="502" t="s">
        <v>13</v>
      </c>
      <c r="D2739" s="502" t="s">
        <v>1308</v>
      </c>
      <c r="E2739" s="504">
        <v>10.76</v>
      </c>
    </row>
    <row r="2740" spans="1:5">
      <c r="A2740" s="502">
        <v>2642</v>
      </c>
      <c r="B2740" s="503" t="s">
        <v>10670</v>
      </c>
      <c r="C2740" s="502" t="s">
        <v>13</v>
      </c>
      <c r="D2740" s="502" t="s">
        <v>1308</v>
      </c>
      <c r="E2740" s="504">
        <v>16.38</v>
      </c>
    </row>
    <row r="2741" spans="1:5">
      <c r="A2741" s="502">
        <v>2643</v>
      </c>
      <c r="B2741" s="503" t="s">
        <v>10671</v>
      </c>
      <c r="C2741" s="502" t="s">
        <v>13</v>
      </c>
      <c r="D2741" s="502" t="s">
        <v>1308</v>
      </c>
      <c r="E2741" s="504">
        <v>7.37</v>
      </c>
    </row>
    <row r="2742" spans="1:5">
      <c r="A2742" s="502">
        <v>44281</v>
      </c>
      <c r="B2742" s="503" t="s">
        <v>10672</v>
      </c>
      <c r="C2742" s="502" t="s">
        <v>13</v>
      </c>
      <c r="D2742" s="502" t="s">
        <v>1308</v>
      </c>
      <c r="E2742" s="504"/>
    </row>
    <row r="2743" spans="1:5">
      <c r="A2743" s="502">
        <v>39855</v>
      </c>
      <c r="B2743" s="503" t="s">
        <v>10673</v>
      </c>
      <c r="C2743" s="502" t="s">
        <v>13</v>
      </c>
      <c r="D2743" s="502" t="s">
        <v>1308</v>
      </c>
      <c r="E2743" s="504">
        <v>5.08</v>
      </c>
    </row>
    <row r="2744" spans="1:5">
      <c r="A2744" s="502">
        <v>39856</v>
      </c>
      <c r="B2744" s="503" t="s">
        <v>10674</v>
      </c>
      <c r="C2744" s="502" t="s">
        <v>13</v>
      </c>
      <c r="D2744" s="502" t="s">
        <v>1308</v>
      </c>
      <c r="E2744" s="504">
        <v>11.98</v>
      </c>
    </row>
    <row r="2745" spans="1:5">
      <c r="A2745" s="502">
        <v>39857</v>
      </c>
      <c r="B2745" s="503" t="s">
        <v>10675</v>
      </c>
      <c r="C2745" s="502" t="s">
        <v>13</v>
      </c>
      <c r="D2745" s="502" t="s">
        <v>1308</v>
      </c>
      <c r="E2745" s="504">
        <v>19.39</v>
      </c>
    </row>
    <row r="2746" spans="1:5">
      <c r="A2746" s="502">
        <v>39858</v>
      </c>
      <c r="B2746" s="503" t="s">
        <v>10676</v>
      </c>
      <c r="C2746" s="502" t="s">
        <v>13</v>
      </c>
      <c r="D2746" s="502" t="s">
        <v>1308</v>
      </c>
      <c r="E2746" s="504">
        <v>43.03</v>
      </c>
    </row>
    <row r="2747" spans="1:5">
      <c r="A2747" s="502">
        <v>39859</v>
      </c>
      <c r="B2747" s="503" t="s">
        <v>10677</v>
      </c>
      <c r="C2747" s="502" t="s">
        <v>13</v>
      </c>
      <c r="D2747" s="502" t="s">
        <v>1308</v>
      </c>
      <c r="E2747" s="504">
        <v>66.33</v>
      </c>
    </row>
    <row r="2748" spans="1:5">
      <c r="A2748" s="502">
        <v>39860</v>
      </c>
      <c r="B2748" s="503" t="s">
        <v>10678</v>
      </c>
      <c r="C2748" s="502" t="s">
        <v>13</v>
      </c>
      <c r="D2748" s="502" t="s">
        <v>1308</v>
      </c>
      <c r="E2748" s="504">
        <v>101.79</v>
      </c>
    </row>
    <row r="2749" spans="1:5">
      <c r="A2749" s="502">
        <v>39861</v>
      </c>
      <c r="B2749" s="503" t="s">
        <v>10679</v>
      </c>
      <c r="C2749" s="502" t="s">
        <v>13</v>
      </c>
      <c r="D2749" s="502" t="s">
        <v>1308</v>
      </c>
      <c r="E2749" s="504">
        <v>290.61</v>
      </c>
    </row>
    <row r="2750" spans="1:5">
      <c r="A2750" s="502">
        <v>3867</v>
      </c>
      <c r="B2750" s="503" t="s">
        <v>10680</v>
      </c>
      <c r="C2750" s="502" t="s">
        <v>13</v>
      </c>
      <c r="D2750" s="502" t="s">
        <v>1308</v>
      </c>
      <c r="E2750" s="504">
        <v>83.2</v>
      </c>
    </row>
    <row r="2751" spans="1:5">
      <c r="A2751" s="502">
        <v>3861</v>
      </c>
      <c r="B2751" s="503" t="s">
        <v>10681</v>
      </c>
      <c r="C2751" s="502" t="s">
        <v>13</v>
      </c>
      <c r="D2751" s="502" t="s">
        <v>1308</v>
      </c>
      <c r="E2751" s="504">
        <v>0.86</v>
      </c>
    </row>
    <row r="2752" spans="1:5">
      <c r="A2752" s="502">
        <v>3904</v>
      </c>
      <c r="B2752" s="503" t="s">
        <v>10682</v>
      </c>
      <c r="C2752" s="502" t="s">
        <v>13</v>
      </c>
      <c r="D2752" s="502" t="s">
        <v>1308</v>
      </c>
      <c r="E2752" s="504">
        <v>0.92</v>
      </c>
    </row>
    <row r="2753" spans="1:5">
      <c r="A2753" s="502">
        <v>3903</v>
      </c>
      <c r="B2753" s="503" t="s">
        <v>10683</v>
      </c>
      <c r="C2753" s="502" t="s">
        <v>13</v>
      </c>
      <c r="D2753" s="502" t="s">
        <v>1308</v>
      </c>
      <c r="E2753" s="504">
        <v>2.23</v>
      </c>
    </row>
    <row r="2754" spans="1:5">
      <c r="A2754" s="502">
        <v>3862</v>
      </c>
      <c r="B2754" s="503" t="s">
        <v>10684</v>
      </c>
      <c r="C2754" s="502" t="s">
        <v>13</v>
      </c>
      <c r="D2754" s="502" t="s">
        <v>1308</v>
      </c>
      <c r="E2754" s="504">
        <v>4.75</v>
      </c>
    </row>
    <row r="2755" spans="1:5">
      <c r="A2755" s="502">
        <v>3863</v>
      </c>
      <c r="B2755" s="503" t="s">
        <v>10685</v>
      </c>
      <c r="C2755" s="502" t="s">
        <v>13</v>
      </c>
      <c r="D2755" s="502" t="s">
        <v>1308</v>
      </c>
      <c r="E2755" s="504">
        <v>4.87</v>
      </c>
    </row>
    <row r="2756" spans="1:5">
      <c r="A2756" s="502">
        <v>3864</v>
      </c>
      <c r="B2756" s="503" t="s">
        <v>10686</v>
      </c>
      <c r="C2756" s="502" t="s">
        <v>13</v>
      </c>
      <c r="D2756" s="502" t="s">
        <v>1308</v>
      </c>
      <c r="E2756" s="504">
        <v>14.92</v>
      </c>
    </row>
    <row r="2757" spans="1:5">
      <c r="A2757" s="502">
        <v>3865</v>
      </c>
      <c r="B2757" s="503" t="s">
        <v>10687</v>
      </c>
      <c r="C2757" s="502" t="s">
        <v>13</v>
      </c>
      <c r="D2757" s="502" t="s">
        <v>1308</v>
      </c>
      <c r="E2757" s="504">
        <v>21.82</v>
      </c>
    </row>
    <row r="2758" spans="1:5">
      <c r="A2758" s="502">
        <v>3866</v>
      </c>
      <c r="B2758" s="503" t="s">
        <v>10688</v>
      </c>
      <c r="C2758" s="502" t="s">
        <v>13</v>
      </c>
      <c r="D2758" s="502" t="s">
        <v>1308</v>
      </c>
      <c r="E2758" s="504">
        <v>49</v>
      </c>
    </row>
    <row r="2759" spans="1:5">
      <c r="A2759" s="502">
        <v>3878</v>
      </c>
      <c r="B2759" s="503" t="s">
        <v>10689</v>
      </c>
      <c r="C2759" s="502" t="s">
        <v>13</v>
      </c>
      <c r="D2759" s="502" t="s">
        <v>1308</v>
      </c>
      <c r="E2759" s="504">
        <v>13.36</v>
      </c>
    </row>
    <row r="2760" spans="1:5">
      <c r="A2760" s="502">
        <v>3876</v>
      </c>
      <c r="B2760" s="503" t="s">
        <v>10690</v>
      </c>
      <c r="C2760" s="502" t="s">
        <v>13</v>
      </c>
      <c r="D2760" s="502" t="s">
        <v>1308</v>
      </c>
      <c r="E2760" s="504">
        <v>5.32</v>
      </c>
    </row>
    <row r="2761" spans="1:5">
      <c r="A2761" s="502">
        <v>3883</v>
      </c>
      <c r="B2761" s="503" t="s">
        <v>10691</v>
      </c>
      <c r="C2761" s="502" t="s">
        <v>13</v>
      </c>
      <c r="D2761" s="502" t="s">
        <v>1308</v>
      </c>
      <c r="E2761" s="504">
        <v>1.71</v>
      </c>
    </row>
    <row r="2762" spans="1:5">
      <c r="A2762" s="502">
        <v>3884</v>
      </c>
      <c r="B2762" s="503" t="s">
        <v>10692</v>
      </c>
      <c r="C2762" s="502" t="s">
        <v>13</v>
      </c>
      <c r="D2762" s="502" t="s">
        <v>1308</v>
      </c>
      <c r="E2762" s="504">
        <v>2.7</v>
      </c>
    </row>
    <row r="2763" spans="1:5">
      <c r="A2763" s="502">
        <v>12892</v>
      </c>
      <c r="B2763" s="503" t="s">
        <v>10693</v>
      </c>
      <c r="C2763" s="502" t="s">
        <v>8341</v>
      </c>
      <c r="D2763" s="502" t="s">
        <v>1308</v>
      </c>
      <c r="E2763" s="504">
        <v>12.41</v>
      </c>
    </row>
    <row r="2764" spans="1:5">
      <c r="A2764" s="502">
        <v>38447</v>
      </c>
      <c r="B2764" s="503" t="s">
        <v>10694</v>
      </c>
      <c r="C2764" s="502" t="s">
        <v>13</v>
      </c>
      <c r="D2764" s="502" t="s">
        <v>1308</v>
      </c>
      <c r="E2764" s="504">
        <v>104.84</v>
      </c>
    </row>
    <row r="2765" spans="1:5">
      <c r="A2765" s="502">
        <v>36320</v>
      </c>
      <c r="B2765" s="503" t="s">
        <v>10695</v>
      </c>
      <c r="C2765" s="502" t="s">
        <v>13</v>
      </c>
      <c r="D2765" s="502" t="s">
        <v>1308</v>
      </c>
      <c r="E2765" s="504">
        <v>2.82</v>
      </c>
    </row>
    <row r="2766" spans="1:5">
      <c r="A2766" s="502">
        <v>36324</v>
      </c>
      <c r="B2766" s="503" t="s">
        <v>10696</v>
      </c>
      <c r="C2766" s="502" t="s">
        <v>13</v>
      </c>
      <c r="D2766" s="502" t="s">
        <v>1308</v>
      </c>
      <c r="E2766" s="504">
        <v>2.57</v>
      </c>
    </row>
    <row r="2767" spans="1:5">
      <c r="A2767" s="502">
        <v>38441</v>
      </c>
      <c r="B2767" s="503" t="s">
        <v>10697</v>
      </c>
      <c r="C2767" s="502" t="s">
        <v>13</v>
      </c>
      <c r="D2767" s="502" t="s">
        <v>1308</v>
      </c>
      <c r="E2767" s="504">
        <v>4.5999999999999996</v>
      </c>
    </row>
    <row r="2768" spans="1:5">
      <c r="A2768" s="502">
        <v>38442</v>
      </c>
      <c r="B2768" s="503" t="s">
        <v>10698</v>
      </c>
      <c r="C2768" s="502" t="s">
        <v>13</v>
      </c>
      <c r="D2768" s="502" t="s">
        <v>1308</v>
      </c>
      <c r="E2768" s="504">
        <v>13.11</v>
      </c>
    </row>
    <row r="2769" spans="1:5">
      <c r="A2769" s="502">
        <v>38443</v>
      </c>
      <c r="B2769" s="503" t="s">
        <v>10699</v>
      </c>
      <c r="C2769" s="502" t="s">
        <v>13</v>
      </c>
      <c r="D2769" s="502" t="s">
        <v>1308</v>
      </c>
      <c r="E2769" s="504">
        <v>15.89</v>
      </c>
    </row>
    <row r="2770" spans="1:5">
      <c r="A2770" s="502">
        <v>38444</v>
      </c>
      <c r="B2770" s="503" t="s">
        <v>10700</v>
      </c>
      <c r="C2770" s="502" t="s">
        <v>13</v>
      </c>
      <c r="D2770" s="502" t="s">
        <v>1308</v>
      </c>
      <c r="E2770" s="504">
        <v>26.69</v>
      </c>
    </row>
    <row r="2771" spans="1:5">
      <c r="A2771" s="502">
        <v>38445</v>
      </c>
      <c r="B2771" s="503" t="s">
        <v>10701</v>
      </c>
      <c r="C2771" s="502" t="s">
        <v>13</v>
      </c>
      <c r="D2771" s="502" t="s">
        <v>1308</v>
      </c>
      <c r="E2771" s="504">
        <v>49.5</v>
      </c>
    </row>
    <row r="2772" spans="1:5">
      <c r="A2772" s="502">
        <v>38446</v>
      </c>
      <c r="B2772" s="503" t="s">
        <v>10702</v>
      </c>
      <c r="C2772" s="502" t="s">
        <v>13</v>
      </c>
      <c r="D2772" s="502" t="s">
        <v>1308</v>
      </c>
      <c r="E2772" s="504">
        <v>81.010000000000005</v>
      </c>
    </row>
    <row r="2773" spans="1:5">
      <c r="A2773" s="502">
        <v>3837</v>
      </c>
      <c r="B2773" s="503" t="s">
        <v>10703</v>
      </c>
      <c r="C2773" s="502" t="s">
        <v>13</v>
      </c>
      <c r="D2773" s="502" t="s">
        <v>1308</v>
      </c>
      <c r="E2773" s="504"/>
    </row>
    <row r="2774" spans="1:5">
      <c r="A2774" s="502">
        <v>3845</v>
      </c>
      <c r="B2774" s="503" t="s">
        <v>10704</v>
      </c>
      <c r="C2774" s="502" t="s">
        <v>13</v>
      </c>
      <c r="D2774" s="502" t="s">
        <v>1308</v>
      </c>
      <c r="E2774" s="504"/>
    </row>
    <row r="2775" spans="1:5">
      <c r="A2775" s="502">
        <v>11045</v>
      </c>
      <c r="B2775" s="503" t="s">
        <v>10705</v>
      </c>
      <c r="C2775" s="502" t="s">
        <v>13</v>
      </c>
      <c r="D2775" s="502" t="s">
        <v>1308</v>
      </c>
      <c r="E2775" s="504"/>
    </row>
    <row r="2776" spans="1:5">
      <c r="A2776" s="502">
        <v>20170</v>
      </c>
      <c r="B2776" s="503" t="s">
        <v>10706</v>
      </c>
      <c r="C2776" s="502" t="s">
        <v>13</v>
      </c>
      <c r="D2776" s="502" t="s">
        <v>1308</v>
      </c>
      <c r="E2776" s="504">
        <v>12.91</v>
      </c>
    </row>
    <row r="2777" spans="1:5">
      <c r="A2777" s="502">
        <v>20171</v>
      </c>
      <c r="B2777" s="503" t="s">
        <v>10707</v>
      </c>
      <c r="C2777" s="502" t="s">
        <v>13</v>
      </c>
      <c r="D2777" s="502" t="s">
        <v>1308</v>
      </c>
      <c r="E2777" s="504">
        <v>37.21</v>
      </c>
    </row>
    <row r="2778" spans="1:5">
      <c r="A2778" s="502">
        <v>20167</v>
      </c>
      <c r="B2778" s="503" t="s">
        <v>10708</v>
      </c>
      <c r="C2778" s="502" t="s">
        <v>13</v>
      </c>
      <c r="D2778" s="502" t="s">
        <v>1308</v>
      </c>
      <c r="E2778" s="504">
        <v>4.68</v>
      </c>
    </row>
    <row r="2779" spans="1:5">
      <c r="A2779" s="502">
        <v>20168</v>
      </c>
      <c r="B2779" s="503" t="s">
        <v>10709</v>
      </c>
      <c r="C2779" s="502" t="s">
        <v>13</v>
      </c>
      <c r="D2779" s="502" t="s">
        <v>1308</v>
      </c>
      <c r="E2779" s="504">
        <v>9.6300000000000008</v>
      </c>
    </row>
    <row r="2780" spans="1:5">
      <c r="A2780" s="502">
        <v>20169</v>
      </c>
      <c r="B2780" s="503" t="s">
        <v>10710</v>
      </c>
      <c r="C2780" s="502" t="s">
        <v>13</v>
      </c>
      <c r="D2780" s="502" t="s">
        <v>1308</v>
      </c>
      <c r="E2780" s="504">
        <v>11.24</v>
      </c>
    </row>
    <row r="2781" spans="1:5">
      <c r="A2781" s="502">
        <v>3899</v>
      </c>
      <c r="B2781" s="503" t="s">
        <v>10711</v>
      </c>
      <c r="C2781" s="502" t="s">
        <v>13</v>
      </c>
      <c r="D2781" s="502" t="s">
        <v>1308</v>
      </c>
      <c r="E2781" s="504">
        <v>6.23</v>
      </c>
    </row>
    <row r="2782" spans="1:5">
      <c r="A2782" s="502">
        <v>38676</v>
      </c>
      <c r="B2782" s="503" t="s">
        <v>10712</v>
      </c>
      <c r="C2782" s="502" t="s">
        <v>13</v>
      </c>
      <c r="D2782" s="502" t="s">
        <v>1308</v>
      </c>
      <c r="E2782" s="504">
        <v>31.18</v>
      </c>
    </row>
    <row r="2783" spans="1:5">
      <c r="A2783" s="502">
        <v>3897</v>
      </c>
      <c r="B2783" s="503" t="s">
        <v>10713</v>
      </c>
      <c r="C2783" s="502" t="s">
        <v>13</v>
      </c>
      <c r="D2783" s="502" t="s">
        <v>1308</v>
      </c>
      <c r="E2783" s="504">
        <v>1.52</v>
      </c>
    </row>
    <row r="2784" spans="1:5">
      <c r="A2784" s="502">
        <v>3875</v>
      </c>
      <c r="B2784" s="503" t="s">
        <v>10714</v>
      </c>
      <c r="C2784" s="502" t="s">
        <v>13</v>
      </c>
      <c r="D2784" s="502" t="s">
        <v>1308</v>
      </c>
      <c r="E2784" s="504">
        <v>3.14</v>
      </c>
    </row>
    <row r="2785" spans="1:5">
      <c r="A2785" s="502">
        <v>3898</v>
      </c>
      <c r="B2785" s="503" t="s">
        <v>10715</v>
      </c>
      <c r="C2785" s="502" t="s">
        <v>13</v>
      </c>
      <c r="D2785" s="502" t="s">
        <v>1308</v>
      </c>
      <c r="E2785" s="504">
        <v>6.38</v>
      </c>
    </row>
    <row r="2786" spans="1:5">
      <c r="A2786" s="502">
        <v>3855</v>
      </c>
      <c r="B2786" s="503" t="s">
        <v>10716</v>
      </c>
      <c r="C2786" s="502" t="s">
        <v>13</v>
      </c>
      <c r="D2786" s="502" t="s">
        <v>1308</v>
      </c>
      <c r="E2786" s="504">
        <v>5.77</v>
      </c>
    </row>
    <row r="2787" spans="1:5">
      <c r="A2787" s="502">
        <v>3874</v>
      </c>
      <c r="B2787" s="503" t="s">
        <v>10717</v>
      </c>
      <c r="C2787" s="502" t="s">
        <v>13</v>
      </c>
      <c r="D2787" s="502" t="s">
        <v>1308</v>
      </c>
      <c r="E2787" s="504">
        <v>6.69</v>
      </c>
    </row>
    <row r="2788" spans="1:5">
      <c r="A2788" s="502">
        <v>3870</v>
      </c>
      <c r="B2788" s="503" t="s">
        <v>10718</v>
      </c>
      <c r="C2788" s="502" t="s">
        <v>13</v>
      </c>
      <c r="D2788" s="502" t="s">
        <v>1308</v>
      </c>
      <c r="E2788" s="504">
        <v>7.34</v>
      </c>
    </row>
    <row r="2789" spans="1:5">
      <c r="A2789" s="502">
        <v>38678</v>
      </c>
      <c r="B2789" s="503" t="s">
        <v>10719</v>
      </c>
      <c r="C2789" s="502" t="s">
        <v>13</v>
      </c>
      <c r="D2789" s="502" t="s">
        <v>1308</v>
      </c>
      <c r="E2789" s="504">
        <v>19.41</v>
      </c>
    </row>
    <row r="2790" spans="1:5">
      <c r="A2790" s="502">
        <v>3859</v>
      </c>
      <c r="B2790" s="503" t="s">
        <v>10720</v>
      </c>
      <c r="C2790" s="502" t="s">
        <v>13</v>
      </c>
      <c r="D2790" s="502" t="s">
        <v>1308</v>
      </c>
      <c r="E2790" s="504">
        <v>1.48</v>
      </c>
    </row>
    <row r="2791" spans="1:5">
      <c r="A2791" s="502">
        <v>3856</v>
      </c>
      <c r="B2791" s="503" t="s">
        <v>10721</v>
      </c>
      <c r="C2791" s="502" t="s">
        <v>13</v>
      </c>
      <c r="D2791" s="502" t="s">
        <v>1308</v>
      </c>
      <c r="E2791" s="504">
        <v>2.0499999999999998</v>
      </c>
    </row>
    <row r="2792" spans="1:5">
      <c r="A2792" s="502">
        <v>3906</v>
      </c>
      <c r="B2792" s="503" t="s">
        <v>10722</v>
      </c>
      <c r="C2792" s="502" t="s">
        <v>13</v>
      </c>
      <c r="D2792" s="502" t="s">
        <v>1308</v>
      </c>
      <c r="E2792" s="504">
        <v>1.69</v>
      </c>
    </row>
    <row r="2793" spans="1:5">
      <c r="A2793" s="502">
        <v>3860</v>
      </c>
      <c r="B2793" s="503" t="s">
        <v>10723</v>
      </c>
      <c r="C2793" s="502" t="s">
        <v>13</v>
      </c>
      <c r="D2793" s="502" t="s">
        <v>1308</v>
      </c>
      <c r="E2793" s="504">
        <v>5.03</v>
      </c>
    </row>
    <row r="2794" spans="1:5">
      <c r="A2794" s="502">
        <v>3905</v>
      </c>
      <c r="B2794" s="503" t="s">
        <v>10724</v>
      </c>
      <c r="C2794" s="502" t="s">
        <v>13</v>
      </c>
      <c r="D2794" s="502" t="s">
        <v>1308</v>
      </c>
      <c r="E2794" s="504">
        <v>11.54</v>
      </c>
    </row>
    <row r="2795" spans="1:5">
      <c r="A2795" s="502">
        <v>3871</v>
      </c>
      <c r="B2795" s="503" t="s">
        <v>10725</v>
      </c>
      <c r="C2795" s="502" t="s">
        <v>13</v>
      </c>
      <c r="D2795" s="502" t="s">
        <v>1308</v>
      </c>
      <c r="E2795" s="504">
        <v>20.41</v>
      </c>
    </row>
    <row r="2796" spans="1:5">
      <c r="A2796" s="502">
        <v>37427</v>
      </c>
      <c r="B2796" s="503" t="s">
        <v>10726</v>
      </c>
      <c r="C2796" s="502" t="s">
        <v>13</v>
      </c>
      <c r="D2796" s="502" t="s">
        <v>1308</v>
      </c>
      <c r="E2796" s="504"/>
    </row>
    <row r="2797" spans="1:5">
      <c r="A2797" s="502">
        <v>37424</v>
      </c>
      <c r="B2797" s="503" t="s">
        <v>10727</v>
      </c>
      <c r="C2797" s="502" t="s">
        <v>13</v>
      </c>
      <c r="D2797" s="502" t="s">
        <v>1308</v>
      </c>
      <c r="E2797" s="504"/>
    </row>
    <row r="2798" spans="1:5">
      <c r="A2798" s="502">
        <v>37428</v>
      </c>
      <c r="B2798" s="503" t="s">
        <v>10728</v>
      </c>
      <c r="C2798" s="502" t="s">
        <v>13</v>
      </c>
      <c r="D2798" s="502" t="s">
        <v>1308</v>
      </c>
      <c r="E2798" s="504"/>
    </row>
    <row r="2799" spans="1:5">
      <c r="A2799" s="502">
        <v>37425</v>
      </c>
      <c r="B2799" s="503" t="s">
        <v>10729</v>
      </c>
      <c r="C2799" s="502" t="s">
        <v>13</v>
      </c>
      <c r="D2799" s="502" t="s">
        <v>1308</v>
      </c>
      <c r="E2799" s="504"/>
    </row>
    <row r="2800" spans="1:5">
      <c r="A2800" s="502">
        <v>37429</v>
      </c>
      <c r="B2800" s="503" t="s">
        <v>10730</v>
      </c>
      <c r="C2800" s="502" t="s">
        <v>13</v>
      </c>
      <c r="D2800" s="502" t="s">
        <v>1308</v>
      </c>
      <c r="E2800" s="504"/>
    </row>
    <row r="2801" spans="1:5">
      <c r="A2801" s="502">
        <v>37426</v>
      </c>
      <c r="B2801" s="503" t="s">
        <v>10731</v>
      </c>
      <c r="C2801" s="502" t="s">
        <v>13</v>
      </c>
      <c r="D2801" s="502" t="s">
        <v>1308</v>
      </c>
      <c r="E2801" s="504"/>
    </row>
    <row r="2802" spans="1:5">
      <c r="A2802" s="502">
        <v>39292</v>
      </c>
      <c r="B2802" s="503" t="s">
        <v>10732</v>
      </c>
      <c r="C2802" s="502" t="s">
        <v>13</v>
      </c>
      <c r="D2802" s="502" t="s">
        <v>1308</v>
      </c>
      <c r="E2802" s="504"/>
    </row>
    <row r="2803" spans="1:5">
      <c r="A2803" s="502">
        <v>39293</v>
      </c>
      <c r="B2803" s="503" t="s">
        <v>10733</v>
      </c>
      <c r="C2803" s="502" t="s">
        <v>13</v>
      </c>
      <c r="D2803" s="502" t="s">
        <v>1308</v>
      </c>
      <c r="E2803" s="504"/>
    </row>
    <row r="2804" spans="1:5">
      <c r="A2804" s="502">
        <v>39294</v>
      </c>
      <c r="B2804" s="503" t="s">
        <v>10734</v>
      </c>
      <c r="C2804" s="502" t="s">
        <v>13</v>
      </c>
      <c r="D2804" s="502" t="s">
        <v>1308</v>
      </c>
      <c r="E2804" s="504"/>
    </row>
    <row r="2805" spans="1:5">
      <c r="A2805" s="502">
        <v>39295</v>
      </c>
      <c r="B2805" s="503" t="s">
        <v>10735</v>
      </c>
      <c r="C2805" s="502" t="s">
        <v>13</v>
      </c>
      <c r="D2805" s="502" t="s">
        <v>1308</v>
      </c>
      <c r="E2805" s="504"/>
    </row>
    <row r="2806" spans="1:5">
      <c r="A2806" s="502">
        <v>39312</v>
      </c>
      <c r="B2806" s="503" t="s">
        <v>10736</v>
      </c>
      <c r="C2806" s="502" t="s">
        <v>13</v>
      </c>
      <c r="D2806" s="502" t="s">
        <v>1308</v>
      </c>
      <c r="E2806" s="504"/>
    </row>
    <row r="2807" spans="1:5">
      <c r="A2807" s="502">
        <v>39313</v>
      </c>
      <c r="B2807" s="503" t="s">
        <v>10737</v>
      </c>
      <c r="C2807" s="502" t="s">
        <v>13</v>
      </c>
      <c r="D2807" s="502" t="s">
        <v>1308</v>
      </c>
      <c r="E2807" s="504"/>
    </row>
    <row r="2808" spans="1:5">
      <c r="A2808" s="502">
        <v>39314</v>
      </c>
      <c r="B2808" s="503" t="s">
        <v>10738</v>
      </c>
      <c r="C2808" s="502" t="s">
        <v>13</v>
      </c>
      <c r="D2808" s="502" t="s">
        <v>1308</v>
      </c>
      <c r="E2808" s="504"/>
    </row>
    <row r="2809" spans="1:5">
      <c r="A2809" s="502">
        <v>39296</v>
      </c>
      <c r="B2809" s="503" t="s">
        <v>10739</v>
      </c>
      <c r="C2809" s="502" t="s">
        <v>13</v>
      </c>
      <c r="D2809" s="502" t="s">
        <v>1308</v>
      </c>
      <c r="E2809" s="504"/>
    </row>
    <row r="2810" spans="1:5">
      <c r="A2810" s="502">
        <v>39297</v>
      </c>
      <c r="B2810" s="503" t="s">
        <v>10740</v>
      </c>
      <c r="C2810" s="502" t="s">
        <v>13</v>
      </c>
      <c r="D2810" s="502" t="s">
        <v>1308</v>
      </c>
      <c r="E2810" s="504"/>
    </row>
    <row r="2811" spans="1:5">
      <c r="A2811" s="502">
        <v>39298</v>
      </c>
      <c r="B2811" s="503" t="s">
        <v>10741</v>
      </c>
      <c r="C2811" s="502" t="s">
        <v>13</v>
      </c>
      <c r="D2811" s="502" t="s">
        <v>1308</v>
      </c>
      <c r="E2811" s="504"/>
    </row>
    <row r="2812" spans="1:5">
      <c r="A2812" s="502">
        <v>39299</v>
      </c>
      <c r="B2812" s="503" t="s">
        <v>10742</v>
      </c>
      <c r="C2812" s="502" t="s">
        <v>13</v>
      </c>
      <c r="D2812" s="502" t="s">
        <v>1308</v>
      </c>
      <c r="E2812" s="504"/>
    </row>
    <row r="2813" spans="1:5">
      <c r="A2813" s="502">
        <v>39308</v>
      </c>
      <c r="B2813" s="503" t="s">
        <v>10743</v>
      </c>
      <c r="C2813" s="502" t="s">
        <v>13</v>
      </c>
      <c r="D2813" s="502" t="s">
        <v>1308</v>
      </c>
      <c r="E2813" s="504"/>
    </row>
    <row r="2814" spans="1:5">
      <c r="A2814" s="502">
        <v>39309</v>
      </c>
      <c r="B2814" s="503" t="s">
        <v>10744</v>
      </c>
      <c r="C2814" s="502" t="s">
        <v>13</v>
      </c>
      <c r="D2814" s="502" t="s">
        <v>1308</v>
      </c>
      <c r="E2814" s="504"/>
    </row>
    <row r="2815" spans="1:5">
      <c r="A2815" s="502">
        <v>39310</v>
      </c>
      <c r="B2815" s="503" t="s">
        <v>10745</v>
      </c>
      <c r="C2815" s="502" t="s">
        <v>13</v>
      </c>
      <c r="D2815" s="502" t="s">
        <v>1308</v>
      </c>
      <c r="E2815" s="504"/>
    </row>
    <row r="2816" spans="1:5">
      <c r="A2816" s="502">
        <v>39311</v>
      </c>
      <c r="B2816" s="503" t="s">
        <v>10746</v>
      </c>
      <c r="C2816" s="502" t="s">
        <v>13</v>
      </c>
      <c r="D2816" s="502" t="s">
        <v>1308</v>
      </c>
      <c r="E2816" s="504"/>
    </row>
    <row r="2817" spans="1:5">
      <c r="A2817" s="502">
        <v>11519</v>
      </c>
      <c r="B2817" s="503" t="s">
        <v>10747</v>
      </c>
      <c r="C2817" s="502" t="s">
        <v>8341</v>
      </c>
      <c r="D2817" s="502" t="s">
        <v>1308</v>
      </c>
      <c r="E2817" s="504">
        <v>59.35</v>
      </c>
    </row>
    <row r="2818" spans="1:5">
      <c r="A2818" s="502">
        <v>11520</v>
      </c>
      <c r="B2818" s="503" t="s">
        <v>10748</v>
      </c>
      <c r="C2818" s="502" t="s">
        <v>8341</v>
      </c>
      <c r="D2818" s="502" t="s">
        <v>1308</v>
      </c>
      <c r="E2818" s="504">
        <v>27.44</v>
      </c>
    </row>
    <row r="2819" spans="1:5">
      <c r="A2819" s="502">
        <v>11518</v>
      </c>
      <c r="B2819" s="503" t="s">
        <v>10749</v>
      </c>
      <c r="C2819" s="502" t="s">
        <v>8341</v>
      </c>
      <c r="D2819" s="502" t="s">
        <v>1308</v>
      </c>
      <c r="E2819" s="504">
        <v>99.76</v>
      </c>
    </row>
    <row r="2820" spans="1:5">
      <c r="A2820" s="502">
        <v>38473</v>
      </c>
      <c r="B2820" s="503" t="s">
        <v>10750</v>
      </c>
      <c r="C2820" s="502" t="s">
        <v>13</v>
      </c>
      <c r="D2820" s="502" t="s">
        <v>1308</v>
      </c>
      <c r="E2820" s="504">
        <v>142.29</v>
      </c>
    </row>
    <row r="2821" spans="1:5">
      <c r="A2821" s="502">
        <v>4244</v>
      </c>
      <c r="B2821" s="503" t="s">
        <v>10751</v>
      </c>
      <c r="C2821" s="502" t="s">
        <v>250</v>
      </c>
      <c r="D2821" s="502" t="s">
        <v>1308</v>
      </c>
      <c r="E2821" s="504">
        <v>21.26</v>
      </c>
    </row>
    <row r="2822" spans="1:5">
      <c r="A2822" s="502">
        <v>40977</v>
      </c>
      <c r="B2822" s="503" t="s">
        <v>10752</v>
      </c>
      <c r="C2822" s="502" t="s">
        <v>1176</v>
      </c>
      <c r="D2822" s="502" t="s">
        <v>1308</v>
      </c>
      <c r="E2822" s="504">
        <v>3792.3</v>
      </c>
    </row>
    <row r="2823" spans="1:5">
      <c r="A2823" s="502">
        <v>4115</v>
      </c>
      <c r="B2823" s="503" t="s">
        <v>10753</v>
      </c>
      <c r="C2823" s="502" t="s">
        <v>12</v>
      </c>
      <c r="D2823" s="502" t="s">
        <v>1308</v>
      </c>
      <c r="E2823" s="504">
        <v>31.31</v>
      </c>
    </row>
    <row r="2824" spans="1:5">
      <c r="A2824" s="502">
        <v>4119</v>
      </c>
      <c r="B2824" s="503" t="s">
        <v>10754</v>
      </c>
      <c r="C2824" s="502" t="s">
        <v>12</v>
      </c>
      <c r="D2824" s="502" t="s">
        <v>1308</v>
      </c>
      <c r="E2824" s="504">
        <v>63.24</v>
      </c>
    </row>
    <row r="2825" spans="1:5">
      <c r="A2825" s="502">
        <v>2794</v>
      </c>
      <c r="B2825" s="503" t="s">
        <v>10755</v>
      </c>
      <c r="C2825" s="502" t="s">
        <v>12</v>
      </c>
      <c r="D2825" s="502" t="s">
        <v>1308</v>
      </c>
      <c r="E2825" s="504">
        <v>167.76</v>
      </c>
    </row>
    <row r="2826" spans="1:5">
      <c r="A2826" s="502">
        <v>2788</v>
      </c>
      <c r="B2826" s="503" t="s">
        <v>10756</v>
      </c>
      <c r="C2826" s="502" t="s">
        <v>12</v>
      </c>
      <c r="D2826" s="502" t="s">
        <v>1308</v>
      </c>
      <c r="E2826" s="504">
        <v>244.39</v>
      </c>
    </row>
    <row r="2827" spans="1:5">
      <c r="A2827" s="502">
        <v>4006</v>
      </c>
      <c r="B2827" s="503" t="s">
        <v>10757</v>
      </c>
      <c r="C2827" s="502" t="s">
        <v>16</v>
      </c>
      <c r="D2827" s="502" t="s">
        <v>1308</v>
      </c>
      <c r="E2827" s="504">
        <v>1730.71</v>
      </c>
    </row>
    <row r="2828" spans="1:5">
      <c r="A2828" s="502">
        <v>36151</v>
      </c>
      <c r="B2828" s="503" t="s">
        <v>10758</v>
      </c>
      <c r="C2828" s="502" t="s">
        <v>13</v>
      </c>
      <c r="D2828" s="502" t="s">
        <v>1308</v>
      </c>
      <c r="E2828" s="504">
        <v>27.58</v>
      </c>
    </row>
    <row r="2829" spans="1:5">
      <c r="A2829" s="502">
        <v>37461</v>
      </c>
      <c r="B2829" s="503" t="s">
        <v>10759</v>
      </c>
      <c r="C2829" s="502" t="s">
        <v>12</v>
      </c>
      <c r="D2829" s="502" t="s">
        <v>1308</v>
      </c>
      <c r="E2829" s="504">
        <v>18.739999999999998</v>
      </c>
    </row>
    <row r="2830" spans="1:5">
      <c r="A2830" s="502">
        <v>37460</v>
      </c>
      <c r="B2830" s="503" t="s">
        <v>10760</v>
      </c>
      <c r="C2830" s="502" t="s">
        <v>12</v>
      </c>
      <c r="D2830" s="502" t="s">
        <v>1308</v>
      </c>
      <c r="E2830" s="504">
        <v>25.59</v>
      </c>
    </row>
    <row r="2831" spans="1:5">
      <c r="A2831" s="502">
        <v>37458</v>
      </c>
      <c r="B2831" s="503" t="s">
        <v>10761</v>
      </c>
      <c r="C2831" s="502" t="s">
        <v>12</v>
      </c>
      <c r="D2831" s="502" t="s">
        <v>1335</v>
      </c>
      <c r="E2831" s="504">
        <v>7.5</v>
      </c>
    </row>
    <row r="2832" spans="1:5">
      <c r="A2832" s="502">
        <v>37454</v>
      </c>
      <c r="B2832" s="503" t="s">
        <v>10762</v>
      </c>
      <c r="C2832" s="502" t="s">
        <v>12</v>
      </c>
      <c r="D2832" s="502" t="s">
        <v>1308</v>
      </c>
      <c r="E2832" s="504">
        <v>1.97</v>
      </c>
    </row>
    <row r="2833" spans="1:5">
      <c r="A2833" s="502">
        <v>37455</v>
      </c>
      <c r="B2833" s="503" t="s">
        <v>10763</v>
      </c>
      <c r="C2833" s="502" t="s">
        <v>12</v>
      </c>
      <c r="D2833" s="502" t="s">
        <v>1308</v>
      </c>
      <c r="E2833" s="504">
        <v>3.31</v>
      </c>
    </row>
    <row r="2834" spans="1:5">
      <c r="A2834" s="502">
        <v>37459</v>
      </c>
      <c r="B2834" s="503" t="s">
        <v>10764</v>
      </c>
      <c r="C2834" s="502" t="s">
        <v>12</v>
      </c>
      <c r="D2834" s="502" t="s">
        <v>1308</v>
      </c>
      <c r="E2834" s="504">
        <v>10.53</v>
      </c>
    </row>
    <row r="2835" spans="1:5">
      <c r="A2835" s="502">
        <v>37457</v>
      </c>
      <c r="B2835" s="503" t="s">
        <v>10765</v>
      </c>
      <c r="C2835" s="502" t="s">
        <v>12</v>
      </c>
      <c r="D2835" s="502" t="s">
        <v>1308</v>
      </c>
      <c r="E2835" s="504">
        <v>5.05</v>
      </c>
    </row>
    <row r="2836" spans="1:5">
      <c r="A2836" s="502">
        <v>37456</v>
      </c>
      <c r="B2836" s="503" t="s">
        <v>10766</v>
      </c>
      <c r="C2836" s="502" t="s">
        <v>12</v>
      </c>
      <c r="D2836" s="502" t="s">
        <v>1308</v>
      </c>
      <c r="E2836" s="504">
        <v>2.66</v>
      </c>
    </row>
    <row r="2837" spans="1:5">
      <c r="A2837" s="502">
        <v>21029</v>
      </c>
      <c r="B2837" s="503" t="s">
        <v>10767</v>
      </c>
      <c r="C2837" s="502" t="s">
        <v>13</v>
      </c>
      <c r="D2837" s="502" t="s">
        <v>1335</v>
      </c>
      <c r="E2837" s="504">
        <v>320</v>
      </c>
    </row>
    <row r="2838" spans="1:5">
      <c r="A2838" s="502">
        <v>21030</v>
      </c>
      <c r="B2838" s="503" t="s">
        <v>10768</v>
      </c>
      <c r="C2838" s="502" t="s">
        <v>13</v>
      </c>
      <c r="D2838" s="502" t="s">
        <v>1308</v>
      </c>
      <c r="E2838" s="504">
        <v>394.45</v>
      </c>
    </row>
    <row r="2839" spans="1:5">
      <c r="A2839" s="502">
        <v>21031</v>
      </c>
      <c r="B2839" s="503" t="s">
        <v>10769</v>
      </c>
      <c r="C2839" s="502" t="s">
        <v>13</v>
      </c>
      <c r="D2839" s="502" t="s">
        <v>1308</v>
      </c>
      <c r="E2839" s="504">
        <v>491.08</v>
      </c>
    </row>
    <row r="2840" spans="1:5">
      <c r="A2840" s="502">
        <v>21032</v>
      </c>
      <c r="B2840" s="503" t="s">
        <v>10770</v>
      </c>
      <c r="C2840" s="502" t="s">
        <v>13</v>
      </c>
      <c r="D2840" s="502" t="s">
        <v>1308</v>
      </c>
      <c r="E2840" s="504">
        <v>524.35</v>
      </c>
    </row>
    <row r="2841" spans="1:5">
      <c r="A2841" s="502">
        <v>37527</v>
      </c>
      <c r="B2841" s="503" t="s">
        <v>10771</v>
      </c>
      <c r="C2841" s="502" t="s">
        <v>13</v>
      </c>
      <c r="D2841" s="502" t="s">
        <v>1308</v>
      </c>
      <c r="E2841" s="504">
        <v>473.66</v>
      </c>
    </row>
    <row r="2842" spans="1:5">
      <c r="A2842" s="502">
        <v>37528</v>
      </c>
      <c r="B2842" s="503" t="s">
        <v>10772</v>
      </c>
      <c r="C2842" s="502" t="s">
        <v>13</v>
      </c>
      <c r="D2842" s="502" t="s">
        <v>1308</v>
      </c>
      <c r="E2842" s="504">
        <v>564.75</v>
      </c>
    </row>
    <row r="2843" spans="1:5">
      <c r="A2843" s="502">
        <v>37529</v>
      </c>
      <c r="B2843" s="503" t="s">
        <v>10773</v>
      </c>
      <c r="C2843" s="502" t="s">
        <v>13</v>
      </c>
      <c r="D2843" s="502" t="s">
        <v>1308</v>
      </c>
      <c r="E2843" s="504">
        <v>570.29</v>
      </c>
    </row>
    <row r="2844" spans="1:5">
      <c r="A2844" s="502">
        <v>37530</v>
      </c>
      <c r="B2844" s="503" t="s">
        <v>10774</v>
      </c>
      <c r="C2844" s="502" t="s">
        <v>13</v>
      </c>
      <c r="D2844" s="502" t="s">
        <v>1308</v>
      </c>
      <c r="E2844" s="504">
        <v>744.55</v>
      </c>
    </row>
    <row r="2845" spans="1:5">
      <c r="A2845" s="502">
        <v>21034</v>
      </c>
      <c r="B2845" s="503" t="s">
        <v>10775</v>
      </c>
      <c r="C2845" s="502" t="s">
        <v>13</v>
      </c>
      <c r="D2845" s="502" t="s">
        <v>1308</v>
      </c>
      <c r="E2845" s="504">
        <v>635.24</v>
      </c>
    </row>
    <row r="2846" spans="1:5">
      <c r="A2846" s="502">
        <v>37531</v>
      </c>
      <c r="B2846" s="503" t="s">
        <v>10776</v>
      </c>
      <c r="C2846" s="502" t="s">
        <v>13</v>
      </c>
      <c r="D2846" s="502" t="s">
        <v>1308</v>
      </c>
      <c r="E2846" s="504">
        <v>800</v>
      </c>
    </row>
    <row r="2847" spans="1:5">
      <c r="A2847" s="502">
        <v>21036</v>
      </c>
      <c r="B2847" s="503" t="s">
        <v>10777</v>
      </c>
      <c r="C2847" s="502" t="s">
        <v>13</v>
      </c>
      <c r="D2847" s="502" t="s">
        <v>1308</v>
      </c>
      <c r="E2847" s="504">
        <v>972.67</v>
      </c>
    </row>
    <row r="2848" spans="1:5">
      <c r="A2848" s="502">
        <v>21037</v>
      </c>
      <c r="B2848" s="503" t="s">
        <v>10778</v>
      </c>
      <c r="C2848" s="502" t="s">
        <v>13</v>
      </c>
      <c r="D2848" s="502" t="s">
        <v>1308</v>
      </c>
      <c r="E2848" s="504">
        <v>1108.9100000000001</v>
      </c>
    </row>
    <row r="2849" spans="1:5">
      <c r="A2849" s="502">
        <v>20185</v>
      </c>
      <c r="B2849" s="503" t="s">
        <v>10779</v>
      </c>
      <c r="C2849" s="502" t="s">
        <v>12</v>
      </c>
      <c r="D2849" s="502" t="s">
        <v>1308</v>
      </c>
      <c r="E2849" s="504">
        <v>30.46</v>
      </c>
    </row>
    <row r="2850" spans="1:5">
      <c r="A2850" s="502">
        <v>20260</v>
      </c>
      <c r="B2850" s="503" t="s">
        <v>10780</v>
      </c>
      <c r="C2850" s="502" t="s">
        <v>13</v>
      </c>
      <c r="D2850" s="502" t="s">
        <v>1308</v>
      </c>
      <c r="E2850" s="504">
        <v>24.5</v>
      </c>
    </row>
    <row r="2851" spans="1:5">
      <c r="A2851" s="502">
        <v>37523</v>
      </c>
      <c r="B2851" s="503" t="s">
        <v>10781</v>
      </c>
      <c r="C2851" s="502" t="s">
        <v>13</v>
      </c>
      <c r="D2851" s="502" t="s">
        <v>1308</v>
      </c>
      <c r="E2851" s="504"/>
    </row>
    <row r="2852" spans="1:5">
      <c r="A2852" s="502">
        <v>37515</v>
      </c>
      <c r="B2852" s="503" t="s">
        <v>10782</v>
      </c>
      <c r="C2852" s="502" t="s">
        <v>13</v>
      </c>
      <c r="D2852" s="502" t="s">
        <v>1335</v>
      </c>
      <c r="E2852" s="504"/>
    </row>
    <row r="2853" spans="1:5">
      <c r="A2853" s="502">
        <v>12899</v>
      </c>
      <c r="B2853" s="503" t="s">
        <v>10783</v>
      </c>
      <c r="C2853" s="502" t="s">
        <v>13</v>
      </c>
      <c r="D2853" s="502" t="s">
        <v>1308</v>
      </c>
      <c r="E2853" s="504"/>
    </row>
    <row r="2854" spans="1:5">
      <c r="A2854" s="502">
        <v>12898</v>
      </c>
      <c r="B2854" s="503" t="s">
        <v>10784</v>
      </c>
      <c r="C2854" s="502" t="s">
        <v>13</v>
      </c>
      <c r="D2854" s="502" t="s">
        <v>1335</v>
      </c>
      <c r="E2854" s="504"/>
    </row>
    <row r="2855" spans="1:5">
      <c r="A2855" s="502">
        <v>39699</v>
      </c>
      <c r="B2855" s="503" t="s">
        <v>10785</v>
      </c>
      <c r="C2855" s="502" t="s">
        <v>15</v>
      </c>
      <c r="D2855" s="502" t="s">
        <v>1308</v>
      </c>
      <c r="E2855" s="504">
        <v>16.73</v>
      </c>
    </row>
    <row r="2856" spans="1:5">
      <c r="A2856" s="502">
        <v>39696</v>
      </c>
      <c r="B2856" s="503" t="s">
        <v>10786</v>
      </c>
      <c r="C2856" s="502" t="s">
        <v>15</v>
      </c>
      <c r="D2856" s="502" t="s">
        <v>1335</v>
      </c>
      <c r="E2856" s="504">
        <v>6.5</v>
      </c>
    </row>
    <row r="2857" spans="1:5">
      <c r="A2857" s="502">
        <v>42528</v>
      </c>
      <c r="B2857" s="503" t="s">
        <v>10787</v>
      </c>
      <c r="C2857" s="502" t="s">
        <v>15</v>
      </c>
      <c r="D2857" s="502" t="s">
        <v>1308</v>
      </c>
      <c r="E2857" s="504">
        <v>9.24</v>
      </c>
    </row>
    <row r="2858" spans="1:5">
      <c r="A2858" s="502">
        <v>39700</v>
      </c>
      <c r="B2858" s="503" t="s">
        <v>10788</v>
      </c>
      <c r="C2858" s="502" t="s">
        <v>15</v>
      </c>
      <c r="D2858" s="502" t="s">
        <v>1308</v>
      </c>
      <c r="E2858" s="504">
        <v>24.09</v>
      </c>
    </row>
    <row r="2859" spans="1:5">
      <c r="A2859" s="502">
        <v>4014</v>
      </c>
      <c r="B2859" s="503" t="s">
        <v>10789</v>
      </c>
      <c r="C2859" s="502" t="s">
        <v>15</v>
      </c>
      <c r="D2859" s="502" t="s">
        <v>1308</v>
      </c>
      <c r="E2859" s="504">
        <v>49.59</v>
      </c>
    </row>
    <row r="2860" spans="1:5">
      <c r="A2860" s="502">
        <v>4015</v>
      </c>
      <c r="B2860" s="503" t="s">
        <v>10790</v>
      </c>
      <c r="C2860" s="502" t="s">
        <v>15</v>
      </c>
      <c r="D2860" s="502" t="s">
        <v>1308</v>
      </c>
      <c r="E2860" s="504">
        <v>60.9</v>
      </c>
    </row>
    <row r="2861" spans="1:5">
      <c r="A2861" s="502">
        <v>4017</v>
      </c>
      <c r="B2861" s="503" t="s">
        <v>10791</v>
      </c>
      <c r="C2861" s="502" t="s">
        <v>15</v>
      </c>
      <c r="D2861" s="502" t="s">
        <v>1308</v>
      </c>
      <c r="E2861" s="504">
        <v>88.61</v>
      </c>
    </row>
    <row r="2862" spans="1:5">
      <c r="A2862" s="502">
        <v>11621</v>
      </c>
      <c r="B2862" s="503" t="s">
        <v>10792</v>
      </c>
      <c r="C2862" s="502" t="s">
        <v>15</v>
      </c>
      <c r="D2862" s="502" t="s">
        <v>1308</v>
      </c>
      <c r="E2862" s="504">
        <v>47.93</v>
      </c>
    </row>
    <row r="2863" spans="1:5">
      <c r="A2863" s="502">
        <v>4016</v>
      </c>
      <c r="B2863" s="503" t="s">
        <v>10793</v>
      </c>
      <c r="C2863" s="502" t="s">
        <v>15</v>
      </c>
      <c r="D2863" s="502" t="s">
        <v>1335</v>
      </c>
      <c r="E2863" s="504">
        <v>35</v>
      </c>
    </row>
    <row r="2864" spans="1:5">
      <c r="A2864" s="502">
        <v>38544</v>
      </c>
      <c r="B2864" s="503" t="s">
        <v>10794</v>
      </c>
      <c r="C2864" s="502" t="s">
        <v>15</v>
      </c>
      <c r="D2864" s="502" t="s">
        <v>1308</v>
      </c>
      <c r="E2864" s="504">
        <v>8.98</v>
      </c>
    </row>
    <row r="2865" spans="1:5">
      <c r="A2865" s="502">
        <v>38545</v>
      </c>
      <c r="B2865" s="503" t="s">
        <v>10795</v>
      </c>
      <c r="C2865" s="502" t="s">
        <v>15</v>
      </c>
      <c r="D2865" s="502" t="s">
        <v>1308</v>
      </c>
      <c r="E2865" s="504">
        <v>5.77</v>
      </c>
    </row>
    <row r="2866" spans="1:5">
      <c r="A2866" s="502">
        <v>42527</v>
      </c>
      <c r="B2866" s="503" t="s">
        <v>10796</v>
      </c>
      <c r="C2866" s="502" t="s">
        <v>15</v>
      </c>
      <c r="D2866" s="502" t="s">
        <v>1308</v>
      </c>
      <c r="E2866" s="504">
        <v>24.42</v>
      </c>
    </row>
    <row r="2867" spans="1:5">
      <c r="A2867" s="502">
        <v>39323</v>
      </c>
      <c r="B2867" s="503" t="s">
        <v>10797</v>
      </c>
      <c r="C2867" s="502" t="s">
        <v>15</v>
      </c>
      <c r="D2867" s="502" t="s">
        <v>1308</v>
      </c>
      <c r="E2867" s="504">
        <v>22.02</v>
      </c>
    </row>
    <row r="2868" spans="1:5">
      <c r="A2868" s="502">
        <v>626</v>
      </c>
      <c r="B2868" s="503" t="s">
        <v>10798</v>
      </c>
      <c r="C2868" s="502" t="s">
        <v>27</v>
      </c>
      <c r="D2868" s="502" t="s">
        <v>1335</v>
      </c>
      <c r="E2868" s="504">
        <v>20.22</v>
      </c>
    </row>
    <row r="2869" spans="1:5">
      <c r="A2869" s="502">
        <v>44504</v>
      </c>
      <c r="B2869" s="503" t="s">
        <v>10799</v>
      </c>
      <c r="C2869" s="502" t="s">
        <v>15</v>
      </c>
      <c r="D2869" s="502" t="s">
        <v>1308</v>
      </c>
      <c r="E2869" s="504"/>
    </row>
    <row r="2870" spans="1:5">
      <c r="A2870" s="502">
        <v>44505</v>
      </c>
      <c r="B2870" s="503" t="s">
        <v>10800</v>
      </c>
      <c r="C2870" s="502" t="s">
        <v>15</v>
      </c>
      <c r="D2870" s="502" t="s">
        <v>1308</v>
      </c>
      <c r="E2870" s="504"/>
    </row>
    <row r="2871" spans="1:5">
      <c r="A2871" s="502">
        <v>44506</v>
      </c>
      <c r="B2871" s="503" t="s">
        <v>10801</v>
      </c>
      <c r="C2871" s="502" t="s">
        <v>15</v>
      </c>
      <c r="D2871" s="502" t="s">
        <v>1308</v>
      </c>
      <c r="E2871" s="504"/>
    </row>
    <row r="2872" spans="1:5">
      <c r="A2872" s="502">
        <v>44507</v>
      </c>
      <c r="B2872" s="503" t="s">
        <v>10802</v>
      </c>
      <c r="C2872" s="502" t="s">
        <v>15</v>
      </c>
      <c r="D2872" s="502" t="s">
        <v>1308</v>
      </c>
      <c r="E2872" s="504"/>
    </row>
    <row r="2873" spans="1:5">
      <c r="A2873" s="502">
        <v>44508</v>
      </c>
      <c r="B2873" s="503" t="s">
        <v>10803</v>
      </c>
      <c r="C2873" s="502" t="s">
        <v>15</v>
      </c>
      <c r="D2873" s="502" t="s">
        <v>1308</v>
      </c>
      <c r="E2873" s="504"/>
    </row>
    <row r="2874" spans="1:5">
      <c r="A2874" s="502">
        <v>44509</v>
      </c>
      <c r="B2874" s="503" t="s">
        <v>10804</v>
      </c>
      <c r="C2874" s="502" t="s">
        <v>15</v>
      </c>
      <c r="D2874" s="502" t="s">
        <v>1308</v>
      </c>
      <c r="E2874" s="504"/>
    </row>
    <row r="2875" spans="1:5">
      <c r="A2875" s="502">
        <v>44510</v>
      </c>
      <c r="B2875" s="503" t="s">
        <v>10805</v>
      </c>
      <c r="C2875" s="502" t="s">
        <v>15</v>
      </c>
      <c r="D2875" s="502" t="s">
        <v>1308</v>
      </c>
      <c r="E2875" s="504"/>
    </row>
    <row r="2876" spans="1:5">
      <c r="A2876" s="502">
        <v>44512</v>
      </c>
      <c r="B2876" s="503" t="s">
        <v>10806</v>
      </c>
      <c r="C2876" s="502" t="s">
        <v>15</v>
      </c>
      <c r="D2876" s="502" t="s">
        <v>1308</v>
      </c>
      <c r="E2876" s="504"/>
    </row>
    <row r="2877" spans="1:5">
      <c r="A2877" s="502">
        <v>44513</v>
      </c>
      <c r="B2877" s="503" t="s">
        <v>10807</v>
      </c>
      <c r="C2877" s="502" t="s">
        <v>15</v>
      </c>
      <c r="D2877" s="502" t="s">
        <v>1308</v>
      </c>
      <c r="E2877" s="504"/>
    </row>
    <row r="2878" spans="1:5">
      <c r="A2878" s="502">
        <v>44514</v>
      </c>
      <c r="B2878" s="503" t="s">
        <v>10808</v>
      </c>
      <c r="C2878" s="502" t="s">
        <v>15</v>
      </c>
      <c r="D2878" s="502" t="s">
        <v>1308</v>
      </c>
      <c r="E2878" s="504"/>
    </row>
    <row r="2879" spans="1:5">
      <c r="A2879" s="502">
        <v>44515</v>
      </c>
      <c r="B2879" s="503" t="s">
        <v>10809</v>
      </c>
      <c r="C2879" s="502" t="s">
        <v>15</v>
      </c>
      <c r="D2879" s="502" t="s">
        <v>1308</v>
      </c>
      <c r="E2879" s="504"/>
    </row>
    <row r="2880" spans="1:5">
      <c r="A2880" s="502">
        <v>44511</v>
      </c>
      <c r="B2880" s="503" t="s">
        <v>10810</v>
      </c>
      <c r="C2880" s="502" t="s">
        <v>15</v>
      </c>
      <c r="D2880" s="502" t="s">
        <v>1308</v>
      </c>
      <c r="E2880" s="504"/>
    </row>
    <row r="2881" spans="1:5">
      <c r="A2881" s="502">
        <v>44516</v>
      </c>
      <c r="B2881" s="503" t="s">
        <v>10811</v>
      </c>
      <c r="C2881" s="502" t="s">
        <v>15</v>
      </c>
      <c r="D2881" s="502" t="s">
        <v>1308</v>
      </c>
      <c r="E2881" s="504"/>
    </row>
    <row r="2882" spans="1:5">
      <c r="A2882" s="502">
        <v>44517</v>
      </c>
      <c r="B2882" s="503" t="s">
        <v>10812</v>
      </c>
      <c r="C2882" s="502" t="s">
        <v>15</v>
      </c>
      <c r="D2882" s="502" t="s">
        <v>1308</v>
      </c>
      <c r="E2882" s="504"/>
    </row>
    <row r="2883" spans="1:5">
      <c r="A2883" s="502">
        <v>11479</v>
      </c>
      <c r="B2883" s="503" t="s">
        <v>10813</v>
      </c>
      <c r="C2883" s="502" t="s">
        <v>13</v>
      </c>
      <c r="D2883" s="502" t="s">
        <v>1308</v>
      </c>
      <c r="E2883" s="504">
        <v>41.67</v>
      </c>
    </row>
    <row r="2884" spans="1:5">
      <c r="A2884" s="502">
        <v>11481</v>
      </c>
      <c r="B2884" s="503" t="s">
        <v>10814</v>
      </c>
      <c r="C2884" s="502" t="s">
        <v>13</v>
      </c>
      <c r="D2884" s="502" t="s">
        <v>1308</v>
      </c>
      <c r="E2884" s="504">
        <v>37.700000000000003</v>
      </c>
    </row>
    <row r="2885" spans="1:5">
      <c r="A2885" s="502">
        <v>43609</v>
      </c>
      <c r="B2885" s="503" t="s">
        <v>10815</v>
      </c>
      <c r="C2885" s="502" t="s">
        <v>13</v>
      </c>
      <c r="D2885" s="502" t="s">
        <v>1308</v>
      </c>
      <c r="E2885" s="504">
        <v>37.700000000000003</v>
      </c>
    </row>
    <row r="2886" spans="1:5">
      <c r="A2886" s="502">
        <v>11478</v>
      </c>
      <c r="B2886" s="503" t="s">
        <v>10816</v>
      </c>
      <c r="C2886" s="502" t="s">
        <v>13</v>
      </c>
      <c r="D2886" s="502" t="s">
        <v>1308</v>
      </c>
      <c r="E2886" s="504">
        <v>71.5</v>
      </c>
    </row>
    <row r="2887" spans="1:5">
      <c r="A2887" s="502">
        <v>43608</v>
      </c>
      <c r="B2887" s="503" t="s">
        <v>10817</v>
      </c>
      <c r="C2887" s="502" t="s">
        <v>13</v>
      </c>
      <c r="D2887" s="502" t="s">
        <v>1308</v>
      </c>
      <c r="E2887" s="504">
        <v>54.56</v>
      </c>
    </row>
    <row r="2888" spans="1:5">
      <c r="A2888" s="502">
        <v>11476</v>
      </c>
      <c r="B2888" s="503" t="s">
        <v>10818</v>
      </c>
      <c r="C2888" s="502" t="s">
        <v>13</v>
      </c>
      <c r="D2888" s="502" t="s">
        <v>1308</v>
      </c>
      <c r="E2888" s="504">
        <v>54.56</v>
      </c>
    </row>
    <row r="2889" spans="1:5">
      <c r="A2889" s="502">
        <v>40637</v>
      </c>
      <c r="B2889" s="503" t="s">
        <v>10819</v>
      </c>
      <c r="C2889" s="502" t="s">
        <v>13</v>
      </c>
      <c r="D2889" s="502" t="s">
        <v>1308</v>
      </c>
      <c r="E2889" s="504"/>
    </row>
    <row r="2890" spans="1:5">
      <c r="A2890" s="502">
        <v>13836</v>
      </c>
      <c r="B2890" s="503" t="s">
        <v>10820</v>
      </c>
      <c r="C2890" s="502" t="s">
        <v>13</v>
      </c>
      <c r="D2890" s="502" t="s">
        <v>1308</v>
      </c>
      <c r="E2890" s="504"/>
    </row>
    <row r="2891" spans="1:5">
      <c r="A2891" s="502">
        <v>14534</v>
      </c>
      <c r="B2891" s="503" t="s">
        <v>10821</v>
      </c>
      <c r="C2891" s="502" t="s">
        <v>13</v>
      </c>
      <c r="D2891" s="502" t="s">
        <v>1308</v>
      </c>
      <c r="E2891" s="504"/>
    </row>
    <row r="2892" spans="1:5">
      <c r="A2892" s="502">
        <v>14619</v>
      </c>
      <c r="B2892" s="503" t="s">
        <v>10822</v>
      </c>
      <c r="C2892" s="502" t="s">
        <v>13</v>
      </c>
      <c r="D2892" s="502" t="s">
        <v>1308</v>
      </c>
      <c r="E2892" s="504">
        <v>18489.66</v>
      </c>
    </row>
    <row r="2893" spans="1:5">
      <c r="A2893" s="502">
        <v>14535</v>
      </c>
      <c r="B2893" s="503" t="s">
        <v>10823</v>
      </c>
      <c r="C2893" s="502" t="s">
        <v>13</v>
      </c>
      <c r="D2893" s="502" t="s">
        <v>1308</v>
      </c>
      <c r="E2893" s="504"/>
    </row>
    <row r="2894" spans="1:5">
      <c r="A2894" s="502">
        <v>39813</v>
      </c>
      <c r="B2894" s="503" t="s">
        <v>10824</v>
      </c>
      <c r="C2894" s="502" t="s">
        <v>13</v>
      </c>
      <c r="D2894" s="502" t="s">
        <v>1308</v>
      </c>
      <c r="E2894" s="504"/>
    </row>
    <row r="2895" spans="1:5">
      <c r="A2895" s="502">
        <v>12868</v>
      </c>
      <c r="B2895" s="503" t="s">
        <v>10825</v>
      </c>
      <c r="C2895" s="502" t="s">
        <v>250</v>
      </c>
      <c r="D2895" s="502" t="s">
        <v>1308</v>
      </c>
      <c r="E2895" s="504">
        <v>20.21</v>
      </c>
    </row>
    <row r="2896" spans="1:5">
      <c r="A2896" s="502">
        <v>40916</v>
      </c>
      <c r="B2896" s="503" t="s">
        <v>10826</v>
      </c>
      <c r="C2896" s="502" t="s">
        <v>1176</v>
      </c>
      <c r="D2896" s="502" t="s">
        <v>1308</v>
      </c>
      <c r="E2896" s="504">
        <v>3605.39</v>
      </c>
    </row>
    <row r="2897" spans="1:5">
      <c r="A2897" s="502">
        <v>4755</v>
      </c>
      <c r="B2897" s="503" t="s">
        <v>10827</v>
      </c>
      <c r="C2897" s="502" t="s">
        <v>250</v>
      </c>
      <c r="D2897" s="502" t="s">
        <v>1308</v>
      </c>
      <c r="E2897" s="504">
        <v>21.83</v>
      </c>
    </row>
    <row r="2898" spans="1:5">
      <c r="A2898" s="502">
        <v>41067</v>
      </c>
      <c r="B2898" s="503" t="s">
        <v>10828</v>
      </c>
      <c r="C2898" s="502" t="s">
        <v>1176</v>
      </c>
      <c r="D2898" s="502" t="s">
        <v>1308</v>
      </c>
      <c r="E2898" s="504">
        <v>3890.2</v>
      </c>
    </row>
    <row r="2899" spans="1:5">
      <c r="A2899" s="502">
        <v>38463</v>
      </c>
      <c r="B2899" s="503" t="s">
        <v>10829</v>
      </c>
      <c r="C2899" s="502" t="s">
        <v>13</v>
      </c>
      <c r="D2899" s="502" t="s">
        <v>1308</v>
      </c>
      <c r="E2899" s="504">
        <v>34.57</v>
      </c>
    </row>
    <row r="2900" spans="1:5">
      <c r="A2900" s="502">
        <v>40703</v>
      </c>
      <c r="B2900" s="503" t="s">
        <v>10830</v>
      </c>
      <c r="C2900" s="502" t="s">
        <v>13</v>
      </c>
      <c r="D2900" s="502" t="s">
        <v>1335</v>
      </c>
      <c r="E2900" s="504"/>
    </row>
    <row r="2901" spans="1:5">
      <c r="A2901" s="502">
        <v>14531</v>
      </c>
      <c r="B2901" s="503" t="s">
        <v>10831</v>
      </c>
      <c r="C2901" s="502" t="s">
        <v>13</v>
      </c>
      <c r="D2901" s="502" t="s">
        <v>1308</v>
      </c>
      <c r="E2901" s="504"/>
    </row>
    <row r="2902" spans="1:5">
      <c r="A2902" s="502">
        <v>36533</v>
      </c>
      <c r="B2902" s="503" t="s">
        <v>10832</v>
      </c>
      <c r="C2902" s="502" t="s">
        <v>13</v>
      </c>
      <c r="D2902" s="502" t="s">
        <v>1308</v>
      </c>
      <c r="E2902" s="504"/>
    </row>
    <row r="2903" spans="1:5">
      <c r="A2903" s="502">
        <v>11616</v>
      </c>
      <c r="B2903" s="503" t="s">
        <v>10833</v>
      </c>
      <c r="C2903" s="502" t="s">
        <v>13</v>
      </c>
      <c r="D2903" s="502" t="s">
        <v>1308</v>
      </c>
      <c r="E2903" s="504"/>
    </row>
    <row r="2904" spans="1:5">
      <c r="A2904" s="502">
        <v>41898</v>
      </c>
      <c r="B2904" s="503" t="s">
        <v>10834</v>
      </c>
      <c r="C2904" s="502" t="s">
        <v>13</v>
      </c>
      <c r="D2904" s="502" t="s">
        <v>1308</v>
      </c>
      <c r="E2904" s="504"/>
    </row>
    <row r="2905" spans="1:5">
      <c r="A2905" s="502">
        <v>13447</v>
      </c>
      <c r="B2905" s="503" t="s">
        <v>10835</v>
      </c>
      <c r="C2905" s="502" t="s">
        <v>13</v>
      </c>
      <c r="D2905" s="502" t="s">
        <v>1308</v>
      </c>
      <c r="E2905" s="504"/>
    </row>
    <row r="2906" spans="1:5">
      <c r="A2906" s="502">
        <v>14529</v>
      </c>
      <c r="B2906" s="503" t="s">
        <v>10836</v>
      </c>
      <c r="C2906" s="502" t="s">
        <v>13</v>
      </c>
      <c r="D2906" s="502" t="s">
        <v>1308</v>
      </c>
      <c r="E2906" s="504"/>
    </row>
    <row r="2907" spans="1:5">
      <c r="A2907" s="502">
        <v>10747</v>
      </c>
      <c r="B2907" s="503" t="s">
        <v>10837</v>
      </c>
      <c r="C2907" s="502" t="s">
        <v>13</v>
      </c>
      <c r="D2907" s="502" t="s">
        <v>1308</v>
      </c>
      <c r="E2907" s="504"/>
    </row>
    <row r="2908" spans="1:5">
      <c r="A2908" s="502">
        <v>36141</v>
      </c>
      <c r="B2908" s="503" t="s">
        <v>10838</v>
      </c>
      <c r="C2908" s="502" t="s">
        <v>13</v>
      </c>
      <c r="D2908" s="502" t="s">
        <v>1308</v>
      </c>
      <c r="E2908" s="504">
        <v>37.229999999999997</v>
      </c>
    </row>
    <row r="2909" spans="1:5">
      <c r="A2909" s="502">
        <v>43651</v>
      </c>
      <c r="B2909" s="503" t="s">
        <v>10839</v>
      </c>
      <c r="C2909" s="502" t="s">
        <v>27</v>
      </c>
      <c r="D2909" s="502" t="s">
        <v>1308</v>
      </c>
      <c r="E2909" s="504">
        <v>7.3</v>
      </c>
    </row>
    <row r="2910" spans="1:5">
      <c r="A2910" s="502">
        <v>43626</v>
      </c>
      <c r="B2910" s="503" t="s">
        <v>10840</v>
      </c>
      <c r="C2910" s="502" t="s">
        <v>27</v>
      </c>
      <c r="D2910" s="502" t="s">
        <v>1335</v>
      </c>
      <c r="E2910" s="504">
        <v>4.0599999999999996</v>
      </c>
    </row>
    <row r="2911" spans="1:5">
      <c r="A2911" s="502">
        <v>39434</v>
      </c>
      <c r="B2911" s="503" t="s">
        <v>10841</v>
      </c>
      <c r="C2911" s="502" t="s">
        <v>27</v>
      </c>
      <c r="D2911" s="502" t="s">
        <v>1308</v>
      </c>
      <c r="E2911" s="504">
        <v>3.08</v>
      </c>
    </row>
    <row r="2912" spans="1:5">
      <c r="A2912" s="502">
        <v>39433</v>
      </c>
      <c r="B2912" s="503" t="s">
        <v>10842</v>
      </c>
      <c r="C2912" s="502" t="s">
        <v>27</v>
      </c>
      <c r="D2912" s="502" t="s">
        <v>1308</v>
      </c>
      <c r="E2912" s="504">
        <v>2.44</v>
      </c>
    </row>
    <row r="2913" spans="1:5">
      <c r="A2913" s="502">
        <v>4049</v>
      </c>
      <c r="B2913" s="503" t="s">
        <v>10843</v>
      </c>
      <c r="C2913" s="502" t="s">
        <v>1023</v>
      </c>
      <c r="D2913" s="502" t="s">
        <v>1308</v>
      </c>
      <c r="E2913" s="504">
        <v>81.489999999999995</v>
      </c>
    </row>
    <row r="2914" spans="1:5">
      <c r="A2914" s="502">
        <v>38120</v>
      </c>
      <c r="B2914" s="503" t="s">
        <v>10844</v>
      </c>
      <c r="C2914" s="502" t="s">
        <v>27</v>
      </c>
      <c r="D2914" s="502" t="s">
        <v>1308</v>
      </c>
      <c r="E2914" s="504">
        <v>143.9</v>
      </c>
    </row>
    <row r="2915" spans="1:5">
      <c r="A2915" s="502">
        <v>43652</v>
      </c>
      <c r="B2915" s="503" t="s">
        <v>10845</v>
      </c>
      <c r="C2915" s="502" t="s">
        <v>27</v>
      </c>
      <c r="D2915" s="502" t="s">
        <v>1308</v>
      </c>
      <c r="E2915" s="504">
        <v>16.36</v>
      </c>
    </row>
    <row r="2916" spans="1:5">
      <c r="A2916" s="502">
        <v>10498</v>
      </c>
      <c r="B2916" s="503" t="s">
        <v>10846</v>
      </c>
      <c r="C2916" s="502" t="s">
        <v>27</v>
      </c>
      <c r="D2916" s="502" t="s">
        <v>1308</v>
      </c>
      <c r="E2916" s="504">
        <v>8.75</v>
      </c>
    </row>
    <row r="2917" spans="1:5">
      <c r="A2917" s="502">
        <v>4823</v>
      </c>
      <c r="B2917" s="503" t="s">
        <v>10847</v>
      </c>
      <c r="C2917" s="502" t="s">
        <v>27</v>
      </c>
      <c r="D2917" s="502" t="s">
        <v>1308</v>
      </c>
      <c r="E2917" s="504">
        <v>38.35</v>
      </c>
    </row>
    <row r="2918" spans="1:5">
      <c r="A2918" s="502">
        <v>38877</v>
      </c>
      <c r="B2918" s="503" t="s">
        <v>10848</v>
      </c>
      <c r="C2918" s="502" t="s">
        <v>27</v>
      </c>
      <c r="D2918" s="502" t="s">
        <v>1308</v>
      </c>
      <c r="E2918" s="504">
        <v>7.75</v>
      </c>
    </row>
    <row r="2919" spans="1:5">
      <c r="A2919" s="502">
        <v>34546</v>
      </c>
      <c r="B2919" s="503" t="s">
        <v>10849</v>
      </c>
      <c r="C2919" s="502" t="s">
        <v>27</v>
      </c>
      <c r="D2919" s="502" t="s">
        <v>1308</v>
      </c>
      <c r="E2919" s="504">
        <v>7.97</v>
      </c>
    </row>
    <row r="2920" spans="1:5">
      <c r="A2920" s="502">
        <v>41387</v>
      </c>
      <c r="B2920" s="503" t="s">
        <v>10850</v>
      </c>
      <c r="C2920" s="502" t="s">
        <v>12</v>
      </c>
      <c r="D2920" s="502" t="s">
        <v>1308</v>
      </c>
      <c r="E2920" s="504">
        <v>42</v>
      </c>
    </row>
    <row r="2921" spans="1:5">
      <c r="A2921" s="502">
        <v>41388</v>
      </c>
      <c r="B2921" s="503" t="s">
        <v>10851</v>
      </c>
      <c r="C2921" s="502" t="s">
        <v>12</v>
      </c>
      <c r="D2921" s="502" t="s">
        <v>1308</v>
      </c>
      <c r="E2921" s="504">
        <v>50.39</v>
      </c>
    </row>
    <row r="2922" spans="1:5">
      <c r="A2922" s="502">
        <v>41380</v>
      </c>
      <c r="B2922" s="503" t="s">
        <v>10852</v>
      </c>
      <c r="C2922" s="502" t="s">
        <v>13</v>
      </c>
      <c r="D2922" s="502" t="s">
        <v>1308</v>
      </c>
      <c r="E2922" s="504">
        <v>335.31</v>
      </c>
    </row>
    <row r="2923" spans="1:5">
      <c r="A2923" s="502">
        <v>41381</v>
      </c>
      <c r="B2923" s="503" t="s">
        <v>10853</v>
      </c>
      <c r="C2923" s="502" t="s">
        <v>13</v>
      </c>
      <c r="D2923" s="502" t="s">
        <v>1308</v>
      </c>
      <c r="E2923" s="504">
        <v>351.28</v>
      </c>
    </row>
    <row r="2924" spans="1:5">
      <c r="A2924" s="502">
        <v>41382</v>
      </c>
      <c r="B2924" s="503" t="s">
        <v>10854</v>
      </c>
      <c r="C2924" s="502" t="s">
        <v>13</v>
      </c>
      <c r="D2924" s="502" t="s">
        <v>1308</v>
      </c>
      <c r="E2924" s="504">
        <v>340.02</v>
      </c>
    </row>
    <row r="2925" spans="1:5">
      <c r="A2925" s="502">
        <v>41383</v>
      </c>
      <c r="B2925" s="503" t="s">
        <v>10855</v>
      </c>
      <c r="C2925" s="502" t="s">
        <v>13</v>
      </c>
      <c r="D2925" s="502" t="s">
        <v>1308</v>
      </c>
      <c r="E2925" s="504">
        <v>461.5</v>
      </c>
    </row>
    <row r="2926" spans="1:5">
      <c r="A2926" s="502">
        <v>41385</v>
      </c>
      <c r="B2926" s="503" t="s">
        <v>10856</v>
      </c>
      <c r="C2926" s="502" t="s">
        <v>13</v>
      </c>
      <c r="D2926" s="502" t="s">
        <v>1308</v>
      </c>
      <c r="E2926" s="504">
        <v>574.28</v>
      </c>
    </row>
    <row r="2927" spans="1:5">
      <c r="A2927" s="502">
        <v>4058</v>
      </c>
      <c r="B2927" s="503" t="s">
        <v>10857</v>
      </c>
      <c r="C2927" s="502" t="s">
        <v>250</v>
      </c>
      <c r="D2927" s="502" t="s">
        <v>1308</v>
      </c>
      <c r="E2927" s="504">
        <v>27.67</v>
      </c>
    </row>
    <row r="2928" spans="1:5">
      <c r="A2928" s="502">
        <v>40974</v>
      </c>
      <c r="B2928" s="503" t="s">
        <v>10858</v>
      </c>
      <c r="C2928" s="502" t="s">
        <v>1176</v>
      </c>
      <c r="D2928" s="502" t="s">
        <v>1308</v>
      </c>
      <c r="E2928" s="504">
        <v>4931.2299999999996</v>
      </c>
    </row>
    <row r="2929" spans="1:5">
      <c r="A2929" s="502">
        <v>34794</v>
      </c>
      <c r="B2929" s="503" t="s">
        <v>10859</v>
      </c>
      <c r="C2929" s="502" t="s">
        <v>250</v>
      </c>
      <c r="D2929" s="502" t="s">
        <v>1308</v>
      </c>
      <c r="E2929" s="504">
        <v>23.32</v>
      </c>
    </row>
    <row r="2930" spans="1:5">
      <c r="A2930" s="502">
        <v>40925</v>
      </c>
      <c r="B2930" s="503" t="s">
        <v>10860</v>
      </c>
      <c r="C2930" s="502" t="s">
        <v>1176</v>
      </c>
      <c r="D2930" s="502" t="s">
        <v>1308</v>
      </c>
      <c r="E2930" s="504">
        <v>4159.25</v>
      </c>
    </row>
    <row r="2931" spans="1:5">
      <c r="A2931" s="502">
        <v>13741</v>
      </c>
      <c r="B2931" s="503" t="s">
        <v>10861</v>
      </c>
      <c r="C2931" s="502" t="s">
        <v>13</v>
      </c>
      <c r="D2931" s="502" t="s">
        <v>1308</v>
      </c>
      <c r="E2931" s="504">
        <v>3091.11</v>
      </c>
    </row>
    <row r="2932" spans="1:5">
      <c r="A2932" s="502">
        <v>3288</v>
      </c>
      <c r="B2932" s="503" t="s">
        <v>10862</v>
      </c>
      <c r="C2932" s="502" t="s">
        <v>12</v>
      </c>
      <c r="D2932" s="502" t="s">
        <v>1335</v>
      </c>
      <c r="E2932" s="504">
        <v>4.5</v>
      </c>
    </row>
    <row r="2933" spans="1:5">
      <c r="A2933" s="502">
        <v>13587</v>
      </c>
      <c r="B2933" s="503" t="s">
        <v>10863</v>
      </c>
      <c r="C2933" s="502" t="s">
        <v>12</v>
      </c>
      <c r="D2933" s="502" t="s">
        <v>1308</v>
      </c>
      <c r="E2933" s="504">
        <v>2.71</v>
      </c>
    </row>
    <row r="2934" spans="1:5">
      <c r="A2934" s="502">
        <v>38598</v>
      </c>
      <c r="B2934" s="503" t="s">
        <v>10864</v>
      </c>
      <c r="C2934" s="502" t="s">
        <v>13</v>
      </c>
      <c r="D2934" s="502" t="s">
        <v>1308</v>
      </c>
      <c r="E2934" s="504">
        <v>4.07</v>
      </c>
    </row>
    <row r="2935" spans="1:5">
      <c r="A2935" s="502">
        <v>38595</v>
      </c>
      <c r="B2935" s="503" t="s">
        <v>10865</v>
      </c>
      <c r="C2935" s="502" t="s">
        <v>13</v>
      </c>
      <c r="D2935" s="502" t="s">
        <v>1308</v>
      </c>
      <c r="E2935" s="504">
        <v>3.45</v>
      </c>
    </row>
    <row r="2936" spans="1:5">
      <c r="A2936" s="502">
        <v>38592</v>
      </c>
      <c r="B2936" s="503" t="s">
        <v>10866</v>
      </c>
      <c r="C2936" s="502" t="s">
        <v>13</v>
      </c>
      <c r="D2936" s="502" t="s">
        <v>1308</v>
      </c>
      <c r="E2936" s="504">
        <v>3.49</v>
      </c>
    </row>
    <row r="2937" spans="1:5">
      <c r="A2937" s="502">
        <v>38588</v>
      </c>
      <c r="B2937" s="503" t="s">
        <v>10867</v>
      </c>
      <c r="C2937" s="502" t="s">
        <v>13</v>
      </c>
      <c r="D2937" s="502" t="s">
        <v>1308</v>
      </c>
      <c r="E2937" s="504">
        <v>2.79</v>
      </c>
    </row>
    <row r="2938" spans="1:5">
      <c r="A2938" s="502">
        <v>38593</v>
      </c>
      <c r="B2938" s="503" t="s">
        <v>10868</v>
      </c>
      <c r="C2938" s="502" t="s">
        <v>13</v>
      </c>
      <c r="D2938" s="502" t="s">
        <v>1308</v>
      </c>
      <c r="E2938" s="504">
        <v>3.85</v>
      </c>
    </row>
    <row r="2939" spans="1:5">
      <c r="A2939" s="502">
        <v>38589</v>
      </c>
      <c r="B2939" s="503" t="s">
        <v>10869</v>
      </c>
      <c r="C2939" s="502" t="s">
        <v>13</v>
      </c>
      <c r="D2939" s="502" t="s">
        <v>1308</v>
      </c>
      <c r="E2939" s="504">
        <v>2.93</v>
      </c>
    </row>
    <row r="2940" spans="1:5">
      <c r="A2940" s="502">
        <v>38594</v>
      </c>
      <c r="B2940" s="503" t="s">
        <v>10870</v>
      </c>
      <c r="C2940" s="502" t="s">
        <v>13</v>
      </c>
      <c r="D2940" s="502" t="s">
        <v>1308</v>
      </c>
      <c r="E2940" s="504">
        <v>6.08</v>
      </c>
    </row>
    <row r="2941" spans="1:5">
      <c r="A2941" s="502">
        <v>34774</v>
      </c>
      <c r="B2941" s="503" t="s">
        <v>10871</v>
      </c>
      <c r="C2941" s="502" t="s">
        <v>13</v>
      </c>
      <c r="D2941" s="502" t="s">
        <v>1308</v>
      </c>
      <c r="E2941" s="504">
        <v>2.73</v>
      </c>
    </row>
    <row r="2942" spans="1:5">
      <c r="A2942" s="502">
        <v>34771</v>
      </c>
      <c r="B2942" s="503" t="s">
        <v>10872</v>
      </c>
      <c r="C2942" s="502" t="s">
        <v>13</v>
      </c>
      <c r="D2942" s="502" t="s">
        <v>1308</v>
      </c>
      <c r="E2942" s="504">
        <v>3.29</v>
      </c>
    </row>
    <row r="2943" spans="1:5">
      <c r="A2943" s="502">
        <v>34764</v>
      </c>
      <c r="B2943" s="503" t="s">
        <v>10873</v>
      </c>
      <c r="C2943" s="502" t="s">
        <v>13</v>
      </c>
      <c r="D2943" s="502" t="s">
        <v>1308</v>
      </c>
      <c r="E2943" s="504">
        <v>2.16</v>
      </c>
    </row>
    <row r="2944" spans="1:5">
      <c r="A2944" s="502">
        <v>34773</v>
      </c>
      <c r="B2944" s="503" t="s">
        <v>10874</v>
      </c>
      <c r="C2944" s="502" t="s">
        <v>13</v>
      </c>
      <c r="D2944" s="502" t="s">
        <v>1308</v>
      </c>
      <c r="E2944" s="504">
        <v>2.88</v>
      </c>
    </row>
    <row r="2945" spans="1:5">
      <c r="A2945" s="502">
        <v>34769</v>
      </c>
      <c r="B2945" s="503" t="s">
        <v>10875</v>
      </c>
      <c r="C2945" s="502" t="s">
        <v>13</v>
      </c>
      <c r="D2945" s="502" t="s">
        <v>1308</v>
      </c>
      <c r="E2945" s="504">
        <v>3.56</v>
      </c>
    </row>
    <row r="2946" spans="1:5">
      <c r="A2946" s="502">
        <v>34763</v>
      </c>
      <c r="B2946" s="503" t="s">
        <v>10876</v>
      </c>
      <c r="C2946" s="502" t="s">
        <v>13</v>
      </c>
      <c r="D2946" s="502" t="s">
        <v>1308</v>
      </c>
      <c r="E2946" s="504">
        <v>2.19</v>
      </c>
    </row>
    <row r="2947" spans="1:5">
      <c r="A2947" s="502">
        <v>34788</v>
      </c>
      <c r="B2947" s="503" t="s">
        <v>10877</v>
      </c>
      <c r="C2947" s="502" t="s">
        <v>13</v>
      </c>
      <c r="D2947" s="502" t="s">
        <v>1308</v>
      </c>
      <c r="E2947" s="504">
        <v>1.35</v>
      </c>
    </row>
    <row r="2948" spans="1:5">
      <c r="A2948" s="502">
        <v>34781</v>
      </c>
      <c r="B2948" s="503" t="s">
        <v>10878</v>
      </c>
      <c r="C2948" s="502" t="s">
        <v>13</v>
      </c>
      <c r="D2948" s="502" t="s">
        <v>1308</v>
      </c>
      <c r="E2948" s="504">
        <v>1.85</v>
      </c>
    </row>
    <row r="2949" spans="1:5">
      <c r="A2949" s="502">
        <v>41682</v>
      </c>
      <c r="B2949" s="503" t="s">
        <v>10879</v>
      </c>
      <c r="C2949" s="502" t="s">
        <v>13</v>
      </c>
      <c r="D2949" s="502" t="s">
        <v>1308</v>
      </c>
      <c r="E2949" s="504">
        <v>32.369999999999997</v>
      </c>
    </row>
    <row r="2950" spans="1:5">
      <c r="A2950" s="502">
        <v>41683</v>
      </c>
      <c r="B2950" s="503" t="s">
        <v>10880</v>
      </c>
      <c r="C2950" s="502" t="s">
        <v>13</v>
      </c>
      <c r="D2950" s="502" t="s">
        <v>1308</v>
      </c>
      <c r="E2950" s="504">
        <v>23.81</v>
      </c>
    </row>
    <row r="2951" spans="1:5">
      <c r="A2951" s="502">
        <v>41680</v>
      </c>
      <c r="B2951" s="503" t="s">
        <v>10881</v>
      </c>
      <c r="C2951" s="502" t="s">
        <v>13</v>
      </c>
      <c r="D2951" s="502" t="s">
        <v>1308</v>
      </c>
      <c r="E2951" s="504">
        <v>12.82</v>
      </c>
    </row>
    <row r="2952" spans="1:5">
      <c r="A2952" s="502">
        <v>41679</v>
      </c>
      <c r="B2952" s="503" t="s">
        <v>10882</v>
      </c>
      <c r="C2952" s="502" t="s">
        <v>13</v>
      </c>
      <c r="D2952" s="502" t="s">
        <v>1308</v>
      </c>
      <c r="E2952" s="504">
        <v>29.31</v>
      </c>
    </row>
    <row r="2953" spans="1:5">
      <c r="A2953" s="502">
        <v>41681</v>
      </c>
      <c r="B2953" s="503" t="s">
        <v>10883</v>
      </c>
      <c r="C2953" s="502" t="s">
        <v>13</v>
      </c>
      <c r="D2953" s="502" t="s">
        <v>1308</v>
      </c>
      <c r="E2953" s="504">
        <v>20.059999999999999</v>
      </c>
    </row>
    <row r="2954" spans="1:5">
      <c r="A2954" s="502">
        <v>43386</v>
      </c>
      <c r="B2954" s="503" t="s">
        <v>10884</v>
      </c>
      <c r="C2954" s="502" t="s">
        <v>13</v>
      </c>
      <c r="D2954" s="502" t="s">
        <v>1308</v>
      </c>
      <c r="E2954" s="504">
        <v>45.8</v>
      </c>
    </row>
    <row r="2955" spans="1:5">
      <c r="A2955" s="502">
        <v>4059</v>
      </c>
      <c r="B2955" s="503" t="s">
        <v>10885</v>
      </c>
      <c r="C2955" s="502" t="s">
        <v>12</v>
      </c>
      <c r="D2955" s="502" t="s">
        <v>1308</v>
      </c>
      <c r="E2955" s="504">
        <v>32.369999999999997</v>
      </c>
    </row>
    <row r="2956" spans="1:5">
      <c r="A2956" s="502">
        <v>4062</v>
      </c>
      <c r="B2956" s="503" t="s">
        <v>10886</v>
      </c>
      <c r="C2956" s="502" t="s">
        <v>13</v>
      </c>
      <c r="D2956" s="502" t="s">
        <v>1308</v>
      </c>
      <c r="E2956" s="504">
        <v>32.369999999999997</v>
      </c>
    </row>
    <row r="2957" spans="1:5">
      <c r="A2957" s="502">
        <v>4061</v>
      </c>
      <c r="B2957" s="503" t="s">
        <v>10887</v>
      </c>
      <c r="C2957" s="502" t="s">
        <v>13</v>
      </c>
      <c r="D2957" s="502" t="s">
        <v>1308</v>
      </c>
      <c r="E2957" s="504">
        <v>40.31</v>
      </c>
    </row>
    <row r="2958" spans="1:5">
      <c r="A2958" s="502">
        <v>41315</v>
      </c>
      <c r="B2958" s="503" t="s">
        <v>10888</v>
      </c>
      <c r="C2958" s="502" t="s">
        <v>27</v>
      </c>
      <c r="D2958" s="502" t="s">
        <v>1308</v>
      </c>
      <c r="E2958" s="504">
        <v>104.53</v>
      </c>
    </row>
    <row r="2959" spans="1:5">
      <c r="A2959" s="502">
        <v>43148</v>
      </c>
      <c r="B2959" s="503" t="s">
        <v>10889</v>
      </c>
      <c r="C2959" s="502" t="s">
        <v>27</v>
      </c>
      <c r="D2959" s="502" t="s">
        <v>1308</v>
      </c>
      <c r="E2959" s="504">
        <v>70.95</v>
      </c>
    </row>
    <row r="2960" spans="1:5">
      <c r="A2960" s="502">
        <v>43147</v>
      </c>
      <c r="B2960" s="503" t="s">
        <v>10890</v>
      </c>
      <c r="C2960" s="502" t="s">
        <v>27</v>
      </c>
      <c r="D2960" s="502" t="s">
        <v>1308</v>
      </c>
      <c r="E2960" s="504">
        <v>27.48</v>
      </c>
    </row>
    <row r="2961" spans="1:5">
      <c r="A2961" s="502">
        <v>10608</v>
      </c>
      <c r="B2961" s="503" t="s">
        <v>10891</v>
      </c>
      <c r="C2961" s="502" t="s">
        <v>13</v>
      </c>
      <c r="D2961" s="502" t="s">
        <v>1335</v>
      </c>
      <c r="E2961" s="504"/>
    </row>
    <row r="2962" spans="1:5">
      <c r="A2962" s="502">
        <v>4069</v>
      </c>
      <c r="B2962" s="503" t="s">
        <v>10892</v>
      </c>
      <c r="C2962" s="502" t="s">
        <v>250</v>
      </c>
      <c r="D2962" s="502" t="s">
        <v>1308</v>
      </c>
      <c r="E2962" s="504">
        <v>47.1</v>
      </c>
    </row>
    <row r="2963" spans="1:5">
      <c r="A2963" s="502">
        <v>40819</v>
      </c>
      <c r="B2963" s="503" t="s">
        <v>10893</v>
      </c>
      <c r="C2963" s="502" t="s">
        <v>1176</v>
      </c>
      <c r="D2963" s="502" t="s">
        <v>1308</v>
      </c>
      <c r="E2963" s="504">
        <v>8396.17</v>
      </c>
    </row>
    <row r="2964" spans="1:5">
      <c r="A2964" s="502">
        <v>34361</v>
      </c>
      <c r="B2964" s="503" t="s">
        <v>10894</v>
      </c>
      <c r="C2964" s="502" t="s">
        <v>27</v>
      </c>
      <c r="D2964" s="502" t="s">
        <v>1308</v>
      </c>
      <c r="E2964" s="504">
        <v>20</v>
      </c>
    </row>
    <row r="2965" spans="1:5">
      <c r="A2965" s="502">
        <v>36512</v>
      </c>
      <c r="B2965" s="503" t="s">
        <v>10895</v>
      </c>
      <c r="C2965" s="502" t="s">
        <v>13</v>
      </c>
      <c r="D2965" s="502" t="s">
        <v>1308</v>
      </c>
      <c r="E2965" s="504"/>
    </row>
    <row r="2966" spans="1:5">
      <c r="A2966" s="502">
        <v>44478</v>
      </c>
      <c r="B2966" s="503" t="s">
        <v>10896</v>
      </c>
      <c r="C2966" s="502" t="s">
        <v>27</v>
      </c>
      <c r="D2966" s="502" t="s">
        <v>1308</v>
      </c>
      <c r="E2966" s="504">
        <v>11.45</v>
      </c>
    </row>
    <row r="2967" spans="1:5">
      <c r="A2967" s="502">
        <v>44477</v>
      </c>
      <c r="B2967" s="503" t="s">
        <v>10897</v>
      </c>
      <c r="C2967" s="502" t="s">
        <v>27</v>
      </c>
      <c r="D2967" s="502" t="s">
        <v>1308</v>
      </c>
      <c r="E2967" s="504">
        <v>11.45</v>
      </c>
    </row>
    <row r="2968" spans="1:5">
      <c r="A2968" s="502">
        <v>11697</v>
      </c>
      <c r="B2968" s="503" t="s">
        <v>10898</v>
      </c>
      <c r="C2968" s="502" t="s">
        <v>13</v>
      </c>
      <c r="D2968" s="502" t="s">
        <v>1308</v>
      </c>
      <c r="E2968" s="504">
        <v>710.91</v>
      </c>
    </row>
    <row r="2969" spans="1:5">
      <c r="A2969" s="502">
        <v>11698</v>
      </c>
      <c r="B2969" s="503" t="s">
        <v>10899</v>
      </c>
      <c r="C2969" s="502" t="s">
        <v>13</v>
      </c>
      <c r="D2969" s="502" t="s">
        <v>1308</v>
      </c>
      <c r="E2969" s="504">
        <v>848.08</v>
      </c>
    </row>
    <row r="2970" spans="1:5">
      <c r="A2970" s="502">
        <v>11699</v>
      </c>
      <c r="B2970" s="503" t="s">
        <v>10900</v>
      </c>
      <c r="C2970" s="502" t="s">
        <v>13</v>
      </c>
      <c r="D2970" s="502" t="s">
        <v>1308</v>
      </c>
      <c r="E2970" s="504">
        <v>937.32</v>
      </c>
    </row>
    <row r="2971" spans="1:5">
      <c r="A2971" s="502">
        <v>10432</v>
      </c>
      <c r="B2971" s="503" t="s">
        <v>10901</v>
      </c>
      <c r="C2971" s="502" t="s">
        <v>13</v>
      </c>
      <c r="D2971" s="502" t="s">
        <v>1308</v>
      </c>
      <c r="E2971" s="504">
        <v>352.24</v>
      </c>
    </row>
    <row r="2972" spans="1:5">
      <c r="A2972" s="502">
        <v>44020</v>
      </c>
      <c r="B2972" s="503" t="s">
        <v>10902</v>
      </c>
      <c r="C2972" s="502" t="s">
        <v>13</v>
      </c>
      <c r="D2972" s="502" t="s">
        <v>1308</v>
      </c>
      <c r="E2972" s="504">
        <v>869.01</v>
      </c>
    </row>
    <row r="2973" spans="1:5">
      <c r="A2973" s="502">
        <v>41419</v>
      </c>
      <c r="B2973" s="503" t="s">
        <v>10903</v>
      </c>
      <c r="C2973" s="502" t="s">
        <v>13</v>
      </c>
      <c r="D2973" s="502" t="s">
        <v>1308</v>
      </c>
      <c r="E2973" s="504">
        <v>6.28</v>
      </c>
    </row>
    <row r="2974" spans="1:5">
      <c r="A2974" s="502">
        <v>41420</v>
      </c>
      <c r="B2974" s="503" t="s">
        <v>10904</v>
      </c>
      <c r="C2974" s="502" t="s">
        <v>13</v>
      </c>
      <c r="D2974" s="502" t="s">
        <v>1308</v>
      </c>
      <c r="E2974" s="504">
        <v>8.5500000000000007</v>
      </c>
    </row>
    <row r="2975" spans="1:5">
      <c r="A2975" s="502">
        <v>41421</v>
      </c>
      <c r="B2975" s="503" t="s">
        <v>10905</v>
      </c>
      <c r="C2975" s="502" t="s">
        <v>13</v>
      </c>
      <c r="D2975" s="502" t="s">
        <v>1308</v>
      </c>
      <c r="E2975" s="504">
        <v>8.5299999999999994</v>
      </c>
    </row>
    <row r="2976" spans="1:5">
      <c r="A2976" s="502">
        <v>41422</v>
      </c>
      <c r="B2976" s="503" t="s">
        <v>10906</v>
      </c>
      <c r="C2976" s="502" t="s">
        <v>13</v>
      </c>
      <c r="D2976" s="502" t="s">
        <v>1308</v>
      </c>
      <c r="E2976" s="504">
        <v>11.67</v>
      </c>
    </row>
    <row r="2977" spans="1:5">
      <c r="A2977" s="502">
        <v>41425</v>
      </c>
      <c r="B2977" s="503" t="s">
        <v>10907</v>
      </c>
      <c r="C2977" s="502" t="s">
        <v>13</v>
      </c>
      <c r="D2977" s="502" t="s">
        <v>1308</v>
      </c>
      <c r="E2977" s="504">
        <v>5.97</v>
      </c>
    </row>
    <row r="2978" spans="1:5">
      <c r="A2978" s="502">
        <v>41426</v>
      </c>
      <c r="B2978" s="503" t="s">
        <v>10908</v>
      </c>
      <c r="C2978" s="502" t="s">
        <v>13</v>
      </c>
      <c r="D2978" s="502" t="s">
        <v>1308</v>
      </c>
      <c r="E2978" s="504">
        <v>10.77</v>
      </c>
    </row>
    <row r="2979" spans="1:5">
      <c r="A2979" s="502">
        <v>41414</v>
      </c>
      <c r="B2979" s="503" t="s">
        <v>10909</v>
      </c>
      <c r="C2979" s="502" t="s">
        <v>13</v>
      </c>
      <c r="D2979" s="502" t="s">
        <v>1308</v>
      </c>
      <c r="E2979" s="504">
        <v>19.77</v>
      </c>
    </row>
    <row r="2980" spans="1:5">
      <c r="A2980" s="502">
        <v>41415</v>
      </c>
      <c r="B2980" s="503" t="s">
        <v>10910</v>
      </c>
      <c r="C2980" s="502" t="s">
        <v>13</v>
      </c>
      <c r="D2980" s="502" t="s">
        <v>1308</v>
      </c>
      <c r="E2980" s="504">
        <v>23.02</v>
      </c>
    </row>
    <row r="2981" spans="1:5">
      <c r="A2981" s="502">
        <v>37514</v>
      </c>
      <c r="B2981" s="503" t="s">
        <v>10911</v>
      </c>
      <c r="C2981" s="502" t="s">
        <v>13</v>
      </c>
      <c r="D2981" s="502" t="s">
        <v>1335</v>
      </c>
      <c r="E2981" s="504"/>
    </row>
    <row r="2982" spans="1:5">
      <c r="A2982" s="502">
        <v>37519</v>
      </c>
      <c r="B2982" s="503" t="s">
        <v>10912</v>
      </c>
      <c r="C2982" s="502" t="s">
        <v>13</v>
      </c>
      <c r="D2982" s="502" t="s">
        <v>1308</v>
      </c>
      <c r="E2982" s="504"/>
    </row>
    <row r="2983" spans="1:5">
      <c r="A2983" s="502">
        <v>37520</v>
      </c>
      <c r="B2983" s="503" t="s">
        <v>10913</v>
      </c>
      <c r="C2983" s="502" t="s">
        <v>13</v>
      </c>
      <c r="D2983" s="502" t="s">
        <v>1308</v>
      </c>
      <c r="E2983" s="504"/>
    </row>
    <row r="2984" spans="1:5">
      <c r="A2984" s="502">
        <v>37521</v>
      </c>
      <c r="B2984" s="503" t="s">
        <v>10914</v>
      </c>
      <c r="C2984" s="502" t="s">
        <v>13</v>
      </c>
      <c r="D2984" s="502" t="s">
        <v>1308</v>
      </c>
      <c r="E2984" s="504"/>
    </row>
    <row r="2985" spans="1:5">
      <c r="A2985" s="502">
        <v>37522</v>
      </c>
      <c r="B2985" s="503" t="s">
        <v>10915</v>
      </c>
      <c r="C2985" s="502" t="s">
        <v>13</v>
      </c>
      <c r="D2985" s="502" t="s">
        <v>1308</v>
      </c>
      <c r="E2985" s="504"/>
    </row>
    <row r="2986" spans="1:5">
      <c r="A2986" s="502">
        <v>37546</v>
      </c>
      <c r="B2986" s="503" t="s">
        <v>10916</v>
      </c>
      <c r="C2986" s="502" t="s">
        <v>13</v>
      </c>
      <c r="D2986" s="502" t="s">
        <v>1308</v>
      </c>
      <c r="E2986" s="504">
        <v>13781.91</v>
      </c>
    </row>
    <row r="2987" spans="1:5">
      <c r="A2987" s="502">
        <v>37544</v>
      </c>
      <c r="B2987" s="503" t="s">
        <v>10917</v>
      </c>
      <c r="C2987" s="502" t="s">
        <v>13</v>
      </c>
      <c r="D2987" s="502" t="s">
        <v>1308</v>
      </c>
      <c r="E2987" s="504">
        <v>14576.68</v>
      </c>
    </row>
    <row r="2988" spans="1:5">
      <c r="A2988" s="502">
        <v>37545</v>
      </c>
      <c r="B2988" s="503" t="s">
        <v>10918</v>
      </c>
      <c r="C2988" s="502" t="s">
        <v>13</v>
      </c>
      <c r="D2988" s="502" t="s">
        <v>1308</v>
      </c>
      <c r="E2988" s="504">
        <v>17344.3</v>
      </c>
    </row>
    <row r="2989" spans="1:5">
      <c r="A2989" s="502">
        <v>36793</v>
      </c>
      <c r="B2989" s="503" t="s">
        <v>10919</v>
      </c>
      <c r="C2989" s="502" t="s">
        <v>13</v>
      </c>
      <c r="D2989" s="502" t="s">
        <v>1308</v>
      </c>
      <c r="E2989" s="504">
        <v>865.61</v>
      </c>
    </row>
    <row r="2990" spans="1:5">
      <c r="A2990" s="502">
        <v>11769</v>
      </c>
      <c r="B2990" s="503" t="s">
        <v>10920</v>
      </c>
      <c r="C2990" s="502" t="s">
        <v>13</v>
      </c>
      <c r="D2990" s="502" t="s">
        <v>1308</v>
      </c>
      <c r="E2990" s="504">
        <v>382.53</v>
      </c>
    </row>
    <row r="2991" spans="1:5">
      <c r="A2991" s="502">
        <v>11771</v>
      </c>
      <c r="B2991" s="503" t="s">
        <v>10921</v>
      </c>
      <c r="C2991" s="502" t="s">
        <v>13</v>
      </c>
      <c r="D2991" s="502" t="s">
        <v>1308</v>
      </c>
      <c r="E2991" s="504">
        <v>468.56</v>
      </c>
    </row>
    <row r="2992" spans="1:5">
      <c r="A2992" s="502">
        <v>39919</v>
      </c>
      <c r="B2992" s="503" t="s">
        <v>10922</v>
      </c>
      <c r="C2992" s="502" t="s">
        <v>13</v>
      </c>
      <c r="D2992" s="502" t="s">
        <v>1308</v>
      </c>
      <c r="E2992" s="504">
        <v>68986.070000000007</v>
      </c>
    </row>
    <row r="2993" spans="1:5">
      <c r="A2993" s="502">
        <v>38385</v>
      </c>
      <c r="B2993" s="503" t="s">
        <v>10923</v>
      </c>
      <c r="C2993" s="502" t="s">
        <v>13</v>
      </c>
      <c r="D2993" s="502" t="s">
        <v>1308</v>
      </c>
      <c r="E2993" s="504">
        <v>56.98</v>
      </c>
    </row>
    <row r="2994" spans="1:5">
      <c r="A2994" s="502">
        <v>36800</v>
      </c>
      <c r="B2994" s="503" t="s">
        <v>10924</v>
      </c>
      <c r="C2994" s="502" t="s">
        <v>13</v>
      </c>
      <c r="D2994" s="502" t="s">
        <v>1308</v>
      </c>
      <c r="E2994" s="504">
        <v>229.86</v>
      </c>
    </row>
    <row r="2995" spans="1:5">
      <c r="A2995" s="502">
        <v>37587</v>
      </c>
      <c r="B2995" s="503" t="s">
        <v>10925</v>
      </c>
      <c r="C2995" s="502" t="s">
        <v>13</v>
      </c>
      <c r="D2995" s="502" t="s">
        <v>1308</v>
      </c>
      <c r="E2995" s="504">
        <v>505</v>
      </c>
    </row>
    <row r="2996" spans="1:5">
      <c r="A2996" s="502">
        <v>11561</v>
      </c>
      <c r="B2996" s="503" t="s">
        <v>10926</v>
      </c>
      <c r="C2996" s="502" t="s">
        <v>13</v>
      </c>
      <c r="D2996" s="502" t="s">
        <v>1308</v>
      </c>
      <c r="E2996" s="504">
        <v>230.43</v>
      </c>
    </row>
    <row r="2997" spans="1:5">
      <c r="A2997" s="502">
        <v>43604</v>
      </c>
      <c r="B2997" s="503" t="s">
        <v>10927</v>
      </c>
      <c r="C2997" s="502" t="s">
        <v>13</v>
      </c>
      <c r="D2997" s="502" t="s">
        <v>1308</v>
      </c>
      <c r="E2997" s="504">
        <v>122.85</v>
      </c>
    </row>
    <row r="2998" spans="1:5">
      <c r="A2998" s="502">
        <v>11560</v>
      </c>
      <c r="B2998" s="503" t="s">
        <v>10928</v>
      </c>
      <c r="C2998" s="502" t="s">
        <v>13</v>
      </c>
      <c r="D2998" s="502" t="s">
        <v>1308</v>
      </c>
      <c r="E2998" s="504">
        <v>177.86</v>
      </c>
    </row>
    <row r="2999" spans="1:5">
      <c r="A2999" s="502">
        <v>11499</v>
      </c>
      <c r="B2999" s="503" t="s">
        <v>10929</v>
      </c>
      <c r="C2999" s="502" t="s">
        <v>13</v>
      </c>
      <c r="D2999" s="502" t="s">
        <v>1308</v>
      </c>
      <c r="E2999" s="504">
        <v>984.99</v>
      </c>
    </row>
    <row r="3000" spans="1:5">
      <c r="A3000" s="502">
        <v>34761</v>
      </c>
      <c r="B3000" s="503" t="s">
        <v>10930</v>
      </c>
      <c r="C3000" s="502" t="s">
        <v>250</v>
      </c>
      <c r="D3000" s="502" t="s">
        <v>1308</v>
      </c>
      <c r="E3000" s="504">
        <v>18.46</v>
      </c>
    </row>
    <row r="3001" spans="1:5">
      <c r="A3001" s="502">
        <v>40924</v>
      </c>
      <c r="B3001" s="503" t="s">
        <v>10931</v>
      </c>
      <c r="C3001" s="502" t="s">
        <v>1176</v>
      </c>
      <c r="D3001" s="502" t="s">
        <v>1308</v>
      </c>
      <c r="E3001" s="504">
        <v>3294.62</v>
      </c>
    </row>
    <row r="3002" spans="1:5">
      <c r="A3002" s="502">
        <v>40983</v>
      </c>
      <c r="B3002" s="503" t="s">
        <v>10932</v>
      </c>
      <c r="C3002" s="502" t="s">
        <v>1176</v>
      </c>
      <c r="D3002" s="502" t="s">
        <v>1308</v>
      </c>
      <c r="E3002" s="504">
        <v>3135.83</v>
      </c>
    </row>
    <row r="3003" spans="1:5">
      <c r="A3003" s="502">
        <v>44497</v>
      </c>
      <c r="B3003" s="503" t="s">
        <v>10933</v>
      </c>
      <c r="C3003" s="502" t="s">
        <v>250</v>
      </c>
      <c r="D3003" s="502" t="s">
        <v>1308</v>
      </c>
      <c r="E3003" s="504">
        <v>17.579999999999998</v>
      </c>
    </row>
    <row r="3004" spans="1:5">
      <c r="A3004" s="502">
        <v>2437</v>
      </c>
      <c r="B3004" s="503" t="s">
        <v>10934</v>
      </c>
      <c r="C3004" s="502" t="s">
        <v>250</v>
      </c>
      <c r="D3004" s="502" t="s">
        <v>1308</v>
      </c>
      <c r="E3004" s="504">
        <v>18</v>
      </c>
    </row>
    <row r="3005" spans="1:5">
      <c r="A3005" s="502">
        <v>40921</v>
      </c>
      <c r="B3005" s="503" t="s">
        <v>10935</v>
      </c>
      <c r="C3005" s="502" t="s">
        <v>1176</v>
      </c>
      <c r="D3005" s="502" t="s">
        <v>1308</v>
      </c>
      <c r="E3005" s="504">
        <v>3208.94</v>
      </c>
    </row>
    <row r="3006" spans="1:5">
      <c r="A3006" s="502">
        <v>14252</v>
      </c>
      <c r="B3006" s="503" t="s">
        <v>10936</v>
      </c>
      <c r="C3006" s="502" t="s">
        <v>13</v>
      </c>
      <c r="D3006" s="502" t="s">
        <v>1308</v>
      </c>
      <c r="E3006" s="504">
        <v>3590.22</v>
      </c>
    </row>
    <row r="3007" spans="1:5">
      <c r="A3007" s="502">
        <v>730</v>
      </c>
      <c r="B3007" s="503" t="s">
        <v>10937</v>
      </c>
      <c r="C3007" s="502" t="s">
        <v>13</v>
      </c>
      <c r="D3007" s="502" t="s">
        <v>1308</v>
      </c>
      <c r="E3007" s="504">
        <v>9592.39</v>
      </c>
    </row>
    <row r="3008" spans="1:5">
      <c r="A3008" s="502">
        <v>723</v>
      </c>
      <c r="B3008" s="503" t="s">
        <v>10938</v>
      </c>
      <c r="C3008" s="502" t="s">
        <v>13</v>
      </c>
      <c r="D3008" s="502" t="s">
        <v>1308</v>
      </c>
      <c r="E3008" s="504">
        <v>4767.75</v>
      </c>
    </row>
    <row r="3009" spans="1:5">
      <c r="A3009" s="502">
        <v>36502</v>
      </c>
      <c r="B3009" s="503" t="s">
        <v>10939</v>
      </c>
      <c r="C3009" s="502" t="s">
        <v>13</v>
      </c>
      <c r="D3009" s="502" t="s">
        <v>1308</v>
      </c>
      <c r="E3009" s="504">
        <v>4481.12</v>
      </c>
    </row>
    <row r="3010" spans="1:5">
      <c r="A3010" s="502">
        <v>36503</v>
      </c>
      <c r="B3010" s="503" t="s">
        <v>10940</v>
      </c>
      <c r="C3010" s="502" t="s">
        <v>13</v>
      </c>
      <c r="D3010" s="502" t="s">
        <v>1308</v>
      </c>
      <c r="E3010" s="504">
        <v>5525.75</v>
      </c>
    </row>
    <row r="3011" spans="1:5">
      <c r="A3011" s="502">
        <v>4090</v>
      </c>
      <c r="B3011" s="503" t="s">
        <v>10941</v>
      </c>
      <c r="C3011" s="502" t="s">
        <v>13</v>
      </c>
      <c r="D3011" s="502" t="s">
        <v>1335</v>
      </c>
      <c r="E3011" s="504"/>
    </row>
    <row r="3012" spans="1:5">
      <c r="A3012" s="502">
        <v>13227</v>
      </c>
      <c r="B3012" s="503" t="s">
        <v>10942</v>
      </c>
      <c r="C3012" s="502" t="s">
        <v>13</v>
      </c>
      <c r="D3012" s="502" t="s">
        <v>1308</v>
      </c>
      <c r="E3012" s="504"/>
    </row>
    <row r="3013" spans="1:5">
      <c r="A3013" s="502">
        <v>10597</v>
      </c>
      <c r="B3013" s="503" t="s">
        <v>10943</v>
      </c>
      <c r="C3013" s="502" t="s">
        <v>13</v>
      </c>
      <c r="D3013" s="502" t="s">
        <v>1308</v>
      </c>
      <c r="E3013" s="504"/>
    </row>
    <row r="3014" spans="1:5">
      <c r="A3014" s="502">
        <v>39628</v>
      </c>
      <c r="B3014" s="503" t="s">
        <v>10944</v>
      </c>
      <c r="C3014" s="502" t="s">
        <v>13</v>
      </c>
      <c r="D3014" s="502" t="s">
        <v>1308</v>
      </c>
      <c r="E3014" s="504"/>
    </row>
    <row r="3015" spans="1:5">
      <c r="A3015" s="502">
        <v>39404</v>
      </c>
      <c r="B3015" s="503" t="s">
        <v>10945</v>
      </c>
      <c r="C3015" s="502" t="s">
        <v>13</v>
      </c>
      <c r="D3015" s="502" t="s">
        <v>1308</v>
      </c>
      <c r="E3015" s="504"/>
    </row>
    <row r="3016" spans="1:5">
      <c r="A3016" s="502">
        <v>39402</v>
      </c>
      <c r="B3016" s="503" t="s">
        <v>10946</v>
      </c>
      <c r="C3016" s="502" t="s">
        <v>13</v>
      </c>
      <c r="D3016" s="502" t="s">
        <v>1308</v>
      </c>
      <c r="E3016" s="504"/>
    </row>
    <row r="3017" spans="1:5">
      <c r="A3017" s="502">
        <v>39403</v>
      </c>
      <c r="B3017" s="503" t="s">
        <v>10947</v>
      </c>
      <c r="C3017" s="502" t="s">
        <v>13</v>
      </c>
      <c r="D3017" s="502" t="s">
        <v>1308</v>
      </c>
      <c r="E3017" s="504"/>
    </row>
    <row r="3018" spans="1:5">
      <c r="A3018" s="502">
        <v>4093</v>
      </c>
      <c r="B3018" s="503" t="s">
        <v>10948</v>
      </c>
      <c r="C3018" s="502" t="s">
        <v>250</v>
      </c>
      <c r="D3018" s="502" t="s">
        <v>1335</v>
      </c>
      <c r="E3018" s="504">
        <v>21.83</v>
      </c>
    </row>
    <row r="3019" spans="1:5">
      <c r="A3019" s="502">
        <v>10512</v>
      </c>
      <c r="B3019" s="503" t="s">
        <v>10949</v>
      </c>
      <c r="C3019" s="502" t="s">
        <v>1176</v>
      </c>
      <c r="D3019" s="502" t="s">
        <v>1308</v>
      </c>
      <c r="E3019" s="504">
        <v>3890.2</v>
      </c>
    </row>
    <row r="3020" spans="1:5">
      <c r="A3020" s="502">
        <v>4243</v>
      </c>
      <c r="B3020" s="503" t="s">
        <v>10950</v>
      </c>
      <c r="C3020" s="502" t="s">
        <v>250</v>
      </c>
      <c r="D3020" s="502" t="s">
        <v>1308</v>
      </c>
      <c r="E3020" s="504">
        <v>18</v>
      </c>
    </row>
    <row r="3021" spans="1:5">
      <c r="A3021" s="502">
        <v>20020</v>
      </c>
      <c r="B3021" s="503" t="s">
        <v>10951</v>
      </c>
      <c r="C3021" s="502" t="s">
        <v>250</v>
      </c>
      <c r="D3021" s="502" t="s">
        <v>1308</v>
      </c>
      <c r="E3021" s="504">
        <v>22.67</v>
      </c>
    </row>
    <row r="3022" spans="1:5">
      <c r="A3022" s="502">
        <v>41038</v>
      </c>
      <c r="B3022" s="503" t="s">
        <v>10952</v>
      </c>
      <c r="C3022" s="502" t="s">
        <v>1176</v>
      </c>
      <c r="D3022" s="502" t="s">
        <v>1308</v>
      </c>
      <c r="E3022" s="504">
        <v>4042.71</v>
      </c>
    </row>
    <row r="3023" spans="1:5">
      <c r="A3023" s="502">
        <v>4094</v>
      </c>
      <c r="B3023" s="503" t="s">
        <v>10953</v>
      </c>
      <c r="C3023" s="502" t="s">
        <v>250</v>
      </c>
      <c r="D3023" s="502" t="s">
        <v>1308</v>
      </c>
      <c r="E3023" s="504">
        <v>27.14</v>
      </c>
    </row>
    <row r="3024" spans="1:5">
      <c r="A3024" s="502">
        <v>40988</v>
      </c>
      <c r="B3024" s="503" t="s">
        <v>10954</v>
      </c>
      <c r="C3024" s="502" t="s">
        <v>1176</v>
      </c>
      <c r="D3024" s="502" t="s">
        <v>1308</v>
      </c>
      <c r="E3024" s="504">
        <v>4838.72</v>
      </c>
    </row>
    <row r="3025" spans="1:5">
      <c r="A3025" s="502">
        <v>4095</v>
      </c>
      <c r="B3025" s="503" t="s">
        <v>10955</v>
      </c>
      <c r="C3025" s="502" t="s">
        <v>250</v>
      </c>
      <c r="D3025" s="502" t="s">
        <v>1308</v>
      </c>
      <c r="E3025" s="504">
        <v>19.54</v>
      </c>
    </row>
    <row r="3026" spans="1:5">
      <c r="A3026" s="502">
        <v>40990</v>
      </c>
      <c r="B3026" s="503" t="s">
        <v>10956</v>
      </c>
      <c r="C3026" s="502" t="s">
        <v>1176</v>
      </c>
      <c r="D3026" s="502" t="s">
        <v>1308</v>
      </c>
      <c r="E3026" s="504">
        <v>3483.97</v>
      </c>
    </row>
    <row r="3027" spans="1:5">
      <c r="A3027" s="502">
        <v>4096</v>
      </c>
      <c r="B3027" s="503" t="s">
        <v>10957</v>
      </c>
      <c r="C3027" s="502" t="s">
        <v>250</v>
      </c>
      <c r="D3027" s="502" t="s">
        <v>1308</v>
      </c>
      <c r="E3027" s="504">
        <v>23.07</v>
      </c>
    </row>
    <row r="3028" spans="1:5">
      <c r="A3028" s="502">
        <v>40992</v>
      </c>
      <c r="B3028" s="503" t="s">
        <v>10958</v>
      </c>
      <c r="C3028" s="502" t="s">
        <v>1176</v>
      </c>
      <c r="D3028" s="502" t="s">
        <v>1308</v>
      </c>
      <c r="E3028" s="504">
        <v>4113.84</v>
      </c>
    </row>
    <row r="3029" spans="1:5">
      <c r="A3029" s="502">
        <v>4114</v>
      </c>
      <c r="B3029" s="503" t="s">
        <v>10959</v>
      </c>
      <c r="C3029" s="502" t="s">
        <v>13</v>
      </c>
      <c r="D3029" s="502" t="s">
        <v>1308</v>
      </c>
      <c r="E3029" s="504">
        <v>74.2</v>
      </c>
    </row>
    <row r="3030" spans="1:5">
      <c r="A3030" s="502">
        <v>36797</v>
      </c>
      <c r="B3030" s="503" t="s">
        <v>10960</v>
      </c>
      <c r="C3030" s="502" t="s">
        <v>13</v>
      </c>
      <c r="D3030" s="502" t="s">
        <v>1308</v>
      </c>
      <c r="E3030" s="504">
        <v>66.069999999999993</v>
      </c>
    </row>
    <row r="3031" spans="1:5">
      <c r="A3031" s="502">
        <v>4107</v>
      </c>
      <c r="B3031" s="503" t="s">
        <v>10961</v>
      </c>
      <c r="C3031" s="502" t="s">
        <v>13</v>
      </c>
      <c r="D3031" s="502" t="s">
        <v>1308</v>
      </c>
      <c r="E3031" s="504">
        <v>62.29</v>
      </c>
    </row>
    <row r="3032" spans="1:5">
      <c r="A3032" s="502">
        <v>4102</v>
      </c>
      <c r="B3032" s="503" t="s">
        <v>10962</v>
      </c>
      <c r="C3032" s="502" t="s">
        <v>13</v>
      </c>
      <c r="D3032" s="502" t="s">
        <v>1335</v>
      </c>
      <c r="E3032" s="504">
        <v>76.040000000000006</v>
      </c>
    </row>
    <row r="3033" spans="1:5">
      <c r="A3033" s="502">
        <v>36799</v>
      </c>
      <c r="B3033" s="503" t="s">
        <v>10963</v>
      </c>
      <c r="C3033" s="502" t="s">
        <v>13</v>
      </c>
      <c r="D3033" s="502" t="s">
        <v>1308</v>
      </c>
      <c r="E3033" s="504">
        <v>64.13</v>
      </c>
    </row>
    <row r="3034" spans="1:5">
      <c r="A3034" s="502">
        <v>2747</v>
      </c>
      <c r="B3034" s="503" t="s">
        <v>10964</v>
      </c>
      <c r="C3034" s="502" t="s">
        <v>12</v>
      </c>
      <c r="D3034" s="502" t="s">
        <v>1308</v>
      </c>
      <c r="E3034" s="504">
        <v>35.49</v>
      </c>
    </row>
    <row r="3035" spans="1:5">
      <c r="A3035" s="502">
        <v>21138</v>
      </c>
      <c r="B3035" s="503" t="s">
        <v>10965</v>
      </c>
      <c r="C3035" s="502" t="s">
        <v>12</v>
      </c>
      <c r="D3035" s="502" t="s">
        <v>1335</v>
      </c>
      <c r="E3035" s="504">
        <v>11.25</v>
      </c>
    </row>
    <row r="3036" spans="1:5">
      <c r="A3036" s="502">
        <v>10826</v>
      </c>
      <c r="B3036" s="503" t="s">
        <v>10966</v>
      </c>
      <c r="C3036" s="502" t="s">
        <v>13</v>
      </c>
      <c r="D3036" s="502" t="s">
        <v>1308</v>
      </c>
      <c r="E3036" s="504">
        <v>86.2</v>
      </c>
    </row>
    <row r="3037" spans="1:5">
      <c r="A3037" s="502">
        <v>365</v>
      </c>
      <c r="B3037" s="503" t="s">
        <v>10967</v>
      </c>
      <c r="C3037" s="502" t="s">
        <v>13</v>
      </c>
      <c r="D3037" s="502" t="s">
        <v>1308</v>
      </c>
      <c r="E3037" s="504">
        <v>53.44</v>
      </c>
    </row>
    <row r="3038" spans="1:5">
      <c r="A3038" s="502">
        <v>38639</v>
      </c>
      <c r="B3038" s="503" t="s">
        <v>10968</v>
      </c>
      <c r="C3038" s="502" t="s">
        <v>13</v>
      </c>
      <c r="D3038" s="502" t="s">
        <v>1308</v>
      </c>
      <c r="E3038" s="504">
        <v>206.89</v>
      </c>
    </row>
    <row r="3039" spans="1:5">
      <c r="A3039" s="502">
        <v>38640</v>
      </c>
      <c r="B3039" s="503" t="s">
        <v>10969</v>
      </c>
      <c r="C3039" s="502" t="s">
        <v>13</v>
      </c>
      <c r="D3039" s="502" t="s">
        <v>1308</v>
      </c>
      <c r="E3039" s="504">
        <v>3.1</v>
      </c>
    </row>
    <row r="3040" spans="1:5">
      <c r="A3040" s="502">
        <v>358</v>
      </c>
      <c r="B3040" s="503" t="s">
        <v>10970</v>
      </c>
      <c r="C3040" s="502" t="s">
        <v>13</v>
      </c>
      <c r="D3040" s="502" t="s">
        <v>1308</v>
      </c>
      <c r="E3040" s="504">
        <v>63.79</v>
      </c>
    </row>
    <row r="3041" spans="1:5">
      <c r="A3041" s="502">
        <v>359</v>
      </c>
      <c r="B3041" s="503" t="s">
        <v>10971</v>
      </c>
      <c r="C3041" s="502" t="s">
        <v>13</v>
      </c>
      <c r="D3041" s="502" t="s">
        <v>1308</v>
      </c>
      <c r="E3041" s="504">
        <v>131.03</v>
      </c>
    </row>
    <row r="3042" spans="1:5">
      <c r="A3042" s="502">
        <v>38641</v>
      </c>
      <c r="B3042" s="503" t="s">
        <v>10972</v>
      </c>
      <c r="C3042" s="502" t="s">
        <v>13</v>
      </c>
      <c r="D3042" s="502" t="s">
        <v>1308</v>
      </c>
      <c r="E3042" s="504">
        <v>129.31</v>
      </c>
    </row>
    <row r="3043" spans="1:5">
      <c r="A3043" s="502">
        <v>360</v>
      </c>
      <c r="B3043" s="503" t="s">
        <v>10973</v>
      </c>
      <c r="C3043" s="502" t="s">
        <v>13</v>
      </c>
      <c r="D3043" s="502" t="s">
        <v>1335</v>
      </c>
      <c r="E3043" s="504">
        <v>3</v>
      </c>
    </row>
    <row r="3044" spans="1:5">
      <c r="A3044" s="502">
        <v>42430</v>
      </c>
      <c r="B3044" s="503" t="s">
        <v>10974</v>
      </c>
      <c r="C3044" s="502" t="s">
        <v>13</v>
      </c>
      <c r="D3044" s="502" t="s">
        <v>1308</v>
      </c>
      <c r="E3044" s="504"/>
    </row>
    <row r="3045" spans="1:5">
      <c r="A3045" s="502">
        <v>4209</v>
      </c>
      <c r="B3045" s="503" t="s">
        <v>10975</v>
      </c>
      <c r="C3045" s="502" t="s">
        <v>13</v>
      </c>
      <c r="D3045" s="502" t="s">
        <v>1308</v>
      </c>
      <c r="E3045" s="504"/>
    </row>
    <row r="3046" spans="1:5">
      <c r="A3046" s="502">
        <v>4180</v>
      </c>
      <c r="B3046" s="503" t="s">
        <v>10976</v>
      </c>
      <c r="C3046" s="502" t="s">
        <v>13</v>
      </c>
      <c r="D3046" s="502" t="s">
        <v>1308</v>
      </c>
      <c r="E3046" s="504"/>
    </row>
    <row r="3047" spans="1:5">
      <c r="A3047" s="502">
        <v>4179</v>
      </c>
      <c r="B3047" s="503" t="s">
        <v>10977</v>
      </c>
      <c r="C3047" s="502" t="s">
        <v>13</v>
      </c>
      <c r="D3047" s="502" t="s">
        <v>1308</v>
      </c>
      <c r="E3047" s="504"/>
    </row>
    <row r="3048" spans="1:5">
      <c r="A3048" s="502">
        <v>4177</v>
      </c>
      <c r="B3048" s="503" t="s">
        <v>10978</v>
      </c>
      <c r="C3048" s="502" t="s">
        <v>13</v>
      </c>
      <c r="D3048" s="502" t="s">
        <v>1308</v>
      </c>
      <c r="E3048" s="504"/>
    </row>
    <row r="3049" spans="1:5">
      <c r="A3049" s="502">
        <v>4208</v>
      </c>
      <c r="B3049" s="503" t="s">
        <v>10979</v>
      </c>
      <c r="C3049" s="502" t="s">
        <v>13</v>
      </c>
      <c r="D3049" s="502" t="s">
        <v>1308</v>
      </c>
      <c r="E3049" s="504"/>
    </row>
    <row r="3050" spans="1:5">
      <c r="A3050" s="502">
        <v>4181</v>
      </c>
      <c r="B3050" s="503" t="s">
        <v>10980</v>
      </c>
      <c r="C3050" s="502" t="s">
        <v>13</v>
      </c>
      <c r="D3050" s="502" t="s">
        <v>1308</v>
      </c>
      <c r="E3050" s="504"/>
    </row>
    <row r="3051" spans="1:5">
      <c r="A3051" s="502">
        <v>4182</v>
      </c>
      <c r="B3051" s="503" t="s">
        <v>10981</v>
      </c>
      <c r="C3051" s="502" t="s">
        <v>13</v>
      </c>
      <c r="D3051" s="502" t="s">
        <v>1308</v>
      </c>
      <c r="E3051" s="504"/>
    </row>
    <row r="3052" spans="1:5">
      <c r="A3052" s="502">
        <v>4178</v>
      </c>
      <c r="B3052" s="503" t="s">
        <v>10982</v>
      </c>
      <c r="C3052" s="502" t="s">
        <v>13</v>
      </c>
      <c r="D3052" s="502" t="s">
        <v>1308</v>
      </c>
      <c r="E3052" s="504"/>
    </row>
    <row r="3053" spans="1:5">
      <c r="A3053" s="502">
        <v>4183</v>
      </c>
      <c r="B3053" s="503" t="s">
        <v>10983</v>
      </c>
      <c r="C3053" s="502" t="s">
        <v>13</v>
      </c>
      <c r="D3053" s="502" t="s">
        <v>1308</v>
      </c>
      <c r="E3053" s="504"/>
    </row>
    <row r="3054" spans="1:5">
      <c r="A3054" s="502">
        <v>4184</v>
      </c>
      <c r="B3054" s="503" t="s">
        <v>10984</v>
      </c>
      <c r="C3054" s="502" t="s">
        <v>13</v>
      </c>
      <c r="D3054" s="502" t="s">
        <v>1308</v>
      </c>
      <c r="E3054" s="504"/>
    </row>
    <row r="3055" spans="1:5">
      <c r="A3055" s="502">
        <v>4185</v>
      </c>
      <c r="B3055" s="503" t="s">
        <v>10985</v>
      </c>
      <c r="C3055" s="502" t="s">
        <v>13</v>
      </c>
      <c r="D3055" s="502" t="s">
        <v>1308</v>
      </c>
      <c r="E3055" s="504"/>
    </row>
    <row r="3056" spans="1:5">
      <c r="A3056" s="502">
        <v>4205</v>
      </c>
      <c r="B3056" s="503" t="s">
        <v>10986</v>
      </c>
      <c r="C3056" s="502" t="s">
        <v>13</v>
      </c>
      <c r="D3056" s="502" t="s">
        <v>1308</v>
      </c>
      <c r="E3056" s="504"/>
    </row>
    <row r="3057" spans="1:5">
      <c r="A3057" s="502">
        <v>4192</v>
      </c>
      <c r="B3057" s="503" t="s">
        <v>10987</v>
      </c>
      <c r="C3057" s="502" t="s">
        <v>13</v>
      </c>
      <c r="D3057" s="502" t="s">
        <v>1308</v>
      </c>
      <c r="E3057" s="504"/>
    </row>
    <row r="3058" spans="1:5">
      <c r="A3058" s="502">
        <v>4191</v>
      </c>
      <c r="B3058" s="503" t="s">
        <v>10988</v>
      </c>
      <c r="C3058" s="502" t="s">
        <v>13</v>
      </c>
      <c r="D3058" s="502" t="s">
        <v>1308</v>
      </c>
      <c r="E3058" s="504"/>
    </row>
    <row r="3059" spans="1:5">
      <c r="A3059" s="502">
        <v>4206</v>
      </c>
      <c r="B3059" s="503" t="s">
        <v>10989</v>
      </c>
      <c r="C3059" s="502" t="s">
        <v>13</v>
      </c>
      <c r="D3059" s="502" t="s">
        <v>1308</v>
      </c>
      <c r="E3059" s="504"/>
    </row>
    <row r="3060" spans="1:5">
      <c r="A3060" s="502">
        <v>4207</v>
      </c>
      <c r="B3060" s="503" t="s">
        <v>10990</v>
      </c>
      <c r="C3060" s="502" t="s">
        <v>13</v>
      </c>
      <c r="D3060" s="502" t="s">
        <v>1308</v>
      </c>
      <c r="E3060" s="504"/>
    </row>
    <row r="3061" spans="1:5">
      <c r="A3061" s="502">
        <v>4190</v>
      </c>
      <c r="B3061" s="503" t="s">
        <v>10991</v>
      </c>
      <c r="C3061" s="502" t="s">
        <v>13</v>
      </c>
      <c r="D3061" s="502" t="s">
        <v>1308</v>
      </c>
      <c r="E3061" s="504"/>
    </row>
    <row r="3062" spans="1:5">
      <c r="A3062" s="502">
        <v>4188</v>
      </c>
      <c r="B3062" s="503" t="s">
        <v>10992</v>
      </c>
      <c r="C3062" s="502" t="s">
        <v>13</v>
      </c>
      <c r="D3062" s="502" t="s">
        <v>1308</v>
      </c>
      <c r="E3062" s="504"/>
    </row>
    <row r="3063" spans="1:5">
      <c r="A3063" s="502">
        <v>4189</v>
      </c>
      <c r="B3063" s="503" t="s">
        <v>10993</v>
      </c>
      <c r="C3063" s="502" t="s">
        <v>13</v>
      </c>
      <c r="D3063" s="502" t="s">
        <v>1308</v>
      </c>
      <c r="E3063" s="504"/>
    </row>
    <row r="3064" spans="1:5">
      <c r="A3064" s="502">
        <v>4186</v>
      </c>
      <c r="B3064" s="503" t="s">
        <v>10994</v>
      </c>
      <c r="C3064" s="502" t="s">
        <v>13</v>
      </c>
      <c r="D3064" s="502" t="s">
        <v>1308</v>
      </c>
      <c r="E3064" s="504"/>
    </row>
    <row r="3065" spans="1:5">
      <c r="A3065" s="502">
        <v>4197</v>
      </c>
      <c r="B3065" s="503" t="s">
        <v>10995</v>
      </c>
      <c r="C3065" s="502" t="s">
        <v>13</v>
      </c>
      <c r="D3065" s="502" t="s">
        <v>1308</v>
      </c>
      <c r="E3065" s="504"/>
    </row>
    <row r="3066" spans="1:5">
      <c r="A3066" s="502">
        <v>4194</v>
      </c>
      <c r="B3066" s="503" t="s">
        <v>10996</v>
      </c>
      <c r="C3066" s="502" t="s">
        <v>13</v>
      </c>
      <c r="D3066" s="502" t="s">
        <v>1308</v>
      </c>
      <c r="E3066" s="504"/>
    </row>
    <row r="3067" spans="1:5">
      <c r="A3067" s="502">
        <v>4193</v>
      </c>
      <c r="B3067" s="503" t="s">
        <v>10997</v>
      </c>
      <c r="C3067" s="502" t="s">
        <v>13</v>
      </c>
      <c r="D3067" s="502" t="s">
        <v>1308</v>
      </c>
      <c r="E3067" s="504"/>
    </row>
    <row r="3068" spans="1:5">
      <c r="A3068" s="502">
        <v>4204</v>
      </c>
      <c r="B3068" s="503" t="s">
        <v>10998</v>
      </c>
      <c r="C3068" s="502" t="s">
        <v>13</v>
      </c>
      <c r="D3068" s="502" t="s">
        <v>1308</v>
      </c>
      <c r="E3068" s="504"/>
    </row>
    <row r="3069" spans="1:5">
      <c r="A3069" s="502">
        <v>4202</v>
      </c>
      <c r="B3069" s="503" t="s">
        <v>10999</v>
      </c>
      <c r="C3069" s="502" t="s">
        <v>13</v>
      </c>
      <c r="D3069" s="502" t="s">
        <v>1308</v>
      </c>
      <c r="E3069" s="504"/>
    </row>
    <row r="3070" spans="1:5">
      <c r="A3070" s="502">
        <v>4203</v>
      </c>
      <c r="B3070" s="503" t="s">
        <v>11000</v>
      </c>
      <c r="C3070" s="502" t="s">
        <v>13</v>
      </c>
      <c r="D3070" s="502" t="s">
        <v>1308</v>
      </c>
      <c r="E3070" s="504"/>
    </row>
    <row r="3071" spans="1:5">
      <c r="A3071" s="502">
        <v>4187</v>
      </c>
      <c r="B3071" s="503" t="s">
        <v>11001</v>
      </c>
      <c r="C3071" s="502" t="s">
        <v>13</v>
      </c>
      <c r="D3071" s="502" t="s">
        <v>1308</v>
      </c>
      <c r="E3071" s="504"/>
    </row>
    <row r="3072" spans="1:5">
      <c r="A3072" s="502">
        <v>40368</v>
      </c>
      <c r="B3072" s="503" t="s">
        <v>11002</v>
      </c>
      <c r="C3072" s="502" t="s">
        <v>13</v>
      </c>
      <c r="D3072" s="502" t="s">
        <v>1308</v>
      </c>
      <c r="E3072" s="504"/>
    </row>
    <row r="3073" spans="1:5">
      <c r="A3073" s="502">
        <v>40365</v>
      </c>
      <c r="B3073" s="503" t="s">
        <v>11003</v>
      </c>
      <c r="C3073" s="502" t="s">
        <v>13</v>
      </c>
      <c r="D3073" s="502" t="s">
        <v>1308</v>
      </c>
      <c r="E3073" s="504"/>
    </row>
    <row r="3074" spans="1:5">
      <c r="A3074" s="502">
        <v>40362</v>
      </c>
      <c r="B3074" s="503" t="s">
        <v>11004</v>
      </c>
      <c r="C3074" s="502" t="s">
        <v>13</v>
      </c>
      <c r="D3074" s="502" t="s">
        <v>1308</v>
      </c>
      <c r="E3074" s="504"/>
    </row>
    <row r="3075" spans="1:5">
      <c r="A3075" s="502">
        <v>40356</v>
      </c>
      <c r="B3075" s="503" t="s">
        <v>11005</v>
      </c>
      <c r="C3075" s="502" t="s">
        <v>13</v>
      </c>
      <c r="D3075" s="502" t="s">
        <v>1308</v>
      </c>
      <c r="E3075" s="504"/>
    </row>
    <row r="3076" spans="1:5">
      <c r="A3076" s="502">
        <v>40374</v>
      </c>
      <c r="B3076" s="503" t="s">
        <v>11006</v>
      </c>
      <c r="C3076" s="502" t="s">
        <v>13</v>
      </c>
      <c r="D3076" s="502" t="s">
        <v>1308</v>
      </c>
      <c r="E3076" s="504"/>
    </row>
    <row r="3077" spans="1:5">
      <c r="A3077" s="502">
        <v>40371</v>
      </c>
      <c r="B3077" s="503" t="s">
        <v>11007</v>
      </c>
      <c r="C3077" s="502" t="s">
        <v>13</v>
      </c>
      <c r="D3077" s="502" t="s">
        <v>1308</v>
      </c>
      <c r="E3077" s="504"/>
    </row>
    <row r="3078" spans="1:5">
      <c r="A3078" s="502">
        <v>40359</v>
      </c>
      <c r="B3078" s="503" t="s">
        <v>11008</v>
      </c>
      <c r="C3078" s="502" t="s">
        <v>13</v>
      </c>
      <c r="D3078" s="502" t="s">
        <v>1308</v>
      </c>
      <c r="E3078" s="504"/>
    </row>
    <row r="3079" spans="1:5">
      <c r="A3079" s="502">
        <v>7595</v>
      </c>
      <c r="B3079" s="503" t="s">
        <v>11009</v>
      </c>
      <c r="C3079" s="502" t="s">
        <v>250</v>
      </c>
      <c r="D3079" s="502" t="s">
        <v>1308</v>
      </c>
      <c r="E3079" s="504">
        <v>15.35</v>
      </c>
    </row>
    <row r="3080" spans="1:5">
      <c r="A3080" s="502">
        <v>41094</v>
      </c>
      <c r="B3080" s="503" t="s">
        <v>11010</v>
      </c>
      <c r="C3080" s="502" t="s">
        <v>1176</v>
      </c>
      <c r="D3080" s="502" t="s">
        <v>1308</v>
      </c>
      <c r="E3080" s="504">
        <v>2737.19</v>
      </c>
    </row>
    <row r="3081" spans="1:5">
      <c r="A3081" s="502">
        <v>39609</v>
      </c>
      <c r="B3081" s="503" t="s">
        <v>11011</v>
      </c>
      <c r="C3081" s="502" t="s">
        <v>13</v>
      </c>
      <c r="D3081" s="502" t="s">
        <v>1308</v>
      </c>
      <c r="E3081" s="504">
        <v>98132.55</v>
      </c>
    </row>
    <row r="3082" spans="1:5">
      <c r="A3082" s="502">
        <v>39610</v>
      </c>
      <c r="B3082" s="503" t="s">
        <v>11012</v>
      </c>
      <c r="C3082" s="502" t="s">
        <v>13</v>
      </c>
      <c r="D3082" s="502" t="s">
        <v>1308</v>
      </c>
      <c r="E3082" s="504">
        <v>143242.91</v>
      </c>
    </row>
    <row r="3083" spans="1:5">
      <c r="A3083" s="502">
        <v>39611</v>
      </c>
      <c r="B3083" s="503" t="s">
        <v>11013</v>
      </c>
      <c r="C3083" s="502" t="s">
        <v>13</v>
      </c>
      <c r="D3083" s="502" t="s">
        <v>1308</v>
      </c>
      <c r="E3083" s="504">
        <v>173347.37</v>
      </c>
    </row>
    <row r="3084" spans="1:5">
      <c r="A3084" s="502">
        <v>39612</v>
      </c>
      <c r="B3084" s="503" t="s">
        <v>11014</v>
      </c>
      <c r="C3084" s="502" t="s">
        <v>13</v>
      </c>
      <c r="D3084" s="502" t="s">
        <v>1308</v>
      </c>
      <c r="E3084" s="504">
        <v>271552.56</v>
      </c>
    </row>
    <row r="3085" spans="1:5">
      <c r="A3085" s="502">
        <v>39608</v>
      </c>
      <c r="B3085" s="503" t="s">
        <v>11015</v>
      </c>
      <c r="C3085" s="502" t="s">
        <v>13</v>
      </c>
      <c r="D3085" s="502" t="s">
        <v>1308</v>
      </c>
      <c r="E3085" s="504">
        <v>78465.759999999995</v>
      </c>
    </row>
    <row r="3086" spans="1:5">
      <c r="A3086" s="502">
        <v>38175</v>
      </c>
      <c r="B3086" s="503" t="s">
        <v>11016</v>
      </c>
      <c r="C3086" s="502" t="s">
        <v>13</v>
      </c>
      <c r="D3086" s="502" t="s">
        <v>1308</v>
      </c>
      <c r="E3086" s="504">
        <v>4.62</v>
      </c>
    </row>
    <row r="3087" spans="1:5">
      <c r="A3087" s="502">
        <v>38176</v>
      </c>
      <c r="B3087" s="503" t="s">
        <v>11017</v>
      </c>
      <c r="C3087" s="502" t="s">
        <v>13</v>
      </c>
      <c r="D3087" s="502" t="s">
        <v>1308</v>
      </c>
      <c r="E3087" s="504">
        <v>13.59</v>
      </c>
    </row>
    <row r="3088" spans="1:5">
      <c r="A3088" s="502">
        <v>36152</v>
      </c>
      <c r="B3088" s="503" t="s">
        <v>11018</v>
      </c>
      <c r="C3088" s="502" t="s">
        <v>13</v>
      </c>
      <c r="D3088" s="502" t="s">
        <v>1308</v>
      </c>
      <c r="E3088" s="504">
        <v>5.37</v>
      </c>
    </row>
    <row r="3089" spans="1:5">
      <c r="A3089" s="502">
        <v>4221</v>
      </c>
      <c r="B3089" s="503" t="s">
        <v>11019</v>
      </c>
      <c r="C3089" s="502" t="s">
        <v>1023</v>
      </c>
      <c r="D3089" s="502" t="s">
        <v>1335</v>
      </c>
      <c r="E3089" s="504">
        <v>6.48</v>
      </c>
    </row>
    <row r="3090" spans="1:5">
      <c r="A3090" s="502">
        <v>4227</v>
      </c>
      <c r="B3090" s="503" t="s">
        <v>11020</v>
      </c>
      <c r="C3090" s="502" t="s">
        <v>1023</v>
      </c>
      <c r="D3090" s="502" t="s">
        <v>1308</v>
      </c>
      <c r="E3090" s="504">
        <v>30.21</v>
      </c>
    </row>
    <row r="3091" spans="1:5">
      <c r="A3091" s="502">
        <v>38170</v>
      </c>
      <c r="B3091" s="503" t="s">
        <v>11021</v>
      </c>
      <c r="C3091" s="502" t="s">
        <v>13</v>
      </c>
      <c r="D3091" s="502" t="s">
        <v>1308</v>
      </c>
      <c r="E3091" s="504">
        <v>20.190000000000001</v>
      </c>
    </row>
    <row r="3092" spans="1:5">
      <c r="A3092" s="502">
        <v>4252</v>
      </c>
      <c r="B3092" s="503" t="s">
        <v>11022</v>
      </c>
      <c r="C3092" s="502" t="s">
        <v>250</v>
      </c>
      <c r="D3092" s="502" t="s">
        <v>1308</v>
      </c>
      <c r="E3092" s="504">
        <v>19.489999999999998</v>
      </c>
    </row>
    <row r="3093" spans="1:5">
      <c r="A3093" s="502">
        <v>40980</v>
      </c>
      <c r="B3093" s="503" t="s">
        <v>11023</v>
      </c>
      <c r="C3093" s="502" t="s">
        <v>1176</v>
      </c>
      <c r="D3093" s="502" t="s">
        <v>1308</v>
      </c>
      <c r="E3093" s="504">
        <v>3476.07</v>
      </c>
    </row>
    <row r="3094" spans="1:5">
      <c r="A3094" s="502">
        <v>41031</v>
      </c>
      <c r="B3094" s="503" t="s">
        <v>11024</v>
      </c>
      <c r="C3094" s="502" t="s">
        <v>1176</v>
      </c>
      <c r="D3094" s="502" t="s">
        <v>1308</v>
      </c>
      <c r="E3094" s="504">
        <v>3211.29</v>
      </c>
    </row>
    <row r="3095" spans="1:5">
      <c r="A3095" s="502">
        <v>37666</v>
      </c>
      <c r="B3095" s="503" t="s">
        <v>11025</v>
      </c>
      <c r="C3095" s="502" t="s">
        <v>250</v>
      </c>
      <c r="D3095" s="502" t="s">
        <v>1308</v>
      </c>
      <c r="E3095" s="504">
        <v>18</v>
      </c>
    </row>
    <row r="3096" spans="1:5">
      <c r="A3096" s="502">
        <v>40986</v>
      </c>
      <c r="B3096" s="503" t="s">
        <v>11026</v>
      </c>
      <c r="C3096" s="502" t="s">
        <v>1176</v>
      </c>
      <c r="D3096" s="502" t="s">
        <v>1308</v>
      </c>
      <c r="E3096" s="504">
        <v>3208.94</v>
      </c>
    </row>
    <row r="3097" spans="1:5">
      <c r="A3097" s="502">
        <v>4250</v>
      </c>
      <c r="B3097" s="503" t="s">
        <v>11027</v>
      </c>
      <c r="C3097" s="502" t="s">
        <v>250</v>
      </c>
      <c r="D3097" s="502" t="s">
        <v>1308</v>
      </c>
      <c r="E3097" s="504">
        <v>14.98</v>
      </c>
    </row>
    <row r="3098" spans="1:5">
      <c r="A3098" s="502">
        <v>40978</v>
      </c>
      <c r="B3098" s="503" t="s">
        <v>11028</v>
      </c>
      <c r="C3098" s="502" t="s">
        <v>1176</v>
      </c>
      <c r="D3098" s="502" t="s">
        <v>1308</v>
      </c>
      <c r="E3098" s="504">
        <v>2670.09</v>
      </c>
    </row>
    <row r="3099" spans="1:5">
      <c r="A3099" s="502">
        <v>44501</v>
      </c>
      <c r="B3099" s="503" t="s">
        <v>11029</v>
      </c>
      <c r="C3099" s="502" t="s">
        <v>250</v>
      </c>
      <c r="D3099" s="502" t="s">
        <v>1308</v>
      </c>
      <c r="E3099" s="504">
        <v>18</v>
      </c>
    </row>
    <row r="3100" spans="1:5">
      <c r="A3100" s="502">
        <v>41043</v>
      </c>
      <c r="B3100" s="503" t="s">
        <v>11030</v>
      </c>
      <c r="C3100" s="502" t="s">
        <v>1176</v>
      </c>
      <c r="D3100" s="502" t="s">
        <v>1308</v>
      </c>
      <c r="E3100" s="504">
        <v>3211.29</v>
      </c>
    </row>
    <row r="3101" spans="1:5">
      <c r="A3101" s="502">
        <v>4234</v>
      </c>
      <c r="B3101" s="503" t="s">
        <v>11031</v>
      </c>
      <c r="C3101" s="502" t="s">
        <v>250</v>
      </c>
      <c r="D3101" s="502" t="s">
        <v>1335</v>
      </c>
      <c r="E3101" s="504">
        <v>21.83</v>
      </c>
    </row>
    <row r="3102" spans="1:5">
      <c r="A3102" s="502">
        <v>40987</v>
      </c>
      <c r="B3102" s="503" t="s">
        <v>11032</v>
      </c>
      <c r="C3102" s="502" t="s">
        <v>1176</v>
      </c>
      <c r="D3102" s="502" t="s">
        <v>1308</v>
      </c>
      <c r="E3102" s="504">
        <v>3890.2</v>
      </c>
    </row>
    <row r="3103" spans="1:5">
      <c r="A3103" s="502">
        <v>4253</v>
      </c>
      <c r="B3103" s="503" t="s">
        <v>11033</v>
      </c>
      <c r="C3103" s="502" t="s">
        <v>250</v>
      </c>
      <c r="D3103" s="502" t="s">
        <v>1308</v>
      </c>
      <c r="E3103" s="504">
        <v>18</v>
      </c>
    </row>
    <row r="3104" spans="1:5">
      <c r="A3104" s="502">
        <v>40981</v>
      </c>
      <c r="B3104" s="503" t="s">
        <v>11034</v>
      </c>
      <c r="C3104" s="502" t="s">
        <v>1176</v>
      </c>
      <c r="D3104" s="502" t="s">
        <v>1308</v>
      </c>
      <c r="E3104" s="504">
        <v>3208.94</v>
      </c>
    </row>
    <row r="3105" spans="1:5">
      <c r="A3105" s="502">
        <v>4254</v>
      </c>
      <c r="B3105" s="503" t="s">
        <v>11035</v>
      </c>
      <c r="C3105" s="502" t="s">
        <v>250</v>
      </c>
      <c r="D3105" s="502" t="s">
        <v>1308</v>
      </c>
      <c r="E3105" s="504">
        <v>18</v>
      </c>
    </row>
    <row r="3106" spans="1:5">
      <c r="A3106" s="502">
        <v>41036</v>
      </c>
      <c r="B3106" s="503" t="s">
        <v>11036</v>
      </c>
      <c r="C3106" s="502" t="s">
        <v>1176</v>
      </c>
      <c r="D3106" s="502" t="s">
        <v>1308</v>
      </c>
      <c r="E3106" s="504">
        <v>3208.94</v>
      </c>
    </row>
    <row r="3107" spans="1:5">
      <c r="A3107" s="502">
        <v>4251</v>
      </c>
      <c r="B3107" s="503" t="s">
        <v>11037</v>
      </c>
      <c r="C3107" s="502" t="s">
        <v>250</v>
      </c>
      <c r="D3107" s="502" t="s">
        <v>1308</v>
      </c>
      <c r="E3107" s="504">
        <v>15.9</v>
      </c>
    </row>
    <row r="3108" spans="1:5">
      <c r="A3108" s="502">
        <v>40979</v>
      </c>
      <c r="B3108" s="503" t="s">
        <v>11038</v>
      </c>
      <c r="C3108" s="502" t="s">
        <v>1176</v>
      </c>
      <c r="D3108" s="502" t="s">
        <v>1308</v>
      </c>
      <c r="E3108" s="504">
        <v>2837.71</v>
      </c>
    </row>
    <row r="3109" spans="1:5">
      <c r="A3109" s="502">
        <v>4230</v>
      </c>
      <c r="B3109" s="503" t="s">
        <v>11039</v>
      </c>
      <c r="C3109" s="502" t="s">
        <v>250</v>
      </c>
      <c r="D3109" s="502" t="s">
        <v>1308</v>
      </c>
      <c r="E3109" s="504">
        <v>18</v>
      </c>
    </row>
    <row r="3110" spans="1:5">
      <c r="A3110" s="502">
        <v>40998</v>
      </c>
      <c r="B3110" s="503" t="s">
        <v>11040</v>
      </c>
      <c r="C3110" s="502" t="s">
        <v>1176</v>
      </c>
      <c r="D3110" s="502" t="s">
        <v>1308</v>
      </c>
      <c r="E3110" s="504">
        <v>3208.94</v>
      </c>
    </row>
    <row r="3111" spans="1:5">
      <c r="A3111" s="502">
        <v>4257</v>
      </c>
      <c r="B3111" s="503" t="s">
        <v>11041</v>
      </c>
      <c r="C3111" s="502" t="s">
        <v>250</v>
      </c>
      <c r="D3111" s="502" t="s">
        <v>1308</v>
      </c>
      <c r="E3111" s="504">
        <v>18</v>
      </c>
    </row>
    <row r="3112" spans="1:5">
      <c r="A3112" s="502">
        <v>40982</v>
      </c>
      <c r="B3112" s="503" t="s">
        <v>11042</v>
      </c>
      <c r="C3112" s="502" t="s">
        <v>1176</v>
      </c>
      <c r="D3112" s="502" t="s">
        <v>1308</v>
      </c>
      <c r="E3112" s="504">
        <v>3208.94</v>
      </c>
    </row>
    <row r="3113" spans="1:5">
      <c r="A3113" s="502">
        <v>4240</v>
      </c>
      <c r="B3113" s="503" t="s">
        <v>11043</v>
      </c>
      <c r="C3113" s="502" t="s">
        <v>250</v>
      </c>
      <c r="D3113" s="502" t="s">
        <v>1308</v>
      </c>
      <c r="E3113" s="504">
        <v>32.06</v>
      </c>
    </row>
    <row r="3114" spans="1:5">
      <c r="A3114" s="502">
        <v>41026</v>
      </c>
      <c r="B3114" s="503" t="s">
        <v>11044</v>
      </c>
      <c r="C3114" s="502" t="s">
        <v>1176</v>
      </c>
      <c r="D3114" s="502" t="s">
        <v>1308</v>
      </c>
      <c r="E3114" s="504">
        <v>5717.26</v>
      </c>
    </row>
    <row r="3115" spans="1:5">
      <c r="A3115" s="502">
        <v>4239</v>
      </c>
      <c r="B3115" s="503" t="s">
        <v>11045</v>
      </c>
      <c r="C3115" s="502" t="s">
        <v>250</v>
      </c>
      <c r="D3115" s="502" t="s">
        <v>1308</v>
      </c>
      <c r="E3115" s="504">
        <v>32.06</v>
      </c>
    </row>
    <row r="3116" spans="1:5">
      <c r="A3116" s="502">
        <v>41024</v>
      </c>
      <c r="B3116" s="503" t="s">
        <v>11046</v>
      </c>
      <c r="C3116" s="502" t="s">
        <v>1176</v>
      </c>
      <c r="D3116" s="502" t="s">
        <v>1308</v>
      </c>
      <c r="E3116" s="504">
        <v>5717.26</v>
      </c>
    </row>
    <row r="3117" spans="1:5">
      <c r="A3117" s="502">
        <v>4248</v>
      </c>
      <c r="B3117" s="503" t="s">
        <v>11047</v>
      </c>
      <c r="C3117" s="502" t="s">
        <v>250</v>
      </c>
      <c r="D3117" s="502" t="s">
        <v>1308</v>
      </c>
      <c r="E3117" s="504">
        <v>18</v>
      </c>
    </row>
    <row r="3118" spans="1:5">
      <c r="A3118" s="502">
        <v>41033</v>
      </c>
      <c r="B3118" s="503" t="s">
        <v>11048</v>
      </c>
      <c r="C3118" s="502" t="s">
        <v>1176</v>
      </c>
      <c r="D3118" s="502" t="s">
        <v>1308</v>
      </c>
      <c r="E3118" s="504">
        <v>3211.29</v>
      </c>
    </row>
    <row r="3119" spans="1:5">
      <c r="A3119" s="502">
        <v>44500</v>
      </c>
      <c r="B3119" s="503" t="s">
        <v>11049</v>
      </c>
      <c r="C3119" s="502" t="s">
        <v>250</v>
      </c>
      <c r="D3119" s="502" t="s">
        <v>1308</v>
      </c>
      <c r="E3119" s="504">
        <v>18</v>
      </c>
    </row>
    <row r="3120" spans="1:5">
      <c r="A3120" s="502">
        <v>41040</v>
      </c>
      <c r="B3120" s="503" t="s">
        <v>11050</v>
      </c>
      <c r="C3120" s="502" t="s">
        <v>1176</v>
      </c>
      <c r="D3120" s="502" t="s">
        <v>1308</v>
      </c>
      <c r="E3120" s="504">
        <v>3211.29</v>
      </c>
    </row>
    <row r="3121" spans="1:5">
      <c r="A3121" s="502">
        <v>4238</v>
      </c>
      <c r="B3121" s="503" t="s">
        <v>11051</v>
      </c>
      <c r="C3121" s="502" t="s">
        <v>250</v>
      </c>
      <c r="D3121" s="502" t="s">
        <v>1308</v>
      </c>
      <c r="E3121" s="504">
        <v>18</v>
      </c>
    </row>
    <row r="3122" spans="1:5">
      <c r="A3122" s="502">
        <v>41012</v>
      </c>
      <c r="B3122" s="503" t="s">
        <v>11052</v>
      </c>
      <c r="C3122" s="502" t="s">
        <v>1176</v>
      </c>
      <c r="D3122" s="502" t="s">
        <v>1308</v>
      </c>
      <c r="E3122" s="504">
        <v>3208.94</v>
      </c>
    </row>
    <row r="3123" spans="1:5">
      <c r="A3123" s="502">
        <v>4233</v>
      </c>
      <c r="B3123" s="503" t="s">
        <v>11053</v>
      </c>
      <c r="C3123" s="502" t="s">
        <v>250</v>
      </c>
      <c r="D3123" s="502" t="s">
        <v>1308</v>
      </c>
      <c r="E3123" s="504">
        <v>32.06</v>
      </c>
    </row>
    <row r="3124" spans="1:5">
      <c r="A3124" s="502">
        <v>41001</v>
      </c>
      <c r="B3124" s="503" t="s">
        <v>11054</v>
      </c>
      <c r="C3124" s="502" t="s">
        <v>1176</v>
      </c>
      <c r="D3124" s="502" t="s">
        <v>1308</v>
      </c>
      <c r="E3124" s="504">
        <v>5717.26</v>
      </c>
    </row>
    <row r="3125" spans="1:5">
      <c r="A3125" s="502">
        <v>2</v>
      </c>
      <c r="B3125" s="503" t="s">
        <v>11055</v>
      </c>
      <c r="C3125" s="502" t="s">
        <v>16</v>
      </c>
      <c r="D3125" s="502" t="s">
        <v>1308</v>
      </c>
      <c r="E3125" s="504"/>
    </row>
    <row r="3126" spans="1:5">
      <c r="A3126" s="502">
        <v>14221</v>
      </c>
      <c r="B3126" s="503" t="s">
        <v>11056</v>
      </c>
      <c r="C3126" s="502" t="s">
        <v>13</v>
      </c>
      <c r="D3126" s="502" t="s">
        <v>1308</v>
      </c>
      <c r="E3126" s="504"/>
    </row>
    <row r="3127" spans="1:5">
      <c r="A3127" s="502">
        <v>36517</v>
      </c>
      <c r="B3127" s="503" t="s">
        <v>11057</v>
      </c>
      <c r="C3127" s="502" t="s">
        <v>13</v>
      </c>
      <c r="D3127" s="502" t="s">
        <v>1308</v>
      </c>
      <c r="E3127" s="504"/>
    </row>
    <row r="3128" spans="1:5">
      <c r="A3128" s="502">
        <v>4262</v>
      </c>
      <c r="B3128" s="503" t="s">
        <v>11058</v>
      </c>
      <c r="C3128" s="502" t="s">
        <v>13</v>
      </c>
      <c r="D3128" s="502" t="s">
        <v>1335</v>
      </c>
      <c r="E3128" s="504"/>
    </row>
    <row r="3129" spans="1:5">
      <c r="A3129" s="502">
        <v>4263</v>
      </c>
      <c r="B3129" s="503" t="s">
        <v>11059</v>
      </c>
      <c r="C3129" s="502" t="s">
        <v>13</v>
      </c>
      <c r="D3129" s="502" t="s">
        <v>1308</v>
      </c>
      <c r="E3129" s="504"/>
    </row>
    <row r="3130" spans="1:5">
      <c r="A3130" s="502">
        <v>36518</v>
      </c>
      <c r="B3130" s="503" t="s">
        <v>11060</v>
      </c>
      <c r="C3130" s="502" t="s">
        <v>13</v>
      </c>
      <c r="D3130" s="502" t="s">
        <v>1308</v>
      </c>
      <c r="E3130" s="504"/>
    </row>
    <row r="3131" spans="1:5">
      <c r="A3131" s="502">
        <v>38402</v>
      </c>
      <c r="B3131" s="503" t="s">
        <v>11061</v>
      </c>
      <c r="C3131" s="502" t="s">
        <v>13</v>
      </c>
      <c r="D3131" s="502" t="s">
        <v>1308</v>
      </c>
      <c r="E3131" s="504">
        <v>9.9600000000000009</v>
      </c>
    </row>
    <row r="3132" spans="1:5">
      <c r="A3132" s="502">
        <v>3412</v>
      </c>
      <c r="B3132" s="503" t="s">
        <v>11062</v>
      </c>
      <c r="C3132" s="502" t="s">
        <v>15</v>
      </c>
      <c r="D3132" s="502" t="s">
        <v>1308</v>
      </c>
      <c r="E3132" s="504"/>
    </row>
    <row r="3133" spans="1:5">
      <c r="A3133" s="502">
        <v>3413</v>
      </c>
      <c r="B3133" s="503" t="s">
        <v>11063</v>
      </c>
      <c r="C3133" s="502" t="s">
        <v>15</v>
      </c>
      <c r="D3133" s="502" t="s">
        <v>1308</v>
      </c>
      <c r="E3133" s="504"/>
    </row>
    <row r="3134" spans="1:5">
      <c r="A3134" s="502">
        <v>39744</v>
      </c>
      <c r="B3134" s="503" t="s">
        <v>11064</v>
      </c>
      <c r="C3134" s="502" t="s">
        <v>15</v>
      </c>
      <c r="D3134" s="502" t="s">
        <v>1308</v>
      </c>
      <c r="E3134" s="504"/>
    </row>
    <row r="3135" spans="1:5">
      <c r="A3135" s="502">
        <v>39745</v>
      </c>
      <c r="B3135" s="503" t="s">
        <v>11065</v>
      </c>
      <c r="C3135" s="502" t="s">
        <v>15</v>
      </c>
      <c r="D3135" s="502" t="s">
        <v>1308</v>
      </c>
      <c r="E3135" s="504"/>
    </row>
    <row r="3136" spans="1:5">
      <c r="A3136" s="502">
        <v>39637</v>
      </c>
      <c r="B3136" s="503" t="s">
        <v>11066</v>
      </c>
      <c r="C3136" s="502" t="s">
        <v>15</v>
      </c>
      <c r="D3136" s="502" t="s">
        <v>1308</v>
      </c>
      <c r="E3136" s="504">
        <v>80.180000000000007</v>
      </c>
    </row>
    <row r="3137" spans="1:5">
      <c r="A3137" s="502">
        <v>39638</v>
      </c>
      <c r="B3137" s="503" t="s">
        <v>11067</v>
      </c>
      <c r="C3137" s="502" t="s">
        <v>15</v>
      </c>
      <c r="D3137" s="502" t="s">
        <v>1308</v>
      </c>
      <c r="E3137" s="504">
        <v>90.73</v>
      </c>
    </row>
    <row r="3138" spans="1:5">
      <c r="A3138" s="502">
        <v>39639</v>
      </c>
      <c r="B3138" s="503" t="s">
        <v>11068</v>
      </c>
      <c r="C3138" s="502" t="s">
        <v>15</v>
      </c>
      <c r="D3138" s="502" t="s">
        <v>1308</v>
      </c>
      <c r="E3138" s="504">
        <v>136.88999999999999</v>
      </c>
    </row>
    <row r="3139" spans="1:5">
      <c r="A3139" s="502">
        <v>39517</v>
      </c>
      <c r="B3139" s="503" t="s">
        <v>11069</v>
      </c>
      <c r="C3139" s="502" t="s">
        <v>15</v>
      </c>
      <c r="D3139" s="502" t="s">
        <v>1308</v>
      </c>
      <c r="E3139" s="504"/>
    </row>
    <row r="3140" spans="1:5">
      <c r="A3140" s="502">
        <v>39518</v>
      </c>
      <c r="B3140" s="503" t="s">
        <v>11070</v>
      </c>
      <c r="C3140" s="502" t="s">
        <v>15</v>
      </c>
      <c r="D3140" s="502" t="s">
        <v>1308</v>
      </c>
      <c r="E3140" s="504"/>
    </row>
    <row r="3141" spans="1:5">
      <c r="A3141" s="502">
        <v>38366</v>
      </c>
      <c r="B3141" s="503" t="s">
        <v>11071</v>
      </c>
      <c r="C3141" s="502" t="s">
        <v>15</v>
      </c>
      <c r="D3141" s="502" t="s">
        <v>1308</v>
      </c>
      <c r="E3141" s="504">
        <v>5.09</v>
      </c>
    </row>
    <row r="3142" spans="1:5">
      <c r="A3142" s="502">
        <v>11703</v>
      </c>
      <c r="B3142" s="503" t="s">
        <v>11072</v>
      </c>
      <c r="C3142" s="502" t="s">
        <v>13</v>
      </c>
      <c r="D3142" s="502" t="s">
        <v>1308</v>
      </c>
      <c r="E3142" s="504">
        <v>33.75</v>
      </c>
    </row>
    <row r="3143" spans="1:5">
      <c r="A3143" s="502">
        <v>37400</v>
      </c>
      <c r="B3143" s="503" t="s">
        <v>11073</v>
      </c>
      <c r="C3143" s="502" t="s">
        <v>13</v>
      </c>
      <c r="D3143" s="502" t="s">
        <v>1308</v>
      </c>
      <c r="E3143" s="504">
        <v>37.28</v>
      </c>
    </row>
    <row r="3144" spans="1:5">
      <c r="A3144" s="502">
        <v>25400</v>
      </c>
      <c r="B3144" s="503" t="s">
        <v>11074</v>
      </c>
      <c r="C3144" s="502" t="s">
        <v>13</v>
      </c>
      <c r="D3144" s="502" t="s">
        <v>1308</v>
      </c>
      <c r="E3144" s="504">
        <v>2340.62</v>
      </c>
    </row>
    <row r="3145" spans="1:5">
      <c r="A3145" s="502">
        <v>4276</v>
      </c>
      <c r="B3145" s="503" t="s">
        <v>11075</v>
      </c>
      <c r="C3145" s="502" t="s">
        <v>13</v>
      </c>
      <c r="D3145" s="502" t="s">
        <v>1308</v>
      </c>
      <c r="E3145" s="504">
        <v>159.12</v>
      </c>
    </row>
    <row r="3146" spans="1:5">
      <c r="A3146" s="502">
        <v>4273</v>
      </c>
      <c r="B3146" s="503" t="s">
        <v>11076</v>
      </c>
      <c r="C3146" s="502" t="s">
        <v>13</v>
      </c>
      <c r="D3146" s="502" t="s">
        <v>1308</v>
      </c>
      <c r="E3146" s="504">
        <v>288.89</v>
      </c>
    </row>
    <row r="3147" spans="1:5">
      <c r="A3147" s="502">
        <v>4274</v>
      </c>
      <c r="B3147" s="503" t="s">
        <v>11077</v>
      </c>
      <c r="C3147" s="502" t="s">
        <v>13</v>
      </c>
      <c r="D3147" s="502" t="s">
        <v>1335</v>
      </c>
      <c r="E3147" s="504">
        <v>105.69</v>
      </c>
    </row>
    <row r="3148" spans="1:5">
      <c r="A3148" s="502">
        <v>39438</v>
      </c>
      <c r="B3148" s="503" t="s">
        <v>11078</v>
      </c>
      <c r="C3148" s="502" t="s">
        <v>13</v>
      </c>
      <c r="D3148" s="502" t="s">
        <v>1308</v>
      </c>
      <c r="E3148" s="504"/>
    </row>
    <row r="3149" spans="1:5">
      <c r="A3149" s="502">
        <v>4379</v>
      </c>
      <c r="B3149" s="503" t="s">
        <v>11079</v>
      </c>
      <c r="C3149" s="502" t="s">
        <v>13</v>
      </c>
      <c r="D3149" s="502" t="s">
        <v>1308</v>
      </c>
      <c r="E3149" s="504"/>
    </row>
    <row r="3150" spans="1:5">
      <c r="A3150" s="502">
        <v>4377</v>
      </c>
      <c r="B3150" s="503" t="s">
        <v>11080</v>
      </c>
      <c r="C3150" s="502" t="s">
        <v>13</v>
      </c>
      <c r="D3150" s="502" t="s">
        <v>1308</v>
      </c>
      <c r="E3150" s="504"/>
    </row>
    <row r="3151" spans="1:5">
      <c r="A3151" s="502">
        <v>4356</v>
      </c>
      <c r="B3151" s="503" t="s">
        <v>11081</v>
      </c>
      <c r="C3151" s="502" t="s">
        <v>13</v>
      </c>
      <c r="D3151" s="502" t="s">
        <v>1308</v>
      </c>
      <c r="E3151" s="504"/>
    </row>
    <row r="3152" spans="1:5">
      <c r="A3152" s="502">
        <v>13246</v>
      </c>
      <c r="B3152" s="503" t="s">
        <v>11082</v>
      </c>
      <c r="C3152" s="502" t="s">
        <v>13</v>
      </c>
      <c r="D3152" s="502" t="s">
        <v>1308</v>
      </c>
      <c r="E3152" s="504"/>
    </row>
    <row r="3153" spans="1:5">
      <c r="A3153" s="502">
        <v>13294</v>
      </c>
      <c r="B3153" s="503" t="s">
        <v>11083</v>
      </c>
      <c r="C3153" s="502" t="s">
        <v>13</v>
      </c>
      <c r="D3153" s="502" t="s">
        <v>1308</v>
      </c>
      <c r="E3153" s="504"/>
    </row>
    <row r="3154" spans="1:5">
      <c r="A3154" s="502">
        <v>11963</v>
      </c>
      <c r="B3154" s="503" t="s">
        <v>11084</v>
      </c>
      <c r="C3154" s="502" t="s">
        <v>13</v>
      </c>
      <c r="D3154" s="502" t="s">
        <v>1308</v>
      </c>
      <c r="E3154" s="504"/>
    </row>
    <row r="3155" spans="1:5">
      <c r="A3155" s="502">
        <v>11964</v>
      </c>
      <c r="B3155" s="503" t="s">
        <v>11085</v>
      </c>
      <c r="C3155" s="502" t="s">
        <v>13</v>
      </c>
      <c r="D3155" s="502" t="s">
        <v>1308</v>
      </c>
      <c r="E3155" s="504"/>
    </row>
    <row r="3156" spans="1:5">
      <c r="A3156" s="502">
        <v>4346</v>
      </c>
      <c r="B3156" s="503" t="s">
        <v>11086</v>
      </c>
      <c r="C3156" s="502" t="s">
        <v>13</v>
      </c>
      <c r="D3156" s="502" t="s">
        <v>1308</v>
      </c>
      <c r="E3156" s="504"/>
    </row>
    <row r="3157" spans="1:5">
      <c r="A3157" s="502">
        <v>11955</v>
      </c>
      <c r="B3157" s="503" t="s">
        <v>11087</v>
      </c>
      <c r="C3157" s="502" t="s">
        <v>13</v>
      </c>
      <c r="D3157" s="502" t="s">
        <v>1308</v>
      </c>
      <c r="E3157" s="504"/>
    </row>
    <row r="3158" spans="1:5">
      <c r="A3158" s="502">
        <v>11960</v>
      </c>
      <c r="B3158" s="503" t="s">
        <v>11088</v>
      </c>
      <c r="C3158" s="502" t="s">
        <v>13</v>
      </c>
      <c r="D3158" s="502" t="s">
        <v>1308</v>
      </c>
      <c r="E3158" s="504"/>
    </row>
    <row r="3159" spans="1:5">
      <c r="A3159" s="502">
        <v>4333</v>
      </c>
      <c r="B3159" s="503" t="s">
        <v>11089</v>
      </c>
      <c r="C3159" s="502" t="s">
        <v>13</v>
      </c>
      <c r="D3159" s="502" t="s">
        <v>1308</v>
      </c>
      <c r="E3159" s="504"/>
    </row>
    <row r="3160" spans="1:5">
      <c r="A3160" s="502">
        <v>4358</v>
      </c>
      <c r="B3160" s="503" t="s">
        <v>11090</v>
      </c>
      <c r="C3160" s="502" t="s">
        <v>13</v>
      </c>
      <c r="D3160" s="502" t="s">
        <v>1308</v>
      </c>
      <c r="E3160" s="504"/>
    </row>
    <row r="3161" spans="1:5">
      <c r="A3161" s="502">
        <v>39435</v>
      </c>
      <c r="B3161" s="503" t="s">
        <v>11091</v>
      </c>
      <c r="C3161" s="502" t="s">
        <v>13</v>
      </c>
      <c r="D3161" s="502" t="s">
        <v>1308</v>
      </c>
      <c r="E3161" s="504"/>
    </row>
    <row r="3162" spans="1:5">
      <c r="A3162" s="502">
        <v>39436</v>
      </c>
      <c r="B3162" s="503" t="s">
        <v>11092</v>
      </c>
      <c r="C3162" s="502" t="s">
        <v>13</v>
      </c>
      <c r="D3162" s="502" t="s">
        <v>1308</v>
      </c>
      <c r="E3162" s="504"/>
    </row>
    <row r="3163" spans="1:5">
      <c r="A3163" s="502">
        <v>39437</v>
      </c>
      <c r="B3163" s="503" t="s">
        <v>11093</v>
      </c>
      <c r="C3163" s="502" t="s">
        <v>13</v>
      </c>
      <c r="D3163" s="502" t="s">
        <v>1308</v>
      </c>
      <c r="E3163" s="504"/>
    </row>
    <row r="3164" spans="1:5">
      <c r="A3164" s="502">
        <v>39439</v>
      </c>
      <c r="B3164" s="503" t="s">
        <v>11094</v>
      </c>
      <c r="C3164" s="502" t="s">
        <v>13</v>
      </c>
      <c r="D3164" s="502" t="s">
        <v>1308</v>
      </c>
      <c r="E3164" s="504"/>
    </row>
    <row r="3165" spans="1:5">
      <c r="A3165" s="502">
        <v>39440</v>
      </c>
      <c r="B3165" s="503" t="s">
        <v>11095</v>
      </c>
      <c r="C3165" s="502" t="s">
        <v>13</v>
      </c>
      <c r="D3165" s="502" t="s">
        <v>1308</v>
      </c>
      <c r="E3165" s="504"/>
    </row>
    <row r="3166" spans="1:5">
      <c r="A3166" s="502">
        <v>39441</v>
      </c>
      <c r="B3166" s="503" t="s">
        <v>11096</v>
      </c>
      <c r="C3166" s="502" t="s">
        <v>13</v>
      </c>
      <c r="D3166" s="502" t="s">
        <v>1308</v>
      </c>
      <c r="E3166" s="504"/>
    </row>
    <row r="3167" spans="1:5">
      <c r="A3167" s="502">
        <v>39442</v>
      </c>
      <c r="B3167" s="503" t="s">
        <v>11097</v>
      </c>
      <c r="C3167" s="502" t="s">
        <v>13</v>
      </c>
      <c r="D3167" s="502" t="s">
        <v>1308</v>
      </c>
      <c r="E3167" s="504"/>
    </row>
    <row r="3168" spans="1:5">
      <c r="A3168" s="502">
        <v>39443</v>
      </c>
      <c r="B3168" s="503" t="s">
        <v>11098</v>
      </c>
      <c r="C3168" s="502" t="s">
        <v>13</v>
      </c>
      <c r="D3168" s="502" t="s">
        <v>1308</v>
      </c>
      <c r="E3168" s="504"/>
    </row>
    <row r="3169" spans="1:5">
      <c r="A3169" s="502">
        <v>4329</v>
      </c>
      <c r="B3169" s="503" t="s">
        <v>11099</v>
      </c>
      <c r="C3169" s="502" t="s">
        <v>13</v>
      </c>
      <c r="D3169" s="502" t="s">
        <v>1335</v>
      </c>
      <c r="E3169" s="504"/>
    </row>
    <row r="3170" spans="1:5">
      <c r="A3170" s="502">
        <v>436</v>
      </c>
      <c r="B3170" s="503" t="s">
        <v>11100</v>
      </c>
      <c r="C3170" s="502" t="s">
        <v>13</v>
      </c>
      <c r="D3170" s="502" t="s">
        <v>1308</v>
      </c>
      <c r="E3170" s="504"/>
    </row>
    <row r="3171" spans="1:5">
      <c r="A3171" s="502">
        <v>442</v>
      </c>
      <c r="B3171" s="503" t="s">
        <v>11101</v>
      </c>
      <c r="C3171" s="502" t="s">
        <v>13</v>
      </c>
      <c r="D3171" s="502" t="s">
        <v>1308</v>
      </c>
      <c r="E3171" s="504"/>
    </row>
    <row r="3172" spans="1:5">
      <c r="A3172" s="502">
        <v>4383</v>
      </c>
      <c r="B3172" s="503" t="s">
        <v>11102</v>
      </c>
      <c r="C3172" s="502" t="s">
        <v>13</v>
      </c>
      <c r="D3172" s="502" t="s">
        <v>1308</v>
      </c>
      <c r="E3172" s="504"/>
    </row>
    <row r="3173" spans="1:5">
      <c r="A3173" s="502">
        <v>4344</v>
      </c>
      <c r="B3173" s="503" t="s">
        <v>11103</v>
      </c>
      <c r="C3173" s="502" t="s">
        <v>13</v>
      </c>
      <c r="D3173" s="502" t="s">
        <v>1308</v>
      </c>
      <c r="E3173" s="504"/>
    </row>
    <row r="3174" spans="1:5">
      <c r="A3174" s="502">
        <v>4335</v>
      </c>
      <c r="B3174" s="503" t="s">
        <v>11104</v>
      </c>
      <c r="C3174" s="502" t="s">
        <v>13</v>
      </c>
      <c r="D3174" s="502" t="s">
        <v>1308</v>
      </c>
      <c r="E3174" s="504"/>
    </row>
    <row r="3175" spans="1:5">
      <c r="A3175" s="502">
        <v>4334</v>
      </c>
      <c r="B3175" s="503" t="s">
        <v>11105</v>
      </c>
      <c r="C3175" s="502" t="s">
        <v>13</v>
      </c>
      <c r="D3175" s="502" t="s">
        <v>1308</v>
      </c>
      <c r="E3175" s="504"/>
    </row>
    <row r="3176" spans="1:5">
      <c r="A3176" s="502">
        <v>11953</v>
      </c>
      <c r="B3176" s="503" t="s">
        <v>11106</v>
      </c>
      <c r="C3176" s="502" t="s">
        <v>13</v>
      </c>
      <c r="D3176" s="502" t="s">
        <v>1308</v>
      </c>
      <c r="E3176" s="504"/>
    </row>
    <row r="3177" spans="1:5">
      <c r="A3177" s="502">
        <v>4343</v>
      </c>
      <c r="B3177" s="503" t="s">
        <v>11107</v>
      </c>
      <c r="C3177" s="502" t="s">
        <v>13</v>
      </c>
      <c r="D3177" s="502" t="s">
        <v>1308</v>
      </c>
      <c r="E3177" s="504"/>
    </row>
    <row r="3178" spans="1:5">
      <c r="A3178" s="502">
        <v>430</v>
      </c>
      <c r="B3178" s="503" t="s">
        <v>11108</v>
      </c>
      <c r="C3178" s="502" t="s">
        <v>13</v>
      </c>
      <c r="D3178" s="502" t="s">
        <v>1308</v>
      </c>
      <c r="E3178" s="504"/>
    </row>
    <row r="3179" spans="1:5">
      <c r="A3179" s="502">
        <v>441</v>
      </c>
      <c r="B3179" s="503" t="s">
        <v>11109</v>
      </c>
      <c r="C3179" s="502" t="s">
        <v>13</v>
      </c>
      <c r="D3179" s="502" t="s">
        <v>1308</v>
      </c>
      <c r="E3179" s="504"/>
    </row>
    <row r="3180" spans="1:5">
      <c r="A3180" s="502">
        <v>431</v>
      </c>
      <c r="B3180" s="503" t="s">
        <v>11110</v>
      </c>
      <c r="C3180" s="502" t="s">
        <v>13</v>
      </c>
      <c r="D3180" s="502" t="s">
        <v>1308</v>
      </c>
      <c r="E3180" s="504"/>
    </row>
    <row r="3181" spans="1:5">
      <c r="A3181" s="502">
        <v>432</v>
      </c>
      <c r="B3181" s="503" t="s">
        <v>11111</v>
      </c>
      <c r="C3181" s="502" t="s">
        <v>13</v>
      </c>
      <c r="D3181" s="502" t="s">
        <v>1308</v>
      </c>
      <c r="E3181" s="504"/>
    </row>
    <row r="3182" spans="1:5">
      <c r="A3182" s="502">
        <v>429</v>
      </c>
      <c r="B3182" s="503" t="s">
        <v>11112</v>
      </c>
      <c r="C3182" s="502" t="s">
        <v>13</v>
      </c>
      <c r="D3182" s="502" t="s">
        <v>1308</v>
      </c>
      <c r="E3182" s="504"/>
    </row>
    <row r="3183" spans="1:5">
      <c r="A3183" s="502">
        <v>439</v>
      </c>
      <c r="B3183" s="503" t="s">
        <v>11113</v>
      </c>
      <c r="C3183" s="502" t="s">
        <v>13</v>
      </c>
      <c r="D3183" s="502" t="s">
        <v>1308</v>
      </c>
      <c r="E3183" s="504"/>
    </row>
    <row r="3184" spans="1:5">
      <c r="A3184" s="502">
        <v>433</v>
      </c>
      <c r="B3184" s="503" t="s">
        <v>11114</v>
      </c>
      <c r="C3184" s="502" t="s">
        <v>13</v>
      </c>
      <c r="D3184" s="502" t="s">
        <v>1308</v>
      </c>
      <c r="E3184" s="504"/>
    </row>
    <row r="3185" spans="1:5">
      <c r="A3185" s="502">
        <v>437</v>
      </c>
      <c r="B3185" s="503" t="s">
        <v>11115</v>
      </c>
      <c r="C3185" s="502" t="s">
        <v>13</v>
      </c>
      <c r="D3185" s="502" t="s">
        <v>1308</v>
      </c>
      <c r="E3185" s="504"/>
    </row>
    <row r="3186" spans="1:5">
      <c r="A3186" s="502">
        <v>11790</v>
      </c>
      <c r="B3186" s="503" t="s">
        <v>11116</v>
      </c>
      <c r="C3186" s="502" t="s">
        <v>13</v>
      </c>
      <c r="D3186" s="502" t="s">
        <v>1308</v>
      </c>
      <c r="E3186" s="504"/>
    </row>
    <row r="3187" spans="1:5">
      <c r="A3187" s="502">
        <v>428</v>
      </c>
      <c r="B3187" s="503" t="s">
        <v>11117</v>
      </c>
      <c r="C3187" s="502" t="s">
        <v>13</v>
      </c>
      <c r="D3187" s="502" t="s">
        <v>1335</v>
      </c>
      <c r="E3187" s="504"/>
    </row>
    <row r="3188" spans="1:5">
      <c r="A3188" s="502">
        <v>4351</v>
      </c>
      <c r="B3188" s="503" t="s">
        <v>11118</v>
      </c>
      <c r="C3188" s="502" t="s">
        <v>13</v>
      </c>
      <c r="D3188" s="502" t="s">
        <v>1308</v>
      </c>
      <c r="E3188" s="504"/>
    </row>
    <row r="3189" spans="1:5">
      <c r="A3189" s="502">
        <v>4384</v>
      </c>
      <c r="B3189" s="503" t="s">
        <v>11119</v>
      </c>
      <c r="C3189" s="502" t="s">
        <v>13</v>
      </c>
      <c r="D3189" s="502" t="s">
        <v>1308</v>
      </c>
      <c r="E3189" s="504"/>
    </row>
    <row r="3190" spans="1:5">
      <c r="A3190" s="502">
        <v>11054</v>
      </c>
      <c r="B3190" s="503" t="s">
        <v>11120</v>
      </c>
      <c r="C3190" s="502" t="s">
        <v>13</v>
      </c>
      <c r="D3190" s="502" t="s">
        <v>1308</v>
      </c>
      <c r="E3190" s="504"/>
    </row>
    <row r="3191" spans="1:5">
      <c r="A3191" s="502">
        <v>11055</v>
      </c>
      <c r="B3191" s="503" t="s">
        <v>11121</v>
      </c>
      <c r="C3191" s="502" t="s">
        <v>13</v>
      </c>
      <c r="D3191" s="502" t="s">
        <v>1308</v>
      </c>
      <c r="E3191" s="504"/>
    </row>
    <row r="3192" spans="1:5">
      <c r="A3192" s="502">
        <v>11056</v>
      </c>
      <c r="B3192" s="503" t="s">
        <v>11122</v>
      </c>
      <c r="C3192" s="502" t="s">
        <v>13</v>
      </c>
      <c r="D3192" s="502" t="s">
        <v>1308</v>
      </c>
      <c r="E3192" s="504"/>
    </row>
    <row r="3193" spans="1:5">
      <c r="A3193" s="502">
        <v>11057</v>
      </c>
      <c r="B3193" s="503" t="s">
        <v>11123</v>
      </c>
      <c r="C3193" s="502" t="s">
        <v>13</v>
      </c>
      <c r="D3193" s="502" t="s">
        <v>1308</v>
      </c>
      <c r="E3193" s="504"/>
    </row>
    <row r="3194" spans="1:5">
      <c r="A3194" s="502">
        <v>11059</v>
      </c>
      <c r="B3194" s="503" t="s">
        <v>11124</v>
      </c>
      <c r="C3194" s="502" t="s">
        <v>13</v>
      </c>
      <c r="D3194" s="502" t="s">
        <v>1308</v>
      </c>
      <c r="E3194" s="504"/>
    </row>
    <row r="3195" spans="1:5">
      <c r="A3195" s="502">
        <v>11058</v>
      </c>
      <c r="B3195" s="503" t="s">
        <v>11125</v>
      </c>
      <c r="C3195" s="502" t="s">
        <v>13</v>
      </c>
      <c r="D3195" s="502" t="s">
        <v>1308</v>
      </c>
      <c r="E3195" s="504"/>
    </row>
    <row r="3196" spans="1:5">
      <c r="A3196" s="502">
        <v>4320</v>
      </c>
      <c r="B3196" s="503" t="s">
        <v>11126</v>
      </c>
      <c r="C3196" s="502" t="s">
        <v>13</v>
      </c>
      <c r="D3196" s="502" t="s">
        <v>1308</v>
      </c>
      <c r="E3196" s="504"/>
    </row>
    <row r="3197" spans="1:5">
      <c r="A3197" s="502">
        <v>4318</v>
      </c>
      <c r="B3197" s="503" t="s">
        <v>11127</v>
      </c>
      <c r="C3197" s="502" t="s">
        <v>13</v>
      </c>
      <c r="D3197" s="502" t="s">
        <v>1308</v>
      </c>
      <c r="E3197" s="504"/>
    </row>
    <row r="3198" spans="1:5">
      <c r="A3198" s="502">
        <v>4380</v>
      </c>
      <c r="B3198" s="503" t="s">
        <v>11128</v>
      </c>
      <c r="C3198" s="502" t="s">
        <v>13</v>
      </c>
      <c r="D3198" s="502" t="s">
        <v>1308</v>
      </c>
      <c r="E3198" s="504"/>
    </row>
    <row r="3199" spans="1:5">
      <c r="A3199" s="502">
        <v>4299</v>
      </c>
      <c r="B3199" s="503" t="s">
        <v>11129</v>
      </c>
      <c r="C3199" s="502" t="s">
        <v>13</v>
      </c>
      <c r="D3199" s="502" t="s">
        <v>1335</v>
      </c>
      <c r="E3199" s="504"/>
    </row>
    <row r="3200" spans="1:5">
      <c r="A3200" s="502">
        <v>4304</v>
      </c>
      <c r="B3200" s="503" t="s">
        <v>11130</v>
      </c>
      <c r="C3200" s="502" t="s">
        <v>13</v>
      </c>
      <c r="D3200" s="502" t="s">
        <v>1308</v>
      </c>
      <c r="E3200" s="504"/>
    </row>
    <row r="3201" spans="1:5">
      <c r="A3201" s="502">
        <v>4305</v>
      </c>
      <c r="B3201" s="503" t="s">
        <v>11131</v>
      </c>
      <c r="C3201" s="502" t="s">
        <v>13</v>
      </c>
      <c r="D3201" s="502" t="s">
        <v>1308</v>
      </c>
      <c r="E3201" s="504"/>
    </row>
    <row r="3202" spans="1:5">
      <c r="A3202" s="502">
        <v>4306</v>
      </c>
      <c r="B3202" s="503" t="s">
        <v>11132</v>
      </c>
      <c r="C3202" s="502" t="s">
        <v>13</v>
      </c>
      <c r="D3202" s="502" t="s">
        <v>1308</v>
      </c>
      <c r="E3202" s="504"/>
    </row>
    <row r="3203" spans="1:5">
      <c r="A3203" s="502">
        <v>4308</v>
      </c>
      <c r="B3203" s="503" t="s">
        <v>11133</v>
      </c>
      <c r="C3203" s="502" t="s">
        <v>13</v>
      </c>
      <c r="D3203" s="502" t="s">
        <v>1308</v>
      </c>
      <c r="E3203" s="504"/>
    </row>
    <row r="3204" spans="1:5">
      <c r="A3204" s="502">
        <v>4302</v>
      </c>
      <c r="B3204" s="503" t="s">
        <v>11134</v>
      </c>
      <c r="C3204" s="502" t="s">
        <v>13</v>
      </c>
      <c r="D3204" s="502" t="s">
        <v>1308</v>
      </c>
      <c r="E3204" s="504"/>
    </row>
    <row r="3205" spans="1:5">
      <c r="A3205" s="502">
        <v>4300</v>
      </c>
      <c r="B3205" s="503" t="s">
        <v>11135</v>
      </c>
      <c r="C3205" s="502" t="s">
        <v>13</v>
      </c>
      <c r="D3205" s="502" t="s">
        <v>1308</v>
      </c>
      <c r="E3205" s="504"/>
    </row>
    <row r="3206" spans="1:5">
      <c r="A3206" s="502">
        <v>4301</v>
      </c>
      <c r="B3206" s="503" t="s">
        <v>11136</v>
      </c>
      <c r="C3206" s="502" t="s">
        <v>13</v>
      </c>
      <c r="D3206" s="502" t="s">
        <v>1308</v>
      </c>
      <c r="E3206" s="504"/>
    </row>
    <row r="3207" spans="1:5">
      <c r="A3207" s="502">
        <v>40547</v>
      </c>
      <c r="B3207" s="503" t="s">
        <v>11137</v>
      </c>
      <c r="C3207" s="502" t="s">
        <v>9984</v>
      </c>
      <c r="D3207" s="502" t="s">
        <v>1308</v>
      </c>
      <c r="E3207" s="504"/>
    </row>
    <row r="3208" spans="1:5">
      <c r="A3208" s="502">
        <v>11962</v>
      </c>
      <c r="B3208" s="503" t="s">
        <v>11138</v>
      </c>
      <c r="C3208" s="502" t="s">
        <v>13</v>
      </c>
      <c r="D3208" s="502" t="s">
        <v>1308</v>
      </c>
      <c r="E3208" s="504"/>
    </row>
    <row r="3209" spans="1:5">
      <c r="A3209" s="502">
        <v>4332</v>
      </c>
      <c r="B3209" s="503" t="s">
        <v>11139</v>
      </c>
      <c r="C3209" s="502" t="s">
        <v>13</v>
      </c>
      <c r="D3209" s="502" t="s">
        <v>1308</v>
      </c>
      <c r="E3209" s="504"/>
    </row>
    <row r="3210" spans="1:5">
      <c r="A3210" s="502">
        <v>4331</v>
      </c>
      <c r="B3210" s="503" t="s">
        <v>11140</v>
      </c>
      <c r="C3210" s="502" t="s">
        <v>13</v>
      </c>
      <c r="D3210" s="502" t="s">
        <v>1308</v>
      </c>
      <c r="E3210" s="504"/>
    </row>
    <row r="3211" spans="1:5">
      <c r="A3211" s="502">
        <v>4336</v>
      </c>
      <c r="B3211" s="503" t="s">
        <v>11141</v>
      </c>
      <c r="C3211" s="502" t="s">
        <v>13</v>
      </c>
      <c r="D3211" s="502" t="s">
        <v>1308</v>
      </c>
      <c r="E3211" s="504"/>
    </row>
    <row r="3212" spans="1:5">
      <c r="A3212" s="502">
        <v>11948</v>
      </c>
      <c r="B3212" s="503" t="s">
        <v>11142</v>
      </c>
      <c r="C3212" s="502" t="s">
        <v>13</v>
      </c>
      <c r="D3212" s="502" t="s">
        <v>1308</v>
      </c>
      <c r="E3212" s="504"/>
    </row>
    <row r="3213" spans="1:5">
      <c r="A3213" s="502">
        <v>4382</v>
      </c>
      <c r="B3213" s="503" t="s">
        <v>11143</v>
      </c>
      <c r="C3213" s="502" t="s">
        <v>13</v>
      </c>
      <c r="D3213" s="502" t="s">
        <v>1308</v>
      </c>
      <c r="E3213" s="504"/>
    </row>
    <row r="3214" spans="1:5">
      <c r="A3214" s="502">
        <v>4354</v>
      </c>
      <c r="B3214" s="503" t="s">
        <v>11144</v>
      </c>
      <c r="C3214" s="502" t="s">
        <v>13</v>
      </c>
      <c r="D3214" s="502" t="s">
        <v>1308</v>
      </c>
      <c r="E3214" s="504"/>
    </row>
    <row r="3215" spans="1:5">
      <c r="A3215" s="502">
        <v>40839</v>
      </c>
      <c r="B3215" s="503" t="s">
        <v>11145</v>
      </c>
      <c r="C3215" s="502" t="s">
        <v>9984</v>
      </c>
      <c r="D3215" s="502" t="s">
        <v>1308</v>
      </c>
      <c r="E3215" s="504"/>
    </row>
    <row r="3216" spans="1:5">
      <c r="A3216" s="502">
        <v>40552</v>
      </c>
      <c r="B3216" s="503" t="s">
        <v>11146</v>
      </c>
      <c r="C3216" s="502" t="s">
        <v>9984</v>
      </c>
      <c r="D3216" s="502" t="s">
        <v>1308</v>
      </c>
      <c r="E3216" s="504"/>
    </row>
    <row r="3217" spans="1:5">
      <c r="A3217" s="502">
        <v>40549</v>
      </c>
      <c r="B3217" s="503" t="s">
        <v>11147</v>
      </c>
      <c r="C3217" s="502" t="s">
        <v>9984</v>
      </c>
      <c r="D3217" s="502" t="s">
        <v>1308</v>
      </c>
      <c r="E3217" s="504"/>
    </row>
    <row r="3218" spans="1:5">
      <c r="A3218" s="502">
        <v>4385</v>
      </c>
      <c r="B3218" s="503" t="s">
        <v>11148</v>
      </c>
      <c r="C3218" s="502" t="s">
        <v>11149</v>
      </c>
      <c r="D3218" s="502" t="s">
        <v>1308</v>
      </c>
      <c r="E3218" s="504">
        <v>9130.3799999999992</v>
      </c>
    </row>
    <row r="3219" spans="1:5">
      <c r="A3219" s="502">
        <v>20078</v>
      </c>
      <c r="B3219" s="503" t="s">
        <v>11150</v>
      </c>
      <c r="C3219" s="502" t="s">
        <v>13</v>
      </c>
      <c r="D3219" s="502" t="s">
        <v>1308</v>
      </c>
      <c r="E3219" s="504">
        <v>31.69</v>
      </c>
    </row>
    <row r="3220" spans="1:5">
      <c r="A3220" s="502">
        <v>39897</v>
      </c>
      <c r="B3220" s="503" t="s">
        <v>11151</v>
      </c>
      <c r="C3220" s="502" t="s">
        <v>13</v>
      </c>
      <c r="D3220" s="502" t="s">
        <v>1308</v>
      </c>
      <c r="E3220" s="504">
        <v>93.3</v>
      </c>
    </row>
    <row r="3221" spans="1:5">
      <c r="A3221" s="502">
        <v>118</v>
      </c>
      <c r="B3221" s="503" t="s">
        <v>11152</v>
      </c>
      <c r="C3221" s="502" t="s">
        <v>13</v>
      </c>
      <c r="D3221" s="502" t="s">
        <v>1308</v>
      </c>
      <c r="E3221" s="504">
        <v>67</v>
      </c>
    </row>
    <row r="3222" spans="1:5">
      <c r="A3222" s="502">
        <v>4396</v>
      </c>
      <c r="B3222" s="503" t="s">
        <v>11153</v>
      </c>
      <c r="C3222" s="502" t="s">
        <v>15</v>
      </c>
      <c r="D3222" s="502" t="s">
        <v>1308</v>
      </c>
      <c r="E3222" s="504">
        <v>245.84</v>
      </c>
    </row>
    <row r="3223" spans="1:5">
      <c r="A3223" s="502">
        <v>36881</v>
      </c>
      <c r="B3223" s="503" t="s">
        <v>11154</v>
      </c>
      <c r="C3223" s="502" t="s">
        <v>15</v>
      </c>
      <c r="D3223" s="502" t="s">
        <v>1308</v>
      </c>
      <c r="E3223" s="504">
        <v>179.47</v>
      </c>
    </row>
    <row r="3224" spans="1:5">
      <c r="A3224" s="502">
        <v>4397</v>
      </c>
      <c r="B3224" s="503" t="s">
        <v>11155</v>
      </c>
      <c r="C3224" s="502" t="s">
        <v>15</v>
      </c>
      <c r="D3224" s="502" t="s">
        <v>1308</v>
      </c>
      <c r="E3224" s="504">
        <v>249.94</v>
      </c>
    </row>
    <row r="3225" spans="1:5">
      <c r="A3225" s="502">
        <v>36882</v>
      </c>
      <c r="B3225" s="503" t="s">
        <v>11156</v>
      </c>
      <c r="C3225" s="502" t="s">
        <v>15</v>
      </c>
      <c r="D3225" s="502" t="s">
        <v>1308</v>
      </c>
      <c r="E3225" s="504">
        <v>183.01</v>
      </c>
    </row>
    <row r="3226" spans="1:5">
      <c r="A3226" s="502">
        <v>4751</v>
      </c>
      <c r="B3226" s="503" t="s">
        <v>11157</v>
      </c>
      <c r="C3226" s="502" t="s">
        <v>250</v>
      </c>
      <c r="D3226" s="502" t="s">
        <v>1308</v>
      </c>
      <c r="E3226" s="504">
        <v>21.83</v>
      </c>
    </row>
    <row r="3227" spans="1:5">
      <c r="A3227" s="502">
        <v>41066</v>
      </c>
      <c r="B3227" s="503" t="s">
        <v>11158</v>
      </c>
      <c r="C3227" s="502" t="s">
        <v>1176</v>
      </c>
      <c r="D3227" s="502" t="s">
        <v>1308</v>
      </c>
      <c r="E3227" s="504">
        <v>3890.2</v>
      </c>
    </row>
    <row r="3228" spans="1:5">
      <c r="A3228" s="502">
        <v>39604</v>
      </c>
      <c r="B3228" s="503" t="s">
        <v>11159</v>
      </c>
      <c r="C3228" s="502" t="s">
        <v>13</v>
      </c>
      <c r="D3228" s="502" t="s">
        <v>1308</v>
      </c>
      <c r="E3228" s="504">
        <v>16.71</v>
      </c>
    </row>
    <row r="3229" spans="1:5">
      <c r="A3229" s="502">
        <v>39605</v>
      </c>
      <c r="B3229" s="503" t="s">
        <v>11160</v>
      </c>
      <c r="C3229" s="502" t="s">
        <v>13</v>
      </c>
      <c r="D3229" s="502" t="s">
        <v>1308</v>
      </c>
      <c r="E3229" s="504">
        <v>18.149999999999999</v>
      </c>
    </row>
    <row r="3230" spans="1:5">
      <c r="A3230" s="502">
        <v>39606</v>
      </c>
      <c r="B3230" s="503" t="s">
        <v>11161</v>
      </c>
      <c r="C3230" s="502" t="s">
        <v>13</v>
      </c>
      <c r="D3230" s="502" t="s">
        <v>1308</v>
      </c>
      <c r="E3230" s="504">
        <v>31.78</v>
      </c>
    </row>
    <row r="3231" spans="1:5">
      <c r="A3231" s="502">
        <v>39607</v>
      </c>
      <c r="B3231" s="503" t="s">
        <v>11162</v>
      </c>
      <c r="C3231" s="502" t="s">
        <v>13</v>
      </c>
      <c r="D3231" s="502" t="s">
        <v>1308</v>
      </c>
      <c r="E3231" s="504">
        <v>42.99</v>
      </c>
    </row>
    <row r="3232" spans="1:5">
      <c r="A3232" s="502">
        <v>39594</v>
      </c>
      <c r="B3232" s="503" t="s">
        <v>11163</v>
      </c>
      <c r="C3232" s="502" t="s">
        <v>13</v>
      </c>
      <c r="D3232" s="502" t="s">
        <v>1335</v>
      </c>
      <c r="E3232" s="504"/>
    </row>
    <row r="3233" spans="1:5">
      <c r="A3233" s="502">
        <v>39596</v>
      </c>
      <c r="B3233" s="503" t="s">
        <v>11164</v>
      </c>
      <c r="C3233" s="502" t="s">
        <v>13</v>
      </c>
      <c r="D3233" s="502" t="s">
        <v>1308</v>
      </c>
      <c r="E3233" s="504"/>
    </row>
    <row r="3234" spans="1:5">
      <c r="A3234" s="502">
        <v>39595</v>
      </c>
      <c r="B3234" s="503" t="s">
        <v>11165</v>
      </c>
      <c r="C3234" s="502" t="s">
        <v>13</v>
      </c>
      <c r="D3234" s="502" t="s">
        <v>1308</v>
      </c>
      <c r="E3234" s="504"/>
    </row>
    <row r="3235" spans="1:5">
      <c r="A3235" s="502">
        <v>39597</v>
      </c>
      <c r="B3235" s="503" t="s">
        <v>11166</v>
      </c>
      <c r="C3235" s="502" t="s">
        <v>13</v>
      </c>
      <c r="D3235" s="502" t="s">
        <v>1308</v>
      </c>
      <c r="E3235" s="504"/>
    </row>
    <row r="3236" spans="1:5">
      <c r="A3236" s="502">
        <v>10731</v>
      </c>
      <c r="B3236" s="503" t="s">
        <v>11167</v>
      </c>
      <c r="C3236" s="502" t="s">
        <v>15</v>
      </c>
      <c r="D3236" s="502" t="s">
        <v>1335</v>
      </c>
      <c r="E3236" s="504"/>
    </row>
    <row r="3237" spans="1:5">
      <c r="A3237" s="502">
        <v>4704</v>
      </c>
      <c r="B3237" s="503" t="s">
        <v>11168</v>
      </c>
      <c r="C3237" s="502" t="s">
        <v>15</v>
      </c>
      <c r="D3237" s="502" t="s">
        <v>1308</v>
      </c>
      <c r="E3237" s="504"/>
    </row>
    <row r="3238" spans="1:5">
      <c r="A3238" s="502">
        <v>10730</v>
      </c>
      <c r="B3238" s="503" t="s">
        <v>11169</v>
      </c>
      <c r="C3238" s="502" t="s">
        <v>15</v>
      </c>
      <c r="D3238" s="502" t="s">
        <v>1308</v>
      </c>
      <c r="E3238" s="504"/>
    </row>
    <row r="3239" spans="1:5">
      <c r="A3239" s="502">
        <v>4720</v>
      </c>
      <c r="B3239" s="503" t="s">
        <v>11170</v>
      </c>
      <c r="C3239" s="502" t="s">
        <v>16</v>
      </c>
      <c r="D3239" s="502" t="s">
        <v>1308</v>
      </c>
      <c r="E3239" s="504">
        <v>215.1</v>
      </c>
    </row>
    <row r="3240" spans="1:5">
      <c r="A3240" s="502">
        <v>4721</v>
      </c>
      <c r="B3240" s="503" t="s">
        <v>11171</v>
      </c>
      <c r="C3240" s="502" t="s">
        <v>16</v>
      </c>
      <c r="D3240" s="502" t="s">
        <v>1308</v>
      </c>
      <c r="E3240" s="504">
        <v>186.31</v>
      </c>
    </row>
    <row r="3241" spans="1:5">
      <c r="A3241" s="502">
        <v>4718</v>
      </c>
      <c r="B3241" s="503" t="s">
        <v>11172</v>
      </c>
      <c r="C3241" s="502" t="s">
        <v>16</v>
      </c>
      <c r="D3241" s="502" t="s">
        <v>1335</v>
      </c>
      <c r="E3241" s="504">
        <v>187.29</v>
      </c>
    </row>
    <row r="3242" spans="1:5">
      <c r="A3242" s="502">
        <v>4722</v>
      </c>
      <c r="B3242" s="503" t="s">
        <v>11173</v>
      </c>
      <c r="C3242" s="502" t="s">
        <v>16</v>
      </c>
      <c r="D3242" s="502" t="s">
        <v>1308</v>
      </c>
      <c r="E3242" s="504">
        <v>175.99</v>
      </c>
    </row>
    <row r="3243" spans="1:5">
      <c r="A3243" s="502">
        <v>4730</v>
      </c>
      <c r="B3243" s="503" t="s">
        <v>11174</v>
      </c>
      <c r="C3243" s="502" t="s">
        <v>16</v>
      </c>
      <c r="D3243" s="502" t="s">
        <v>1308</v>
      </c>
      <c r="E3243" s="504">
        <v>175.12</v>
      </c>
    </row>
    <row r="3244" spans="1:5">
      <c r="A3244" s="502">
        <v>13186</v>
      </c>
      <c r="B3244" s="503" t="s">
        <v>11175</v>
      </c>
      <c r="C3244" s="502" t="s">
        <v>16</v>
      </c>
      <c r="D3244" s="502" t="s">
        <v>1308</v>
      </c>
      <c r="E3244" s="504">
        <v>202.06</v>
      </c>
    </row>
    <row r="3245" spans="1:5">
      <c r="A3245" s="502">
        <v>10737</v>
      </c>
      <c r="B3245" s="503" t="s">
        <v>11176</v>
      </c>
      <c r="C3245" s="502" t="s">
        <v>15</v>
      </c>
      <c r="D3245" s="502" t="s">
        <v>1308</v>
      </c>
      <c r="E3245" s="504"/>
    </row>
    <row r="3246" spans="1:5">
      <c r="A3246" s="502">
        <v>10734</v>
      </c>
      <c r="B3246" s="503" t="s">
        <v>11177</v>
      </c>
      <c r="C3246" s="502" t="s">
        <v>15</v>
      </c>
      <c r="D3246" s="502" t="s">
        <v>1308</v>
      </c>
      <c r="E3246" s="504"/>
    </row>
    <row r="3247" spans="1:5">
      <c r="A3247" s="502">
        <v>4708</v>
      </c>
      <c r="B3247" s="503" t="s">
        <v>11178</v>
      </c>
      <c r="C3247" s="502" t="s">
        <v>15</v>
      </c>
      <c r="D3247" s="502" t="s">
        <v>1308</v>
      </c>
      <c r="E3247" s="504"/>
    </row>
    <row r="3248" spans="1:5">
      <c r="A3248" s="502">
        <v>4712</v>
      </c>
      <c r="B3248" s="503" t="s">
        <v>11179</v>
      </c>
      <c r="C3248" s="502" t="s">
        <v>15</v>
      </c>
      <c r="D3248" s="502" t="s">
        <v>1308</v>
      </c>
      <c r="E3248" s="504"/>
    </row>
    <row r="3249" spans="1:5">
      <c r="A3249" s="502">
        <v>4710</v>
      </c>
      <c r="B3249" s="503" t="s">
        <v>11180</v>
      </c>
      <c r="C3249" s="502" t="s">
        <v>15</v>
      </c>
      <c r="D3249" s="502" t="s">
        <v>1308</v>
      </c>
      <c r="E3249" s="504"/>
    </row>
    <row r="3250" spans="1:5">
      <c r="A3250" s="502">
        <v>4750</v>
      </c>
      <c r="B3250" s="503" t="s">
        <v>11181</v>
      </c>
      <c r="C3250" s="502" t="s">
        <v>250</v>
      </c>
      <c r="D3250" s="502" t="s">
        <v>1335</v>
      </c>
      <c r="E3250" s="504">
        <v>21.83</v>
      </c>
    </row>
    <row r="3251" spans="1:5">
      <c r="A3251" s="502">
        <v>41065</v>
      </c>
      <c r="B3251" s="503" t="s">
        <v>11182</v>
      </c>
      <c r="C3251" s="502" t="s">
        <v>1176</v>
      </c>
      <c r="D3251" s="502" t="s">
        <v>1308</v>
      </c>
      <c r="E3251" s="504">
        <v>3890.2</v>
      </c>
    </row>
    <row r="3252" spans="1:5">
      <c r="A3252" s="502">
        <v>34747</v>
      </c>
      <c r="B3252" s="503" t="s">
        <v>11183</v>
      </c>
      <c r="C3252" s="502" t="s">
        <v>12</v>
      </c>
      <c r="D3252" s="502" t="s">
        <v>1308</v>
      </c>
      <c r="E3252" s="504">
        <v>82.65</v>
      </c>
    </row>
    <row r="3253" spans="1:5">
      <c r="A3253" s="502">
        <v>4826</v>
      </c>
      <c r="B3253" s="503" t="s">
        <v>11184</v>
      </c>
      <c r="C3253" s="502" t="s">
        <v>12</v>
      </c>
      <c r="D3253" s="502" t="s">
        <v>1308</v>
      </c>
      <c r="E3253" s="504">
        <v>88.87</v>
      </c>
    </row>
    <row r="3254" spans="1:5">
      <c r="A3254" s="502">
        <v>41975</v>
      </c>
      <c r="B3254" s="503" t="s">
        <v>11185</v>
      </c>
      <c r="C3254" s="502" t="s">
        <v>15</v>
      </c>
      <c r="D3254" s="502" t="s">
        <v>1308</v>
      </c>
      <c r="E3254" s="504"/>
    </row>
    <row r="3255" spans="1:5">
      <c r="A3255" s="502">
        <v>4825</v>
      </c>
      <c r="B3255" s="503" t="s">
        <v>11186</v>
      </c>
      <c r="C3255" s="502" t="s">
        <v>12</v>
      </c>
      <c r="D3255" s="502" t="s">
        <v>1308</v>
      </c>
      <c r="E3255" s="504">
        <v>123.02</v>
      </c>
    </row>
    <row r="3256" spans="1:5">
      <c r="A3256" s="502">
        <v>34744</v>
      </c>
      <c r="B3256" s="503" t="s">
        <v>11187</v>
      </c>
      <c r="C3256" s="502" t="s">
        <v>15</v>
      </c>
      <c r="D3256" s="502" t="s">
        <v>1308</v>
      </c>
      <c r="E3256" s="504"/>
    </row>
    <row r="3257" spans="1:5">
      <c r="A3257" s="502">
        <v>39430</v>
      </c>
      <c r="B3257" s="503" t="s">
        <v>11188</v>
      </c>
      <c r="C3257" s="502" t="s">
        <v>13</v>
      </c>
      <c r="D3257" s="502" t="s">
        <v>1308</v>
      </c>
      <c r="E3257" s="504">
        <v>1.7</v>
      </c>
    </row>
    <row r="3258" spans="1:5">
      <c r="A3258" s="502">
        <v>39573</v>
      </c>
      <c r="B3258" s="503" t="s">
        <v>11189</v>
      </c>
      <c r="C3258" s="502" t="s">
        <v>13</v>
      </c>
      <c r="D3258" s="502" t="s">
        <v>1308</v>
      </c>
      <c r="E3258" s="504">
        <v>1.68</v>
      </c>
    </row>
    <row r="3259" spans="1:5">
      <c r="A3259" s="502">
        <v>38410</v>
      </c>
      <c r="B3259" s="503" t="s">
        <v>11190</v>
      </c>
      <c r="C3259" s="502" t="s">
        <v>13</v>
      </c>
      <c r="D3259" s="502" t="s">
        <v>1308</v>
      </c>
      <c r="E3259" s="504">
        <v>16138.42</v>
      </c>
    </row>
    <row r="3260" spans="1:5">
      <c r="A3260" s="502">
        <v>43082</v>
      </c>
      <c r="B3260" s="503" t="s">
        <v>11191</v>
      </c>
      <c r="C3260" s="502" t="s">
        <v>27</v>
      </c>
      <c r="D3260" s="502" t="s">
        <v>1335</v>
      </c>
      <c r="E3260" s="504"/>
    </row>
    <row r="3261" spans="1:5">
      <c r="A3261" s="502">
        <v>43083</v>
      </c>
      <c r="B3261" s="503" t="s">
        <v>11192</v>
      </c>
      <c r="C3261" s="502" t="s">
        <v>27</v>
      </c>
      <c r="D3261" s="502" t="s">
        <v>1308</v>
      </c>
      <c r="E3261" s="504"/>
    </row>
    <row r="3262" spans="1:5">
      <c r="A3262" s="502">
        <v>40535</v>
      </c>
      <c r="B3262" s="503" t="s">
        <v>11193</v>
      </c>
      <c r="C3262" s="502" t="s">
        <v>27</v>
      </c>
      <c r="D3262" s="502" t="s">
        <v>1308</v>
      </c>
      <c r="E3262" s="504"/>
    </row>
    <row r="3263" spans="1:5">
      <c r="A3263" s="502">
        <v>40598</v>
      </c>
      <c r="B3263" s="503" t="s">
        <v>11194</v>
      </c>
      <c r="C3263" s="502" t="s">
        <v>27</v>
      </c>
      <c r="D3263" s="502" t="s">
        <v>1308</v>
      </c>
      <c r="E3263" s="504"/>
    </row>
    <row r="3264" spans="1:5">
      <c r="A3264" s="502">
        <v>43692</v>
      </c>
      <c r="B3264" s="503" t="s">
        <v>11195</v>
      </c>
      <c r="C3264" s="502" t="s">
        <v>27</v>
      </c>
      <c r="D3264" s="502" t="s">
        <v>1308</v>
      </c>
      <c r="E3264" s="504"/>
    </row>
    <row r="3265" spans="1:5">
      <c r="A3265" s="502">
        <v>43665</v>
      </c>
      <c r="B3265" s="503" t="s">
        <v>11196</v>
      </c>
      <c r="C3265" s="502" t="s">
        <v>27</v>
      </c>
      <c r="D3265" s="502" t="s">
        <v>1308</v>
      </c>
      <c r="E3265" s="504"/>
    </row>
    <row r="3266" spans="1:5">
      <c r="A3266" s="502">
        <v>10966</v>
      </c>
      <c r="B3266" s="503" t="s">
        <v>11197</v>
      </c>
      <c r="C3266" s="502" t="s">
        <v>27</v>
      </c>
      <c r="D3266" s="502" t="s">
        <v>1308</v>
      </c>
      <c r="E3266" s="504"/>
    </row>
    <row r="3267" spans="1:5">
      <c r="A3267" s="502">
        <v>39427</v>
      </c>
      <c r="B3267" s="503" t="s">
        <v>11198</v>
      </c>
      <c r="C3267" s="502" t="s">
        <v>12</v>
      </c>
      <c r="D3267" s="502" t="s">
        <v>1308</v>
      </c>
      <c r="E3267" s="504">
        <v>4.53</v>
      </c>
    </row>
    <row r="3268" spans="1:5">
      <c r="A3268" s="502">
        <v>39424</v>
      </c>
      <c r="B3268" s="503" t="s">
        <v>11199</v>
      </c>
      <c r="C3268" s="502" t="s">
        <v>12</v>
      </c>
      <c r="D3268" s="502" t="s">
        <v>1308</v>
      </c>
      <c r="E3268" s="504">
        <v>2.69</v>
      </c>
    </row>
    <row r="3269" spans="1:5">
      <c r="A3269" s="502">
        <v>39425</v>
      </c>
      <c r="B3269" s="503" t="s">
        <v>11200</v>
      </c>
      <c r="C3269" s="502" t="s">
        <v>12</v>
      </c>
      <c r="D3269" s="502" t="s">
        <v>1308</v>
      </c>
      <c r="E3269" s="504">
        <v>2.66</v>
      </c>
    </row>
    <row r="3270" spans="1:5">
      <c r="A3270" s="502">
        <v>40664</v>
      </c>
      <c r="B3270" s="503" t="s">
        <v>11201</v>
      </c>
      <c r="C3270" s="502" t="s">
        <v>27</v>
      </c>
      <c r="D3270" s="502" t="s">
        <v>1308</v>
      </c>
      <c r="E3270" s="504"/>
    </row>
    <row r="3271" spans="1:5">
      <c r="A3271" s="502">
        <v>34360</v>
      </c>
      <c r="B3271" s="503" t="s">
        <v>11202</v>
      </c>
      <c r="C3271" s="502" t="s">
        <v>27</v>
      </c>
      <c r="D3271" s="502" t="s">
        <v>1308</v>
      </c>
      <c r="E3271" s="504"/>
    </row>
    <row r="3272" spans="1:5">
      <c r="A3272" s="502">
        <v>20259</v>
      </c>
      <c r="B3272" s="503" t="s">
        <v>11203</v>
      </c>
      <c r="C3272" s="502" t="s">
        <v>12</v>
      </c>
      <c r="D3272" s="502" t="s">
        <v>1308</v>
      </c>
      <c r="E3272" s="504"/>
    </row>
    <row r="3273" spans="1:5">
      <c r="A3273" s="502">
        <v>14077</v>
      </c>
      <c r="B3273" s="503" t="s">
        <v>11204</v>
      </c>
      <c r="C3273" s="502" t="s">
        <v>12</v>
      </c>
      <c r="D3273" s="502" t="s">
        <v>1308</v>
      </c>
      <c r="E3273" s="504"/>
    </row>
    <row r="3274" spans="1:5">
      <c r="A3274" s="502">
        <v>3678</v>
      </c>
      <c r="B3274" s="503" t="s">
        <v>11205</v>
      </c>
      <c r="C3274" s="502" t="s">
        <v>12</v>
      </c>
      <c r="D3274" s="502" t="s">
        <v>1308</v>
      </c>
      <c r="E3274" s="504"/>
    </row>
    <row r="3275" spans="1:5">
      <c r="A3275" s="502">
        <v>11552</v>
      </c>
      <c r="B3275" s="503" t="s">
        <v>11206</v>
      </c>
      <c r="C3275" s="502" t="s">
        <v>12</v>
      </c>
      <c r="D3275" s="502" t="s">
        <v>1308</v>
      </c>
      <c r="E3275" s="504">
        <v>7.13</v>
      </c>
    </row>
    <row r="3276" spans="1:5">
      <c r="A3276" s="502">
        <v>585</v>
      </c>
      <c r="B3276" s="503" t="s">
        <v>11207</v>
      </c>
      <c r="C3276" s="502" t="s">
        <v>27</v>
      </c>
      <c r="D3276" s="502" t="s">
        <v>1308</v>
      </c>
      <c r="E3276" s="504"/>
    </row>
    <row r="3277" spans="1:5">
      <c r="A3277" s="502">
        <v>39418</v>
      </c>
      <c r="B3277" s="503" t="s">
        <v>11208</v>
      </c>
      <c r="C3277" s="502" t="s">
        <v>12</v>
      </c>
      <c r="D3277" s="502" t="s">
        <v>1308</v>
      </c>
      <c r="E3277" s="504">
        <v>5.05</v>
      </c>
    </row>
    <row r="3278" spans="1:5">
      <c r="A3278" s="502">
        <v>39419</v>
      </c>
      <c r="B3278" s="503" t="s">
        <v>11209</v>
      </c>
      <c r="C3278" s="502" t="s">
        <v>12</v>
      </c>
      <c r="D3278" s="502" t="s">
        <v>1308</v>
      </c>
      <c r="E3278" s="504">
        <v>6.16</v>
      </c>
    </row>
    <row r="3279" spans="1:5">
      <c r="A3279" s="502">
        <v>39420</v>
      </c>
      <c r="B3279" s="503" t="s">
        <v>11210</v>
      </c>
      <c r="C3279" s="502" t="s">
        <v>12</v>
      </c>
      <c r="D3279" s="502" t="s">
        <v>1308</v>
      </c>
      <c r="E3279" s="504">
        <v>6.8</v>
      </c>
    </row>
    <row r="3280" spans="1:5">
      <c r="A3280" s="502">
        <v>39571</v>
      </c>
      <c r="B3280" s="503" t="s">
        <v>11211</v>
      </c>
      <c r="C3280" s="502" t="s">
        <v>12</v>
      </c>
      <c r="D3280" s="502" t="s">
        <v>1308</v>
      </c>
      <c r="E3280" s="504">
        <v>4.1100000000000003</v>
      </c>
    </row>
    <row r="3281" spans="1:5">
      <c r="A3281" s="502">
        <v>39421</v>
      </c>
      <c r="B3281" s="503" t="s">
        <v>11212</v>
      </c>
      <c r="C3281" s="502" t="s">
        <v>12</v>
      </c>
      <c r="D3281" s="502" t="s">
        <v>1308</v>
      </c>
      <c r="E3281" s="504">
        <v>5.98</v>
      </c>
    </row>
    <row r="3282" spans="1:5">
      <c r="A3282" s="502">
        <v>39422</v>
      </c>
      <c r="B3282" s="503" t="s">
        <v>11213</v>
      </c>
      <c r="C3282" s="502" t="s">
        <v>12</v>
      </c>
      <c r="D3282" s="502" t="s">
        <v>1335</v>
      </c>
      <c r="E3282" s="504">
        <v>6.99</v>
      </c>
    </row>
    <row r="3283" spans="1:5">
      <c r="A3283" s="502">
        <v>39423</v>
      </c>
      <c r="B3283" s="503" t="s">
        <v>11214</v>
      </c>
      <c r="C3283" s="502" t="s">
        <v>12</v>
      </c>
      <c r="D3283" s="502" t="s">
        <v>1308</v>
      </c>
      <c r="E3283" s="504">
        <v>8.11</v>
      </c>
    </row>
    <row r="3284" spans="1:5">
      <c r="A3284" s="502">
        <v>39426</v>
      </c>
      <c r="B3284" s="503" t="s">
        <v>11215</v>
      </c>
      <c r="C3284" s="502" t="s">
        <v>12</v>
      </c>
      <c r="D3284" s="502" t="s">
        <v>1308</v>
      </c>
      <c r="E3284" s="504">
        <v>18.239999999999998</v>
      </c>
    </row>
    <row r="3285" spans="1:5">
      <c r="A3285" s="502">
        <v>39429</v>
      </c>
      <c r="B3285" s="503" t="s">
        <v>11216</v>
      </c>
      <c r="C3285" s="502" t="s">
        <v>12</v>
      </c>
      <c r="D3285" s="502" t="s">
        <v>1308</v>
      </c>
      <c r="E3285" s="504">
        <v>5.75</v>
      </c>
    </row>
    <row r="3286" spans="1:5">
      <c r="A3286" s="502">
        <v>39428</v>
      </c>
      <c r="B3286" s="503" t="s">
        <v>11217</v>
      </c>
      <c r="C3286" s="502" t="s">
        <v>12</v>
      </c>
      <c r="D3286" s="502" t="s">
        <v>1308</v>
      </c>
      <c r="E3286" s="504">
        <v>4.3899999999999997</v>
      </c>
    </row>
    <row r="3287" spans="1:5">
      <c r="A3287" s="502">
        <v>39572</v>
      </c>
      <c r="B3287" s="503" t="s">
        <v>11218</v>
      </c>
      <c r="C3287" s="502" t="s">
        <v>12</v>
      </c>
      <c r="D3287" s="502" t="s">
        <v>1308</v>
      </c>
      <c r="E3287" s="504">
        <v>3.8</v>
      </c>
    </row>
    <row r="3288" spans="1:5">
      <c r="A3288" s="502">
        <v>39570</v>
      </c>
      <c r="B3288" s="503" t="s">
        <v>11219</v>
      </c>
      <c r="C3288" s="502" t="s">
        <v>12</v>
      </c>
      <c r="D3288" s="502" t="s">
        <v>1308</v>
      </c>
      <c r="E3288" s="504">
        <v>4.04</v>
      </c>
    </row>
    <row r="3289" spans="1:5">
      <c r="A3289" s="502">
        <v>39569</v>
      </c>
      <c r="B3289" s="503" t="s">
        <v>11220</v>
      </c>
      <c r="C3289" s="502" t="s">
        <v>12</v>
      </c>
      <c r="D3289" s="502" t="s">
        <v>1308</v>
      </c>
      <c r="E3289" s="504">
        <v>3.99</v>
      </c>
    </row>
    <row r="3290" spans="1:5">
      <c r="A3290" s="502">
        <v>39328</v>
      </c>
      <c r="B3290" s="503" t="s">
        <v>11221</v>
      </c>
      <c r="C3290" s="502" t="s">
        <v>12</v>
      </c>
      <c r="D3290" s="502" t="s">
        <v>1308</v>
      </c>
      <c r="E3290" s="504">
        <v>4.12</v>
      </c>
    </row>
    <row r="3291" spans="1:5">
      <c r="A3291" s="502">
        <v>39029</v>
      </c>
      <c r="B3291" s="503" t="s">
        <v>11222</v>
      </c>
      <c r="C3291" s="502" t="s">
        <v>12</v>
      </c>
      <c r="D3291" s="502" t="s">
        <v>1308</v>
      </c>
      <c r="E3291" s="504">
        <v>12.88</v>
      </c>
    </row>
    <row r="3292" spans="1:5">
      <c r="A3292" s="502">
        <v>39028</v>
      </c>
      <c r="B3292" s="503" t="s">
        <v>11223</v>
      </c>
      <c r="C3292" s="502" t="s">
        <v>12</v>
      </c>
      <c r="D3292" s="502" t="s">
        <v>1308</v>
      </c>
      <c r="E3292" s="504">
        <v>7.5</v>
      </c>
    </row>
    <row r="3293" spans="1:5">
      <c r="A3293" s="502">
        <v>38541</v>
      </c>
      <c r="B3293" s="503" t="s">
        <v>11224</v>
      </c>
      <c r="C3293" s="502" t="s">
        <v>13</v>
      </c>
      <c r="D3293" s="502" t="s">
        <v>1308</v>
      </c>
      <c r="E3293" s="504"/>
    </row>
    <row r="3294" spans="1:5">
      <c r="A3294" s="502">
        <v>38542</v>
      </c>
      <c r="B3294" s="503" t="s">
        <v>11225</v>
      </c>
      <c r="C3294" s="502" t="s">
        <v>13</v>
      </c>
      <c r="D3294" s="502" t="s">
        <v>1308</v>
      </c>
      <c r="E3294" s="504"/>
    </row>
    <row r="3295" spans="1:5">
      <c r="A3295" s="502">
        <v>45080</v>
      </c>
      <c r="B3295" s="503" t="s">
        <v>11226</v>
      </c>
      <c r="C3295" s="502" t="s">
        <v>13</v>
      </c>
      <c r="D3295" s="502" t="s">
        <v>1308</v>
      </c>
      <c r="E3295" s="504"/>
    </row>
    <row r="3296" spans="1:5">
      <c r="A3296" s="502">
        <v>38543</v>
      </c>
      <c r="B3296" s="503" t="s">
        <v>11227</v>
      </c>
      <c r="C3296" s="502" t="s">
        <v>13</v>
      </c>
      <c r="D3296" s="502" t="s">
        <v>1308</v>
      </c>
      <c r="E3296" s="504"/>
    </row>
    <row r="3297" spans="1:5">
      <c r="A3297" s="502">
        <v>44002</v>
      </c>
      <c r="B3297" s="503" t="s">
        <v>11228</v>
      </c>
      <c r="C3297" s="502" t="s">
        <v>13</v>
      </c>
      <c r="D3297" s="502" t="s">
        <v>1308</v>
      </c>
      <c r="E3297" s="504"/>
    </row>
    <row r="3298" spans="1:5">
      <c r="A3298" s="502">
        <v>43886</v>
      </c>
      <c r="B3298" s="503" t="s">
        <v>11229</v>
      </c>
      <c r="C3298" s="502" t="s">
        <v>13</v>
      </c>
      <c r="D3298" s="502" t="s">
        <v>1308</v>
      </c>
      <c r="E3298" s="504"/>
    </row>
    <row r="3299" spans="1:5">
      <c r="A3299" s="502">
        <v>40406</v>
      </c>
      <c r="B3299" s="503" t="s">
        <v>11230</v>
      </c>
      <c r="C3299" s="502" t="s">
        <v>13</v>
      </c>
      <c r="D3299" s="502" t="s">
        <v>1308</v>
      </c>
      <c r="E3299" s="504"/>
    </row>
    <row r="3300" spans="1:5">
      <c r="A3300" s="502">
        <v>40789</v>
      </c>
      <c r="B3300" s="503" t="s">
        <v>11231</v>
      </c>
      <c r="C3300" s="502" t="s">
        <v>13</v>
      </c>
      <c r="D3300" s="502" t="s">
        <v>1308</v>
      </c>
      <c r="E3300" s="504"/>
    </row>
    <row r="3301" spans="1:5">
      <c r="A3301" s="502">
        <v>40791</v>
      </c>
      <c r="B3301" s="503" t="s">
        <v>11232</v>
      </c>
      <c r="C3301" s="502" t="s">
        <v>13</v>
      </c>
      <c r="D3301" s="502" t="s">
        <v>1308</v>
      </c>
      <c r="E3301" s="504"/>
    </row>
    <row r="3302" spans="1:5">
      <c r="A3302" s="502">
        <v>44003</v>
      </c>
      <c r="B3302" s="503" t="s">
        <v>11233</v>
      </c>
      <c r="C3302" s="502" t="s">
        <v>13</v>
      </c>
      <c r="D3302" s="502" t="s">
        <v>1308</v>
      </c>
      <c r="E3302" s="504"/>
    </row>
    <row r="3303" spans="1:5">
      <c r="A3303" s="502">
        <v>44548</v>
      </c>
      <c r="B3303" s="503" t="s">
        <v>11234</v>
      </c>
      <c r="C3303" s="502" t="s">
        <v>13</v>
      </c>
      <c r="D3303" s="502" t="s">
        <v>1308</v>
      </c>
      <c r="E3303" s="504"/>
    </row>
    <row r="3304" spans="1:5">
      <c r="A3304" s="502">
        <v>44550</v>
      </c>
      <c r="B3304" s="503" t="s">
        <v>11235</v>
      </c>
      <c r="C3304" s="502" t="s">
        <v>13</v>
      </c>
      <c r="D3304" s="502" t="s">
        <v>1308</v>
      </c>
      <c r="E3304" s="504"/>
    </row>
    <row r="3305" spans="1:5">
      <c r="A3305" s="502">
        <v>44549</v>
      </c>
      <c r="B3305" s="503" t="s">
        <v>11236</v>
      </c>
      <c r="C3305" s="502" t="s">
        <v>13</v>
      </c>
      <c r="D3305" s="502" t="s">
        <v>1308</v>
      </c>
      <c r="E3305" s="504"/>
    </row>
    <row r="3306" spans="1:5">
      <c r="A3306" s="502">
        <v>11651</v>
      </c>
      <c r="B3306" s="503" t="s">
        <v>11237</v>
      </c>
      <c r="C3306" s="502" t="s">
        <v>13</v>
      </c>
      <c r="D3306" s="502" t="s">
        <v>1308</v>
      </c>
      <c r="E3306" s="504"/>
    </row>
    <row r="3307" spans="1:5">
      <c r="A3307" s="502">
        <v>41982</v>
      </c>
      <c r="B3307" s="503" t="s">
        <v>11238</v>
      </c>
      <c r="C3307" s="502" t="s">
        <v>13</v>
      </c>
      <c r="D3307" s="502" t="s">
        <v>1308</v>
      </c>
      <c r="E3307" s="504"/>
    </row>
    <row r="3308" spans="1:5">
      <c r="A3308" s="502">
        <v>39012</v>
      </c>
      <c r="B3308" s="503" t="s">
        <v>11239</v>
      </c>
      <c r="C3308" s="502" t="s">
        <v>13</v>
      </c>
      <c r="D3308" s="502" t="s">
        <v>1308</v>
      </c>
      <c r="E3308" s="504"/>
    </row>
    <row r="3309" spans="1:5">
      <c r="A3309" s="502">
        <v>40435</v>
      </c>
      <c r="B3309" s="503" t="s">
        <v>11240</v>
      </c>
      <c r="C3309" s="502" t="s">
        <v>13</v>
      </c>
      <c r="D3309" s="502" t="s">
        <v>1308</v>
      </c>
      <c r="E3309" s="504"/>
    </row>
    <row r="3310" spans="1:5">
      <c r="A3310" s="502">
        <v>13617</v>
      </c>
      <c r="B3310" s="503" t="s">
        <v>11241</v>
      </c>
      <c r="C3310" s="502" t="s">
        <v>13</v>
      </c>
      <c r="D3310" s="502" t="s">
        <v>1308</v>
      </c>
      <c r="E3310" s="504">
        <v>98491.31</v>
      </c>
    </row>
    <row r="3311" spans="1:5">
      <c r="A3311" s="502">
        <v>35274</v>
      </c>
      <c r="B3311" s="503" t="s">
        <v>11242</v>
      </c>
      <c r="C3311" s="502" t="s">
        <v>12</v>
      </c>
      <c r="D3311" s="502" t="s">
        <v>1308</v>
      </c>
      <c r="E3311" s="504">
        <v>49.36</v>
      </c>
    </row>
    <row r="3312" spans="1:5">
      <c r="A3312" s="502">
        <v>35275</v>
      </c>
      <c r="B3312" s="503" t="s">
        <v>11243</v>
      </c>
      <c r="C3312" s="502" t="s">
        <v>12</v>
      </c>
      <c r="D3312" s="502" t="s">
        <v>1308</v>
      </c>
      <c r="E3312" s="504">
        <v>104.78</v>
      </c>
    </row>
    <row r="3313" spans="1:5">
      <c r="A3313" s="502">
        <v>35276</v>
      </c>
      <c r="B3313" s="503" t="s">
        <v>11244</v>
      </c>
      <c r="C3313" s="502" t="s">
        <v>12</v>
      </c>
      <c r="D3313" s="502" t="s">
        <v>1308</v>
      </c>
      <c r="E3313" s="504">
        <v>182.31</v>
      </c>
    </row>
    <row r="3314" spans="1:5">
      <c r="A3314" s="502">
        <v>11091</v>
      </c>
      <c r="B3314" s="503" t="s">
        <v>11245</v>
      </c>
      <c r="C3314" s="502" t="s">
        <v>13</v>
      </c>
      <c r="D3314" s="502" t="s">
        <v>1308</v>
      </c>
      <c r="E3314" s="504"/>
    </row>
    <row r="3315" spans="1:5">
      <c r="A3315" s="502">
        <v>37586</v>
      </c>
      <c r="B3315" s="503" t="s">
        <v>11246</v>
      </c>
      <c r="C3315" s="502" t="s">
        <v>9984</v>
      </c>
      <c r="D3315" s="502" t="s">
        <v>1308</v>
      </c>
      <c r="E3315" s="504"/>
    </row>
    <row r="3316" spans="1:5">
      <c r="A3316" s="502">
        <v>37395</v>
      </c>
      <c r="B3316" s="503" t="s">
        <v>11247</v>
      </c>
      <c r="C3316" s="502" t="s">
        <v>9984</v>
      </c>
      <c r="D3316" s="502" t="s">
        <v>1308</v>
      </c>
      <c r="E3316" s="504"/>
    </row>
    <row r="3317" spans="1:5">
      <c r="A3317" s="502">
        <v>14147</v>
      </c>
      <c r="B3317" s="503" t="s">
        <v>11248</v>
      </c>
      <c r="C3317" s="502" t="s">
        <v>9984</v>
      </c>
      <c r="D3317" s="502" t="s">
        <v>1308</v>
      </c>
      <c r="E3317" s="504"/>
    </row>
    <row r="3318" spans="1:5">
      <c r="A3318" s="502">
        <v>37396</v>
      </c>
      <c r="B3318" s="503" t="s">
        <v>11249</v>
      </c>
      <c r="C3318" s="502" t="s">
        <v>9984</v>
      </c>
      <c r="D3318" s="502" t="s">
        <v>1308</v>
      </c>
      <c r="E3318" s="504"/>
    </row>
    <row r="3319" spans="1:5">
      <c r="A3319" s="502">
        <v>37397</v>
      </c>
      <c r="B3319" s="503" t="s">
        <v>11250</v>
      </c>
      <c r="C3319" s="502" t="s">
        <v>9984</v>
      </c>
      <c r="D3319" s="502" t="s">
        <v>1308</v>
      </c>
      <c r="E3319" s="504"/>
    </row>
    <row r="3320" spans="1:5">
      <c r="A3320" s="502">
        <v>43606</v>
      </c>
      <c r="B3320" s="503" t="s">
        <v>11251</v>
      </c>
      <c r="C3320" s="502" t="s">
        <v>13</v>
      </c>
      <c r="D3320" s="502" t="s">
        <v>1308</v>
      </c>
      <c r="E3320" s="504">
        <v>8.5399999999999991</v>
      </c>
    </row>
    <row r="3321" spans="1:5">
      <c r="A3321" s="502">
        <v>444</v>
      </c>
      <c r="B3321" s="503" t="s">
        <v>11252</v>
      </c>
      <c r="C3321" s="502" t="s">
        <v>13</v>
      </c>
      <c r="D3321" s="502" t="s">
        <v>1308</v>
      </c>
      <c r="E3321" s="504">
        <v>48.6</v>
      </c>
    </row>
    <row r="3322" spans="1:5">
      <c r="A3322" s="502">
        <v>445</v>
      </c>
      <c r="B3322" s="503" t="s">
        <v>11253</v>
      </c>
      <c r="C3322" s="502" t="s">
        <v>13</v>
      </c>
      <c r="D3322" s="502" t="s">
        <v>1308</v>
      </c>
      <c r="E3322" s="504">
        <v>66.53</v>
      </c>
    </row>
    <row r="3323" spans="1:5">
      <c r="A3323" s="502">
        <v>4783</v>
      </c>
      <c r="B3323" s="503" t="s">
        <v>11254</v>
      </c>
      <c r="C3323" s="502" t="s">
        <v>250</v>
      </c>
      <c r="D3323" s="502" t="s">
        <v>1335</v>
      </c>
      <c r="E3323" s="504">
        <v>21.83</v>
      </c>
    </row>
    <row r="3324" spans="1:5">
      <c r="A3324" s="502">
        <v>41079</v>
      </c>
      <c r="B3324" s="503" t="s">
        <v>11255</v>
      </c>
      <c r="C3324" s="502" t="s">
        <v>1176</v>
      </c>
      <c r="D3324" s="502" t="s">
        <v>1308</v>
      </c>
      <c r="E3324" s="504">
        <v>3890.2</v>
      </c>
    </row>
    <row r="3325" spans="1:5">
      <c r="A3325" s="502">
        <v>12874</v>
      </c>
      <c r="B3325" s="503" t="s">
        <v>11256</v>
      </c>
      <c r="C3325" s="502" t="s">
        <v>250</v>
      </c>
      <c r="D3325" s="502" t="s">
        <v>1308</v>
      </c>
      <c r="E3325" s="504">
        <v>21.17</v>
      </c>
    </row>
    <row r="3326" spans="1:5">
      <c r="A3326" s="502">
        <v>41082</v>
      </c>
      <c r="B3326" s="503" t="s">
        <v>11257</v>
      </c>
      <c r="C3326" s="502" t="s">
        <v>1176</v>
      </c>
      <c r="D3326" s="502" t="s">
        <v>1308</v>
      </c>
      <c r="E3326" s="504">
        <v>3777.63</v>
      </c>
    </row>
    <row r="3327" spans="1:5">
      <c r="A3327" s="502">
        <v>4785</v>
      </c>
      <c r="B3327" s="503" t="s">
        <v>11258</v>
      </c>
      <c r="C3327" s="502" t="s">
        <v>250</v>
      </c>
      <c r="D3327" s="502" t="s">
        <v>1308</v>
      </c>
      <c r="E3327" s="504">
        <v>21.83</v>
      </c>
    </row>
    <row r="3328" spans="1:5">
      <c r="A3328" s="502">
        <v>41081</v>
      </c>
      <c r="B3328" s="503" t="s">
        <v>11259</v>
      </c>
      <c r="C3328" s="502" t="s">
        <v>1176</v>
      </c>
      <c r="D3328" s="502" t="s">
        <v>1308</v>
      </c>
      <c r="E3328" s="504">
        <v>3890.2</v>
      </c>
    </row>
    <row r="3329" spans="1:5">
      <c r="A3329" s="502">
        <v>4801</v>
      </c>
      <c r="B3329" s="503" t="s">
        <v>11260</v>
      </c>
      <c r="C3329" s="502" t="s">
        <v>15</v>
      </c>
      <c r="D3329" s="502" t="s">
        <v>1308</v>
      </c>
      <c r="E3329" s="504">
        <v>79.739999999999995</v>
      </c>
    </row>
    <row r="3330" spans="1:5">
      <c r="A3330" s="502">
        <v>4794</v>
      </c>
      <c r="B3330" s="503" t="s">
        <v>11261</v>
      </c>
      <c r="C3330" s="502" t="s">
        <v>15</v>
      </c>
      <c r="D3330" s="502" t="s">
        <v>1308</v>
      </c>
      <c r="E3330" s="504">
        <v>363.16</v>
      </c>
    </row>
    <row r="3331" spans="1:5">
      <c r="A3331" s="502">
        <v>4796</v>
      </c>
      <c r="B3331" s="503" t="s">
        <v>11262</v>
      </c>
      <c r="C3331" s="502" t="s">
        <v>15</v>
      </c>
      <c r="D3331" s="502" t="s">
        <v>1308</v>
      </c>
      <c r="E3331" s="504">
        <v>220.58</v>
      </c>
    </row>
    <row r="3332" spans="1:5">
      <c r="A3332" s="502">
        <v>4800</v>
      </c>
      <c r="B3332" s="503" t="s">
        <v>11263</v>
      </c>
      <c r="C3332" s="502" t="s">
        <v>15</v>
      </c>
      <c r="D3332" s="502" t="s">
        <v>1308</v>
      </c>
      <c r="E3332" s="504">
        <v>60.66</v>
      </c>
    </row>
    <row r="3333" spans="1:5">
      <c r="A3333" s="502">
        <v>4795</v>
      </c>
      <c r="B3333" s="503" t="s">
        <v>11264</v>
      </c>
      <c r="C3333" s="502" t="s">
        <v>15</v>
      </c>
      <c r="D3333" s="502" t="s">
        <v>1308</v>
      </c>
      <c r="E3333" s="504">
        <v>353.52</v>
      </c>
    </row>
    <row r="3334" spans="1:5">
      <c r="A3334" s="502">
        <v>39694</v>
      </c>
      <c r="B3334" s="503" t="s">
        <v>11265</v>
      </c>
      <c r="C3334" s="502" t="s">
        <v>15</v>
      </c>
      <c r="D3334" s="502" t="s">
        <v>1308</v>
      </c>
      <c r="E3334" s="504">
        <v>337.69</v>
      </c>
    </row>
    <row r="3335" spans="1:5">
      <c r="A3335" s="502">
        <v>1292</v>
      </c>
      <c r="B3335" s="503" t="s">
        <v>11266</v>
      </c>
      <c r="C3335" s="502" t="s">
        <v>15</v>
      </c>
      <c r="D3335" s="502" t="s">
        <v>1308</v>
      </c>
      <c r="E3335" s="504">
        <v>36.28</v>
      </c>
    </row>
    <row r="3336" spans="1:5">
      <c r="A3336" s="502">
        <v>1287</v>
      </c>
      <c r="B3336" s="503" t="s">
        <v>11267</v>
      </c>
      <c r="C3336" s="502" t="s">
        <v>15</v>
      </c>
      <c r="D3336" s="502" t="s">
        <v>1308</v>
      </c>
      <c r="E3336" s="504">
        <v>29.04</v>
      </c>
    </row>
    <row r="3337" spans="1:5">
      <c r="A3337" s="502">
        <v>4786</v>
      </c>
      <c r="B3337" s="503" t="s">
        <v>11268</v>
      </c>
      <c r="C3337" s="502" t="s">
        <v>15</v>
      </c>
      <c r="D3337" s="502" t="s">
        <v>1335</v>
      </c>
      <c r="E3337" s="504"/>
    </row>
    <row r="3338" spans="1:5">
      <c r="A3338" s="502">
        <v>10840</v>
      </c>
      <c r="B3338" s="503" t="s">
        <v>11269</v>
      </c>
      <c r="C3338" s="502" t="s">
        <v>15</v>
      </c>
      <c r="D3338" s="502" t="s">
        <v>1335</v>
      </c>
      <c r="E3338" s="504">
        <v>343.14</v>
      </c>
    </row>
    <row r="3339" spans="1:5">
      <c r="A3339" s="502">
        <v>10841</v>
      </c>
      <c r="B3339" s="503" t="s">
        <v>11270</v>
      </c>
      <c r="C3339" s="502" t="s">
        <v>15</v>
      </c>
      <c r="D3339" s="502" t="s">
        <v>1308</v>
      </c>
      <c r="E3339" s="504">
        <v>258.97000000000003</v>
      </c>
    </row>
    <row r="3340" spans="1:5">
      <c r="A3340" s="502">
        <v>44540</v>
      </c>
      <c r="B3340" s="503" t="s">
        <v>11271</v>
      </c>
      <c r="C3340" s="502" t="s">
        <v>15</v>
      </c>
      <c r="D3340" s="502" t="s">
        <v>1308</v>
      </c>
      <c r="E3340" s="504">
        <v>330.91</v>
      </c>
    </row>
    <row r="3341" spans="1:5">
      <c r="A3341" s="502">
        <v>10842</v>
      </c>
      <c r="B3341" s="503" t="s">
        <v>11272</v>
      </c>
      <c r="C3341" s="502" t="s">
        <v>15</v>
      </c>
      <c r="D3341" s="502" t="s">
        <v>1308</v>
      </c>
      <c r="E3341" s="504">
        <v>374.07</v>
      </c>
    </row>
    <row r="3342" spans="1:5">
      <c r="A3342" s="502">
        <v>45190</v>
      </c>
      <c r="B3342" s="503" t="s">
        <v>11273</v>
      </c>
      <c r="C3342" s="502" t="s">
        <v>15</v>
      </c>
      <c r="D3342" s="502" t="s">
        <v>1335</v>
      </c>
      <c r="E3342" s="504">
        <v>59.9</v>
      </c>
    </row>
    <row r="3343" spans="1:5">
      <c r="A3343" s="502">
        <v>45191</v>
      </c>
      <c r="B3343" s="503" t="s">
        <v>11274</v>
      </c>
      <c r="C3343" s="502" t="s">
        <v>15</v>
      </c>
      <c r="D3343" s="502" t="s">
        <v>1308</v>
      </c>
      <c r="E3343" s="504">
        <v>101.62</v>
      </c>
    </row>
    <row r="3344" spans="1:5">
      <c r="A3344" s="502">
        <v>38180</v>
      </c>
      <c r="B3344" s="503" t="s">
        <v>11275</v>
      </c>
      <c r="C3344" s="502" t="s">
        <v>15</v>
      </c>
      <c r="D3344" s="502" t="s">
        <v>1308</v>
      </c>
      <c r="E3344" s="504">
        <v>177.59</v>
      </c>
    </row>
    <row r="3345" spans="1:5">
      <c r="A3345" s="502">
        <v>40648</v>
      </c>
      <c r="B3345" s="503" t="s">
        <v>11276</v>
      </c>
      <c r="C3345" s="502" t="s">
        <v>15</v>
      </c>
      <c r="D3345" s="502" t="s">
        <v>1308</v>
      </c>
      <c r="E3345" s="504"/>
    </row>
    <row r="3346" spans="1:5">
      <c r="A3346" s="502">
        <v>40649</v>
      </c>
      <c r="B3346" s="503" t="s">
        <v>11277</v>
      </c>
      <c r="C3346" s="502" t="s">
        <v>15</v>
      </c>
      <c r="D3346" s="502" t="s">
        <v>1308</v>
      </c>
      <c r="E3346" s="504"/>
    </row>
    <row r="3347" spans="1:5">
      <c r="A3347" s="502">
        <v>40650</v>
      </c>
      <c r="B3347" s="503" t="s">
        <v>11278</v>
      </c>
      <c r="C3347" s="502" t="s">
        <v>15</v>
      </c>
      <c r="D3347" s="502" t="s">
        <v>1308</v>
      </c>
      <c r="E3347" s="504"/>
    </row>
    <row r="3348" spans="1:5">
      <c r="A3348" s="502">
        <v>40651</v>
      </c>
      <c r="B3348" s="503" t="s">
        <v>11279</v>
      </c>
      <c r="C3348" s="502" t="s">
        <v>15</v>
      </c>
      <c r="D3348" s="502" t="s">
        <v>1308</v>
      </c>
      <c r="E3348" s="504"/>
    </row>
    <row r="3349" spans="1:5">
      <c r="A3349" s="502">
        <v>40652</v>
      </c>
      <c r="B3349" s="503" t="s">
        <v>11280</v>
      </c>
      <c r="C3349" s="502" t="s">
        <v>15</v>
      </c>
      <c r="D3349" s="502" t="s">
        <v>1308</v>
      </c>
      <c r="E3349" s="504"/>
    </row>
    <row r="3350" spans="1:5">
      <c r="A3350" s="502">
        <v>40647</v>
      </c>
      <c r="B3350" s="503" t="s">
        <v>11281</v>
      </c>
      <c r="C3350" s="502" t="s">
        <v>15</v>
      </c>
      <c r="D3350" s="502" t="s">
        <v>1308</v>
      </c>
      <c r="E3350" s="504"/>
    </row>
    <row r="3351" spans="1:5">
      <c r="A3351" s="502">
        <v>40653</v>
      </c>
      <c r="B3351" s="503" t="s">
        <v>11282</v>
      </c>
      <c r="C3351" s="502" t="s">
        <v>15</v>
      </c>
      <c r="D3351" s="502" t="s">
        <v>1308</v>
      </c>
      <c r="E3351" s="504"/>
    </row>
    <row r="3352" spans="1:5">
      <c r="A3352" s="502">
        <v>38135</v>
      </c>
      <c r="B3352" s="503" t="s">
        <v>11283</v>
      </c>
      <c r="C3352" s="502" t="s">
        <v>15</v>
      </c>
      <c r="D3352" s="502" t="s">
        <v>1308</v>
      </c>
      <c r="E3352" s="504"/>
    </row>
    <row r="3353" spans="1:5">
      <c r="A3353" s="502">
        <v>36178</v>
      </c>
      <c r="B3353" s="503" t="s">
        <v>11284</v>
      </c>
      <c r="C3353" s="502" t="s">
        <v>13</v>
      </c>
      <c r="D3353" s="502" t="s">
        <v>1308</v>
      </c>
      <c r="E3353" s="504">
        <v>16.899999999999999</v>
      </c>
    </row>
    <row r="3354" spans="1:5">
      <c r="A3354" s="502">
        <v>38181</v>
      </c>
      <c r="B3354" s="503" t="s">
        <v>11285</v>
      </c>
      <c r="C3354" s="502" t="s">
        <v>15</v>
      </c>
      <c r="D3354" s="502" t="s">
        <v>1308</v>
      </c>
      <c r="E3354" s="504">
        <v>242.44</v>
      </c>
    </row>
    <row r="3355" spans="1:5">
      <c r="A3355" s="502">
        <v>38182</v>
      </c>
      <c r="B3355" s="503" t="s">
        <v>11286</v>
      </c>
      <c r="C3355" s="502" t="s">
        <v>15</v>
      </c>
      <c r="D3355" s="502" t="s">
        <v>1308</v>
      </c>
      <c r="E3355" s="504">
        <v>230.93</v>
      </c>
    </row>
    <row r="3356" spans="1:5">
      <c r="A3356" s="502">
        <v>38186</v>
      </c>
      <c r="B3356" s="503" t="s">
        <v>11287</v>
      </c>
      <c r="C3356" s="502" t="s">
        <v>15</v>
      </c>
      <c r="D3356" s="502" t="s">
        <v>1308</v>
      </c>
      <c r="E3356" s="504">
        <v>600.28</v>
      </c>
    </row>
    <row r="3357" spans="1:5">
      <c r="A3357" s="502">
        <v>38185</v>
      </c>
      <c r="B3357" s="503" t="s">
        <v>11288</v>
      </c>
      <c r="C3357" s="502" t="s">
        <v>15</v>
      </c>
      <c r="D3357" s="502" t="s">
        <v>1308</v>
      </c>
      <c r="E3357" s="504">
        <v>534.46</v>
      </c>
    </row>
    <row r="3358" spans="1:5">
      <c r="A3358" s="502">
        <v>40654</v>
      </c>
      <c r="B3358" s="503" t="s">
        <v>11289</v>
      </c>
      <c r="C3358" s="502" t="s">
        <v>15</v>
      </c>
      <c r="D3358" s="502" t="s">
        <v>1308</v>
      </c>
      <c r="E3358" s="504"/>
    </row>
    <row r="3359" spans="1:5">
      <c r="A3359" s="502">
        <v>44541</v>
      </c>
      <c r="B3359" s="503" t="s">
        <v>11290</v>
      </c>
      <c r="C3359" s="502" t="s">
        <v>15</v>
      </c>
      <c r="D3359" s="502" t="s">
        <v>1308</v>
      </c>
      <c r="E3359" s="504">
        <v>273.36</v>
      </c>
    </row>
    <row r="3360" spans="1:5">
      <c r="A3360" s="502">
        <v>4822</v>
      </c>
      <c r="B3360" s="503" t="s">
        <v>11291</v>
      </c>
      <c r="C3360" s="502" t="s">
        <v>15</v>
      </c>
      <c r="D3360" s="502" t="s">
        <v>1308</v>
      </c>
      <c r="E3360" s="504">
        <v>340.51</v>
      </c>
    </row>
    <row r="3361" spans="1:5">
      <c r="A3361" s="502">
        <v>4818</v>
      </c>
      <c r="B3361" s="503" t="s">
        <v>11292</v>
      </c>
      <c r="C3361" s="502" t="s">
        <v>15</v>
      </c>
      <c r="D3361" s="502" t="s">
        <v>1335</v>
      </c>
      <c r="E3361" s="504">
        <v>350</v>
      </c>
    </row>
    <row r="3362" spans="1:5">
      <c r="A3362" s="502">
        <v>39567</v>
      </c>
      <c r="B3362" s="503" t="s">
        <v>11293</v>
      </c>
      <c r="C3362" s="502" t="s">
        <v>15</v>
      </c>
      <c r="D3362" s="502" t="s">
        <v>1308</v>
      </c>
      <c r="E3362" s="504">
        <v>37.25</v>
      </c>
    </row>
    <row r="3363" spans="1:5">
      <c r="A3363" s="502">
        <v>39566</v>
      </c>
      <c r="B3363" s="503" t="s">
        <v>11294</v>
      </c>
      <c r="C3363" s="502" t="s">
        <v>15</v>
      </c>
      <c r="D3363" s="502" t="s">
        <v>1308</v>
      </c>
      <c r="E3363" s="504">
        <v>39.43</v>
      </c>
    </row>
    <row r="3364" spans="1:5">
      <c r="A3364" s="502">
        <v>39416</v>
      </c>
      <c r="B3364" s="503" t="s">
        <v>11295</v>
      </c>
      <c r="C3364" s="502" t="s">
        <v>15</v>
      </c>
      <c r="D3364" s="502" t="s">
        <v>1308</v>
      </c>
      <c r="E3364" s="504">
        <v>24.03</v>
      </c>
    </row>
    <row r="3365" spans="1:5">
      <c r="A3365" s="502">
        <v>39417</v>
      </c>
      <c r="B3365" s="503" t="s">
        <v>11296</v>
      </c>
      <c r="C3365" s="502" t="s">
        <v>15</v>
      </c>
      <c r="D3365" s="502" t="s">
        <v>1308</v>
      </c>
      <c r="E3365" s="504">
        <v>23.44</v>
      </c>
    </row>
    <row r="3366" spans="1:5">
      <c r="A3366" s="502">
        <v>43742</v>
      </c>
      <c r="B3366" s="503" t="s">
        <v>11297</v>
      </c>
      <c r="C3366" s="502" t="s">
        <v>15</v>
      </c>
      <c r="D3366" s="502" t="s">
        <v>1308</v>
      </c>
      <c r="E3366" s="504">
        <v>25.28</v>
      </c>
    </row>
    <row r="3367" spans="1:5">
      <c r="A3367" s="502">
        <v>39414</v>
      </c>
      <c r="B3367" s="503" t="s">
        <v>11298</v>
      </c>
      <c r="C3367" s="502" t="s">
        <v>15</v>
      </c>
      <c r="D3367" s="502" t="s">
        <v>1308</v>
      </c>
      <c r="E3367" s="504">
        <v>22.76</v>
      </c>
    </row>
    <row r="3368" spans="1:5">
      <c r="A3368" s="502">
        <v>39415</v>
      </c>
      <c r="B3368" s="503" t="s">
        <v>11299</v>
      </c>
      <c r="C3368" s="502" t="s">
        <v>15</v>
      </c>
      <c r="D3368" s="502" t="s">
        <v>1308</v>
      </c>
      <c r="E3368" s="504">
        <v>19.61</v>
      </c>
    </row>
    <row r="3369" spans="1:5">
      <c r="A3369" s="502">
        <v>43740</v>
      </c>
      <c r="B3369" s="503" t="s">
        <v>11300</v>
      </c>
      <c r="C3369" s="502" t="s">
        <v>15</v>
      </c>
      <c r="D3369" s="502" t="s">
        <v>1308</v>
      </c>
      <c r="E3369" s="504">
        <v>23.96</v>
      </c>
    </row>
    <row r="3370" spans="1:5">
      <c r="A3370" s="502">
        <v>39412</v>
      </c>
      <c r="B3370" s="503" t="s">
        <v>11301</v>
      </c>
      <c r="C3370" s="502" t="s">
        <v>15</v>
      </c>
      <c r="D3370" s="502" t="s">
        <v>1335</v>
      </c>
      <c r="E3370" s="504">
        <v>16.43</v>
      </c>
    </row>
    <row r="3371" spans="1:5">
      <c r="A3371" s="502">
        <v>39413</v>
      </c>
      <c r="B3371" s="503" t="s">
        <v>11302</v>
      </c>
      <c r="C3371" s="502" t="s">
        <v>15</v>
      </c>
      <c r="D3371" s="502" t="s">
        <v>1308</v>
      </c>
      <c r="E3371" s="504">
        <v>17.760000000000002</v>
      </c>
    </row>
    <row r="3372" spans="1:5">
      <c r="A3372" s="502">
        <v>43741</v>
      </c>
      <c r="B3372" s="503" t="s">
        <v>11303</v>
      </c>
      <c r="C3372" s="502" t="s">
        <v>15</v>
      </c>
      <c r="D3372" s="502" t="s">
        <v>1308</v>
      </c>
      <c r="E3372" s="504">
        <v>18.940000000000001</v>
      </c>
    </row>
    <row r="3373" spans="1:5">
      <c r="A3373" s="502">
        <v>11062</v>
      </c>
      <c r="B3373" s="503" t="s">
        <v>11304</v>
      </c>
      <c r="C3373" s="502" t="s">
        <v>15</v>
      </c>
      <c r="D3373" s="502" t="s">
        <v>1308</v>
      </c>
      <c r="E3373" s="504">
        <v>41.73</v>
      </c>
    </row>
    <row r="3374" spans="1:5">
      <c r="A3374" s="502">
        <v>11063</v>
      </c>
      <c r="B3374" s="503" t="s">
        <v>11305</v>
      </c>
      <c r="C3374" s="502" t="s">
        <v>15</v>
      </c>
      <c r="D3374" s="502" t="s">
        <v>1308</v>
      </c>
      <c r="E3374" s="504">
        <v>25.54</v>
      </c>
    </row>
    <row r="3375" spans="1:5">
      <c r="A3375" s="502">
        <v>13521</v>
      </c>
      <c r="B3375" s="503" t="s">
        <v>11306</v>
      </c>
      <c r="C3375" s="502" t="s">
        <v>13</v>
      </c>
      <c r="D3375" s="502" t="s">
        <v>1308</v>
      </c>
      <c r="E3375" s="504"/>
    </row>
    <row r="3376" spans="1:5">
      <c r="A3376" s="502">
        <v>10851</v>
      </c>
      <c r="B3376" s="503" t="s">
        <v>11307</v>
      </c>
      <c r="C3376" s="502" t="s">
        <v>13</v>
      </c>
      <c r="D3376" s="502" t="s">
        <v>1308</v>
      </c>
      <c r="E3376" s="504"/>
    </row>
    <row r="3377" spans="1:6">
      <c r="A3377" s="502">
        <v>39515</v>
      </c>
      <c r="B3377" s="503" t="s">
        <v>11308</v>
      </c>
      <c r="C3377" s="502" t="s">
        <v>13</v>
      </c>
      <c r="D3377" s="502" t="s">
        <v>1308</v>
      </c>
      <c r="E3377" s="504"/>
    </row>
    <row r="3378" spans="1:6">
      <c r="A3378" s="502">
        <v>39516</v>
      </c>
      <c r="B3378" s="503" t="s">
        <v>11309</v>
      </c>
      <c r="C3378" s="502" t="s">
        <v>13</v>
      </c>
      <c r="D3378" s="502" t="s">
        <v>1308</v>
      </c>
      <c r="E3378" s="504"/>
    </row>
    <row r="3379" spans="1:6">
      <c r="A3379" s="502">
        <v>39514</v>
      </c>
      <c r="B3379" s="503" t="s">
        <v>11310</v>
      </c>
      <c r="C3379" s="502" t="s">
        <v>13</v>
      </c>
      <c r="D3379" s="502" t="s">
        <v>1335</v>
      </c>
      <c r="E3379" s="504"/>
    </row>
    <row r="3380" spans="1:6">
      <c r="A3380" s="502">
        <v>4812</v>
      </c>
      <c r="B3380" s="503" t="s">
        <v>11311</v>
      </c>
      <c r="C3380" s="502" t="s">
        <v>15</v>
      </c>
      <c r="D3380" s="502" t="s">
        <v>1308</v>
      </c>
      <c r="E3380" s="504">
        <v>9.85</v>
      </c>
    </row>
    <row r="3381" spans="1:6">
      <c r="A3381" s="502">
        <v>10849</v>
      </c>
      <c r="B3381" s="503" t="s">
        <v>11312</v>
      </c>
      <c r="C3381" s="502" t="s">
        <v>13</v>
      </c>
      <c r="D3381" s="502" t="s">
        <v>1308</v>
      </c>
      <c r="E3381" s="504"/>
    </row>
    <row r="3382" spans="1:6">
      <c r="A3382" s="502">
        <v>10848</v>
      </c>
      <c r="B3382" s="503" t="s">
        <v>11313</v>
      </c>
      <c r="C3382" s="502" t="s">
        <v>13</v>
      </c>
      <c r="D3382" s="502" t="s">
        <v>1308</v>
      </c>
      <c r="E3382" s="504"/>
    </row>
    <row r="3383" spans="1:6">
      <c r="A3383" s="502">
        <v>4813</v>
      </c>
      <c r="B3383" s="503" t="s">
        <v>11314</v>
      </c>
      <c r="C3383" s="502" t="s">
        <v>15</v>
      </c>
      <c r="D3383" s="502" t="s">
        <v>1335</v>
      </c>
      <c r="E3383" s="514">
        <v>400</v>
      </c>
      <c r="F3383" s="502" t="s">
        <v>15012</v>
      </c>
    </row>
    <row r="3384" spans="1:6">
      <c r="A3384" s="502">
        <v>37560</v>
      </c>
      <c r="B3384" s="503" t="s">
        <v>11315</v>
      </c>
      <c r="C3384" s="502" t="s">
        <v>13</v>
      </c>
      <c r="D3384" s="502" t="s">
        <v>1308</v>
      </c>
      <c r="E3384" s="504">
        <v>49.21</v>
      </c>
    </row>
    <row r="3385" spans="1:6">
      <c r="A3385" s="502">
        <v>37557</v>
      </c>
      <c r="B3385" s="503" t="s">
        <v>11316</v>
      </c>
      <c r="C3385" s="502" t="s">
        <v>13</v>
      </c>
      <c r="D3385" s="502" t="s">
        <v>1308</v>
      </c>
      <c r="E3385" s="504">
        <v>14.94</v>
      </c>
    </row>
    <row r="3386" spans="1:6">
      <c r="A3386" s="502">
        <v>37556</v>
      </c>
      <c r="B3386" s="503" t="s">
        <v>11317</v>
      </c>
      <c r="C3386" s="502" t="s">
        <v>13</v>
      </c>
      <c r="D3386" s="502" t="s">
        <v>1308</v>
      </c>
      <c r="E3386" s="504">
        <v>28.91</v>
      </c>
    </row>
    <row r="3387" spans="1:6">
      <c r="A3387" s="502">
        <v>37559</v>
      </c>
      <c r="B3387" s="503" t="s">
        <v>11318</v>
      </c>
      <c r="C3387" s="502" t="s">
        <v>13</v>
      </c>
      <c r="D3387" s="502" t="s">
        <v>1308</v>
      </c>
      <c r="E3387" s="504">
        <v>35.47</v>
      </c>
    </row>
    <row r="3388" spans="1:6">
      <c r="A3388" s="502">
        <v>37539</v>
      </c>
      <c r="B3388" s="503" t="s">
        <v>11319</v>
      </c>
      <c r="C3388" s="502" t="s">
        <v>13</v>
      </c>
      <c r="D3388" s="502" t="s">
        <v>1335</v>
      </c>
      <c r="E3388" s="504">
        <v>25</v>
      </c>
    </row>
    <row r="3389" spans="1:6">
      <c r="A3389" s="502">
        <v>37558</v>
      </c>
      <c r="B3389" s="503" t="s">
        <v>11320</v>
      </c>
      <c r="C3389" s="502" t="s">
        <v>13</v>
      </c>
      <c r="D3389" s="502" t="s">
        <v>1308</v>
      </c>
      <c r="E3389" s="504">
        <v>46.61</v>
      </c>
    </row>
    <row r="3390" spans="1:6">
      <c r="A3390" s="502">
        <v>34723</v>
      </c>
      <c r="B3390" s="503" t="s">
        <v>11321</v>
      </c>
      <c r="C3390" s="502" t="s">
        <v>15</v>
      </c>
      <c r="D3390" s="502" t="s">
        <v>1308</v>
      </c>
      <c r="E3390" s="504"/>
    </row>
    <row r="3391" spans="1:6">
      <c r="A3391" s="502">
        <v>34721</v>
      </c>
      <c r="B3391" s="503" t="s">
        <v>11322</v>
      </c>
      <c r="C3391" s="502" t="s">
        <v>15</v>
      </c>
      <c r="D3391" s="502" t="s">
        <v>1308</v>
      </c>
      <c r="E3391" s="504"/>
    </row>
    <row r="3392" spans="1:6">
      <c r="A3392" s="502">
        <v>4309</v>
      </c>
      <c r="B3392" s="503" t="s">
        <v>11323</v>
      </c>
      <c r="C3392" s="502" t="s">
        <v>13</v>
      </c>
      <c r="D3392" s="502" t="s">
        <v>1308</v>
      </c>
      <c r="E3392" s="504"/>
    </row>
    <row r="3393" spans="1:5">
      <c r="A3393" s="502">
        <v>4307</v>
      </c>
      <c r="B3393" s="503" t="s">
        <v>11324</v>
      </c>
      <c r="C3393" s="502" t="s">
        <v>13</v>
      </c>
      <c r="D3393" s="502" t="s">
        <v>1308</v>
      </c>
      <c r="E3393" s="504"/>
    </row>
    <row r="3394" spans="1:5">
      <c r="A3394" s="502">
        <v>10850</v>
      </c>
      <c r="B3394" s="503" t="s">
        <v>11325</v>
      </c>
      <c r="C3394" s="502" t="s">
        <v>13</v>
      </c>
      <c r="D3394" s="502" t="s">
        <v>1308</v>
      </c>
      <c r="E3394" s="504"/>
    </row>
    <row r="3395" spans="1:5">
      <c r="A3395" s="502">
        <v>42438</v>
      </c>
      <c r="B3395" s="503" t="s">
        <v>11326</v>
      </c>
      <c r="C3395" s="502" t="s">
        <v>13</v>
      </c>
      <c r="D3395" s="502" t="s">
        <v>1308</v>
      </c>
      <c r="E3395" s="504"/>
    </row>
    <row r="3396" spans="1:5">
      <c r="A3396" s="502">
        <v>4792</v>
      </c>
      <c r="B3396" s="503" t="s">
        <v>11327</v>
      </c>
      <c r="C3396" s="502" t="s">
        <v>15</v>
      </c>
      <c r="D3396" s="502" t="s">
        <v>1308</v>
      </c>
      <c r="E3396" s="504">
        <v>170.48</v>
      </c>
    </row>
    <row r="3397" spans="1:5">
      <c r="A3397" s="502">
        <v>4790</v>
      </c>
      <c r="B3397" s="503" t="s">
        <v>11328</v>
      </c>
      <c r="C3397" s="502" t="s">
        <v>15</v>
      </c>
      <c r="D3397" s="502" t="s">
        <v>1335</v>
      </c>
      <c r="E3397" s="504">
        <v>102.5</v>
      </c>
    </row>
    <row r="3398" spans="1:5">
      <c r="A3398" s="502">
        <v>40671</v>
      </c>
      <c r="B3398" s="503" t="s">
        <v>11329</v>
      </c>
      <c r="C3398" s="502" t="s">
        <v>15</v>
      </c>
      <c r="D3398" s="502" t="s">
        <v>1308</v>
      </c>
      <c r="E3398" s="504">
        <v>110.91</v>
      </c>
    </row>
    <row r="3399" spans="1:5">
      <c r="A3399" s="502">
        <v>7552</v>
      </c>
      <c r="B3399" s="503" t="s">
        <v>11330</v>
      </c>
      <c r="C3399" s="502" t="s">
        <v>13</v>
      </c>
      <c r="D3399" s="502" t="s">
        <v>1308</v>
      </c>
      <c r="E3399" s="504">
        <v>24.05</v>
      </c>
    </row>
    <row r="3400" spans="1:5">
      <c r="A3400" s="502">
        <v>4893</v>
      </c>
      <c r="B3400" s="503" t="s">
        <v>11331</v>
      </c>
      <c r="C3400" s="502" t="s">
        <v>13</v>
      </c>
      <c r="D3400" s="502" t="s">
        <v>1308</v>
      </c>
      <c r="E3400" s="504"/>
    </row>
    <row r="3401" spans="1:5">
      <c r="A3401" s="502">
        <v>4894</v>
      </c>
      <c r="B3401" s="503" t="s">
        <v>11332</v>
      </c>
      <c r="C3401" s="502" t="s">
        <v>13</v>
      </c>
      <c r="D3401" s="502" t="s">
        <v>1308</v>
      </c>
      <c r="E3401" s="504"/>
    </row>
    <row r="3402" spans="1:5">
      <c r="A3402" s="502">
        <v>4890</v>
      </c>
      <c r="B3402" s="503" t="s">
        <v>11333</v>
      </c>
      <c r="C3402" s="502" t="s">
        <v>13</v>
      </c>
      <c r="D3402" s="502" t="s">
        <v>1308</v>
      </c>
      <c r="E3402" s="504"/>
    </row>
    <row r="3403" spans="1:5">
      <c r="A3403" s="502">
        <v>4888</v>
      </c>
      <c r="B3403" s="503" t="s">
        <v>11334</v>
      </c>
      <c r="C3403" s="502" t="s">
        <v>13</v>
      </c>
      <c r="D3403" s="502" t="s">
        <v>1308</v>
      </c>
      <c r="E3403" s="504"/>
    </row>
    <row r="3404" spans="1:5">
      <c r="A3404" s="502">
        <v>12411</v>
      </c>
      <c r="B3404" s="503" t="s">
        <v>11335</v>
      </c>
      <c r="C3404" s="502" t="s">
        <v>13</v>
      </c>
      <c r="D3404" s="502" t="s">
        <v>1308</v>
      </c>
      <c r="E3404" s="504"/>
    </row>
    <row r="3405" spans="1:5">
      <c r="A3405" s="502">
        <v>4891</v>
      </c>
      <c r="B3405" s="503" t="s">
        <v>11336</v>
      </c>
      <c r="C3405" s="502" t="s">
        <v>13</v>
      </c>
      <c r="D3405" s="502" t="s">
        <v>1308</v>
      </c>
      <c r="E3405" s="504"/>
    </row>
    <row r="3406" spans="1:5">
      <c r="A3406" s="502">
        <v>4892</v>
      </c>
      <c r="B3406" s="503" t="s">
        <v>11337</v>
      </c>
      <c r="C3406" s="502" t="s">
        <v>13</v>
      </c>
      <c r="D3406" s="502" t="s">
        <v>1308</v>
      </c>
      <c r="E3406" s="504"/>
    </row>
    <row r="3407" spans="1:5">
      <c r="A3407" s="502">
        <v>4889</v>
      </c>
      <c r="B3407" s="503" t="s">
        <v>11338</v>
      </c>
      <c r="C3407" s="502" t="s">
        <v>13</v>
      </c>
      <c r="D3407" s="502" t="s">
        <v>1308</v>
      </c>
      <c r="E3407" s="504"/>
    </row>
    <row r="3408" spans="1:5">
      <c r="A3408" s="502">
        <v>12412</v>
      </c>
      <c r="B3408" s="503" t="s">
        <v>11339</v>
      </c>
      <c r="C3408" s="502" t="s">
        <v>13</v>
      </c>
      <c r="D3408" s="502" t="s">
        <v>1308</v>
      </c>
      <c r="E3408" s="504"/>
    </row>
    <row r="3409" spans="1:5">
      <c r="A3409" s="502">
        <v>4907</v>
      </c>
      <c r="B3409" s="503" t="s">
        <v>11340</v>
      </c>
      <c r="C3409" s="502" t="s">
        <v>13</v>
      </c>
      <c r="D3409" s="502" t="s">
        <v>1308</v>
      </c>
      <c r="E3409" s="504">
        <v>20.260000000000002</v>
      </c>
    </row>
    <row r="3410" spans="1:5">
      <c r="A3410" s="502">
        <v>4902</v>
      </c>
      <c r="B3410" s="503" t="s">
        <v>11341</v>
      </c>
      <c r="C3410" s="502" t="s">
        <v>13</v>
      </c>
      <c r="D3410" s="502" t="s">
        <v>1308</v>
      </c>
      <c r="E3410" s="504">
        <v>52.55</v>
      </c>
    </row>
    <row r="3411" spans="1:5">
      <c r="A3411" s="502">
        <v>4741</v>
      </c>
      <c r="B3411" s="503" t="s">
        <v>11342</v>
      </c>
      <c r="C3411" s="502" t="s">
        <v>16</v>
      </c>
      <c r="D3411" s="502" t="s">
        <v>1308</v>
      </c>
      <c r="E3411" s="504">
        <v>175.99</v>
      </c>
    </row>
    <row r="3412" spans="1:5">
      <c r="A3412" s="502">
        <v>4752</v>
      </c>
      <c r="B3412" s="503" t="s">
        <v>11343</v>
      </c>
      <c r="C3412" s="502" t="s">
        <v>250</v>
      </c>
      <c r="D3412" s="502" t="s">
        <v>1308</v>
      </c>
      <c r="E3412" s="504">
        <v>18</v>
      </c>
    </row>
    <row r="3413" spans="1:5">
      <c r="A3413" s="502">
        <v>41091</v>
      </c>
      <c r="B3413" s="503" t="s">
        <v>11344</v>
      </c>
      <c r="C3413" s="502" t="s">
        <v>1176</v>
      </c>
      <c r="D3413" s="502" t="s">
        <v>1308</v>
      </c>
      <c r="E3413" s="504">
        <v>3208.94</v>
      </c>
    </row>
    <row r="3414" spans="1:5">
      <c r="A3414" s="502">
        <v>13954</v>
      </c>
      <c r="B3414" s="503" t="s">
        <v>11345</v>
      </c>
      <c r="C3414" s="502" t="s">
        <v>13</v>
      </c>
      <c r="D3414" s="502" t="s">
        <v>1308</v>
      </c>
      <c r="E3414" s="504"/>
    </row>
    <row r="3415" spans="1:5">
      <c r="A3415" s="502">
        <v>3411</v>
      </c>
      <c r="B3415" s="503" t="s">
        <v>11346</v>
      </c>
      <c r="C3415" s="502" t="s">
        <v>27</v>
      </c>
      <c r="D3415" s="502" t="s">
        <v>1308</v>
      </c>
      <c r="E3415" s="504"/>
    </row>
    <row r="3416" spans="1:5">
      <c r="A3416" s="502">
        <v>39995</v>
      </c>
      <c r="B3416" s="503" t="s">
        <v>11347</v>
      </c>
      <c r="C3416" s="502" t="s">
        <v>16</v>
      </c>
      <c r="D3416" s="502" t="s">
        <v>1308</v>
      </c>
      <c r="E3416" s="504"/>
    </row>
    <row r="3417" spans="1:5">
      <c r="A3417" s="502">
        <v>11615</v>
      </c>
      <c r="B3417" s="503" t="s">
        <v>11348</v>
      </c>
      <c r="C3417" s="502" t="s">
        <v>15</v>
      </c>
      <c r="D3417" s="502" t="s">
        <v>1308</v>
      </c>
      <c r="E3417" s="504"/>
    </row>
    <row r="3418" spans="1:5">
      <c r="A3418" s="502">
        <v>3408</v>
      </c>
      <c r="B3418" s="503" t="s">
        <v>11349</v>
      </c>
      <c r="C3418" s="502" t="s">
        <v>15</v>
      </c>
      <c r="D3418" s="502" t="s">
        <v>1335</v>
      </c>
      <c r="E3418" s="504"/>
    </row>
    <row r="3419" spans="1:5">
      <c r="A3419" s="502">
        <v>3409</v>
      </c>
      <c r="B3419" s="503" t="s">
        <v>11350</v>
      </c>
      <c r="C3419" s="502" t="s">
        <v>15</v>
      </c>
      <c r="D3419" s="502" t="s">
        <v>1308</v>
      </c>
      <c r="E3419" s="504"/>
    </row>
    <row r="3420" spans="1:5">
      <c r="A3420" s="502">
        <v>11427</v>
      </c>
      <c r="B3420" s="503" t="s">
        <v>11351</v>
      </c>
      <c r="C3420" s="502" t="s">
        <v>27</v>
      </c>
      <c r="D3420" s="502" t="s">
        <v>1308</v>
      </c>
      <c r="E3420" s="504"/>
    </row>
    <row r="3421" spans="1:5">
      <c r="A3421" s="502">
        <v>4491</v>
      </c>
      <c r="B3421" s="503" t="s">
        <v>11352</v>
      </c>
      <c r="C3421" s="502" t="s">
        <v>12</v>
      </c>
      <c r="D3421" s="502" t="s">
        <v>1308</v>
      </c>
      <c r="E3421" s="504">
        <v>7.69</v>
      </c>
    </row>
    <row r="3422" spans="1:5">
      <c r="A3422" s="502">
        <v>2745</v>
      </c>
      <c r="B3422" s="503" t="s">
        <v>11353</v>
      </c>
      <c r="C3422" s="502" t="s">
        <v>12</v>
      </c>
      <c r="D3422" s="502" t="s">
        <v>1308</v>
      </c>
      <c r="E3422" s="504">
        <v>4.1399999999999997</v>
      </c>
    </row>
    <row r="3423" spans="1:5">
      <c r="A3423" s="502">
        <v>14439</v>
      </c>
      <c r="B3423" s="503" t="s">
        <v>11354</v>
      </c>
      <c r="C3423" s="502" t="s">
        <v>12</v>
      </c>
      <c r="D3423" s="502" t="s">
        <v>1308</v>
      </c>
      <c r="E3423" s="504">
        <v>5.13</v>
      </c>
    </row>
    <row r="3424" spans="1:5">
      <c r="A3424" s="502">
        <v>44496</v>
      </c>
      <c r="B3424" s="503" t="s">
        <v>11355</v>
      </c>
      <c r="C3424" s="502" t="s">
        <v>13</v>
      </c>
      <c r="D3424" s="502" t="s">
        <v>1308</v>
      </c>
      <c r="E3424" s="504">
        <v>122.76</v>
      </c>
    </row>
    <row r="3425" spans="1:5">
      <c r="A3425" s="502">
        <v>12362</v>
      </c>
      <c r="B3425" s="503" t="s">
        <v>11356</v>
      </c>
      <c r="C3425" s="502" t="s">
        <v>13</v>
      </c>
      <c r="D3425" s="502" t="s">
        <v>1308</v>
      </c>
      <c r="E3425" s="504">
        <v>26.41</v>
      </c>
    </row>
    <row r="3426" spans="1:5">
      <c r="A3426" s="502">
        <v>421</v>
      </c>
      <c r="B3426" s="503" t="s">
        <v>11357</v>
      </c>
      <c r="C3426" s="502" t="s">
        <v>13</v>
      </c>
      <c r="D3426" s="502" t="s">
        <v>1308</v>
      </c>
      <c r="E3426" s="504"/>
    </row>
    <row r="3427" spans="1:5">
      <c r="A3427" s="502">
        <v>14148</v>
      </c>
      <c r="B3427" s="503" t="s">
        <v>11358</v>
      </c>
      <c r="C3427" s="502" t="s">
        <v>13</v>
      </c>
      <c r="D3427" s="502" t="s">
        <v>1308</v>
      </c>
      <c r="E3427" s="504"/>
    </row>
    <row r="3428" spans="1:5">
      <c r="A3428" s="502">
        <v>4341</v>
      </c>
      <c r="B3428" s="503" t="s">
        <v>11359</v>
      </c>
      <c r="C3428" s="502" t="s">
        <v>13</v>
      </c>
      <c r="D3428" s="502" t="s">
        <v>1308</v>
      </c>
      <c r="E3428" s="504"/>
    </row>
    <row r="3429" spans="1:5">
      <c r="A3429" s="502">
        <v>4337</v>
      </c>
      <c r="B3429" s="503" t="s">
        <v>11360</v>
      </c>
      <c r="C3429" s="502" t="s">
        <v>13</v>
      </c>
      <c r="D3429" s="502" t="s">
        <v>1308</v>
      </c>
      <c r="E3429" s="504"/>
    </row>
    <row r="3430" spans="1:5">
      <c r="A3430" s="502">
        <v>11971</v>
      </c>
      <c r="B3430" s="503" t="s">
        <v>11361</v>
      </c>
      <c r="C3430" s="502" t="s">
        <v>13</v>
      </c>
      <c r="D3430" s="502" t="s">
        <v>1308</v>
      </c>
      <c r="E3430" s="504"/>
    </row>
    <row r="3431" spans="1:5">
      <c r="A3431" s="502">
        <v>4339</v>
      </c>
      <c r="B3431" s="503" t="s">
        <v>11362</v>
      </c>
      <c r="C3431" s="502" t="s">
        <v>13</v>
      </c>
      <c r="D3431" s="502" t="s">
        <v>1308</v>
      </c>
      <c r="E3431" s="504"/>
    </row>
    <row r="3432" spans="1:5">
      <c r="A3432" s="502">
        <v>39997</v>
      </c>
      <c r="B3432" s="503" t="s">
        <v>11363</v>
      </c>
      <c r="C3432" s="502" t="s">
        <v>13</v>
      </c>
      <c r="D3432" s="502" t="s">
        <v>1308</v>
      </c>
      <c r="E3432" s="504"/>
    </row>
    <row r="3433" spans="1:5">
      <c r="A3433" s="502">
        <v>4342</v>
      </c>
      <c r="B3433" s="503" t="s">
        <v>11364</v>
      </c>
      <c r="C3433" s="502" t="s">
        <v>13</v>
      </c>
      <c r="D3433" s="502" t="s">
        <v>1308</v>
      </c>
      <c r="E3433" s="504"/>
    </row>
    <row r="3434" spans="1:5">
      <c r="A3434" s="502">
        <v>4330</v>
      </c>
      <c r="B3434" s="503" t="s">
        <v>11365</v>
      </c>
      <c r="C3434" s="502" t="s">
        <v>13</v>
      </c>
      <c r="D3434" s="502" t="s">
        <v>1308</v>
      </c>
      <c r="E3434" s="504"/>
    </row>
    <row r="3435" spans="1:5">
      <c r="A3435" s="502">
        <v>4340</v>
      </c>
      <c r="B3435" s="503" t="s">
        <v>11366</v>
      </c>
      <c r="C3435" s="502" t="s">
        <v>13</v>
      </c>
      <c r="D3435" s="502" t="s">
        <v>1308</v>
      </c>
      <c r="E3435" s="504"/>
    </row>
    <row r="3436" spans="1:5">
      <c r="A3436" s="502">
        <v>5088</v>
      </c>
      <c r="B3436" s="503" t="s">
        <v>11367</v>
      </c>
      <c r="C3436" s="502" t="s">
        <v>13</v>
      </c>
      <c r="D3436" s="502" t="s">
        <v>1308</v>
      </c>
      <c r="E3436" s="504">
        <v>6.66</v>
      </c>
    </row>
    <row r="3437" spans="1:5">
      <c r="A3437" s="502">
        <v>11154</v>
      </c>
      <c r="B3437" s="503" t="s">
        <v>11368</v>
      </c>
      <c r="C3437" s="502" t="s">
        <v>13</v>
      </c>
      <c r="D3437" s="502" t="s">
        <v>1308</v>
      </c>
      <c r="E3437" s="504">
        <v>1345.95</v>
      </c>
    </row>
    <row r="3438" spans="1:5">
      <c r="A3438" s="502">
        <v>4989</v>
      </c>
      <c r="B3438" s="503" t="s">
        <v>11369</v>
      </c>
      <c r="C3438" s="502" t="s">
        <v>13</v>
      </c>
      <c r="D3438" s="502" t="s">
        <v>1308</v>
      </c>
      <c r="E3438" s="504">
        <v>369.01</v>
      </c>
    </row>
    <row r="3439" spans="1:5">
      <c r="A3439" s="502">
        <v>4982</v>
      </c>
      <c r="B3439" s="503" t="s">
        <v>11370</v>
      </c>
      <c r="C3439" s="502" t="s">
        <v>13</v>
      </c>
      <c r="D3439" s="502" t="s">
        <v>1308</v>
      </c>
      <c r="E3439" s="504">
        <v>346.12</v>
      </c>
    </row>
    <row r="3440" spans="1:5">
      <c r="A3440" s="502">
        <v>4962</v>
      </c>
      <c r="B3440" s="503" t="s">
        <v>11371</v>
      </c>
      <c r="C3440" s="502" t="s">
        <v>13</v>
      </c>
      <c r="D3440" s="502" t="s">
        <v>1308</v>
      </c>
      <c r="E3440" s="504">
        <v>272.95999999999998</v>
      </c>
    </row>
    <row r="3441" spans="1:5">
      <c r="A3441" s="502">
        <v>4981</v>
      </c>
      <c r="B3441" s="503" t="s">
        <v>11372</v>
      </c>
      <c r="C3441" s="502" t="s">
        <v>13</v>
      </c>
      <c r="D3441" s="502" t="s">
        <v>1335</v>
      </c>
      <c r="E3441" s="504">
        <v>243</v>
      </c>
    </row>
    <row r="3442" spans="1:5">
      <c r="A3442" s="502">
        <v>4964</v>
      </c>
      <c r="B3442" s="503" t="s">
        <v>11373</v>
      </c>
      <c r="C3442" s="502" t="s">
        <v>13</v>
      </c>
      <c r="D3442" s="502" t="s">
        <v>1308</v>
      </c>
      <c r="E3442" s="504">
        <v>308.27</v>
      </c>
    </row>
    <row r="3443" spans="1:5">
      <c r="A3443" s="502">
        <v>4992</v>
      </c>
      <c r="B3443" s="503" t="s">
        <v>11374</v>
      </c>
      <c r="C3443" s="502" t="s">
        <v>13</v>
      </c>
      <c r="D3443" s="502" t="s">
        <v>1308</v>
      </c>
      <c r="E3443" s="504">
        <v>301.13</v>
      </c>
    </row>
    <row r="3444" spans="1:5">
      <c r="A3444" s="502">
        <v>4987</v>
      </c>
      <c r="B3444" s="503" t="s">
        <v>11375</v>
      </c>
      <c r="C3444" s="502" t="s">
        <v>13</v>
      </c>
      <c r="D3444" s="502" t="s">
        <v>1308</v>
      </c>
      <c r="E3444" s="504">
        <v>344.51</v>
      </c>
    </row>
    <row r="3445" spans="1:5">
      <c r="A3445" s="502">
        <v>4930</v>
      </c>
      <c r="B3445" s="503" t="s">
        <v>11376</v>
      </c>
      <c r="C3445" s="502" t="s">
        <v>15</v>
      </c>
      <c r="D3445" s="502" t="s">
        <v>1308</v>
      </c>
      <c r="E3445" s="504">
        <v>570.09</v>
      </c>
    </row>
    <row r="3446" spans="1:5">
      <c r="A3446" s="502">
        <v>4998</v>
      </c>
      <c r="B3446" s="503" t="s">
        <v>11377</v>
      </c>
      <c r="C3446" s="502" t="s">
        <v>15</v>
      </c>
      <c r="D3446" s="502" t="s">
        <v>1308</v>
      </c>
      <c r="E3446" s="504"/>
    </row>
    <row r="3447" spans="1:5">
      <c r="A3447" s="502">
        <v>39021</v>
      </c>
      <c r="B3447" s="503" t="s">
        <v>11378</v>
      </c>
      <c r="C3447" s="502" t="s">
        <v>13</v>
      </c>
      <c r="D3447" s="502" t="s">
        <v>1308</v>
      </c>
      <c r="E3447" s="504">
        <v>606.15</v>
      </c>
    </row>
    <row r="3448" spans="1:5">
      <c r="A3448" s="502">
        <v>39022</v>
      </c>
      <c r="B3448" s="503" t="s">
        <v>11379</v>
      </c>
      <c r="C3448" s="502" t="s">
        <v>13</v>
      </c>
      <c r="D3448" s="502" t="s">
        <v>1335</v>
      </c>
      <c r="E3448" s="504">
        <v>542.95000000000005</v>
      </c>
    </row>
    <row r="3449" spans="1:5">
      <c r="A3449" s="502">
        <v>39024</v>
      </c>
      <c r="B3449" s="503" t="s">
        <v>11380</v>
      </c>
      <c r="C3449" s="502" t="s">
        <v>13</v>
      </c>
      <c r="D3449" s="502" t="s">
        <v>1308</v>
      </c>
      <c r="E3449" s="504">
        <v>608.5</v>
      </c>
    </row>
    <row r="3450" spans="1:5">
      <c r="A3450" s="502">
        <v>4914</v>
      </c>
      <c r="B3450" s="503" t="s">
        <v>11381</v>
      </c>
      <c r="C3450" s="502" t="s">
        <v>15</v>
      </c>
      <c r="D3450" s="502" t="s">
        <v>1308</v>
      </c>
      <c r="E3450" s="504">
        <v>493.39</v>
      </c>
    </row>
    <row r="3451" spans="1:5">
      <c r="A3451" s="502">
        <v>4917</v>
      </c>
      <c r="B3451" s="503" t="s">
        <v>11382</v>
      </c>
      <c r="C3451" s="502" t="s">
        <v>15</v>
      </c>
      <c r="D3451" s="502" t="s">
        <v>1335</v>
      </c>
      <c r="E3451" s="504">
        <v>340.74</v>
      </c>
    </row>
    <row r="3452" spans="1:5">
      <c r="A3452" s="502">
        <v>39025</v>
      </c>
      <c r="B3452" s="503" t="s">
        <v>11383</v>
      </c>
      <c r="C3452" s="502" t="s">
        <v>13</v>
      </c>
      <c r="D3452" s="502" t="s">
        <v>1308</v>
      </c>
      <c r="E3452" s="504">
        <v>623.96</v>
      </c>
    </row>
    <row r="3453" spans="1:5">
      <c r="A3453" s="502">
        <v>4922</v>
      </c>
      <c r="B3453" s="503" t="s">
        <v>11384</v>
      </c>
      <c r="C3453" s="502" t="s">
        <v>15</v>
      </c>
      <c r="D3453" s="502" t="s">
        <v>1308</v>
      </c>
      <c r="E3453" s="504">
        <v>316.06</v>
      </c>
    </row>
    <row r="3454" spans="1:5">
      <c r="A3454" s="502">
        <v>4911</v>
      </c>
      <c r="B3454" s="503" t="s">
        <v>11385</v>
      </c>
      <c r="C3454" s="502" t="s">
        <v>15</v>
      </c>
      <c r="D3454" s="502" t="s">
        <v>1308</v>
      </c>
      <c r="E3454" s="504">
        <v>362.04</v>
      </c>
    </row>
    <row r="3455" spans="1:5">
      <c r="A3455" s="502">
        <v>37518</v>
      </c>
      <c r="B3455" s="503" t="s">
        <v>11386</v>
      </c>
      <c r="C3455" s="502" t="s">
        <v>15</v>
      </c>
      <c r="D3455" s="502" t="s">
        <v>1308</v>
      </c>
      <c r="E3455" s="504">
        <v>588.30999999999995</v>
      </c>
    </row>
    <row r="3456" spans="1:5">
      <c r="A3456" s="502">
        <v>4910</v>
      </c>
      <c r="B3456" s="503" t="s">
        <v>11387</v>
      </c>
      <c r="C3456" s="502" t="s">
        <v>15</v>
      </c>
      <c r="D3456" s="502" t="s">
        <v>1308</v>
      </c>
      <c r="E3456" s="504">
        <v>495.95</v>
      </c>
    </row>
    <row r="3457" spans="1:5">
      <c r="A3457" s="502">
        <v>4943</v>
      </c>
      <c r="B3457" s="503" t="s">
        <v>11388</v>
      </c>
      <c r="C3457" s="502" t="s">
        <v>15</v>
      </c>
      <c r="D3457" s="502" t="s">
        <v>1308</v>
      </c>
      <c r="E3457" s="504">
        <v>738.85</v>
      </c>
    </row>
    <row r="3458" spans="1:5">
      <c r="A3458" s="502">
        <v>5002</v>
      </c>
      <c r="B3458" s="503" t="s">
        <v>11389</v>
      </c>
      <c r="C3458" s="502" t="s">
        <v>15</v>
      </c>
      <c r="D3458" s="502" t="s">
        <v>1308</v>
      </c>
      <c r="E3458" s="504"/>
    </row>
    <row r="3459" spans="1:5">
      <c r="A3459" s="502">
        <v>4977</v>
      </c>
      <c r="B3459" s="503" t="s">
        <v>11390</v>
      </c>
      <c r="C3459" s="502" t="s">
        <v>15</v>
      </c>
      <c r="D3459" s="502" t="s">
        <v>1308</v>
      </c>
      <c r="E3459" s="504"/>
    </row>
    <row r="3460" spans="1:5">
      <c r="A3460" s="502">
        <v>11364</v>
      </c>
      <c r="B3460" s="503" t="s">
        <v>11391</v>
      </c>
      <c r="C3460" s="502" t="s">
        <v>13</v>
      </c>
      <c r="D3460" s="502" t="s">
        <v>1308</v>
      </c>
      <c r="E3460" s="504">
        <v>208.76</v>
      </c>
    </row>
    <row r="3461" spans="1:5">
      <c r="A3461" s="502">
        <v>11365</v>
      </c>
      <c r="B3461" s="503" t="s">
        <v>11392</v>
      </c>
      <c r="C3461" s="502" t="s">
        <v>13</v>
      </c>
      <c r="D3461" s="502" t="s">
        <v>1308</v>
      </c>
      <c r="E3461" s="504">
        <v>216.64</v>
      </c>
    </row>
    <row r="3462" spans="1:5">
      <c r="A3462" s="502">
        <v>11366</v>
      </c>
      <c r="B3462" s="503" t="s">
        <v>11393</v>
      </c>
      <c r="C3462" s="502" t="s">
        <v>13</v>
      </c>
      <c r="D3462" s="502" t="s">
        <v>1308</v>
      </c>
      <c r="E3462" s="504">
        <v>230.29</v>
      </c>
    </row>
    <row r="3463" spans="1:5">
      <c r="A3463" s="502">
        <v>43777</v>
      </c>
      <c r="B3463" s="503" t="s">
        <v>11394</v>
      </c>
      <c r="C3463" s="502" t="s">
        <v>13</v>
      </c>
      <c r="D3463" s="502" t="s">
        <v>1308</v>
      </c>
      <c r="E3463" s="504">
        <v>270.51</v>
      </c>
    </row>
    <row r="3464" spans="1:5">
      <c r="A3464" s="502">
        <v>20322</v>
      </c>
      <c r="B3464" s="503" t="s">
        <v>11395</v>
      </c>
      <c r="C3464" s="502" t="s">
        <v>13</v>
      </c>
      <c r="D3464" s="502" t="s">
        <v>1308</v>
      </c>
      <c r="E3464" s="504">
        <v>251.11</v>
      </c>
    </row>
    <row r="3465" spans="1:5">
      <c r="A3465" s="502">
        <v>10553</v>
      </c>
      <c r="B3465" s="503" t="s">
        <v>11396</v>
      </c>
      <c r="C3465" s="502" t="s">
        <v>13</v>
      </c>
      <c r="D3465" s="502" t="s">
        <v>1308</v>
      </c>
      <c r="E3465" s="504">
        <v>228.01</v>
      </c>
    </row>
    <row r="3466" spans="1:5">
      <c r="A3466" s="502">
        <v>5020</v>
      </c>
      <c r="B3466" s="503" t="s">
        <v>11397</v>
      </c>
      <c r="C3466" s="502" t="s">
        <v>13</v>
      </c>
      <c r="D3466" s="502" t="s">
        <v>1308</v>
      </c>
      <c r="E3466" s="504">
        <v>240.39</v>
      </c>
    </row>
    <row r="3467" spans="1:5">
      <c r="A3467" s="502">
        <v>10554</v>
      </c>
      <c r="B3467" s="503" t="s">
        <v>11398</v>
      </c>
      <c r="C3467" s="502" t="s">
        <v>13</v>
      </c>
      <c r="D3467" s="502" t="s">
        <v>1308</v>
      </c>
      <c r="E3467" s="504">
        <v>230.03</v>
      </c>
    </row>
    <row r="3468" spans="1:5">
      <c r="A3468" s="502">
        <v>10555</v>
      </c>
      <c r="B3468" s="503" t="s">
        <v>11399</v>
      </c>
      <c r="C3468" s="502" t="s">
        <v>13</v>
      </c>
      <c r="D3468" s="502" t="s">
        <v>1308</v>
      </c>
      <c r="E3468" s="504">
        <v>250.86</v>
      </c>
    </row>
    <row r="3469" spans="1:5">
      <c r="A3469" s="502">
        <v>10556</v>
      </c>
      <c r="B3469" s="503" t="s">
        <v>11400</v>
      </c>
      <c r="C3469" s="502" t="s">
        <v>13</v>
      </c>
      <c r="D3469" s="502" t="s">
        <v>1308</v>
      </c>
      <c r="E3469" s="504">
        <v>333.54</v>
      </c>
    </row>
    <row r="3470" spans="1:5">
      <c r="A3470" s="502">
        <v>39502</v>
      </c>
      <c r="B3470" s="503" t="s">
        <v>11401</v>
      </c>
      <c r="C3470" s="502" t="s">
        <v>13</v>
      </c>
      <c r="D3470" s="502" t="s">
        <v>1308</v>
      </c>
      <c r="E3470" s="504">
        <v>468.37</v>
      </c>
    </row>
    <row r="3471" spans="1:5">
      <c r="A3471" s="502">
        <v>39504</v>
      </c>
      <c r="B3471" s="503" t="s">
        <v>11402</v>
      </c>
      <c r="C3471" s="502" t="s">
        <v>13</v>
      </c>
      <c r="D3471" s="502" t="s">
        <v>1308</v>
      </c>
      <c r="E3471" s="504">
        <v>517.92999999999995</v>
      </c>
    </row>
    <row r="3472" spans="1:5">
      <c r="A3472" s="502">
        <v>39503</v>
      </c>
      <c r="B3472" s="503" t="s">
        <v>11403</v>
      </c>
      <c r="C3472" s="502" t="s">
        <v>13</v>
      </c>
      <c r="D3472" s="502" t="s">
        <v>1308</v>
      </c>
      <c r="E3472" s="504">
        <v>545.1</v>
      </c>
    </row>
    <row r="3473" spans="1:5">
      <c r="A3473" s="502">
        <v>39505</v>
      </c>
      <c r="B3473" s="503" t="s">
        <v>11404</v>
      </c>
      <c r="C3473" s="502" t="s">
        <v>13</v>
      </c>
      <c r="D3473" s="502" t="s">
        <v>1308</v>
      </c>
      <c r="E3473" s="504">
        <v>587.41999999999996</v>
      </c>
    </row>
    <row r="3474" spans="1:5">
      <c r="A3474" s="502">
        <v>5028</v>
      </c>
      <c r="B3474" s="503" t="s">
        <v>11405</v>
      </c>
      <c r="C3474" s="502" t="s">
        <v>15</v>
      </c>
      <c r="D3474" s="502" t="s">
        <v>1308</v>
      </c>
      <c r="E3474" s="504"/>
    </row>
    <row r="3475" spans="1:5">
      <c r="A3475" s="502">
        <v>4969</v>
      </c>
      <c r="B3475" s="503" t="s">
        <v>11406</v>
      </c>
      <c r="C3475" s="502" t="s">
        <v>15</v>
      </c>
      <c r="D3475" s="502" t="s">
        <v>1335</v>
      </c>
      <c r="E3475" s="504"/>
    </row>
    <row r="3476" spans="1:5">
      <c r="A3476" s="502">
        <v>44471</v>
      </c>
      <c r="B3476" s="503" t="s">
        <v>11407</v>
      </c>
      <c r="C3476" s="502" t="s">
        <v>13</v>
      </c>
      <c r="D3476" s="502" t="s">
        <v>1308</v>
      </c>
      <c r="E3476" s="504"/>
    </row>
    <row r="3477" spans="1:5">
      <c r="A3477" s="502">
        <v>4944</v>
      </c>
      <c r="B3477" s="503" t="s">
        <v>11408</v>
      </c>
      <c r="C3477" s="502" t="s">
        <v>15</v>
      </c>
      <c r="D3477" s="502" t="s">
        <v>1308</v>
      </c>
      <c r="E3477" s="504">
        <v>1104.5899999999999</v>
      </c>
    </row>
    <row r="3478" spans="1:5">
      <c r="A3478" s="502">
        <v>21102</v>
      </c>
      <c r="B3478" s="503" t="s">
        <v>11409</v>
      </c>
      <c r="C3478" s="502" t="s">
        <v>13</v>
      </c>
      <c r="D3478" s="502" t="s">
        <v>1308</v>
      </c>
      <c r="E3478" s="504">
        <v>40.15</v>
      </c>
    </row>
    <row r="3479" spans="1:5">
      <c r="A3479" s="502">
        <v>21101</v>
      </c>
      <c r="B3479" s="503" t="s">
        <v>11410</v>
      </c>
      <c r="C3479" s="502" t="s">
        <v>13</v>
      </c>
      <c r="D3479" s="502" t="s">
        <v>1308</v>
      </c>
      <c r="E3479" s="504">
        <v>25.78</v>
      </c>
    </row>
    <row r="3480" spans="1:5">
      <c r="A3480" s="502">
        <v>34713</v>
      </c>
      <c r="B3480" s="503" t="s">
        <v>11411</v>
      </c>
      <c r="C3480" s="502" t="s">
        <v>15</v>
      </c>
      <c r="D3480" s="502" t="s">
        <v>1308</v>
      </c>
      <c r="E3480" s="504">
        <v>313.77999999999997</v>
      </c>
    </row>
    <row r="3481" spans="1:5">
      <c r="A3481" s="502">
        <v>37563</v>
      </c>
      <c r="B3481" s="503" t="s">
        <v>11412</v>
      </c>
      <c r="C3481" s="502" t="s">
        <v>15</v>
      </c>
      <c r="D3481" s="502" t="s">
        <v>1308</v>
      </c>
      <c r="E3481" s="504">
        <v>627.30999999999995</v>
      </c>
    </row>
    <row r="3482" spans="1:5">
      <c r="A3482" s="502">
        <v>4948</v>
      </c>
      <c r="B3482" s="503" t="s">
        <v>11413</v>
      </c>
      <c r="C3482" s="502" t="s">
        <v>15</v>
      </c>
      <c r="D3482" s="502" t="s">
        <v>1308</v>
      </c>
      <c r="E3482" s="504">
        <v>545.77</v>
      </c>
    </row>
    <row r="3483" spans="1:5">
      <c r="A3483" s="502">
        <v>37561</v>
      </c>
      <c r="B3483" s="503" t="s">
        <v>11414</v>
      </c>
      <c r="C3483" s="502" t="s">
        <v>15</v>
      </c>
      <c r="D3483" s="502" t="s">
        <v>1308</v>
      </c>
      <c r="E3483" s="504">
        <v>509.01</v>
      </c>
    </row>
    <row r="3484" spans="1:5">
      <c r="A3484" s="502">
        <v>37562</v>
      </c>
      <c r="B3484" s="503" t="s">
        <v>11415</v>
      </c>
      <c r="C3484" s="502" t="s">
        <v>15</v>
      </c>
      <c r="D3484" s="502" t="s">
        <v>1308</v>
      </c>
      <c r="E3484" s="504">
        <v>667.37</v>
      </c>
    </row>
    <row r="3485" spans="1:5">
      <c r="A3485" s="502">
        <v>14164</v>
      </c>
      <c r="B3485" s="503" t="s">
        <v>11416</v>
      </c>
      <c r="C3485" s="502" t="s">
        <v>13</v>
      </c>
      <c r="D3485" s="502" t="s">
        <v>1308</v>
      </c>
      <c r="E3485" s="504"/>
    </row>
    <row r="3486" spans="1:5">
      <c r="A3486" s="502">
        <v>14163</v>
      </c>
      <c r="B3486" s="503" t="s">
        <v>11417</v>
      </c>
      <c r="C3486" s="502" t="s">
        <v>13</v>
      </c>
      <c r="D3486" s="502" t="s">
        <v>1308</v>
      </c>
      <c r="E3486" s="504"/>
    </row>
    <row r="3487" spans="1:5">
      <c r="A3487" s="502">
        <v>5051</v>
      </c>
      <c r="B3487" s="503" t="s">
        <v>11418</v>
      </c>
      <c r="C3487" s="502" t="s">
        <v>13</v>
      </c>
      <c r="D3487" s="502" t="s">
        <v>1308</v>
      </c>
      <c r="E3487" s="504"/>
    </row>
    <row r="3488" spans="1:5">
      <c r="A3488" s="502">
        <v>5052</v>
      </c>
      <c r="B3488" s="503" t="s">
        <v>11419</v>
      </c>
      <c r="C3488" s="502" t="s">
        <v>13</v>
      </c>
      <c r="D3488" s="502" t="s">
        <v>1335</v>
      </c>
      <c r="E3488" s="504"/>
    </row>
    <row r="3489" spans="1:6">
      <c r="A3489" s="502">
        <v>14162</v>
      </c>
      <c r="B3489" s="503" t="s">
        <v>11420</v>
      </c>
      <c r="C3489" s="502" t="s">
        <v>13</v>
      </c>
      <c r="D3489" s="502" t="s">
        <v>1308</v>
      </c>
      <c r="E3489" s="504"/>
    </row>
    <row r="3490" spans="1:6">
      <c r="A3490" s="502">
        <v>14166</v>
      </c>
      <c r="B3490" s="503" t="s">
        <v>11421</v>
      </c>
      <c r="C3490" s="502" t="s">
        <v>13</v>
      </c>
      <c r="D3490" s="502" t="s">
        <v>1308</v>
      </c>
      <c r="E3490" s="514">
        <v>1251.97</v>
      </c>
      <c r="F3490" s="502" t="s">
        <v>15013</v>
      </c>
    </row>
    <row r="3491" spans="1:6">
      <c r="A3491" s="502">
        <v>14165</v>
      </c>
      <c r="B3491" s="503" t="s">
        <v>11422</v>
      </c>
      <c r="C3491" s="502" t="s">
        <v>13</v>
      </c>
      <c r="D3491" s="502" t="s">
        <v>1308</v>
      </c>
      <c r="E3491" s="504"/>
    </row>
    <row r="3492" spans="1:6">
      <c r="A3492" s="502">
        <v>5050</v>
      </c>
      <c r="B3492" s="503" t="s">
        <v>11423</v>
      </c>
      <c r="C3492" s="502" t="s">
        <v>13</v>
      </c>
      <c r="D3492" s="502" t="s">
        <v>1308</v>
      </c>
      <c r="E3492" s="504"/>
    </row>
    <row r="3493" spans="1:6">
      <c r="A3493" s="502">
        <v>12366</v>
      </c>
      <c r="B3493" s="503" t="s">
        <v>11424</v>
      </c>
      <c r="C3493" s="502" t="s">
        <v>13</v>
      </c>
      <c r="D3493" s="502" t="s">
        <v>1308</v>
      </c>
      <c r="E3493" s="514">
        <v>1036.1500000000001</v>
      </c>
      <c r="F3493" s="502" t="s">
        <v>15013</v>
      </c>
    </row>
    <row r="3494" spans="1:6">
      <c r="A3494" s="502">
        <v>5045</v>
      </c>
      <c r="B3494" s="503" t="s">
        <v>11425</v>
      </c>
      <c r="C3494" s="502" t="s">
        <v>13</v>
      </c>
      <c r="D3494" s="502" t="s">
        <v>1308</v>
      </c>
      <c r="E3494" s="504"/>
    </row>
    <row r="3495" spans="1:6">
      <c r="A3495" s="502">
        <v>5035</v>
      </c>
      <c r="B3495" s="503" t="s">
        <v>11426</v>
      </c>
      <c r="C3495" s="502" t="s">
        <v>13</v>
      </c>
      <c r="D3495" s="502" t="s">
        <v>1308</v>
      </c>
      <c r="E3495" s="504"/>
    </row>
    <row r="3496" spans="1:6">
      <c r="A3496" s="502">
        <v>41180</v>
      </c>
      <c r="B3496" s="503" t="s">
        <v>11427</v>
      </c>
      <c r="C3496" s="502" t="s">
        <v>13</v>
      </c>
      <c r="D3496" s="502" t="s">
        <v>1308</v>
      </c>
      <c r="E3496" s="504"/>
    </row>
    <row r="3497" spans="1:6">
      <c r="A3497" s="502">
        <v>41181</v>
      </c>
      <c r="B3497" s="503" t="s">
        <v>11428</v>
      </c>
      <c r="C3497" s="502" t="s">
        <v>13</v>
      </c>
      <c r="D3497" s="502" t="s">
        <v>1308</v>
      </c>
      <c r="E3497" s="504"/>
    </row>
    <row r="3498" spans="1:6">
      <c r="A3498" s="502">
        <v>41182</v>
      </c>
      <c r="B3498" s="503" t="s">
        <v>11429</v>
      </c>
      <c r="C3498" s="502" t="s">
        <v>13</v>
      </c>
      <c r="D3498" s="502" t="s">
        <v>1308</v>
      </c>
      <c r="E3498" s="504"/>
    </row>
    <row r="3499" spans="1:6">
      <c r="A3499" s="502">
        <v>41183</v>
      </c>
      <c r="B3499" s="503" t="s">
        <v>11430</v>
      </c>
      <c r="C3499" s="502" t="s">
        <v>13</v>
      </c>
      <c r="D3499" s="502" t="s">
        <v>1308</v>
      </c>
      <c r="E3499" s="504"/>
    </row>
    <row r="3500" spans="1:6">
      <c r="A3500" s="502">
        <v>41184</v>
      </c>
      <c r="B3500" s="503" t="s">
        <v>11431</v>
      </c>
      <c r="C3500" s="502" t="s">
        <v>13</v>
      </c>
      <c r="D3500" s="502" t="s">
        <v>1308</v>
      </c>
      <c r="E3500" s="504"/>
    </row>
    <row r="3501" spans="1:6">
      <c r="A3501" s="502">
        <v>41185</v>
      </c>
      <c r="B3501" s="503" t="s">
        <v>11432</v>
      </c>
      <c r="C3501" s="502" t="s">
        <v>13</v>
      </c>
      <c r="D3501" s="502" t="s">
        <v>1308</v>
      </c>
      <c r="E3501" s="504"/>
    </row>
    <row r="3502" spans="1:6">
      <c r="A3502" s="502">
        <v>41186</v>
      </c>
      <c r="B3502" s="503" t="s">
        <v>11433</v>
      </c>
      <c r="C3502" s="502" t="s">
        <v>13</v>
      </c>
      <c r="D3502" s="502" t="s">
        <v>1308</v>
      </c>
      <c r="E3502" s="504"/>
    </row>
    <row r="3503" spans="1:6">
      <c r="A3503" s="502">
        <v>41187</v>
      </c>
      <c r="B3503" s="503" t="s">
        <v>11434</v>
      </c>
      <c r="C3503" s="502" t="s">
        <v>13</v>
      </c>
      <c r="D3503" s="502" t="s">
        <v>1308</v>
      </c>
      <c r="E3503" s="504"/>
    </row>
    <row r="3504" spans="1:6">
      <c r="A3504" s="502">
        <v>41188</v>
      </c>
      <c r="B3504" s="503" t="s">
        <v>11435</v>
      </c>
      <c r="C3504" s="502" t="s">
        <v>13</v>
      </c>
      <c r="D3504" s="502" t="s">
        <v>1308</v>
      </c>
      <c r="E3504" s="504"/>
    </row>
    <row r="3505" spans="1:5">
      <c r="A3505" s="502">
        <v>5036</v>
      </c>
      <c r="B3505" s="503" t="s">
        <v>11436</v>
      </c>
      <c r="C3505" s="502" t="s">
        <v>13</v>
      </c>
      <c r="D3505" s="502" t="s">
        <v>1308</v>
      </c>
      <c r="E3505" s="504"/>
    </row>
    <row r="3506" spans="1:5">
      <c r="A3506" s="502">
        <v>41189</v>
      </c>
      <c r="B3506" s="503" t="s">
        <v>11437</v>
      </c>
      <c r="C3506" s="502" t="s">
        <v>13</v>
      </c>
      <c r="D3506" s="502" t="s">
        <v>1308</v>
      </c>
      <c r="E3506" s="504"/>
    </row>
    <row r="3507" spans="1:5">
      <c r="A3507" s="502">
        <v>41190</v>
      </c>
      <c r="B3507" s="503" t="s">
        <v>11438</v>
      </c>
      <c r="C3507" s="502" t="s">
        <v>13</v>
      </c>
      <c r="D3507" s="502" t="s">
        <v>1308</v>
      </c>
      <c r="E3507" s="504"/>
    </row>
    <row r="3508" spans="1:5">
      <c r="A3508" s="502">
        <v>41191</v>
      </c>
      <c r="B3508" s="503" t="s">
        <v>11439</v>
      </c>
      <c r="C3508" s="502" t="s">
        <v>13</v>
      </c>
      <c r="D3508" s="502" t="s">
        <v>1308</v>
      </c>
      <c r="E3508" s="504"/>
    </row>
    <row r="3509" spans="1:5">
      <c r="A3509" s="502">
        <v>41192</v>
      </c>
      <c r="B3509" s="503" t="s">
        <v>11440</v>
      </c>
      <c r="C3509" s="502" t="s">
        <v>13</v>
      </c>
      <c r="D3509" s="502" t="s">
        <v>1308</v>
      </c>
      <c r="E3509" s="504"/>
    </row>
    <row r="3510" spans="1:5">
      <c r="A3510" s="502">
        <v>41193</v>
      </c>
      <c r="B3510" s="503" t="s">
        <v>11441</v>
      </c>
      <c r="C3510" s="502" t="s">
        <v>13</v>
      </c>
      <c r="D3510" s="502" t="s">
        <v>1308</v>
      </c>
      <c r="E3510" s="504"/>
    </row>
    <row r="3511" spans="1:5">
      <c r="A3511" s="502">
        <v>41194</v>
      </c>
      <c r="B3511" s="503" t="s">
        <v>11442</v>
      </c>
      <c r="C3511" s="502" t="s">
        <v>13</v>
      </c>
      <c r="D3511" s="502" t="s">
        <v>1308</v>
      </c>
      <c r="E3511" s="504"/>
    </row>
    <row r="3512" spans="1:5">
      <c r="A3512" s="502">
        <v>5044</v>
      </c>
      <c r="B3512" s="503" t="s">
        <v>11443</v>
      </c>
      <c r="C3512" s="502" t="s">
        <v>13</v>
      </c>
      <c r="D3512" s="502" t="s">
        <v>1308</v>
      </c>
      <c r="E3512" s="504"/>
    </row>
    <row r="3513" spans="1:5">
      <c r="A3513" s="502">
        <v>5059</v>
      </c>
      <c r="B3513" s="503" t="s">
        <v>11444</v>
      </c>
      <c r="C3513" s="502" t="s">
        <v>13</v>
      </c>
      <c r="D3513" s="502" t="s">
        <v>1308</v>
      </c>
      <c r="E3513" s="504"/>
    </row>
    <row r="3514" spans="1:5">
      <c r="A3514" s="502">
        <v>41201</v>
      </c>
      <c r="B3514" s="503" t="s">
        <v>11445</v>
      </c>
      <c r="C3514" s="502" t="s">
        <v>13</v>
      </c>
      <c r="D3514" s="502" t="s">
        <v>1308</v>
      </c>
      <c r="E3514" s="504"/>
    </row>
    <row r="3515" spans="1:5">
      <c r="A3515" s="502">
        <v>41199</v>
      </c>
      <c r="B3515" s="503" t="s">
        <v>11446</v>
      </c>
      <c r="C3515" s="502" t="s">
        <v>13</v>
      </c>
      <c r="D3515" s="502" t="s">
        <v>1308</v>
      </c>
      <c r="E3515" s="504"/>
    </row>
    <row r="3516" spans="1:5">
      <c r="A3516" s="502">
        <v>5057</v>
      </c>
      <c r="B3516" s="503" t="s">
        <v>11447</v>
      </c>
      <c r="C3516" s="502" t="s">
        <v>13</v>
      </c>
      <c r="D3516" s="502" t="s">
        <v>1308</v>
      </c>
      <c r="E3516" s="504"/>
    </row>
    <row r="3517" spans="1:5">
      <c r="A3517" s="502">
        <v>41200</v>
      </c>
      <c r="B3517" s="503" t="s">
        <v>11448</v>
      </c>
      <c r="C3517" s="502" t="s">
        <v>13</v>
      </c>
      <c r="D3517" s="502" t="s">
        <v>1308</v>
      </c>
      <c r="E3517" s="504"/>
    </row>
    <row r="3518" spans="1:5">
      <c r="A3518" s="502">
        <v>41205</v>
      </c>
      <c r="B3518" s="503" t="s">
        <v>11449</v>
      </c>
      <c r="C3518" s="502" t="s">
        <v>13</v>
      </c>
      <c r="D3518" s="502" t="s">
        <v>1308</v>
      </c>
      <c r="E3518" s="504"/>
    </row>
    <row r="3519" spans="1:5">
      <c r="A3519" s="502">
        <v>41202</v>
      </c>
      <c r="B3519" s="503" t="s">
        <v>11450</v>
      </c>
      <c r="C3519" s="502" t="s">
        <v>13</v>
      </c>
      <c r="D3519" s="502" t="s">
        <v>1308</v>
      </c>
      <c r="E3519" s="504"/>
    </row>
    <row r="3520" spans="1:5">
      <c r="A3520" s="502">
        <v>41206</v>
      </c>
      <c r="B3520" s="503" t="s">
        <v>11451</v>
      </c>
      <c r="C3520" s="502" t="s">
        <v>13</v>
      </c>
      <c r="D3520" s="502" t="s">
        <v>1308</v>
      </c>
      <c r="E3520" s="504"/>
    </row>
    <row r="3521" spans="1:5">
      <c r="A3521" s="502">
        <v>12372</v>
      </c>
      <c r="B3521" s="503" t="s">
        <v>11452</v>
      </c>
      <c r="C3521" s="502" t="s">
        <v>13</v>
      </c>
      <c r="D3521" s="502" t="s">
        <v>1308</v>
      </c>
      <c r="E3521" s="504"/>
    </row>
    <row r="3522" spans="1:5">
      <c r="A3522" s="502">
        <v>41207</v>
      </c>
      <c r="B3522" s="503" t="s">
        <v>11453</v>
      </c>
      <c r="C3522" s="502" t="s">
        <v>13</v>
      </c>
      <c r="D3522" s="502" t="s">
        <v>1308</v>
      </c>
      <c r="E3522" s="504"/>
    </row>
    <row r="3523" spans="1:5">
      <c r="A3523" s="502">
        <v>41203</v>
      </c>
      <c r="B3523" s="503" t="s">
        <v>11454</v>
      </c>
      <c r="C3523" s="502" t="s">
        <v>13</v>
      </c>
      <c r="D3523" s="502" t="s">
        <v>1308</v>
      </c>
      <c r="E3523" s="504"/>
    </row>
    <row r="3524" spans="1:5">
      <c r="A3524" s="502">
        <v>41204</v>
      </c>
      <c r="B3524" s="503" t="s">
        <v>11455</v>
      </c>
      <c r="C3524" s="502" t="s">
        <v>13</v>
      </c>
      <c r="D3524" s="502" t="s">
        <v>1308</v>
      </c>
      <c r="E3524" s="504"/>
    </row>
    <row r="3525" spans="1:5">
      <c r="A3525" s="502">
        <v>41210</v>
      </c>
      <c r="B3525" s="503" t="s">
        <v>11456</v>
      </c>
      <c r="C3525" s="502" t="s">
        <v>13</v>
      </c>
      <c r="D3525" s="502" t="s">
        <v>1308</v>
      </c>
      <c r="E3525" s="504"/>
    </row>
    <row r="3526" spans="1:5">
      <c r="A3526" s="502">
        <v>41208</v>
      </c>
      <c r="B3526" s="503" t="s">
        <v>11457</v>
      </c>
      <c r="C3526" s="502" t="s">
        <v>13</v>
      </c>
      <c r="D3526" s="502" t="s">
        <v>1308</v>
      </c>
      <c r="E3526" s="504"/>
    </row>
    <row r="3527" spans="1:5">
      <c r="A3527" s="502">
        <v>41211</v>
      </c>
      <c r="B3527" s="503" t="s">
        <v>11458</v>
      </c>
      <c r="C3527" s="502" t="s">
        <v>13</v>
      </c>
      <c r="D3527" s="502" t="s">
        <v>1308</v>
      </c>
      <c r="E3527" s="504"/>
    </row>
    <row r="3528" spans="1:5">
      <c r="A3528" s="502">
        <v>13339</v>
      </c>
      <c r="B3528" s="503" t="s">
        <v>11459</v>
      </c>
      <c r="C3528" s="502" t="s">
        <v>13</v>
      </c>
      <c r="D3528" s="502" t="s">
        <v>1308</v>
      </c>
      <c r="E3528" s="504"/>
    </row>
    <row r="3529" spans="1:5">
      <c r="A3529" s="502">
        <v>41213</v>
      </c>
      <c r="B3529" s="503" t="s">
        <v>11460</v>
      </c>
      <c r="C3529" s="502" t="s">
        <v>13</v>
      </c>
      <c r="D3529" s="502" t="s">
        <v>1308</v>
      </c>
      <c r="E3529" s="504"/>
    </row>
    <row r="3530" spans="1:5">
      <c r="A3530" s="502">
        <v>41209</v>
      </c>
      <c r="B3530" s="503" t="s">
        <v>11461</v>
      </c>
      <c r="C3530" s="502" t="s">
        <v>13</v>
      </c>
      <c r="D3530" s="502" t="s">
        <v>1308</v>
      </c>
      <c r="E3530" s="504"/>
    </row>
    <row r="3531" spans="1:5">
      <c r="A3531" s="502">
        <v>41216</v>
      </c>
      <c r="B3531" s="503" t="s">
        <v>11462</v>
      </c>
      <c r="C3531" s="502" t="s">
        <v>13</v>
      </c>
      <c r="D3531" s="502" t="s">
        <v>1308</v>
      </c>
      <c r="E3531" s="504"/>
    </row>
    <row r="3532" spans="1:5">
      <c r="A3532" s="502">
        <v>41217</v>
      </c>
      <c r="B3532" s="503" t="s">
        <v>11463</v>
      </c>
      <c r="C3532" s="502" t="s">
        <v>13</v>
      </c>
      <c r="D3532" s="502" t="s">
        <v>1308</v>
      </c>
      <c r="E3532" s="504"/>
    </row>
    <row r="3533" spans="1:5">
      <c r="A3533" s="502">
        <v>41218</v>
      </c>
      <c r="B3533" s="503" t="s">
        <v>11464</v>
      </c>
      <c r="C3533" s="502" t="s">
        <v>13</v>
      </c>
      <c r="D3533" s="502" t="s">
        <v>1308</v>
      </c>
      <c r="E3533" s="504"/>
    </row>
    <row r="3534" spans="1:5">
      <c r="A3534" s="502">
        <v>41214</v>
      </c>
      <c r="B3534" s="503" t="s">
        <v>11465</v>
      </c>
      <c r="C3534" s="502" t="s">
        <v>13</v>
      </c>
      <c r="D3534" s="502" t="s">
        <v>1308</v>
      </c>
      <c r="E3534" s="504"/>
    </row>
    <row r="3535" spans="1:5">
      <c r="A3535" s="502">
        <v>41215</v>
      </c>
      <c r="B3535" s="503" t="s">
        <v>11466</v>
      </c>
      <c r="C3535" s="502" t="s">
        <v>13</v>
      </c>
      <c r="D3535" s="502" t="s">
        <v>1308</v>
      </c>
      <c r="E3535" s="504"/>
    </row>
    <row r="3536" spans="1:5">
      <c r="A3536" s="502">
        <v>41221</v>
      </c>
      <c r="B3536" s="503" t="s">
        <v>11467</v>
      </c>
      <c r="C3536" s="502" t="s">
        <v>13</v>
      </c>
      <c r="D3536" s="502" t="s">
        <v>1308</v>
      </c>
      <c r="E3536" s="504"/>
    </row>
    <row r="3537" spans="1:5">
      <c r="A3537" s="502">
        <v>41222</v>
      </c>
      <c r="B3537" s="503" t="s">
        <v>11468</v>
      </c>
      <c r="C3537" s="502" t="s">
        <v>13</v>
      </c>
      <c r="D3537" s="502" t="s">
        <v>1308</v>
      </c>
      <c r="E3537" s="504"/>
    </row>
    <row r="3538" spans="1:5">
      <c r="A3538" s="502">
        <v>41195</v>
      </c>
      <c r="B3538" s="503" t="s">
        <v>11469</v>
      </c>
      <c r="C3538" s="502" t="s">
        <v>13</v>
      </c>
      <c r="D3538" s="502" t="s">
        <v>1308</v>
      </c>
      <c r="E3538" s="504"/>
    </row>
    <row r="3539" spans="1:5">
      <c r="A3539" s="502">
        <v>41198</v>
      </c>
      <c r="B3539" s="503" t="s">
        <v>11470</v>
      </c>
      <c r="C3539" s="502" t="s">
        <v>13</v>
      </c>
      <c r="D3539" s="502" t="s">
        <v>1308</v>
      </c>
      <c r="E3539" s="504"/>
    </row>
    <row r="3540" spans="1:5">
      <c r="A3540" s="502">
        <v>41196</v>
      </c>
      <c r="B3540" s="503" t="s">
        <v>11471</v>
      </c>
      <c r="C3540" s="502" t="s">
        <v>13</v>
      </c>
      <c r="D3540" s="502" t="s">
        <v>1308</v>
      </c>
      <c r="E3540" s="504"/>
    </row>
    <row r="3541" spans="1:5">
      <c r="A3541" s="502">
        <v>5033</v>
      </c>
      <c r="B3541" s="503" t="s">
        <v>11472</v>
      </c>
      <c r="C3541" s="502" t="s">
        <v>13</v>
      </c>
      <c r="D3541" s="502" t="s">
        <v>1335</v>
      </c>
      <c r="E3541" s="504"/>
    </row>
    <row r="3542" spans="1:5">
      <c r="A3542" s="502">
        <v>41197</v>
      </c>
      <c r="B3542" s="503" t="s">
        <v>11473</v>
      </c>
      <c r="C3542" s="502" t="s">
        <v>13</v>
      </c>
      <c r="D3542" s="502" t="s">
        <v>1308</v>
      </c>
      <c r="E3542" s="504"/>
    </row>
    <row r="3543" spans="1:5">
      <c r="A3543" s="502">
        <v>12388</v>
      </c>
      <c r="B3543" s="503" t="s">
        <v>11474</v>
      </c>
      <c r="C3543" s="502" t="s">
        <v>13</v>
      </c>
      <c r="D3543" s="502" t="s">
        <v>1308</v>
      </c>
      <c r="E3543" s="504"/>
    </row>
    <row r="3544" spans="1:5">
      <c r="A3544" s="502">
        <v>2731</v>
      </c>
      <c r="B3544" s="503" t="s">
        <v>11475</v>
      </c>
      <c r="C3544" s="502" t="s">
        <v>12</v>
      </c>
      <c r="D3544" s="502" t="s">
        <v>1308</v>
      </c>
      <c r="E3544" s="504">
        <v>118.22</v>
      </c>
    </row>
    <row r="3545" spans="1:5">
      <c r="A3545" s="502">
        <v>41457</v>
      </c>
      <c r="B3545" s="503" t="s">
        <v>11476</v>
      </c>
      <c r="C3545" s="502" t="s">
        <v>13</v>
      </c>
      <c r="D3545" s="502" t="s">
        <v>1308</v>
      </c>
      <c r="E3545" s="504">
        <v>1246.2</v>
      </c>
    </row>
    <row r="3546" spans="1:5">
      <c r="A3546" s="502">
        <v>41458</v>
      </c>
      <c r="B3546" s="503" t="s">
        <v>11477</v>
      </c>
      <c r="C3546" s="502" t="s">
        <v>13</v>
      </c>
      <c r="D3546" s="502" t="s">
        <v>1308</v>
      </c>
      <c r="E3546" s="504">
        <v>1739.76</v>
      </c>
    </row>
    <row r="3547" spans="1:5">
      <c r="A3547" s="502">
        <v>41459</v>
      </c>
      <c r="B3547" s="503" t="s">
        <v>11478</v>
      </c>
      <c r="C3547" s="502" t="s">
        <v>13</v>
      </c>
      <c r="D3547" s="502" t="s">
        <v>1308</v>
      </c>
      <c r="E3547" s="504">
        <v>2426.83</v>
      </c>
    </row>
    <row r="3548" spans="1:5">
      <c r="A3548" s="502">
        <v>41461</v>
      </c>
      <c r="B3548" s="503" t="s">
        <v>11479</v>
      </c>
      <c r="C3548" s="502" t="s">
        <v>13</v>
      </c>
      <c r="D3548" s="502" t="s">
        <v>1308</v>
      </c>
      <c r="E3548" s="504">
        <v>3308.86</v>
      </c>
    </row>
    <row r="3549" spans="1:5">
      <c r="A3549" s="502">
        <v>44537</v>
      </c>
      <c r="B3549" s="503" t="s">
        <v>11480</v>
      </c>
      <c r="C3549" s="502" t="s">
        <v>833</v>
      </c>
      <c r="D3549" s="502" t="s">
        <v>1308</v>
      </c>
      <c r="E3549" s="504">
        <v>415.42</v>
      </c>
    </row>
    <row r="3550" spans="1:5">
      <c r="A3550" s="502">
        <v>11844</v>
      </c>
      <c r="B3550" s="503" t="s">
        <v>11481</v>
      </c>
      <c r="C3550" s="502" t="s">
        <v>12</v>
      </c>
      <c r="D3550" s="502" t="s">
        <v>1308</v>
      </c>
      <c r="E3550" s="504">
        <v>51.69</v>
      </c>
    </row>
    <row r="3551" spans="1:5">
      <c r="A3551" s="502">
        <v>4465</v>
      </c>
      <c r="B3551" s="503" t="s">
        <v>11482</v>
      </c>
      <c r="C3551" s="502" t="s">
        <v>12</v>
      </c>
      <c r="D3551" s="502" t="s">
        <v>1308</v>
      </c>
      <c r="E3551" s="504">
        <v>42.96</v>
      </c>
    </row>
    <row r="3552" spans="1:5">
      <c r="A3552" s="502">
        <v>35273</v>
      </c>
      <c r="B3552" s="503" t="s">
        <v>11483</v>
      </c>
      <c r="C3552" s="502" t="s">
        <v>12</v>
      </c>
      <c r="D3552" s="502" t="s">
        <v>1308</v>
      </c>
      <c r="E3552" s="504">
        <v>51.52</v>
      </c>
    </row>
    <row r="3553" spans="1:5">
      <c r="A3553" s="502">
        <v>4470</v>
      </c>
      <c r="B3553" s="503" t="s">
        <v>11484</v>
      </c>
      <c r="C3553" s="502" t="s">
        <v>12</v>
      </c>
      <c r="D3553" s="502" t="s">
        <v>1308</v>
      </c>
      <c r="E3553" s="504">
        <v>118.89</v>
      </c>
    </row>
    <row r="3554" spans="1:5">
      <c r="A3554" s="502">
        <v>20204</v>
      </c>
      <c r="B3554" s="503" t="s">
        <v>11485</v>
      </c>
      <c r="C3554" s="502" t="s">
        <v>12</v>
      </c>
      <c r="D3554" s="502" t="s">
        <v>1308</v>
      </c>
      <c r="E3554" s="504">
        <v>79.260000000000005</v>
      </c>
    </row>
    <row r="3555" spans="1:5">
      <c r="A3555" s="502">
        <v>20208</v>
      </c>
      <c r="B3555" s="503" t="s">
        <v>11486</v>
      </c>
      <c r="C3555" s="502" t="s">
        <v>12</v>
      </c>
      <c r="D3555" s="502" t="s">
        <v>1308</v>
      </c>
      <c r="E3555" s="504">
        <v>107</v>
      </c>
    </row>
    <row r="3556" spans="1:5">
      <c r="A3556" s="502">
        <v>4437</v>
      </c>
      <c r="B3556" s="503" t="s">
        <v>11487</v>
      </c>
      <c r="C3556" s="502" t="s">
        <v>12</v>
      </c>
      <c r="D3556" s="502" t="s">
        <v>1308</v>
      </c>
      <c r="E3556" s="504">
        <v>89.17</v>
      </c>
    </row>
    <row r="3557" spans="1:5">
      <c r="A3557" s="502">
        <v>14580</v>
      </c>
      <c r="B3557" s="503" t="s">
        <v>11488</v>
      </c>
      <c r="C3557" s="502" t="s">
        <v>12</v>
      </c>
      <c r="D3557" s="502" t="s">
        <v>1308</v>
      </c>
      <c r="E3557" s="504">
        <v>89.17</v>
      </c>
    </row>
    <row r="3558" spans="1:5">
      <c r="A3558" s="502">
        <v>5065</v>
      </c>
      <c r="B3558" s="503" t="s">
        <v>11489</v>
      </c>
      <c r="C3558" s="502" t="s">
        <v>27</v>
      </c>
      <c r="D3558" s="502" t="s">
        <v>1308</v>
      </c>
      <c r="E3558" s="504">
        <v>36.76</v>
      </c>
    </row>
    <row r="3559" spans="1:5">
      <c r="A3559" s="502">
        <v>5072</v>
      </c>
      <c r="B3559" s="503" t="s">
        <v>11490</v>
      </c>
      <c r="C3559" s="502" t="s">
        <v>27</v>
      </c>
      <c r="D3559" s="502" t="s">
        <v>1308</v>
      </c>
      <c r="E3559" s="504">
        <v>34.01</v>
      </c>
    </row>
    <row r="3560" spans="1:5">
      <c r="A3560" s="502">
        <v>5066</v>
      </c>
      <c r="B3560" s="503" t="s">
        <v>11491</v>
      </c>
      <c r="C3560" s="502" t="s">
        <v>27</v>
      </c>
      <c r="D3560" s="502" t="s">
        <v>1308</v>
      </c>
      <c r="E3560" s="504">
        <v>25.47</v>
      </c>
    </row>
    <row r="3561" spans="1:5">
      <c r="A3561" s="502">
        <v>5063</v>
      </c>
      <c r="B3561" s="503" t="s">
        <v>11492</v>
      </c>
      <c r="C3561" s="502" t="s">
        <v>27</v>
      </c>
      <c r="D3561" s="502" t="s">
        <v>1308</v>
      </c>
      <c r="E3561" s="504">
        <v>23.06</v>
      </c>
    </row>
    <row r="3562" spans="1:5">
      <c r="A3562" s="502">
        <v>20247</v>
      </c>
      <c r="B3562" s="503" t="s">
        <v>11493</v>
      </c>
      <c r="C3562" s="502" t="s">
        <v>27</v>
      </c>
      <c r="D3562" s="502" t="s">
        <v>1308</v>
      </c>
      <c r="E3562" s="504">
        <v>21.4</v>
      </c>
    </row>
    <row r="3563" spans="1:5">
      <c r="A3563" s="502">
        <v>5074</v>
      </c>
      <c r="B3563" s="503" t="s">
        <v>11494</v>
      </c>
      <c r="C3563" s="502" t="s">
        <v>27</v>
      </c>
      <c r="D3563" s="502" t="s">
        <v>1308</v>
      </c>
      <c r="E3563" s="504">
        <v>21.65</v>
      </c>
    </row>
    <row r="3564" spans="1:5">
      <c r="A3564" s="502">
        <v>5067</v>
      </c>
      <c r="B3564" s="503" t="s">
        <v>11495</v>
      </c>
      <c r="C3564" s="502" t="s">
        <v>27</v>
      </c>
      <c r="D3564" s="502" t="s">
        <v>1308</v>
      </c>
      <c r="E3564" s="504">
        <v>20.6</v>
      </c>
    </row>
    <row r="3565" spans="1:5">
      <c r="A3565" s="502">
        <v>5078</v>
      </c>
      <c r="B3565" s="503" t="s">
        <v>11496</v>
      </c>
      <c r="C3565" s="502" t="s">
        <v>27</v>
      </c>
      <c r="D3565" s="502" t="s">
        <v>1308</v>
      </c>
      <c r="E3565" s="504">
        <v>20.36</v>
      </c>
    </row>
    <row r="3566" spans="1:5">
      <c r="A3566" s="502">
        <v>5068</v>
      </c>
      <c r="B3566" s="503" t="s">
        <v>11497</v>
      </c>
      <c r="C3566" s="502" t="s">
        <v>27</v>
      </c>
      <c r="D3566" s="502" t="s">
        <v>1308</v>
      </c>
      <c r="E3566" s="504">
        <v>19.329999999999998</v>
      </c>
    </row>
    <row r="3567" spans="1:5">
      <c r="A3567" s="502">
        <v>5073</v>
      </c>
      <c r="B3567" s="503" t="s">
        <v>11498</v>
      </c>
      <c r="C3567" s="502" t="s">
        <v>27</v>
      </c>
      <c r="D3567" s="502" t="s">
        <v>1308</v>
      </c>
      <c r="E3567" s="504">
        <v>19.7</v>
      </c>
    </row>
    <row r="3568" spans="1:5">
      <c r="A3568" s="502">
        <v>5069</v>
      </c>
      <c r="B3568" s="503" t="s">
        <v>11499</v>
      </c>
      <c r="C3568" s="502" t="s">
        <v>27</v>
      </c>
      <c r="D3568" s="502" t="s">
        <v>1308</v>
      </c>
      <c r="E3568" s="504">
        <v>19.7</v>
      </c>
    </row>
    <row r="3569" spans="1:5">
      <c r="A3569" s="502">
        <v>5070</v>
      </c>
      <c r="B3569" s="503" t="s">
        <v>11500</v>
      </c>
      <c r="C3569" s="502" t="s">
        <v>27</v>
      </c>
      <c r="D3569" s="502" t="s">
        <v>1308</v>
      </c>
      <c r="E3569" s="504">
        <v>19.91</v>
      </c>
    </row>
    <row r="3570" spans="1:5">
      <c r="A3570" s="502">
        <v>5071</v>
      </c>
      <c r="B3570" s="503" t="s">
        <v>11501</v>
      </c>
      <c r="C3570" s="502" t="s">
        <v>27</v>
      </c>
      <c r="D3570" s="502" t="s">
        <v>1308</v>
      </c>
      <c r="E3570" s="504">
        <v>19.329999999999998</v>
      </c>
    </row>
    <row r="3571" spans="1:5">
      <c r="A3571" s="502">
        <v>5061</v>
      </c>
      <c r="B3571" s="503" t="s">
        <v>11502</v>
      </c>
      <c r="C3571" s="502" t="s">
        <v>27</v>
      </c>
      <c r="D3571" s="502" t="s">
        <v>1335</v>
      </c>
      <c r="E3571" s="504">
        <v>19</v>
      </c>
    </row>
    <row r="3572" spans="1:5">
      <c r="A3572" s="502">
        <v>5075</v>
      </c>
      <c r="B3572" s="503" t="s">
        <v>11503</v>
      </c>
      <c r="C3572" s="502" t="s">
        <v>27</v>
      </c>
      <c r="D3572" s="502" t="s">
        <v>1308</v>
      </c>
      <c r="E3572" s="504">
        <v>19.329999999999998</v>
      </c>
    </row>
    <row r="3573" spans="1:5">
      <c r="A3573" s="502">
        <v>39027</v>
      </c>
      <c r="B3573" s="503" t="s">
        <v>11504</v>
      </c>
      <c r="C3573" s="502" t="s">
        <v>27</v>
      </c>
      <c r="D3573" s="502" t="s">
        <v>1308</v>
      </c>
      <c r="E3573" s="504">
        <v>19.309999999999999</v>
      </c>
    </row>
    <row r="3574" spans="1:5">
      <c r="A3574" s="502">
        <v>5062</v>
      </c>
      <c r="B3574" s="503" t="s">
        <v>11505</v>
      </c>
      <c r="C3574" s="502" t="s">
        <v>27</v>
      </c>
      <c r="D3574" s="502" t="s">
        <v>1308</v>
      </c>
      <c r="E3574" s="504">
        <v>19.579999999999998</v>
      </c>
    </row>
    <row r="3575" spans="1:5">
      <c r="A3575" s="502">
        <v>40568</v>
      </c>
      <c r="B3575" s="503" t="s">
        <v>11506</v>
      </c>
      <c r="C3575" s="502" t="s">
        <v>27</v>
      </c>
      <c r="D3575" s="502" t="s">
        <v>1308</v>
      </c>
      <c r="E3575" s="504">
        <v>19.47</v>
      </c>
    </row>
    <row r="3576" spans="1:5">
      <c r="A3576" s="502">
        <v>40304</v>
      </c>
      <c r="B3576" s="503" t="s">
        <v>11507</v>
      </c>
      <c r="C3576" s="502" t="s">
        <v>27</v>
      </c>
      <c r="D3576" s="502" t="s">
        <v>1308</v>
      </c>
      <c r="E3576" s="504">
        <v>23.85</v>
      </c>
    </row>
    <row r="3577" spans="1:5">
      <c r="A3577" s="502">
        <v>39026</v>
      </c>
      <c r="B3577" s="503" t="s">
        <v>11508</v>
      </c>
      <c r="C3577" s="502" t="s">
        <v>27</v>
      </c>
      <c r="D3577" s="502" t="s">
        <v>1308</v>
      </c>
      <c r="E3577" s="504">
        <v>21.73</v>
      </c>
    </row>
    <row r="3578" spans="1:5">
      <c r="A3578" s="502">
        <v>42431</v>
      </c>
      <c r="B3578" s="503" t="s">
        <v>11509</v>
      </c>
      <c r="C3578" s="502" t="s">
        <v>13</v>
      </c>
      <c r="D3578" s="502" t="s">
        <v>1308</v>
      </c>
      <c r="E3578" s="504"/>
    </row>
    <row r="3579" spans="1:5">
      <c r="A3579" s="502">
        <v>44074</v>
      </c>
      <c r="B3579" s="503" t="s">
        <v>11510</v>
      </c>
      <c r="C3579" s="502" t="s">
        <v>1023</v>
      </c>
      <c r="D3579" s="502" t="s">
        <v>1308</v>
      </c>
      <c r="E3579" s="504">
        <v>663.55</v>
      </c>
    </row>
    <row r="3580" spans="1:5">
      <c r="A3580" s="502">
        <v>44072</v>
      </c>
      <c r="B3580" s="503" t="s">
        <v>11511</v>
      </c>
      <c r="C3580" s="502" t="s">
        <v>1023</v>
      </c>
      <c r="D3580" s="502" t="s">
        <v>1308</v>
      </c>
      <c r="E3580" s="504">
        <v>137.97999999999999</v>
      </c>
    </row>
    <row r="3581" spans="1:5">
      <c r="A3581" s="502">
        <v>511</v>
      </c>
      <c r="B3581" s="503" t="s">
        <v>11512</v>
      </c>
      <c r="C3581" s="502" t="s">
        <v>1023</v>
      </c>
      <c r="D3581" s="502" t="s">
        <v>1335</v>
      </c>
      <c r="E3581" s="504">
        <v>18.61</v>
      </c>
    </row>
    <row r="3582" spans="1:5">
      <c r="A3582" s="502">
        <v>37540</v>
      </c>
      <c r="B3582" s="503" t="s">
        <v>11513</v>
      </c>
      <c r="C3582" s="502" t="s">
        <v>13</v>
      </c>
      <c r="D3582" s="502" t="s">
        <v>1308</v>
      </c>
      <c r="E3582" s="504">
        <v>89673.33</v>
      </c>
    </row>
    <row r="3583" spans="1:5">
      <c r="A3583" s="502">
        <v>37548</v>
      </c>
      <c r="B3583" s="503" t="s">
        <v>11514</v>
      </c>
      <c r="C3583" s="502" t="s">
        <v>13</v>
      </c>
      <c r="D3583" s="502" t="s">
        <v>1308</v>
      </c>
      <c r="E3583" s="504">
        <v>118861.55</v>
      </c>
    </row>
    <row r="3584" spans="1:5">
      <c r="A3584" s="502">
        <v>39828</v>
      </c>
      <c r="B3584" s="503" t="s">
        <v>11515</v>
      </c>
      <c r="C3584" s="502" t="s">
        <v>13</v>
      </c>
      <c r="D3584" s="502" t="s">
        <v>1308</v>
      </c>
      <c r="E3584" s="504">
        <v>713.05</v>
      </c>
    </row>
    <row r="3585" spans="1:5">
      <c r="A3585" s="502">
        <v>38392</v>
      </c>
      <c r="B3585" s="503" t="s">
        <v>11516</v>
      </c>
      <c r="C3585" s="502" t="s">
        <v>13</v>
      </c>
      <c r="D3585" s="502" t="s">
        <v>1308</v>
      </c>
      <c r="E3585" s="504">
        <v>67.44</v>
      </c>
    </row>
    <row r="3586" spans="1:5">
      <c r="A3586" s="502">
        <v>11735</v>
      </c>
      <c r="B3586" s="503" t="s">
        <v>11517</v>
      </c>
      <c r="C3586" s="502" t="s">
        <v>13</v>
      </c>
      <c r="D3586" s="502" t="s">
        <v>1308</v>
      </c>
      <c r="E3586" s="504">
        <v>12.83</v>
      </c>
    </row>
    <row r="3587" spans="1:5">
      <c r="A3587" s="502">
        <v>11737</v>
      </c>
      <c r="B3587" s="503" t="s">
        <v>11518</v>
      </c>
      <c r="C3587" s="502" t="s">
        <v>13</v>
      </c>
      <c r="D3587" s="502" t="s">
        <v>1308</v>
      </c>
      <c r="E3587" s="504">
        <v>18.2</v>
      </c>
    </row>
    <row r="3588" spans="1:5">
      <c r="A3588" s="502">
        <v>11738</v>
      </c>
      <c r="B3588" s="503" t="s">
        <v>11519</v>
      </c>
      <c r="C3588" s="502" t="s">
        <v>13</v>
      </c>
      <c r="D3588" s="502" t="s">
        <v>1308</v>
      </c>
      <c r="E3588" s="504">
        <v>22.95</v>
      </c>
    </row>
    <row r="3589" spans="1:5">
      <c r="A3589" s="502">
        <v>36143</v>
      </c>
      <c r="B3589" s="503" t="s">
        <v>11520</v>
      </c>
      <c r="C3589" s="502" t="s">
        <v>13</v>
      </c>
      <c r="D3589" s="502" t="s">
        <v>1308</v>
      </c>
      <c r="E3589" s="504">
        <v>28.26</v>
      </c>
    </row>
    <row r="3590" spans="1:5">
      <c r="A3590" s="502">
        <v>36142</v>
      </c>
      <c r="B3590" s="503" t="s">
        <v>11521</v>
      </c>
      <c r="C3590" s="502" t="s">
        <v>13</v>
      </c>
      <c r="D3590" s="502" t="s">
        <v>1308</v>
      </c>
      <c r="E3590" s="504">
        <v>2.06</v>
      </c>
    </row>
    <row r="3591" spans="1:5">
      <c r="A3591" s="502">
        <v>36146</v>
      </c>
      <c r="B3591" s="503" t="s">
        <v>11522</v>
      </c>
      <c r="C3591" s="502" t="s">
        <v>13</v>
      </c>
      <c r="D3591" s="502" t="s">
        <v>1308</v>
      </c>
      <c r="E3591" s="504">
        <v>234.43</v>
      </c>
    </row>
    <row r="3592" spans="1:5">
      <c r="A3592" s="502">
        <v>39015</v>
      </c>
      <c r="B3592" s="503" t="s">
        <v>11523</v>
      </c>
      <c r="C3592" s="502" t="s">
        <v>13</v>
      </c>
      <c r="D3592" s="502" t="s">
        <v>1335</v>
      </c>
      <c r="E3592" s="504"/>
    </row>
    <row r="3593" spans="1:5">
      <c r="A3593" s="502">
        <v>38377</v>
      </c>
      <c r="B3593" s="503" t="s">
        <v>11524</v>
      </c>
      <c r="C3593" s="502" t="s">
        <v>13</v>
      </c>
      <c r="D3593" s="502" t="s">
        <v>1308</v>
      </c>
      <c r="E3593" s="504">
        <v>44.71</v>
      </c>
    </row>
    <row r="3594" spans="1:5">
      <c r="A3594" s="502">
        <v>38376</v>
      </c>
      <c r="B3594" s="503" t="s">
        <v>11525</v>
      </c>
      <c r="C3594" s="502" t="s">
        <v>13</v>
      </c>
      <c r="D3594" s="502" t="s">
        <v>1308</v>
      </c>
      <c r="E3594" s="504">
        <v>50.98</v>
      </c>
    </row>
    <row r="3595" spans="1:5">
      <c r="A3595" s="502">
        <v>38116</v>
      </c>
      <c r="B3595" s="503" t="s">
        <v>11526</v>
      </c>
      <c r="C3595" s="502" t="s">
        <v>13</v>
      </c>
      <c r="D3595" s="502" t="s">
        <v>1308</v>
      </c>
      <c r="E3595" s="504">
        <v>8.02</v>
      </c>
    </row>
    <row r="3596" spans="1:5">
      <c r="A3596" s="502">
        <v>38066</v>
      </c>
      <c r="B3596" s="503" t="s">
        <v>11527</v>
      </c>
      <c r="C3596" s="502" t="s">
        <v>13</v>
      </c>
      <c r="D3596" s="502" t="s">
        <v>1308</v>
      </c>
      <c r="E3596" s="504">
        <v>13.24</v>
      </c>
    </row>
    <row r="3597" spans="1:5">
      <c r="A3597" s="502">
        <v>38117</v>
      </c>
      <c r="B3597" s="503" t="s">
        <v>11528</v>
      </c>
      <c r="C3597" s="502" t="s">
        <v>13</v>
      </c>
      <c r="D3597" s="502" t="s">
        <v>1308</v>
      </c>
      <c r="E3597" s="504">
        <v>13.66</v>
      </c>
    </row>
    <row r="3598" spans="1:5">
      <c r="A3598" s="502">
        <v>38067</v>
      </c>
      <c r="B3598" s="503" t="s">
        <v>11529</v>
      </c>
      <c r="C3598" s="502" t="s">
        <v>13</v>
      </c>
      <c r="D3598" s="502" t="s">
        <v>1308</v>
      </c>
      <c r="E3598" s="504">
        <v>18.64</v>
      </c>
    </row>
    <row r="3599" spans="1:5">
      <c r="A3599" s="502">
        <v>44313</v>
      </c>
      <c r="B3599" s="503" t="s">
        <v>11530</v>
      </c>
      <c r="C3599" s="502" t="s">
        <v>13</v>
      </c>
      <c r="D3599" s="502" t="s">
        <v>1308</v>
      </c>
      <c r="E3599" s="504"/>
    </row>
    <row r="3600" spans="1:5">
      <c r="A3600" s="502">
        <v>11522</v>
      </c>
      <c r="B3600" s="503" t="s">
        <v>11531</v>
      </c>
      <c r="C3600" s="502" t="s">
        <v>13</v>
      </c>
      <c r="D3600" s="502" t="s">
        <v>1308</v>
      </c>
      <c r="E3600" s="504">
        <v>12.91</v>
      </c>
    </row>
    <row r="3601" spans="1:5">
      <c r="A3601" s="502">
        <v>43600</v>
      </c>
      <c r="B3601" s="503" t="s">
        <v>11532</v>
      </c>
      <c r="C3601" s="502" t="s">
        <v>13</v>
      </c>
      <c r="D3601" s="502" t="s">
        <v>1308</v>
      </c>
      <c r="E3601" s="504">
        <v>51.76</v>
      </c>
    </row>
    <row r="3602" spans="1:5">
      <c r="A3602" s="502">
        <v>5080</v>
      </c>
      <c r="B3602" s="503" t="s">
        <v>11533</v>
      </c>
      <c r="C3602" s="502" t="s">
        <v>13</v>
      </c>
      <c r="D3602" s="502" t="s">
        <v>1308</v>
      </c>
      <c r="E3602" s="504">
        <v>20.18</v>
      </c>
    </row>
    <row r="3603" spans="1:5">
      <c r="A3603" s="502">
        <v>38168</v>
      </c>
      <c r="B3603" s="503" t="s">
        <v>11534</v>
      </c>
      <c r="C3603" s="502" t="s">
        <v>13</v>
      </c>
      <c r="D3603" s="502" t="s">
        <v>1308</v>
      </c>
      <c r="E3603" s="504">
        <v>140.91</v>
      </c>
    </row>
    <row r="3604" spans="1:5">
      <c r="A3604" s="502">
        <v>43601</v>
      </c>
      <c r="B3604" s="503" t="s">
        <v>11535</v>
      </c>
      <c r="C3604" s="502" t="s">
        <v>13</v>
      </c>
      <c r="D3604" s="502" t="s">
        <v>1308</v>
      </c>
      <c r="E3604" s="504">
        <v>70.45</v>
      </c>
    </row>
    <row r="3605" spans="1:5">
      <c r="A3605" s="502">
        <v>13393</v>
      </c>
      <c r="B3605" s="503" t="s">
        <v>11536</v>
      </c>
      <c r="C3605" s="502" t="s">
        <v>13</v>
      </c>
      <c r="D3605" s="502" t="s">
        <v>1308</v>
      </c>
      <c r="E3605" s="504">
        <v>375.65</v>
      </c>
    </row>
    <row r="3606" spans="1:5">
      <c r="A3606" s="502">
        <v>13395</v>
      </c>
      <c r="B3606" s="503" t="s">
        <v>11537</v>
      </c>
      <c r="C3606" s="502" t="s">
        <v>13</v>
      </c>
      <c r="D3606" s="502" t="s">
        <v>1308</v>
      </c>
      <c r="E3606" s="504">
        <v>526.42999999999995</v>
      </c>
    </row>
    <row r="3607" spans="1:5">
      <c r="A3607" s="502">
        <v>12039</v>
      </c>
      <c r="B3607" s="503" t="s">
        <v>11538</v>
      </c>
      <c r="C3607" s="502" t="s">
        <v>13</v>
      </c>
      <c r="D3607" s="502" t="s">
        <v>1308</v>
      </c>
      <c r="E3607" s="504">
        <v>553.22</v>
      </c>
    </row>
    <row r="3608" spans="1:5">
      <c r="A3608" s="502">
        <v>13396</v>
      </c>
      <c r="B3608" s="503" t="s">
        <v>11539</v>
      </c>
      <c r="C3608" s="502" t="s">
        <v>13</v>
      </c>
      <c r="D3608" s="502" t="s">
        <v>1308</v>
      </c>
      <c r="E3608" s="504">
        <v>776.97</v>
      </c>
    </row>
    <row r="3609" spans="1:5">
      <c r="A3609" s="502">
        <v>12041</v>
      </c>
      <c r="B3609" s="503" t="s">
        <v>11540</v>
      </c>
      <c r="C3609" s="502" t="s">
        <v>13</v>
      </c>
      <c r="D3609" s="502" t="s">
        <v>1308</v>
      </c>
      <c r="E3609" s="504">
        <v>634.44000000000005</v>
      </c>
    </row>
    <row r="3610" spans="1:5">
      <c r="A3610" s="502">
        <v>12043</v>
      </c>
      <c r="B3610" s="503" t="s">
        <v>11541</v>
      </c>
      <c r="C3610" s="502" t="s">
        <v>13</v>
      </c>
      <c r="D3610" s="502" t="s">
        <v>1308</v>
      </c>
      <c r="E3610" s="504">
        <v>1339.52</v>
      </c>
    </row>
    <row r="3611" spans="1:5">
      <c r="A3611" s="502">
        <v>39762</v>
      </c>
      <c r="B3611" s="503" t="s">
        <v>11542</v>
      </c>
      <c r="C3611" s="502" t="s">
        <v>13</v>
      </c>
      <c r="D3611" s="502" t="s">
        <v>1308</v>
      </c>
      <c r="E3611" s="504">
        <v>637.65</v>
      </c>
    </row>
    <row r="3612" spans="1:5">
      <c r="A3612" s="502">
        <v>12042</v>
      </c>
      <c r="B3612" s="503" t="s">
        <v>11543</v>
      </c>
      <c r="C3612" s="502" t="s">
        <v>13</v>
      </c>
      <c r="D3612" s="502" t="s">
        <v>1308</v>
      </c>
      <c r="E3612" s="504">
        <v>930.95</v>
      </c>
    </row>
    <row r="3613" spans="1:5">
      <c r="A3613" s="502">
        <v>39763</v>
      </c>
      <c r="B3613" s="503" t="s">
        <v>11544</v>
      </c>
      <c r="C3613" s="502" t="s">
        <v>13</v>
      </c>
      <c r="D3613" s="502" t="s">
        <v>1308</v>
      </c>
      <c r="E3613" s="504">
        <v>1089.55</v>
      </c>
    </row>
    <row r="3614" spans="1:5">
      <c r="A3614" s="502">
        <v>39760</v>
      </c>
      <c r="B3614" s="503" t="s">
        <v>11545</v>
      </c>
      <c r="C3614" s="502" t="s">
        <v>13</v>
      </c>
      <c r="D3614" s="502" t="s">
        <v>1308</v>
      </c>
      <c r="E3614" s="504">
        <v>1085.97</v>
      </c>
    </row>
    <row r="3615" spans="1:5">
      <c r="A3615" s="502">
        <v>39756</v>
      </c>
      <c r="B3615" s="503" t="s">
        <v>11546</v>
      </c>
      <c r="C3615" s="502" t="s">
        <v>13</v>
      </c>
      <c r="D3615" s="502" t="s">
        <v>1308</v>
      </c>
      <c r="E3615" s="504">
        <v>389.93</v>
      </c>
    </row>
    <row r="3616" spans="1:5">
      <c r="A3616" s="502">
        <v>12038</v>
      </c>
      <c r="B3616" s="503" t="s">
        <v>11547</v>
      </c>
      <c r="C3616" s="502" t="s">
        <v>13</v>
      </c>
      <c r="D3616" s="502" t="s">
        <v>1308</v>
      </c>
      <c r="E3616" s="504">
        <v>487.23</v>
      </c>
    </row>
    <row r="3617" spans="1:5">
      <c r="A3617" s="502">
        <v>39757</v>
      </c>
      <c r="B3617" s="503" t="s">
        <v>11548</v>
      </c>
      <c r="C3617" s="502" t="s">
        <v>13</v>
      </c>
      <c r="D3617" s="502" t="s">
        <v>1308</v>
      </c>
      <c r="E3617" s="504">
        <v>450.53</v>
      </c>
    </row>
    <row r="3618" spans="1:5">
      <c r="A3618" s="502">
        <v>39758</v>
      </c>
      <c r="B3618" s="503" t="s">
        <v>11549</v>
      </c>
      <c r="C3618" s="502" t="s">
        <v>13</v>
      </c>
      <c r="D3618" s="502" t="s">
        <v>1308</v>
      </c>
      <c r="E3618" s="504">
        <v>656.59</v>
      </c>
    </row>
    <row r="3619" spans="1:5">
      <c r="A3619" s="502">
        <v>39759</v>
      </c>
      <c r="B3619" s="503" t="s">
        <v>11550</v>
      </c>
      <c r="C3619" s="502" t="s">
        <v>13</v>
      </c>
      <c r="D3619" s="502" t="s">
        <v>1308</v>
      </c>
      <c r="E3619" s="504">
        <v>810.89</v>
      </c>
    </row>
    <row r="3620" spans="1:5">
      <c r="A3620" s="502">
        <v>39761</v>
      </c>
      <c r="B3620" s="503" t="s">
        <v>11551</v>
      </c>
      <c r="C3620" s="502" t="s">
        <v>13</v>
      </c>
      <c r="D3620" s="502" t="s">
        <v>1308</v>
      </c>
      <c r="E3620" s="504">
        <v>974.71</v>
      </c>
    </row>
    <row r="3621" spans="1:5">
      <c r="A3621" s="502">
        <v>39805</v>
      </c>
      <c r="B3621" s="503" t="s">
        <v>11552</v>
      </c>
      <c r="C3621" s="502" t="s">
        <v>13</v>
      </c>
      <c r="D3621" s="502" t="s">
        <v>1308</v>
      </c>
      <c r="E3621" s="504">
        <v>280.14999999999998</v>
      </c>
    </row>
    <row r="3622" spans="1:5">
      <c r="A3622" s="502">
        <v>39806</v>
      </c>
      <c r="B3622" s="503" t="s">
        <v>11553</v>
      </c>
      <c r="C3622" s="502" t="s">
        <v>13</v>
      </c>
      <c r="D3622" s="502" t="s">
        <v>1308</v>
      </c>
      <c r="E3622" s="504">
        <v>519.04999999999995</v>
      </c>
    </row>
    <row r="3623" spans="1:5">
      <c r="A3623" s="502">
        <v>39807</v>
      </c>
      <c r="B3623" s="503" t="s">
        <v>11554</v>
      </c>
      <c r="C3623" s="502" t="s">
        <v>13</v>
      </c>
      <c r="D3623" s="502" t="s">
        <v>1308</v>
      </c>
      <c r="E3623" s="504">
        <v>1124.9000000000001</v>
      </c>
    </row>
    <row r="3624" spans="1:5">
      <c r="A3624" s="502">
        <v>43100</v>
      </c>
      <c r="B3624" s="503" t="s">
        <v>11555</v>
      </c>
      <c r="C3624" s="502" t="s">
        <v>13</v>
      </c>
      <c r="D3624" s="502" t="s">
        <v>1308</v>
      </c>
      <c r="E3624" s="504">
        <v>879.43</v>
      </c>
    </row>
    <row r="3625" spans="1:5">
      <c r="A3625" s="502">
        <v>39804</v>
      </c>
      <c r="B3625" s="503" t="s">
        <v>11556</v>
      </c>
      <c r="C3625" s="502" t="s">
        <v>13</v>
      </c>
      <c r="D3625" s="502" t="s">
        <v>1308</v>
      </c>
      <c r="E3625" s="504">
        <v>164.51</v>
      </c>
    </row>
    <row r="3626" spans="1:5">
      <c r="A3626" s="502">
        <v>39796</v>
      </c>
      <c r="B3626" s="503" t="s">
        <v>11557</v>
      </c>
      <c r="C3626" s="502" t="s">
        <v>13</v>
      </c>
      <c r="D3626" s="502" t="s">
        <v>1308</v>
      </c>
      <c r="E3626" s="504">
        <v>170.39</v>
      </c>
    </row>
    <row r="3627" spans="1:5">
      <c r="A3627" s="502">
        <v>39797</v>
      </c>
      <c r="B3627" s="503" t="s">
        <v>11558</v>
      </c>
      <c r="C3627" s="502" t="s">
        <v>13</v>
      </c>
      <c r="D3627" s="502" t="s">
        <v>1335</v>
      </c>
      <c r="E3627" s="504">
        <v>267.47000000000003</v>
      </c>
    </row>
    <row r="3628" spans="1:5">
      <c r="A3628" s="502">
        <v>39798</v>
      </c>
      <c r="B3628" s="503" t="s">
        <v>11559</v>
      </c>
      <c r="C3628" s="502" t="s">
        <v>13</v>
      </c>
      <c r="D3628" s="502" t="s">
        <v>1308</v>
      </c>
      <c r="E3628" s="504">
        <v>458.8</v>
      </c>
    </row>
    <row r="3629" spans="1:5">
      <c r="A3629" s="502">
        <v>39794</v>
      </c>
      <c r="B3629" s="503" t="s">
        <v>11560</v>
      </c>
      <c r="C3629" s="502" t="s">
        <v>13</v>
      </c>
      <c r="D3629" s="502" t="s">
        <v>1308</v>
      </c>
      <c r="E3629" s="504">
        <v>72.319999999999993</v>
      </c>
    </row>
    <row r="3630" spans="1:5">
      <c r="A3630" s="502">
        <v>39795</v>
      </c>
      <c r="B3630" s="503" t="s">
        <v>11561</v>
      </c>
      <c r="C3630" s="502" t="s">
        <v>13</v>
      </c>
      <c r="D3630" s="502" t="s">
        <v>1308</v>
      </c>
      <c r="E3630" s="504">
        <v>114.26</v>
      </c>
    </row>
    <row r="3631" spans="1:5">
      <c r="A3631" s="502">
        <v>39801</v>
      </c>
      <c r="B3631" s="503" t="s">
        <v>11562</v>
      </c>
      <c r="C3631" s="502" t="s">
        <v>13</v>
      </c>
      <c r="D3631" s="502" t="s">
        <v>1308</v>
      </c>
      <c r="E3631" s="504">
        <v>241.28</v>
      </c>
    </row>
    <row r="3632" spans="1:5">
      <c r="A3632" s="502">
        <v>39802</v>
      </c>
      <c r="B3632" s="503" t="s">
        <v>11563</v>
      </c>
      <c r="C3632" s="502" t="s">
        <v>13</v>
      </c>
      <c r="D3632" s="502" t="s">
        <v>1308</v>
      </c>
      <c r="E3632" s="504">
        <v>353.67</v>
      </c>
    </row>
    <row r="3633" spans="1:5">
      <c r="A3633" s="502">
        <v>39803</v>
      </c>
      <c r="B3633" s="503" t="s">
        <v>11564</v>
      </c>
      <c r="C3633" s="502" t="s">
        <v>13</v>
      </c>
      <c r="D3633" s="502" t="s">
        <v>1308</v>
      </c>
      <c r="E3633" s="504">
        <v>493.37</v>
      </c>
    </row>
    <row r="3634" spans="1:5">
      <c r="A3634" s="502">
        <v>39799</v>
      </c>
      <c r="B3634" s="503" t="s">
        <v>11565</v>
      </c>
      <c r="C3634" s="502" t="s">
        <v>13</v>
      </c>
      <c r="D3634" s="502" t="s">
        <v>1308</v>
      </c>
      <c r="E3634" s="504">
        <v>84.3</v>
      </c>
    </row>
    <row r="3635" spans="1:5">
      <c r="A3635" s="502">
        <v>39800</v>
      </c>
      <c r="B3635" s="503" t="s">
        <v>11566</v>
      </c>
      <c r="C3635" s="502" t="s">
        <v>13</v>
      </c>
      <c r="D3635" s="502" t="s">
        <v>1308</v>
      </c>
      <c r="E3635" s="504">
        <v>143.61000000000001</v>
      </c>
    </row>
    <row r="3636" spans="1:5">
      <c r="A3636" s="502">
        <v>43837</v>
      </c>
      <c r="B3636" s="503" t="s">
        <v>11567</v>
      </c>
      <c r="C3636" s="502" t="s">
        <v>13</v>
      </c>
      <c r="D3636" s="502" t="s">
        <v>1308</v>
      </c>
      <c r="E3636" s="504"/>
    </row>
    <row r="3637" spans="1:5">
      <c r="A3637" s="502">
        <v>43836</v>
      </c>
      <c r="B3637" s="503" t="s">
        <v>11568</v>
      </c>
      <c r="C3637" s="502" t="s">
        <v>13</v>
      </c>
      <c r="D3637" s="502" t="s">
        <v>1308</v>
      </c>
      <c r="E3637" s="504"/>
    </row>
    <row r="3638" spans="1:5">
      <c r="A3638" s="502">
        <v>21059</v>
      </c>
      <c r="B3638" s="503" t="s">
        <v>11569</v>
      </c>
      <c r="C3638" s="502" t="s">
        <v>13</v>
      </c>
      <c r="D3638" s="502" t="s">
        <v>1308</v>
      </c>
      <c r="E3638" s="504"/>
    </row>
    <row r="3639" spans="1:5">
      <c r="A3639" s="502">
        <v>11234</v>
      </c>
      <c r="B3639" s="503" t="s">
        <v>11570</v>
      </c>
      <c r="C3639" s="502" t="s">
        <v>13</v>
      </c>
      <c r="D3639" s="502" t="s">
        <v>1308</v>
      </c>
      <c r="E3639" s="504"/>
    </row>
    <row r="3640" spans="1:5">
      <c r="A3640" s="502">
        <v>21060</v>
      </c>
      <c r="B3640" s="503" t="s">
        <v>11571</v>
      </c>
      <c r="C3640" s="502" t="s">
        <v>13</v>
      </c>
      <c r="D3640" s="502" t="s">
        <v>1308</v>
      </c>
      <c r="E3640" s="504"/>
    </row>
    <row r="3641" spans="1:5">
      <c r="A3641" s="502">
        <v>21061</v>
      </c>
      <c r="B3641" s="503" t="s">
        <v>11572</v>
      </c>
      <c r="C3641" s="502" t="s">
        <v>13</v>
      </c>
      <c r="D3641" s="502" t="s">
        <v>1308</v>
      </c>
      <c r="E3641" s="504"/>
    </row>
    <row r="3642" spans="1:5">
      <c r="A3642" s="502">
        <v>21062</v>
      </c>
      <c r="B3642" s="503" t="s">
        <v>11573</v>
      </c>
      <c r="C3642" s="502" t="s">
        <v>13</v>
      </c>
      <c r="D3642" s="502" t="s">
        <v>1308</v>
      </c>
      <c r="E3642" s="504"/>
    </row>
    <row r="3643" spans="1:5">
      <c r="A3643" s="502">
        <v>11708</v>
      </c>
      <c r="B3643" s="503" t="s">
        <v>11574</v>
      </c>
      <c r="C3643" s="502" t="s">
        <v>13</v>
      </c>
      <c r="D3643" s="502" t="s">
        <v>1308</v>
      </c>
      <c r="E3643" s="504"/>
    </row>
    <row r="3644" spans="1:5">
      <c r="A3644" s="502">
        <v>11709</v>
      </c>
      <c r="B3644" s="503" t="s">
        <v>11575</v>
      </c>
      <c r="C3644" s="502" t="s">
        <v>13</v>
      </c>
      <c r="D3644" s="502" t="s">
        <v>1308</v>
      </c>
      <c r="E3644" s="504"/>
    </row>
    <row r="3645" spans="1:5">
      <c r="A3645" s="502">
        <v>11710</v>
      </c>
      <c r="B3645" s="503" t="s">
        <v>11576</v>
      </c>
      <c r="C3645" s="502" t="s">
        <v>13</v>
      </c>
      <c r="D3645" s="502" t="s">
        <v>1308</v>
      </c>
      <c r="E3645" s="504"/>
    </row>
    <row r="3646" spans="1:5">
      <c r="A3646" s="502">
        <v>11707</v>
      </c>
      <c r="B3646" s="503" t="s">
        <v>11577</v>
      </c>
      <c r="C3646" s="502" t="s">
        <v>13</v>
      </c>
      <c r="D3646" s="502" t="s">
        <v>1308</v>
      </c>
      <c r="E3646" s="504"/>
    </row>
    <row r="3647" spans="1:5">
      <c r="A3647" s="502">
        <v>5102</v>
      </c>
      <c r="B3647" s="503" t="s">
        <v>11578</v>
      </c>
      <c r="C3647" s="502" t="s">
        <v>13</v>
      </c>
      <c r="D3647" s="502" t="s">
        <v>1308</v>
      </c>
      <c r="E3647" s="504">
        <v>18.03</v>
      </c>
    </row>
    <row r="3648" spans="1:5">
      <c r="A3648" s="502">
        <v>11711</v>
      </c>
      <c r="B3648" s="503" t="s">
        <v>11579</v>
      </c>
      <c r="C3648" s="502" t="s">
        <v>13</v>
      </c>
      <c r="D3648" s="502" t="s">
        <v>1308</v>
      </c>
      <c r="E3648" s="504">
        <v>15.02</v>
      </c>
    </row>
    <row r="3649" spans="1:5">
      <c r="A3649" s="502">
        <v>11739</v>
      </c>
      <c r="B3649" s="503" t="s">
        <v>11580</v>
      </c>
      <c r="C3649" s="502" t="s">
        <v>13</v>
      </c>
      <c r="D3649" s="502" t="s">
        <v>1308</v>
      </c>
      <c r="E3649" s="504">
        <v>12.85</v>
      </c>
    </row>
    <row r="3650" spans="1:5">
      <c r="A3650" s="502">
        <v>11741</v>
      </c>
      <c r="B3650" s="503" t="s">
        <v>11581</v>
      </c>
      <c r="C3650" s="502" t="s">
        <v>13</v>
      </c>
      <c r="D3650" s="502" t="s">
        <v>1308</v>
      </c>
      <c r="E3650" s="504">
        <v>16.36</v>
      </c>
    </row>
    <row r="3651" spans="1:5">
      <c r="A3651" s="502">
        <v>11745</v>
      </c>
      <c r="B3651" s="503" t="s">
        <v>11582</v>
      </c>
      <c r="C3651" s="502" t="s">
        <v>13</v>
      </c>
      <c r="D3651" s="502" t="s">
        <v>1308</v>
      </c>
      <c r="E3651" s="504">
        <v>21.56</v>
      </c>
    </row>
    <row r="3652" spans="1:5">
      <c r="A3652" s="502">
        <v>11743</v>
      </c>
      <c r="B3652" s="503" t="s">
        <v>11583</v>
      </c>
      <c r="C3652" s="502" t="s">
        <v>13</v>
      </c>
      <c r="D3652" s="502" t="s">
        <v>1308</v>
      </c>
      <c r="E3652" s="504">
        <v>13.74</v>
      </c>
    </row>
    <row r="3653" spans="1:5">
      <c r="A3653" s="502">
        <v>5104</v>
      </c>
      <c r="B3653" s="503" t="s">
        <v>11584</v>
      </c>
      <c r="C3653" s="502" t="s">
        <v>27</v>
      </c>
      <c r="D3653" s="502" t="s">
        <v>1308</v>
      </c>
      <c r="E3653" s="504"/>
    </row>
    <row r="3654" spans="1:5">
      <c r="A3654" s="502">
        <v>44530</v>
      </c>
      <c r="B3654" s="503" t="s">
        <v>11585</v>
      </c>
      <c r="C3654" s="502" t="s">
        <v>13</v>
      </c>
      <c r="D3654" s="502" t="s">
        <v>1308</v>
      </c>
      <c r="E3654" s="504">
        <v>43.6</v>
      </c>
    </row>
    <row r="3655" spans="1:5">
      <c r="A3655" s="502">
        <v>2710</v>
      </c>
      <c r="B3655" s="503" t="s">
        <v>11586</v>
      </c>
      <c r="C3655" s="502" t="s">
        <v>13</v>
      </c>
      <c r="D3655" s="502" t="s">
        <v>1308</v>
      </c>
      <c r="E3655" s="504">
        <v>34.82</v>
      </c>
    </row>
    <row r="3656" spans="1:5">
      <c r="A3656" s="502">
        <v>14575</v>
      </c>
      <c r="B3656" s="503" t="s">
        <v>11587</v>
      </c>
      <c r="C3656" s="502" t="s">
        <v>13</v>
      </c>
      <c r="D3656" s="502" t="s">
        <v>1308</v>
      </c>
      <c r="E3656" s="504"/>
    </row>
    <row r="3657" spans="1:5">
      <c r="A3657" s="502">
        <v>20043</v>
      </c>
      <c r="B3657" s="503" t="s">
        <v>11588</v>
      </c>
      <c r="C3657" s="502" t="s">
        <v>13</v>
      </c>
      <c r="D3657" s="502" t="s">
        <v>1308</v>
      </c>
      <c r="E3657" s="504">
        <v>8.5299999999999994</v>
      </c>
    </row>
    <row r="3658" spans="1:5">
      <c r="A3658" s="502">
        <v>20044</v>
      </c>
      <c r="B3658" s="503" t="s">
        <v>11589</v>
      </c>
      <c r="C3658" s="502" t="s">
        <v>13</v>
      </c>
      <c r="D3658" s="502" t="s">
        <v>1308</v>
      </c>
      <c r="E3658" s="504">
        <v>9.89</v>
      </c>
    </row>
    <row r="3659" spans="1:5">
      <c r="A3659" s="502">
        <v>20042</v>
      </c>
      <c r="B3659" s="503" t="s">
        <v>11590</v>
      </c>
      <c r="C3659" s="502" t="s">
        <v>13</v>
      </c>
      <c r="D3659" s="502" t="s">
        <v>1308</v>
      </c>
      <c r="E3659" s="504">
        <v>7.4</v>
      </c>
    </row>
    <row r="3660" spans="1:5">
      <c r="A3660" s="502">
        <v>20046</v>
      </c>
      <c r="B3660" s="503" t="s">
        <v>11591</v>
      </c>
      <c r="C3660" s="502" t="s">
        <v>13</v>
      </c>
      <c r="D3660" s="502" t="s">
        <v>1308</v>
      </c>
      <c r="E3660" s="504">
        <v>17.52</v>
      </c>
    </row>
    <row r="3661" spans="1:5">
      <c r="A3661" s="502">
        <v>20047</v>
      </c>
      <c r="B3661" s="503" t="s">
        <v>11592</v>
      </c>
      <c r="C3661" s="502" t="s">
        <v>13</v>
      </c>
      <c r="D3661" s="502" t="s">
        <v>1308</v>
      </c>
      <c r="E3661" s="504">
        <v>52.53</v>
      </c>
    </row>
    <row r="3662" spans="1:5">
      <c r="A3662" s="502">
        <v>20045</v>
      </c>
      <c r="B3662" s="503" t="s">
        <v>11593</v>
      </c>
      <c r="C3662" s="502" t="s">
        <v>13</v>
      </c>
      <c r="D3662" s="502" t="s">
        <v>1308</v>
      </c>
      <c r="E3662" s="504">
        <v>8.86</v>
      </c>
    </row>
    <row r="3663" spans="1:5">
      <c r="A3663" s="502">
        <v>20972</v>
      </c>
      <c r="B3663" s="503" t="s">
        <v>11594</v>
      </c>
      <c r="C3663" s="502" t="s">
        <v>13</v>
      </c>
      <c r="D3663" s="502" t="s">
        <v>1308</v>
      </c>
      <c r="E3663" s="504">
        <v>135.71</v>
      </c>
    </row>
    <row r="3664" spans="1:5">
      <c r="A3664" s="502">
        <v>11321</v>
      </c>
      <c r="B3664" s="503" t="s">
        <v>11595</v>
      </c>
      <c r="C3664" s="502" t="s">
        <v>13</v>
      </c>
      <c r="D3664" s="502" t="s">
        <v>1308</v>
      </c>
      <c r="E3664" s="504"/>
    </row>
    <row r="3665" spans="1:5">
      <c r="A3665" s="502">
        <v>11323</v>
      </c>
      <c r="B3665" s="503" t="s">
        <v>11596</v>
      </c>
      <c r="C3665" s="502" t="s">
        <v>13</v>
      </c>
      <c r="D3665" s="502" t="s">
        <v>1308</v>
      </c>
      <c r="E3665" s="504"/>
    </row>
    <row r="3666" spans="1:5">
      <c r="A3666" s="502">
        <v>20327</v>
      </c>
      <c r="B3666" s="503" t="s">
        <v>11597</v>
      </c>
      <c r="C3666" s="502" t="s">
        <v>13</v>
      </c>
      <c r="D3666" s="502" t="s">
        <v>1308</v>
      </c>
      <c r="E3666" s="504"/>
    </row>
    <row r="3667" spans="1:5">
      <c r="A3667" s="502">
        <v>6034</v>
      </c>
      <c r="B3667" s="503" t="s">
        <v>11598</v>
      </c>
      <c r="C3667" s="502" t="s">
        <v>13</v>
      </c>
      <c r="D3667" s="502" t="s">
        <v>1308</v>
      </c>
      <c r="E3667" s="504">
        <v>12.5</v>
      </c>
    </row>
    <row r="3668" spans="1:5">
      <c r="A3668" s="502">
        <v>6036</v>
      </c>
      <c r="B3668" s="503" t="s">
        <v>11599</v>
      </c>
      <c r="C3668" s="502" t="s">
        <v>13</v>
      </c>
      <c r="D3668" s="502" t="s">
        <v>1308</v>
      </c>
      <c r="E3668" s="504">
        <v>17.03</v>
      </c>
    </row>
    <row r="3669" spans="1:5">
      <c r="A3669" s="502">
        <v>6031</v>
      </c>
      <c r="B3669" s="503" t="s">
        <v>11600</v>
      </c>
      <c r="C3669" s="502" t="s">
        <v>13</v>
      </c>
      <c r="D3669" s="502" t="s">
        <v>1335</v>
      </c>
      <c r="E3669" s="504">
        <v>20.010000000000002</v>
      </c>
    </row>
    <row r="3670" spans="1:5">
      <c r="A3670" s="502">
        <v>6029</v>
      </c>
      <c r="B3670" s="503" t="s">
        <v>11601</v>
      </c>
      <c r="C3670" s="502" t="s">
        <v>13</v>
      </c>
      <c r="D3670" s="502" t="s">
        <v>1308</v>
      </c>
      <c r="E3670" s="504">
        <v>20.22</v>
      </c>
    </row>
    <row r="3671" spans="1:5">
      <c r="A3671" s="502">
        <v>6033</v>
      </c>
      <c r="B3671" s="503" t="s">
        <v>11602</v>
      </c>
      <c r="C3671" s="502" t="s">
        <v>13</v>
      </c>
      <c r="D3671" s="502" t="s">
        <v>1308</v>
      </c>
      <c r="E3671" s="504">
        <v>26.65</v>
      </c>
    </row>
    <row r="3672" spans="1:5">
      <c r="A3672" s="502">
        <v>11672</v>
      </c>
      <c r="B3672" s="503" t="s">
        <v>11603</v>
      </c>
      <c r="C3672" s="502" t="s">
        <v>13</v>
      </c>
      <c r="D3672" s="502" t="s">
        <v>1308</v>
      </c>
      <c r="E3672" s="504">
        <v>57.98</v>
      </c>
    </row>
    <row r="3673" spans="1:5">
      <c r="A3673" s="502">
        <v>11669</v>
      </c>
      <c r="B3673" s="503" t="s">
        <v>11604</v>
      </c>
      <c r="C3673" s="502" t="s">
        <v>13</v>
      </c>
      <c r="D3673" s="502" t="s">
        <v>1308</v>
      </c>
      <c r="E3673" s="504">
        <v>55.21</v>
      </c>
    </row>
    <row r="3674" spans="1:5">
      <c r="A3674" s="502">
        <v>20055</v>
      </c>
      <c r="B3674" s="503" t="s">
        <v>11605</v>
      </c>
      <c r="C3674" s="502" t="s">
        <v>13</v>
      </c>
      <c r="D3674" s="502" t="s">
        <v>1308</v>
      </c>
      <c r="E3674" s="504">
        <v>41.35</v>
      </c>
    </row>
    <row r="3675" spans="1:5">
      <c r="A3675" s="502">
        <v>11670</v>
      </c>
      <c r="B3675" s="503" t="s">
        <v>11606</v>
      </c>
      <c r="C3675" s="502" t="s">
        <v>13</v>
      </c>
      <c r="D3675" s="502" t="s">
        <v>1308</v>
      </c>
      <c r="E3675" s="504">
        <v>21.15</v>
      </c>
    </row>
    <row r="3676" spans="1:5">
      <c r="A3676" s="502">
        <v>11671</v>
      </c>
      <c r="B3676" s="503" t="s">
        <v>11607</v>
      </c>
      <c r="C3676" s="502" t="s">
        <v>13</v>
      </c>
      <c r="D3676" s="502" t="s">
        <v>1308</v>
      </c>
      <c r="E3676" s="504">
        <v>88.73</v>
      </c>
    </row>
    <row r="3677" spans="1:5">
      <c r="A3677" s="502">
        <v>6032</v>
      </c>
      <c r="B3677" s="503" t="s">
        <v>11608</v>
      </c>
      <c r="C3677" s="502" t="s">
        <v>13</v>
      </c>
      <c r="D3677" s="502" t="s">
        <v>1308</v>
      </c>
      <c r="E3677" s="504">
        <v>25.34</v>
      </c>
    </row>
    <row r="3678" spans="1:5">
      <c r="A3678" s="502">
        <v>11673</v>
      </c>
      <c r="B3678" s="503" t="s">
        <v>11609</v>
      </c>
      <c r="C3678" s="502" t="s">
        <v>13</v>
      </c>
      <c r="D3678" s="502" t="s">
        <v>1308</v>
      </c>
      <c r="E3678" s="504">
        <v>19.96</v>
      </c>
    </row>
    <row r="3679" spans="1:5">
      <c r="A3679" s="502">
        <v>11674</v>
      </c>
      <c r="B3679" s="503" t="s">
        <v>11610</v>
      </c>
      <c r="C3679" s="502" t="s">
        <v>13</v>
      </c>
      <c r="D3679" s="502" t="s">
        <v>1308</v>
      </c>
      <c r="E3679" s="504">
        <v>25.7</v>
      </c>
    </row>
    <row r="3680" spans="1:5">
      <c r="A3680" s="502">
        <v>11675</v>
      </c>
      <c r="B3680" s="503" t="s">
        <v>11611</v>
      </c>
      <c r="C3680" s="502" t="s">
        <v>13</v>
      </c>
      <c r="D3680" s="502" t="s">
        <v>1308</v>
      </c>
      <c r="E3680" s="504">
        <v>40.799999999999997</v>
      </c>
    </row>
    <row r="3681" spans="1:5">
      <c r="A3681" s="502">
        <v>11676</v>
      </c>
      <c r="B3681" s="503" t="s">
        <v>11612</v>
      </c>
      <c r="C3681" s="502" t="s">
        <v>13</v>
      </c>
      <c r="D3681" s="502" t="s">
        <v>1308</v>
      </c>
      <c r="E3681" s="504">
        <v>54.57</v>
      </c>
    </row>
    <row r="3682" spans="1:5">
      <c r="A3682" s="502">
        <v>11677</v>
      </c>
      <c r="B3682" s="503" t="s">
        <v>11613</v>
      </c>
      <c r="C3682" s="502" t="s">
        <v>13</v>
      </c>
      <c r="D3682" s="502" t="s">
        <v>1308</v>
      </c>
      <c r="E3682" s="504">
        <v>56.36</v>
      </c>
    </row>
    <row r="3683" spans="1:5">
      <c r="A3683" s="502">
        <v>11678</v>
      </c>
      <c r="B3683" s="503" t="s">
        <v>11614</v>
      </c>
      <c r="C3683" s="502" t="s">
        <v>13</v>
      </c>
      <c r="D3683" s="502" t="s">
        <v>1308</v>
      </c>
      <c r="E3683" s="504">
        <v>103.21</v>
      </c>
    </row>
    <row r="3684" spans="1:5">
      <c r="A3684" s="502">
        <v>6038</v>
      </c>
      <c r="B3684" s="503" t="s">
        <v>11615</v>
      </c>
      <c r="C3684" s="502" t="s">
        <v>13</v>
      </c>
      <c r="D3684" s="502" t="s">
        <v>1308</v>
      </c>
      <c r="E3684" s="504">
        <v>6.55</v>
      </c>
    </row>
    <row r="3685" spans="1:5">
      <c r="A3685" s="502">
        <v>11718</v>
      </c>
      <c r="B3685" s="503" t="s">
        <v>11616</v>
      </c>
      <c r="C3685" s="502" t="s">
        <v>13</v>
      </c>
      <c r="D3685" s="502" t="s">
        <v>1308</v>
      </c>
      <c r="E3685" s="504">
        <v>18.670000000000002</v>
      </c>
    </row>
    <row r="3686" spans="1:5">
      <c r="A3686" s="502">
        <v>6037</v>
      </c>
      <c r="B3686" s="503" t="s">
        <v>11617</v>
      </c>
      <c r="C3686" s="502" t="s">
        <v>13</v>
      </c>
      <c r="D3686" s="502" t="s">
        <v>1308</v>
      </c>
      <c r="E3686" s="504">
        <v>13.62</v>
      </c>
    </row>
    <row r="3687" spans="1:5">
      <c r="A3687" s="502">
        <v>11719</v>
      </c>
      <c r="B3687" s="503" t="s">
        <v>11618</v>
      </c>
      <c r="C3687" s="502" t="s">
        <v>13</v>
      </c>
      <c r="D3687" s="502" t="s">
        <v>1308</v>
      </c>
      <c r="E3687" s="504">
        <v>15.15</v>
      </c>
    </row>
    <row r="3688" spans="1:5">
      <c r="A3688" s="502">
        <v>6010</v>
      </c>
      <c r="B3688" s="503" t="s">
        <v>11619</v>
      </c>
      <c r="C3688" s="502" t="s">
        <v>13</v>
      </c>
      <c r="D3688" s="502" t="s">
        <v>1308</v>
      </c>
      <c r="E3688" s="504">
        <v>101.64</v>
      </c>
    </row>
    <row r="3689" spans="1:5">
      <c r="A3689" s="502">
        <v>6017</v>
      </c>
      <c r="B3689" s="503" t="s">
        <v>11620</v>
      </c>
      <c r="C3689" s="502" t="s">
        <v>13</v>
      </c>
      <c r="D3689" s="502" t="s">
        <v>1308</v>
      </c>
      <c r="E3689" s="504">
        <v>80.510000000000005</v>
      </c>
    </row>
    <row r="3690" spans="1:5">
      <c r="A3690" s="502">
        <v>6019</v>
      </c>
      <c r="B3690" s="503" t="s">
        <v>11621</v>
      </c>
      <c r="C3690" s="502" t="s">
        <v>13</v>
      </c>
      <c r="D3690" s="502" t="s">
        <v>1308</v>
      </c>
      <c r="E3690" s="504">
        <v>59.07</v>
      </c>
    </row>
    <row r="3691" spans="1:5">
      <c r="A3691" s="502">
        <v>6020</v>
      </c>
      <c r="B3691" s="503" t="s">
        <v>11622</v>
      </c>
      <c r="C3691" s="502" t="s">
        <v>13</v>
      </c>
      <c r="D3691" s="502" t="s">
        <v>1308</v>
      </c>
      <c r="E3691" s="504">
        <v>35.479999999999997</v>
      </c>
    </row>
    <row r="3692" spans="1:5">
      <c r="A3692" s="502">
        <v>6011</v>
      </c>
      <c r="B3692" s="503" t="s">
        <v>11623</v>
      </c>
      <c r="C3692" s="502" t="s">
        <v>13</v>
      </c>
      <c r="D3692" s="502" t="s">
        <v>1308</v>
      </c>
      <c r="E3692" s="504">
        <v>293.61</v>
      </c>
    </row>
    <row r="3693" spans="1:5">
      <c r="A3693" s="502">
        <v>6028</v>
      </c>
      <c r="B3693" s="503" t="s">
        <v>11624</v>
      </c>
      <c r="C3693" s="502" t="s">
        <v>13</v>
      </c>
      <c r="D3693" s="502" t="s">
        <v>1308</v>
      </c>
      <c r="E3693" s="504">
        <v>141.57</v>
      </c>
    </row>
    <row r="3694" spans="1:5">
      <c r="A3694" s="502">
        <v>6012</v>
      </c>
      <c r="B3694" s="503" t="s">
        <v>11625</v>
      </c>
      <c r="C3694" s="502" t="s">
        <v>13</v>
      </c>
      <c r="D3694" s="502" t="s">
        <v>1308</v>
      </c>
      <c r="E3694" s="504">
        <v>355.46</v>
      </c>
    </row>
    <row r="3695" spans="1:5">
      <c r="A3695" s="502">
        <v>6016</v>
      </c>
      <c r="B3695" s="503" t="s">
        <v>11626</v>
      </c>
      <c r="C3695" s="502" t="s">
        <v>13</v>
      </c>
      <c r="D3695" s="502" t="s">
        <v>1308</v>
      </c>
      <c r="E3695" s="504">
        <v>37.42</v>
      </c>
    </row>
    <row r="3696" spans="1:5">
      <c r="A3696" s="502">
        <v>6027</v>
      </c>
      <c r="B3696" s="503" t="s">
        <v>11627</v>
      </c>
      <c r="C3696" s="502" t="s">
        <v>13</v>
      </c>
      <c r="D3696" s="502" t="s">
        <v>1308</v>
      </c>
      <c r="E3696" s="504">
        <v>740.66</v>
      </c>
    </row>
    <row r="3697" spans="1:5">
      <c r="A3697" s="502">
        <v>6015</v>
      </c>
      <c r="B3697" s="503" t="s">
        <v>11628</v>
      </c>
      <c r="C3697" s="502" t="s">
        <v>13</v>
      </c>
      <c r="D3697" s="502" t="s">
        <v>1308</v>
      </c>
      <c r="E3697" s="504">
        <v>162.53</v>
      </c>
    </row>
    <row r="3698" spans="1:5">
      <c r="A3698" s="502">
        <v>6014</v>
      </c>
      <c r="B3698" s="503" t="s">
        <v>11629</v>
      </c>
      <c r="C3698" s="502" t="s">
        <v>13</v>
      </c>
      <c r="D3698" s="502" t="s">
        <v>1308</v>
      </c>
      <c r="E3698" s="504">
        <v>155.38999999999999</v>
      </c>
    </row>
    <row r="3699" spans="1:5">
      <c r="A3699" s="502">
        <v>6013</v>
      </c>
      <c r="B3699" s="503" t="s">
        <v>11630</v>
      </c>
      <c r="C3699" s="502" t="s">
        <v>13</v>
      </c>
      <c r="D3699" s="502" t="s">
        <v>1308</v>
      </c>
      <c r="E3699" s="504">
        <v>111.76</v>
      </c>
    </row>
    <row r="3700" spans="1:5">
      <c r="A3700" s="502">
        <v>6006</v>
      </c>
      <c r="B3700" s="503" t="s">
        <v>11631</v>
      </c>
      <c r="C3700" s="502" t="s">
        <v>13</v>
      </c>
      <c r="D3700" s="502" t="s">
        <v>1308</v>
      </c>
      <c r="E3700" s="504">
        <v>80.930000000000007</v>
      </c>
    </row>
    <row r="3701" spans="1:5">
      <c r="A3701" s="502">
        <v>6005</v>
      </c>
      <c r="B3701" s="503" t="s">
        <v>11632</v>
      </c>
      <c r="C3701" s="502" t="s">
        <v>13</v>
      </c>
      <c r="D3701" s="502" t="s">
        <v>1335</v>
      </c>
      <c r="E3701" s="504">
        <v>91.3</v>
      </c>
    </row>
    <row r="3702" spans="1:5">
      <c r="A3702" s="502">
        <v>11756</v>
      </c>
      <c r="B3702" s="503" t="s">
        <v>11633</v>
      </c>
      <c r="C3702" s="502" t="s">
        <v>13</v>
      </c>
      <c r="D3702" s="502" t="s">
        <v>1308</v>
      </c>
      <c r="E3702" s="504">
        <v>43.6</v>
      </c>
    </row>
    <row r="3703" spans="1:5">
      <c r="A3703" s="502">
        <v>10904</v>
      </c>
      <c r="B3703" s="503" t="s">
        <v>11634</v>
      </c>
      <c r="C3703" s="502" t="s">
        <v>13</v>
      </c>
      <c r="D3703" s="502" t="s">
        <v>1335</v>
      </c>
      <c r="E3703" s="504">
        <v>190</v>
      </c>
    </row>
    <row r="3704" spans="1:5">
      <c r="A3704" s="502">
        <v>11752</v>
      </c>
      <c r="B3704" s="503" t="s">
        <v>11635</v>
      </c>
      <c r="C3704" s="502" t="s">
        <v>13</v>
      </c>
      <c r="D3704" s="502" t="s">
        <v>1308</v>
      </c>
      <c r="E3704" s="504">
        <v>25.14</v>
      </c>
    </row>
    <row r="3705" spans="1:5">
      <c r="A3705" s="502">
        <v>11753</v>
      </c>
      <c r="B3705" s="503" t="s">
        <v>11636</v>
      </c>
      <c r="C3705" s="502" t="s">
        <v>13</v>
      </c>
      <c r="D3705" s="502" t="s">
        <v>1308</v>
      </c>
      <c r="E3705" s="504">
        <v>30.02</v>
      </c>
    </row>
    <row r="3706" spans="1:5">
      <c r="A3706" s="502">
        <v>6021</v>
      </c>
      <c r="B3706" s="503" t="s">
        <v>11637</v>
      </c>
      <c r="C3706" s="502" t="s">
        <v>13</v>
      </c>
      <c r="D3706" s="502" t="s">
        <v>1308</v>
      </c>
      <c r="E3706" s="504">
        <v>83.3</v>
      </c>
    </row>
    <row r="3707" spans="1:5">
      <c r="A3707" s="502">
        <v>6024</v>
      </c>
      <c r="B3707" s="503" t="s">
        <v>11638</v>
      </c>
      <c r="C3707" s="502" t="s">
        <v>13</v>
      </c>
      <c r="D3707" s="502" t="s">
        <v>1308</v>
      </c>
      <c r="E3707" s="504">
        <v>86.11</v>
      </c>
    </row>
    <row r="3708" spans="1:5">
      <c r="A3708" s="502">
        <v>38379</v>
      </c>
      <c r="B3708" s="503" t="s">
        <v>11639</v>
      </c>
      <c r="C3708" s="502" t="s">
        <v>12</v>
      </c>
      <c r="D3708" s="502" t="s">
        <v>1308</v>
      </c>
      <c r="E3708" s="504">
        <v>59.81</v>
      </c>
    </row>
    <row r="3709" spans="1:5">
      <c r="A3709" s="502">
        <v>13897</v>
      </c>
      <c r="B3709" s="503" t="s">
        <v>11640</v>
      </c>
      <c r="C3709" s="502" t="s">
        <v>13</v>
      </c>
      <c r="D3709" s="502" t="s">
        <v>1308</v>
      </c>
      <c r="E3709" s="504"/>
    </row>
    <row r="3710" spans="1:5">
      <c r="A3710" s="502">
        <v>10640</v>
      </c>
      <c r="B3710" s="503" t="s">
        <v>11641</v>
      </c>
      <c r="C3710" s="502" t="s">
        <v>13</v>
      </c>
      <c r="D3710" s="502" t="s">
        <v>1308</v>
      </c>
      <c r="E3710" s="504"/>
    </row>
    <row r="3711" spans="1:5">
      <c r="A3711" s="502">
        <v>34357</v>
      </c>
      <c r="B3711" s="503" t="s">
        <v>11642</v>
      </c>
      <c r="C3711" s="502" t="s">
        <v>27</v>
      </c>
      <c r="D3711" s="502" t="s">
        <v>1308</v>
      </c>
      <c r="E3711" s="504">
        <v>4.1100000000000003</v>
      </c>
    </row>
    <row r="3712" spans="1:5">
      <c r="A3712" s="502">
        <v>37329</v>
      </c>
      <c r="B3712" s="503" t="s">
        <v>11643</v>
      </c>
      <c r="C3712" s="502" t="s">
        <v>27</v>
      </c>
      <c r="D3712" s="502" t="s">
        <v>1308</v>
      </c>
      <c r="E3712" s="504">
        <v>86.57</v>
      </c>
    </row>
    <row r="3713" spans="1:5">
      <c r="A3713" s="502">
        <v>2510</v>
      </c>
      <c r="B3713" s="503" t="s">
        <v>11644</v>
      </c>
      <c r="C3713" s="502" t="s">
        <v>13</v>
      </c>
      <c r="D3713" s="502" t="s">
        <v>1308</v>
      </c>
      <c r="E3713" s="504"/>
    </row>
    <row r="3714" spans="1:5">
      <c r="A3714" s="502">
        <v>12359</v>
      </c>
      <c r="B3714" s="503" t="s">
        <v>11645</v>
      </c>
      <c r="C3714" s="502" t="s">
        <v>13</v>
      </c>
      <c r="D3714" s="502" t="s">
        <v>1308</v>
      </c>
      <c r="E3714" s="504">
        <v>162.13999999999999</v>
      </c>
    </row>
    <row r="3715" spans="1:5">
      <c r="A3715" s="502">
        <v>7353</v>
      </c>
      <c r="B3715" s="503" t="s">
        <v>11646</v>
      </c>
      <c r="C3715" s="502" t="s">
        <v>1023</v>
      </c>
      <c r="D3715" s="502" t="s">
        <v>1308</v>
      </c>
      <c r="E3715" s="504">
        <v>35.979999999999997</v>
      </c>
    </row>
    <row r="3716" spans="1:5">
      <c r="A3716" s="502">
        <v>36144</v>
      </c>
      <c r="B3716" s="503" t="s">
        <v>11647</v>
      </c>
      <c r="C3716" s="502" t="s">
        <v>13</v>
      </c>
      <c r="D3716" s="502" t="s">
        <v>1308</v>
      </c>
      <c r="E3716" s="504">
        <v>1.54</v>
      </c>
    </row>
    <row r="3717" spans="1:5">
      <c r="A3717" s="502">
        <v>10518</v>
      </c>
      <c r="B3717" s="503" t="s">
        <v>11648</v>
      </c>
      <c r="C3717" s="502" t="s">
        <v>13</v>
      </c>
      <c r="D3717" s="502" t="s">
        <v>1308</v>
      </c>
      <c r="E3717" s="504"/>
    </row>
    <row r="3718" spans="1:5">
      <c r="A3718" s="502">
        <v>36530</v>
      </c>
      <c r="B3718" s="503" t="s">
        <v>11649</v>
      </c>
      <c r="C3718" s="502" t="s">
        <v>13</v>
      </c>
      <c r="D3718" s="502" t="s">
        <v>1308</v>
      </c>
      <c r="E3718" s="504"/>
    </row>
    <row r="3719" spans="1:5">
      <c r="A3719" s="502">
        <v>6046</v>
      </c>
      <c r="B3719" s="503" t="s">
        <v>11650</v>
      </c>
      <c r="C3719" s="502" t="s">
        <v>13</v>
      </c>
      <c r="D3719" s="502" t="s">
        <v>1335</v>
      </c>
      <c r="E3719" s="504"/>
    </row>
    <row r="3720" spans="1:5">
      <c r="A3720" s="502">
        <v>36531</v>
      </c>
      <c r="B3720" s="503" t="s">
        <v>11651</v>
      </c>
      <c r="C3720" s="502" t="s">
        <v>13</v>
      </c>
      <c r="D3720" s="502" t="s">
        <v>1308</v>
      </c>
      <c r="E3720" s="504"/>
    </row>
    <row r="3721" spans="1:5">
      <c r="A3721" s="502">
        <v>34684</v>
      </c>
      <c r="B3721" s="503" t="s">
        <v>11652</v>
      </c>
      <c r="C3721" s="502" t="s">
        <v>15</v>
      </c>
      <c r="D3721" s="502" t="s">
        <v>1308</v>
      </c>
      <c r="E3721" s="504"/>
    </row>
    <row r="3722" spans="1:5">
      <c r="A3722" s="502">
        <v>34683</v>
      </c>
      <c r="B3722" s="503" t="s">
        <v>11653</v>
      </c>
      <c r="C3722" s="502" t="s">
        <v>15</v>
      </c>
      <c r="D3722" s="502" t="s">
        <v>1308</v>
      </c>
      <c r="E3722" s="504"/>
    </row>
    <row r="3723" spans="1:5">
      <c r="A3723" s="502">
        <v>44954</v>
      </c>
      <c r="B3723" s="503" t="s">
        <v>11654</v>
      </c>
      <c r="C3723" s="502" t="s">
        <v>15</v>
      </c>
      <c r="D3723" s="502" t="s">
        <v>1308</v>
      </c>
      <c r="E3723" s="504">
        <v>96.61</v>
      </c>
    </row>
    <row r="3724" spans="1:5">
      <c r="A3724" s="502">
        <v>44955</v>
      </c>
      <c r="B3724" s="503" t="s">
        <v>11655</v>
      </c>
      <c r="C3724" s="502" t="s">
        <v>15</v>
      </c>
      <c r="D3724" s="502" t="s">
        <v>1308</v>
      </c>
      <c r="E3724" s="504">
        <v>141.18</v>
      </c>
    </row>
    <row r="3725" spans="1:5">
      <c r="A3725" s="502">
        <v>10515</v>
      </c>
      <c r="B3725" s="503" t="s">
        <v>11656</v>
      </c>
      <c r="C3725" s="502" t="s">
        <v>15</v>
      </c>
      <c r="D3725" s="502" t="s">
        <v>1308</v>
      </c>
      <c r="E3725" s="504">
        <v>47.96</v>
      </c>
    </row>
    <row r="3726" spans="1:5">
      <c r="A3726" s="502">
        <v>153</v>
      </c>
      <c r="B3726" s="503" t="s">
        <v>11657</v>
      </c>
      <c r="C3726" s="502" t="s">
        <v>1023</v>
      </c>
      <c r="D3726" s="502" t="s">
        <v>1308</v>
      </c>
      <c r="E3726" s="504">
        <v>115.05</v>
      </c>
    </row>
    <row r="3727" spans="1:5">
      <c r="A3727" s="502">
        <v>34682</v>
      </c>
      <c r="B3727" s="503" t="s">
        <v>11658</v>
      </c>
      <c r="C3727" s="502" t="s">
        <v>15</v>
      </c>
      <c r="D3727" s="502" t="s">
        <v>1308</v>
      </c>
      <c r="E3727" s="504"/>
    </row>
    <row r="3728" spans="1:5">
      <c r="A3728" s="502">
        <v>536</v>
      </c>
      <c r="B3728" s="503" t="s">
        <v>11659</v>
      </c>
      <c r="C3728" s="502" t="s">
        <v>15</v>
      </c>
      <c r="D3728" s="502" t="s">
        <v>1308</v>
      </c>
      <c r="E3728" s="504">
        <v>27.01</v>
      </c>
    </row>
    <row r="3729" spans="1:5">
      <c r="A3729" s="502">
        <v>20205</v>
      </c>
      <c r="B3729" s="503" t="s">
        <v>11660</v>
      </c>
      <c r="C3729" s="502" t="s">
        <v>12</v>
      </c>
      <c r="D3729" s="502" t="s">
        <v>1308</v>
      </c>
      <c r="E3729" s="504">
        <v>3.3</v>
      </c>
    </row>
    <row r="3730" spans="1:5">
      <c r="A3730" s="502">
        <v>4412</v>
      </c>
      <c r="B3730" s="503" t="s">
        <v>11661</v>
      </c>
      <c r="C3730" s="502" t="s">
        <v>12</v>
      </c>
      <c r="D3730" s="502" t="s">
        <v>1308</v>
      </c>
      <c r="E3730" s="504">
        <v>1.98</v>
      </c>
    </row>
    <row r="3731" spans="1:5">
      <c r="A3731" s="502">
        <v>4408</v>
      </c>
      <c r="B3731" s="503" t="s">
        <v>11662</v>
      </c>
      <c r="C3731" s="502" t="s">
        <v>12</v>
      </c>
      <c r="D3731" s="502" t="s">
        <v>1308</v>
      </c>
      <c r="E3731" s="504">
        <v>2.4700000000000002</v>
      </c>
    </row>
    <row r="3732" spans="1:5">
      <c r="A3732" s="502">
        <v>36250</v>
      </c>
      <c r="B3732" s="503" t="s">
        <v>11663</v>
      </c>
      <c r="C3732" s="502" t="s">
        <v>12</v>
      </c>
      <c r="D3732" s="502" t="s">
        <v>1308</v>
      </c>
      <c r="E3732" s="504">
        <v>4</v>
      </c>
    </row>
    <row r="3733" spans="1:5">
      <c r="A3733" s="502">
        <v>10857</v>
      </c>
      <c r="B3733" s="503" t="s">
        <v>11664</v>
      </c>
      <c r="C3733" s="502" t="s">
        <v>12</v>
      </c>
      <c r="D3733" s="502" t="s">
        <v>1308</v>
      </c>
      <c r="E3733" s="504"/>
    </row>
    <row r="3734" spans="1:5">
      <c r="A3734" s="502">
        <v>4803</v>
      </c>
      <c r="B3734" s="503" t="s">
        <v>11665</v>
      </c>
      <c r="C3734" s="502" t="s">
        <v>12</v>
      </c>
      <c r="D3734" s="502" t="s">
        <v>1308</v>
      </c>
      <c r="E3734" s="504">
        <v>32.42</v>
      </c>
    </row>
    <row r="3735" spans="1:5">
      <c r="A3735" s="502">
        <v>6186</v>
      </c>
      <c r="B3735" s="503" t="s">
        <v>11666</v>
      </c>
      <c r="C3735" s="502" t="s">
        <v>12</v>
      </c>
      <c r="D3735" s="502" t="s">
        <v>1308</v>
      </c>
      <c r="E3735" s="504"/>
    </row>
    <row r="3736" spans="1:5">
      <c r="A3736" s="502">
        <v>4829</v>
      </c>
      <c r="B3736" s="503" t="s">
        <v>11667</v>
      </c>
      <c r="C3736" s="502" t="s">
        <v>12</v>
      </c>
      <c r="D3736" s="502" t="s">
        <v>1308</v>
      </c>
      <c r="E3736" s="504">
        <v>41.67</v>
      </c>
    </row>
    <row r="3737" spans="1:5">
      <c r="A3737" s="502">
        <v>39829</v>
      </c>
      <c r="B3737" s="503" t="s">
        <v>11668</v>
      </c>
      <c r="C3737" s="502" t="s">
        <v>12</v>
      </c>
      <c r="D3737" s="502" t="s">
        <v>1335</v>
      </c>
      <c r="E3737" s="504">
        <v>36.619999999999997</v>
      </c>
    </row>
    <row r="3738" spans="1:5">
      <c r="A3738" s="502">
        <v>20231</v>
      </c>
      <c r="B3738" s="503" t="s">
        <v>11669</v>
      </c>
      <c r="C3738" s="502" t="s">
        <v>12</v>
      </c>
      <c r="D3738" s="502" t="s">
        <v>1308</v>
      </c>
      <c r="E3738" s="504">
        <v>51.07</v>
      </c>
    </row>
    <row r="3739" spans="1:5">
      <c r="A3739" s="502">
        <v>4804</v>
      </c>
      <c r="B3739" s="503" t="s">
        <v>11670</v>
      </c>
      <c r="C3739" s="502" t="s">
        <v>12</v>
      </c>
      <c r="D3739" s="502" t="s">
        <v>1308</v>
      </c>
      <c r="E3739" s="504">
        <v>24.89</v>
      </c>
    </row>
    <row r="3740" spans="1:5">
      <c r="A3740" s="502">
        <v>34680</v>
      </c>
      <c r="B3740" s="503" t="s">
        <v>11671</v>
      </c>
      <c r="C3740" s="502" t="s">
        <v>12</v>
      </c>
      <c r="D3740" s="502" t="s">
        <v>1308</v>
      </c>
      <c r="E3740" s="504"/>
    </row>
    <row r="3741" spans="1:5">
      <c r="A3741" s="502">
        <v>11573</v>
      </c>
      <c r="B3741" s="503" t="s">
        <v>11672</v>
      </c>
      <c r="C3741" s="502" t="s">
        <v>13</v>
      </c>
      <c r="D3741" s="502" t="s">
        <v>1308</v>
      </c>
      <c r="E3741" s="504">
        <v>5.78</v>
      </c>
    </row>
    <row r="3742" spans="1:5">
      <c r="A3742" s="502">
        <v>38401</v>
      </c>
      <c r="B3742" s="503" t="s">
        <v>11673</v>
      </c>
      <c r="C3742" s="502" t="s">
        <v>13</v>
      </c>
      <c r="D3742" s="502" t="s">
        <v>1308</v>
      </c>
      <c r="E3742" s="504">
        <v>11.85</v>
      </c>
    </row>
    <row r="3743" spans="1:5">
      <c r="A3743" s="502">
        <v>11575</v>
      </c>
      <c r="B3743" s="503" t="s">
        <v>11674</v>
      </c>
      <c r="C3743" s="502" t="s">
        <v>13</v>
      </c>
      <c r="D3743" s="502" t="s">
        <v>1308</v>
      </c>
      <c r="E3743" s="504">
        <v>55.74</v>
      </c>
    </row>
    <row r="3744" spans="1:5">
      <c r="A3744" s="502">
        <v>38179</v>
      </c>
      <c r="B3744" s="503" t="s">
        <v>11675</v>
      </c>
      <c r="C3744" s="502" t="s">
        <v>13</v>
      </c>
      <c r="D3744" s="502" t="s">
        <v>1308</v>
      </c>
      <c r="E3744" s="504">
        <v>46.09</v>
      </c>
    </row>
    <row r="3745" spans="1:5">
      <c r="A3745" s="502">
        <v>20256</v>
      </c>
      <c r="B3745" s="503" t="s">
        <v>11676</v>
      </c>
      <c r="C3745" s="502" t="s">
        <v>13</v>
      </c>
      <c r="D3745" s="502" t="s">
        <v>1308</v>
      </c>
      <c r="E3745" s="504">
        <v>0.3</v>
      </c>
    </row>
    <row r="3746" spans="1:5">
      <c r="A3746" s="502">
        <v>14511</v>
      </c>
      <c r="B3746" s="503" t="s">
        <v>11677</v>
      </c>
      <c r="C3746" s="502" t="s">
        <v>13</v>
      </c>
      <c r="D3746" s="502" t="s">
        <v>1308</v>
      </c>
      <c r="E3746" s="504"/>
    </row>
    <row r="3747" spans="1:5">
      <c r="A3747" s="502">
        <v>10642</v>
      </c>
      <c r="B3747" s="503" t="s">
        <v>11678</v>
      </c>
      <c r="C3747" s="502" t="s">
        <v>13</v>
      </c>
      <c r="D3747" s="502" t="s">
        <v>1335</v>
      </c>
      <c r="E3747" s="504"/>
    </row>
    <row r="3748" spans="1:5">
      <c r="A3748" s="502">
        <v>14489</v>
      </c>
      <c r="B3748" s="503" t="s">
        <v>11679</v>
      </c>
      <c r="C3748" s="502" t="s">
        <v>13</v>
      </c>
      <c r="D3748" s="502" t="s">
        <v>1308</v>
      </c>
      <c r="E3748" s="504"/>
    </row>
    <row r="3749" spans="1:5">
      <c r="A3749" s="502">
        <v>14513</v>
      </c>
      <c r="B3749" s="503" t="s">
        <v>11680</v>
      </c>
      <c r="C3749" s="502" t="s">
        <v>13</v>
      </c>
      <c r="D3749" s="502" t="s">
        <v>1308</v>
      </c>
      <c r="E3749" s="504"/>
    </row>
    <row r="3750" spans="1:5">
      <c r="A3750" s="502">
        <v>13600</v>
      </c>
      <c r="B3750" s="503" t="s">
        <v>11681</v>
      </c>
      <c r="C3750" s="502" t="s">
        <v>13</v>
      </c>
      <c r="D3750" s="502" t="s">
        <v>1308</v>
      </c>
      <c r="E3750" s="504"/>
    </row>
    <row r="3751" spans="1:5">
      <c r="A3751" s="502">
        <v>10646</v>
      </c>
      <c r="B3751" s="503" t="s">
        <v>11682</v>
      </c>
      <c r="C3751" s="502" t="s">
        <v>13</v>
      </c>
      <c r="D3751" s="502" t="s">
        <v>1308</v>
      </c>
      <c r="E3751" s="504"/>
    </row>
    <row r="3752" spans="1:5">
      <c r="A3752" s="502">
        <v>6070</v>
      </c>
      <c r="B3752" s="503" t="s">
        <v>11683</v>
      </c>
      <c r="C3752" s="502" t="s">
        <v>13</v>
      </c>
      <c r="D3752" s="502" t="s">
        <v>1308</v>
      </c>
      <c r="E3752" s="504"/>
    </row>
    <row r="3753" spans="1:5">
      <c r="A3753" s="502">
        <v>6069</v>
      </c>
      <c r="B3753" s="503" t="s">
        <v>11684</v>
      </c>
      <c r="C3753" s="502" t="s">
        <v>13</v>
      </c>
      <c r="D3753" s="502" t="s">
        <v>1308</v>
      </c>
      <c r="E3753" s="504"/>
    </row>
    <row r="3754" spans="1:5">
      <c r="A3754" s="502">
        <v>14626</v>
      </c>
      <c r="B3754" s="503" t="s">
        <v>11685</v>
      </c>
      <c r="C3754" s="502" t="s">
        <v>13</v>
      </c>
      <c r="D3754" s="502" t="s">
        <v>1308</v>
      </c>
      <c r="E3754" s="504"/>
    </row>
    <row r="3755" spans="1:5">
      <c r="A3755" s="502">
        <v>6067</v>
      </c>
      <c r="B3755" s="503" t="s">
        <v>11686</v>
      </c>
      <c r="C3755" s="502" t="s">
        <v>13</v>
      </c>
      <c r="D3755" s="502" t="s">
        <v>1308</v>
      </c>
      <c r="E3755" s="504"/>
    </row>
    <row r="3756" spans="1:5">
      <c r="A3756" s="502">
        <v>38393</v>
      </c>
      <c r="B3756" s="503" t="s">
        <v>11687</v>
      </c>
      <c r="C3756" s="502" t="s">
        <v>13</v>
      </c>
      <c r="D3756" s="502" t="s">
        <v>1335</v>
      </c>
      <c r="E3756" s="504">
        <v>18.89</v>
      </c>
    </row>
    <row r="3757" spans="1:5">
      <c r="A3757" s="502">
        <v>38390</v>
      </c>
      <c r="B3757" s="503" t="s">
        <v>11688</v>
      </c>
      <c r="C3757" s="502" t="s">
        <v>13</v>
      </c>
      <c r="D3757" s="502" t="s">
        <v>1308</v>
      </c>
      <c r="E3757" s="504">
        <v>41.9</v>
      </c>
    </row>
    <row r="3758" spans="1:5">
      <c r="A3758" s="502">
        <v>11578</v>
      </c>
      <c r="B3758" s="503" t="s">
        <v>11689</v>
      </c>
      <c r="C3758" s="502" t="s">
        <v>13</v>
      </c>
      <c r="D3758" s="502" t="s">
        <v>1308</v>
      </c>
      <c r="E3758" s="504">
        <v>12.03</v>
      </c>
    </row>
    <row r="3759" spans="1:5">
      <c r="A3759" s="502">
        <v>11577</v>
      </c>
      <c r="B3759" s="503" t="s">
        <v>11690</v>
      </c>
      <c r="C3759" s="502" t="s">
        <v>13</v>
      </c>
      <c r="D3759" s="502" t="s">
        <v>1308</v>
      </c>
      <c r="E3759" s="504">
        <v>11.48</v>
      </c>
    </row>
    <row r="3760" spans="1:5">
      <c r="A3760" s="502">
        <v>42432</v>
      </c>
      <c r="B3760" s="503" t="s">
        <v>11691</v>
      </c>
      <c r="C3760" s="502" t="s">
        <v>13</v>
      </c>
      <c r="D3760" s="502" t="s">
        <v>1308</v>
      </c>
      <c r="E3760" s="504"/>
    </row>
    <row r="3761" spans="1:5">
      <c r="A3761" s="502">
        <v>42437</v>
      </c>
      <c r="B3761" s="503" t="s">
        <v>11692</v>
      </c>
      <c r="C3761" s="502" t="s">
        <v>13</v>
      </c>
      <c r="D3761" s="502" t="s">
        <v>1308</v>
      </c>
      <c r="E3761" s="504"/>
    </row>
    <row r="3762" spans="1:5">
      <c r="A3762" s="502">
        <v>1116</v>
      </c>
      <c r="B3762" s="503" t="s">
        <v>11693</v>
      </c>
      <c r="C3762" s="502" t="s">
        <v>12</v>
      </c>
      <c r="D3762" s="502" t="s">
        <v>1308</v>
      </c>
      <c r="E3762" s="504">
        <v>21.58</v>
      </c>
    </row>
    <row r="3763" spans="1:5">
      <c r="A3763" s="502">
        <v>1115</v>
      </c>
      <c r="B3763" s="503" t="s">
        <v>11694</v>
      </c>
      <c r="C3763" s="502" t="s">
        <v>12</v>
      </c>
      <c r="D3763" s="502" t="s">
        <v>1308</v>
      </c>
      <c r="E3763" s="504">
        <v>25.86</v>
      </c>
    </row>
    <row r="3764" spans="1:5">
      <c r="A3764" s="502">
        <v>1113</v>
      </c>
      <c r="B3764" s="503" t="s">
        <v>11695</v>
      </c>
      <c r="C3764" s="502" t="s">
        <v>12</v>
      </c>
      <c r="D3764" s="502" t="s">
        <v>1308</v>
      </c>
      <c r="E3764" s="504">
        <v>30.23</v>
      </c>
    </row>
    <row r="3765" spans="1:5">
      <c r="A3765" s="502">
        <v>1114</v>
      </c>
      <c r="B3765" s="503" t="s">
        <v>11696</v>
      </c>
      <c r="C3765" s="502" t="s">
        <v>12</v>
      </c>
      <c r="D3765" s="502" t="s">
        <v>1308</v>
      </c>
      <c r="E3765" s="504">
        <v>36.020000000000003</v>
      </c>
    </row>
    <row r="3766" spans="1:5">
      <c r="A3766" s="502">
        <v>40873</v>
      </c>
      <c r="B3766" s="503" t="s">
        <v>11697</v>
      </c>
      <c r="C3766" s="502" t="s">
        <v>12</v>
      </c>
      <c r="D3766" s="502" t="s">
        <v>1308</v>
      </c>
      <c r="E3766" s="504">
        <v>28.18</v>
      </c>
    </row>
    <row r="3767" spans="1:5">
      <c r="A3767" s="502">
        <v>20214</v>
      </c>
      <c r="B3767" s="503" t="s">
        <v>11698</v>
      </c>
      <c r="C3767" s="502" t="s">
        <v>13</v>
      </c>
      <c r="D3767" s="502" t="s">
        <v>1308</v>
      </c>
      <c r="E3767" s="504">
        <v>46.8</v>
      </c>
    </row>
    <row r="3768" spans="1:5">
      <c r="A3768" s="502">
        <v>7237</v>
      </c>
      <c r="B3768" s="503" t="s">
        <v>11699</v>
      </c>
      <c r="C3768" s="502" t="s">
        <v>13</v>
      </c>
      <c r="D3768" s="502" t="s">
        <v>1308</v>
      </c>
      <c r="E3768" s="504">
        <v>45.82</v>
      </c>
    </row>
    <row r="3769" spans="1:5">
      <c r="A3769" s="502">
        <v>11757</v>
      </c>
      <c r="B3769" s="503" t="s">
        <v>11700</v>
      </c>
      <c r="C3769" s="502" t="s">
        <v>13</v>
      </c>
      <c r="D3769" s="502" t="s">
        <v>1335</v>
      </c>
      <c r="E3769" s="504">
        <v>32.9</v>
      </c>
    </row>
    <row r="3770" spans="1:5">
      <c r="A3770" s="502">
        <v>11758</v>
      </c>
      <c r="B3770" s="503" t="s">
        <v>11701</v>
      </c>
      <c r="C3770" s="502" t="s">
        <v>13</v>
      </c>
      <c r="D3770" s="502" t="s">
        <v>1335</v>
      </c>
      <c r="E3770" s="504">
        <v>35.81</v>
      </c>
    </row>
    <row r="3771" spans="1:5">
      <c r="A3771" s="502">
        <v>37526</v>
      </c>
      <c r="B3771" s="503" t="s">
        <v>11702</v>
      </c>
      <c r="C3771" s="502" t="s">
        <v>13</v>
      </c>
      <c r="D3771" s="502" t="s">
        <v>1308</v>
      </c>
      <c r="E3771" s="504">
        <v>4.4400000000000004</v>
      </c>
    </row>
    <row r="3772" spans="1:5">
      <c r="A3772" s="502">
        <v>6076</v>
      </c>
      <c r="B3772" s="503" t="s">
        <v>11703</v>
      </c>
      <c r="C3772" s="502" t="s">
        <v>16</v>
      </c>
      <c r="D3772" s="502" t="s">
        <v>1335</v>
      </c>
      <c r="E3772" s="504"/>
    </row>
    <row r="3773" spans="1:5">
      <c r="A3773" s="502">
        <v>13109</v>
      </c>
      <c r="B3773" s="503" t="s">
        <v>11704</v>
      </c>
      <c r="C3773" s="502" t="s">
        <v>13</v>
      </c>
      <c r="D3773" s="502" t="s">
        <v>1308</v>
      </c>
      <c r="E3773" s="504"/>
    </row>
    <row r="3774" spans="1:5">
      <c r="A3774" s="502">
        <v>13110</v>
      </c>
      <c r="B3774" s="503" t="s">
        <v>11705</v>
      </c>
      <c r="C3774" s="502" t="s">
        <v>13</v>
      </c>
      <c r="D3774" s="502" t="s">
        <v>1308</v>
      </c>
      <c r="E3774" s="504"/>
    </row>
    <row r="3775" spans="1:5">
      <c r="A3775" s="502">
        <v>7581</v>
      </c>
      <c r="B3775" s="503" t="s">
        <v>11706</v>
      </c>
      <c r="C3775" s="502" t="s">
        <v>13</v>
      </c>
      <c r="D3775" s="502" t="s">
        <v>1308</v>
      </c>
      <c r="E3775" s="504">
        <v>6.97</v>
      </c>
    </row>
    <row r="3776" spans="1:5">
      <c r="A3776" s="502">
        <v>4509</v>
      </c>
      <c r="B3776" s="503" t="s">
        <v>11707</v>
      </c>
      <c r="C3776" s="502" t="s">
        <v>12</v>
      </c>
      <c r="D3776" s="502" t="s">
        <v>1308</v>
      </c>
      <c r="E3776" s="504">
        <v>3.9</v>
      </c>
    </row>
    <row r="3777" spans="1:5">
      <c r="A3777" s="502">
        <v>4512</v>
      </c>
      <c r="B3777" s="503" t="s">
        <v>11708</v>
      </c>
      <c r="C3777" s="502" t="s">
        <v>12</v>
      </c>
      <c r="D3777" s="502" t="s">
        <v>1308</v>
      </c>
      <c r="E3777" s="504">
        <v>1.86</v>
      </c>
    </row>
    <row r="3778" spans="1:5">
      <c r="A3778" s="502">
        <v>4517</v>
      </c>
      <c r="B3778" s="503" t="s">
        <v>11709</v>
      </c>
      <c r="C3778" s="502" t="s">
        <v>12</v>
      </c>
      <c r="D3778" s="502" t="s">
        <v>1308</v>
      </c>
      <c r="E3778" s="504">
        <v>2.69</v>
      </c>
    </row>
    <row r="3779" spans="1:5">
      <c r="A3779" s="502">
        <v>20206</v>
      </c>
      <c r="B3779" s="503" t="s">
        <v>11710</v>
      </c>
      <c r="C3779" s="502" t="s">
        <v>12</v>
      </c>
      <c r="D3779" s="502" t="s">
        <v>1308</v>
      </c>
      <c r="E3779" s="504">
        <v>8.91</v>
      </c>
    </row>
    <row r="3780" spans="1:5">
      <c r="A3780" s="502">
        <v>4460</v>
      </c>
      <c r="B3780" s="503" t="s">
        <v>11711</v>
      </c>
      <c r="C3780" s="502" t="s">
        <v>12</v>
      </c>
      <c r="D3780" s="502" t="s">
        <v>1308</v>
      </c>
      <c r="E3780" s="504">
        <v>9.15</v>
      </c>
    </row>
    <row r="3781" spans="1:5">
      <c r="A3781" s="502">
        <v>4415</v>
      </c>
      <c r="B3781" s="503" t="s">
        <v>11712</v>
      </c>
      <c r="C3781" s="502" t="s">
        <v>12</v>
      </c>
      <c r="D3781" s="502" t="s">
        <v>1308</v>
      </c>
      <c r="E3781" s="504">
        <v>4.9000000000000004</v>
      </c>
    </row>
    <row r="3782" spans="1:5">
      <c r="A3782" s="502">
        <v>4417</v>
      </c>
      <c r="B3782" s="503" t="s">
        <v>11713</v>
      </c>
      <c r="C3782" s="502" t="s">
        <v>12</v>
      </c>
      <c r="D3782" s="502" t="s">
        <v>1308</v>
      </c>
      <c r="E3782" s="504">
        <v>7.05</v>
      </c>
    </row>
    <row r="3783" spans="1:5">
      <c r="A3783" s="502">
        <v>37373</v>
      </c>
      <c r="B3783" s="503" t="s">
        <v>11714</v>
      </c>
      <c r="C3783" s="502" t="s">
        <v>250</v>
      </c>
      <c r="D3783" s="502" t="s">
        <v>1335</v>
      </c>
      <c r="E3783" s="504">
        <v>0.08</v>
      </c>
    </row>
    <row r="3784" spans="1:5">
      <c r="A3784" s="502">
        <v>40864</v>
      </c>
      <c r="B3784" s="503" t="s">
        <v>11715</v>
      </c>
      <c r="C3784" s="502" t="s">
        <v>1176</v>
      </c>
      <c r="D3784" s="502" t="s">
        <v>1335</v>
      </c>
      <c r="E3784" s="504">
        <v>15.46</v>
      </c>
    </row>
    <row r="3785" spans="1:5">
      <c r="A3785" s="502">
        <v>4734</v>
      </c>
      <c r="B3785" s="503" t="s">
        <v>11716</v>
      </c>
      <c r="C3785" s="502" t="s">
        <v>16</v>
      </c>
      <c r="D3785" s="502" t="s">
        <v>1308</v>
      </c>
      <c r="E3785" s="504">
        <v>612.45000000000005</v>
      </c>
    </row>
    <row r="3786" spans="1:5">
      <c r="A3786" s="502">
        <v>6085</v>
      </c>
      <c r="B3786" s="503" t="s">
        <v>11717</v>
      </c>
      <c r="C3786" s="502" t="s">
        <v>1023</v>
      </c>
      <c r="D3786" s="502" t="s">
        <v>1335</v>
      </c>
      <c r="E3786" s="504">
        <v>12.45</v>
      </c>
    </row>
    <row r="3787" spans="1:5">
      <c r="A3787" s="502">
        <v>38396</v>
      </c>
      <c r="B3787" s="503" t="s">
        <v>11718</v>
      </c>
      <c r="C3787" s="502" t="s">
        <v>13</v>
      </c>
      <c r="D3787" s="502" t="s">
        <v>1308</v>
      </c>
      <c r="E3787" s="504">
        <v>583.66</v>
      </c>
    </row>
    <row r="3788" spans="1:5">
      <c r="A3788" s="502">
        <v>11622</v>
      </c>
      <c r="B3788" s="503" t="s">
        <v>11719</v>
      </c>
      <c r="C3788" s="502" t="s">
        <v>27</v>
      </c>
      <c r="D3788" s="502" t="s">
        <v>1308</v>
      </c>
      <c r="E3788" s="504">
        <v>86.69</v>
      </c>
    </row>
    <row r="3789" spans="1:5">
      <c r="A3789" s="502">
        <v>43143</v>
      </c>
      <c r="B3789" s="503" t="s">
        <v>11720</v>
      </c>
      <c r="C3789" s="502" t="s">
        <v>1023</v>
      </c>
      <c r="D3789" s="502" t="s">
        <v>1308</v>
      </c>
      <c r="E3789" s="504">
        <v>32.74</v>
      </c>
    </row>
    <row r="3790" spans="1:5">
      <c r="A3790" s="502">
        <v>7317</v>
      </c>
      <c r="B3790" s="503" t="s">
        <v>11721</v>
      </c>
      <c r="C3790" s="502" t="s">
        <v>27</v>
      </c>
      <c r="D3790" s="502" t="s">
        <v>1308</v>
      </c>
      <c r="E3790" s="504">
        <v>42.61</v>
      </c>
    </row>
    <row r="3791" spans="1:5">
      <c r="A3791" s="502">
        <v>142</v>
      </c>
      <c r="B3791" s="503" t="s">
        <v>11722</v>
      </c>
      <c r="C3791" s="502" t="s">
        <v>11723</v>
      </c>
      <c r="D3791" s="502" t="s">
        <v>1308</v>
      </c>
      <c r="E3791" s="504">
        <v>40.909999999999997</v>
      </c>
    </row>
    <row r="3792" spans="1:5">
      <c r="A3792" s="502">
        <v>43142</v>
      </c>
      <c r="B3792" s="503" t="s">
        <v>11724</v>
      </c>
      <c r="C3792" s="502" t="s">
        <v>1023</v>
      </c>
      <c r="D3792" s="502" t="s">
        <v>1308</v>
      </c>
      <c r="E3792" s="504">
        <v>185.82</v>
      </c>
    </row>
    <row r="3793" spans="1:5">
      <c r="A3793" s="502">
        <v>38123</v>
      </c>
      <c r="B3793" s="503" t="s">
        <v>11725</v>
      </c>
      <c r="C3793" s="502" t="s">
        <v>27</v>
      </c>
      <c r="D3793" s="502" t="s">
        <v>1308</v>
      </c>
      <c r="E3793" s="504">
        <v>78.709999999999994</v>
      </c>
    </row>
    <row r="3794" spans="1:5">
      <c r="A3794" s="502">
        <v>42699</v>
      </c>
      <c r="B3794" s="503" t="s">
        <v>11726</v>
      </c>
      <c r="C3794" s="502" t="s">
        <v>13</v>
      </c>
      <c r="D3794" s="502" t="s">
        <v>1308</v>
      </c>
      <c r="E3794" s="504">
        <v>30.69</v>
      </c>
    </row>
    <row r="3795" spans="1:5">
      <c r="A3795" s="502">
        <v>37743</v>
      </c>
      <c r="B3795" s="503" t="s">
        <v>11727</v>
      </c>
      <c r="C3795" s="502" t="s">
        <v>13</v>
      </c>
      <c r="D3795" s="502" t="s">
        <v>1308</v>
      </c>
      <c r="E3795" s="504"/>
    </row>
    <row r="3796" spans="1:5">
      <c r="A3796" s="502">
        <v>37744</v>
      </c>
      <c r="B3796" s="503" t="s">
        <v>11728</v>
      </c>
      <c r="C3796" s="502" t="s">
        <v>13</v>
      </c>
      <c r="D3796" s="502" t="s">
        <v>1308</v>
      </c>
      <c r="E3796" s="504"/>
    </row>
    <row r="3797" spans="1:5">
      <c r="A3797" s="502">
        <v>37741</v>
      </c>
      <c r="B3797" s="503" t="s">
        <v>11729</v>
      </c>
      <c r="C3797" s="502" t="s">
        <v>13</v>
      </c>
      <c r="D3797" s="502" t="s">
        <v>1308</v>
      </c>
      <c r="E3797" s="504"/>
    </row>
    <row r="3798" spans="1:5">
      <c r="A3798" s="502">
        <v>39396</v>
      </c>
      <c r="B3798" s="503" t="s">
        <v>11730</v>
      </c>
      <c r="C3798" s="502" t="s">
        <v>13</v>
      </c>
      <c r="D3798" s="502" t="s">
        <v>1308</v>
      </c>
      <c r="E3798" s="504"/>
    </row>
    <row r="3799" spans="1:5">
      <c r="A3799" s="502">
        <v>39392</v>
      </c>
      <c r="B3799" s="503" t="s">
        <v>11731</v>
      </c>
      <c r="C3799" s="502" t="s">
        <v>13</v>
      </c>
      <c r="D3799" s="502" t="s">
        <v>1308</v>
      </c>
      <c r="E3799" s="504"/>
    </row>
    <row r="3800" spans="1:5">
      <c r="A3800" s="502">
        <v>39393</v>
      </c>
      <c r="B3800" s="503" t="s">
        <v>11732</v>
      </c>
      <c r="C3800" s="502" t="s">
        <v>13</v>
      </c>
      <c r="D3800" s="502" t="s">
        <v>1308</v>
      </c>
      <c r="E3800" s="504"/>
    </row>
    <row r="3801" spans="1:5">
      <c r="A3801" s="502">
        <v>39394</v>
      </c>
      <c r="B3801" s="503" t="s">
        <v>11733</v>
      </c>
      <c r="C3801" s="502" t="s">
        <v>13</v>
      </c>
      <c r="D3801" s="502" t="s">
        <v>1308</v>
      </c>
      <c r="E3801" s="504"/>
    </row>
    <row r="3802" spans="1:5">
      <c r="A3802" s="502">
        <v>39395</v>
      </c>
      <c r="B3802" s="503" t="s">
        <v>11734</v>
      </c>
      <c r="C3802" s="502" t="s">
        <v>13</v>
      </c>
      <c r="D3802" s="502" t="s">
        <v>1308</v>
      </c>
      <c r="E3802" s="504"/>
    </row>
    <row r="3803" spans="1:5">
      <c r="A3803" s="502">
        <v>14618</v>
      </c>
      <c r="B3803" s="503" t="s">
        <v>11735</v>
      </c>
      <c r="C3803" s="502" t="s">
        <v>13</v>
      </c>
      <c r="D3803" s="502" t="s">
        <v>1308</v>
      </c>
      <c r="E3803" s="504">
        <v>1578.86</v>
      </c>
    </row>
    <row r="3804" spans="1:5">
      <c r="A3804" s="502">
        <v>40269</v>
      </c>
      <c r="B3804" s="503" t="s">
        <v>11736</v>
      </c>
      <c r="C3804" s="502" t="s">
        <v>13</v>
      </c>
      <c r="D3804" s="502" t="s">
        <v>1308</v>
      </c>
      <c r="E3804" s="504">
        <v>6361.13</v>
      </c>
    </row>
    <row r="3805" spans="1:5">
      <c r="A3805" s="502">
        <v>6110</v>
      </c>
      <c r="B3805" s="503" t="s">
        <v>11737</v>
      </c>
      <c r="C3805" s="502" t="s">
        <v>250</v>
      </c>
      <c r="D3805" s="502" t="s">
        <v>1308</v>
      </c>
      <c r="E3805" s="504">
        <v>21.83</v>
      </c>
    </row>
    <row r="3806" spans="1:5">
      <c r="A3806" s="502">
        <v>40910</v>
      </c>
      <c r="B3806" s="503" t="s">
        <v>11738</v>
      </c>
      <c r="C3806" s="502" t="s">
        <v>1176</v>
      </c>
      <c r="D3806" s="502" t="s">
        <v>1308</v>
      </c>
      <c r="E3806" s="504">
        <v>3890.2</v>
      </c>
    </row>
    <row r="3807" spans="1:5">
      <c r="A3807" s="502">
        <v>6111</v>
      </c>
      <c r="B3807" s="503" t="s">
        <v>11739</v>
      </c>
      <c r="C3807" s="502" t="s">
        <v>250</v>
      </c>
      <c r="D3807" s="502" t="s">
        <v>1335</v>
      </c>
      <c r="E3807" s="504">
        <v>14.49</v>
      </c>
    </row>
    <row r="3808" spans="1:5">
      <c r="A3808" s="502">
        <v>41084</v>
      </c>
      <c r="B3808" s="503" t="s">
        <v>11740</v>
      </c>
      <c r="C3808" s="502" t="s">
        <v>1176</v>
      </c>
      <c r="D3808" s="502" t="s">
        <v>1308</v>
      </c>
      <c r="E3808" s="504">
        <v>2583.48</v>
      </c>
    </row>
    <row r="3809" spans="1:5">
      <c r="A3809" s="502">
        <v>44535</v>
      </c>
      <c r="B3809" s="503" t="s">
        <v>11741</v>
      </c>
      <c r="C3809" s="502" t="s">
        <v>16</v>
      </c>
      <c r="D3809" s="502" t="s">
        <v>1308</v>
      </c>
      <c r="E3809" s="504">
        <v>47.81</v>
      </c>
    </row>
    <row r="3810" spans="1:5">
      <c r="A3810" s="502">
        <v>44945</v>
      </c>
      <c r="B3810" s="503" t="s">
        <v>11742</v>
      </c>
      <c r="C3810" s="502" t="s">
        <v>13</v>
      </c>
      <c r="D3810" s="502" t="s">
        <v>1335</v>
      </c>
      <c r="E3810" s="504">
        <v>8.4499999999999993</v>
      </c>
    </row>
    <row r="3811" spans="1:5">
      <c r="A3811" s="502">
        <v>38637</v>
      </c>
      <c r="B3811" s="503" t="s">
        <v>11743</v>
      </c>
      <c r="C3811" s="502" t="s">
        <v>13</v>
      </c>
      <c r="D3811" s="502" t="s">
        <v>1308</v>
      </c>
      <c r="E3811" s="504">
        <v>191.45</v>
      </c>
    </row>
    <row r="3812" spans="1:5">
      <c r="A3812" s="502">
        <v>6150</v>
      </c>
      <c r="B3812" s="503" t="s">
        <v>11744</v>
      </c>
      <c r="C3812" s="502" t="s">
        <v>13</v>
      </c>
      <c r="D3812" s="502" t="s">
        <v>1308</v>
      </c>
      <c r="E3812" s="504">
        <v>193.79</v>
      </c>
    </row>
    <row r="3813" spans="1:5">
      <c r="A3813" s="502">
        <v>6136</v>
      </c>
      <c r="B3813" s="503" t="s">
        <v>11745</v>
      </c>
      <c r="C3813" s="502" t="s">
        <v>13</v>
      </c>
      <c r="D3813" s="502" t="s">
        <v>1335</v>
      </c>
      <c r="E3813" s="504">
        <v>152.33000000000001</v>
      </c>
    </row>
    <row r="3814" spans="1:5">
      <c r="A3814" s="502">
        <v>38638</v>
      </c>
      <c r="B3814" s="503" t="s">
        <v>11746</v>
      </c>
      <c r="C3814" s="502" t="s">
        <v>13</v>
      </c>
      <c r="D3814" s="502" t="s">
        <v>1308</v>
      </c>
      <c r="E3814" s="504">
        <v>161.33000000000001</v>
      </c>
    </row>
    <row r="3815" spans="1:5">
      <c r="A3815" s="502">
        <v>20262</v>
      </c>
      <c r="B3815" s="503" t="s">
        <v>11747</v>
      </c>
      <c r="C3815" s="502" t="s">
        <v>13</v>
      </c>
      <c r="D3815" s="502" t="s">
        <v>1308</v>
      </c>
      <c r="E3815" s="504">
        <v>15.47</v>
      </c>
    </row>
    <row r="3816" spans="1:5">
      <c r="A3816" s="502">
        <v>6145</v>
      </c>
      <c r="B3816" s="503" t="s">
        <v>11748</v>
      </c>
      <c r="C3816" s="502" t="s">
        <v>13</v>
      </c>
      <c r="D3816" s="502" t="s">
        <v>1308</v>
      </c>
      <c r="E3816" s="504">
        <v>17.100000000000001</v>
      </c>
    </row>
    <row r="3817" spans="1:5">
      <c r="A3817" s="502">
        <v>6149</v>
      </c>
      <c r="B3817" s="503" t="s">
        <v>11749</v>
      </c>
      <c r="C3817" s="502" t="s">
        <v>13</v>
      </c>
      <c r="D3817" s="502" t="s">
        <v>1308</v>
      </c>
      <c r="E3817" s="504">
        <v>11.3</v>
      </c>
    </row>
    <row r="3818" spans="1:5">
      <c r="A3818" s="502">
        <v>6146</v>
      </c>
      <c r="B3818" s="503" t="s">
        <v>11750</v>
      </c>
      <c r="C3818" s="502" t="s">
        <v>13</v>
      </c>
      <c r="D3818" s="502" t="s">
        <v>1308</v>
      </c>
      <c r="E3818" s="504">
        <v>16.239999999999998</v>
      </c>
    </row>
    <row r="3819" spans="1:5">
      <c r="A3819" s="502">
        <v>44536</v>
      </c>
      <c r="B3819" s="503" t="s">
        <v>11751</v>
      </c>
      <c r="C3819" s="502" t="s">
        <v>27</v>
      </c>
      <c r="D3819" s="502" t="s">
        <v>1308</v>
      </c>
      <c r="E3819" s="504">
        <v>3.44</v>
      </c>
    </row>
    <row r="3820" spans="1:5">
      <c r="A3820" s="502">
        <v>39961</v>
      </c>
      <c r="B3820" s="503" t="s">
        <v>11752</v>
      </c>
      <c r="C3820" s="502" t="s">
        <v>13</v>
      </c>
      <c r="D3820" s="502" t="s">
        <v>1308</v>
      </c>
      <c r="E3820" s="504">
        <v>27.03</v>
      </c>
    </row>
    <row r="3821" spans="1:5">
      <c r="A3821" s="502">
        <v>42433</v>
      </c>
      <c r="B3821" s="503" t="s">
        <v>11753</v>
      </c>
      <c r="C3821" s="502" t="s">
        <v>13</v>
      </c>
      <c r="D3821" s="502" t="s">
        <v>1308</v>
      </c>
      <c r="E3821" s="504"/>
    </row>
    <row r="3822" spans="1:5">
      <c r="A3822" s="502">
        <v>42434</v>
      </c>
      <c r="B3822" s="503" t="s">
        <v>11754</v>
      </c>
      <c r="C3822" s="502" t="s">
        <v>13</v>
      </c>
      <c r="D3822" s="502" t="s">
        <v>1308</v>
      </c>
      <c r="E3822" s="504"/>
    </row>
    <row r="3823" spans="1:5">
      <c r="A3823" s="502">
        <v>42435</v>
      </c>
      <c r="B3823" s="503" t="s">
        <v>11755</v>
      </c>
      <c r="C3823" s="502" t="s">
        <v>13</v>
      </c>
      <c r="D3823" s="502" t="s">
        <v>1308</v>
      </c>
      <c r="E3823" s="504"/>
    </row>
    <row r="3824" spans="1:5">
      <c r="A3824" s="502">
        <v>38061</v>
      </c>
      <c r="B3824" s="503" t="s">
        <v>11756</v>
      </c>
      <c r="C3824" s="502" t="s">
        <v>13</v>
      </c>
      <c r="D3824" s="502" t="s">
        <v>1308</v>
      </c>
      <c r="E3824" s="504">
        <v>37.68</v>
      </c>
    </row>
    <row r="3825" spans="1:5">
      <c r="A3825" s="502">
        <v>20250</v>
      </c>
      <c r="B3825" s="503" t="s">
        <v>11757</v>
      </c>
      <c r="C3825" s="502" t="s">
        <v>27</v>
      </c>
      <c r="D3825" s="502" t="s">
        <v>1335</v>
      </c>
      <c r="E3825" s="504">
        <v>20</v>
      </c>
    </row>
    <row r="3826" spans="1:5">
      <c r="A3826" s="502">
        <v>13388</v>
      </c>
      <c r="B3826" s="503" t="s">
        <v>11758</v>
      </c>
      <c r="C3826" s="502" t="s">
        <v>27</v>
      </c>
      <c r="D3826" s="502" t="s">
        <v>1308</v>
      </c>
      <c r="E3826" s="504">
        <v>214.12</v>
      </c>
    </row>
    <row r="3827" spans="1:5">
      <c r="A3827" s="502">
        <v>39914</v>
      </c>
      <c r="B3827" s="503" t="s">
        <v>11759</v>
      </c>
      <c r="C3827" s="502" t="s">
        <v>27</v>
      </c>
      <c r="D3827" s="502" t="s">
        <v>1308</v>
      </c>
      <c r="E3827" s="504">
        <v>441.09</v>
      </c>
    </row>
    <row r="3828" spans="1:5">
      <c r="A3828" s="502">
        <v>12732</v>
      </c>
      <c r="B3828" s="503" t="s">
        <v>11760</v>
      </c>
      <c r="C3828" s="502" t="s">
        <v>13</v>
      </c>
      <c r="D3828" s="502" t="s">
        <v>1308</v>
      </c>
      <c r="E3828" s="504">
        <v>508.95</v>
      </c>
    </row>
    <row r="3829" spans="1:5">
      <c r="A3829" s="502">
        <v>6160</v>
      </c>
      <c r="B3829" s="503" t="s">
        <v>11761</v>
      </c>
      <c r="C3829" s="502" t="s">
        <v>250</v>
      </c>
      <c r="D3829" s="502" t="s">
        <v>1335</v>
      </c>
      <c r="E3829" s="504">
        <v>21.83</v>
      </c>
    </row>
    <row r="3830" spans="1:5">
      <c r="A3830" s="502">
        <v>41087</v>
      </c>
      <c r="B3830" s="503" t="s">
        <v>11762</v>
      </c>
      <c r="C3830" s="502" t="s">
        <v>1176</v>
      </c>
      <c r="D3830" s="502" t="s">
        <v>1308</v>
      </c>
      <c r="E3830" s="504">
        <v>3890.2</v>
      </c>
    </row>
    <row r="3831" spans="1:5">
      <c r="A3831" s="502">
        <v>6166</v>
      </c>
      <c r="B3831" s="503" t="s">
        <v>11763</v>
      </c>
      <c r="C3831" s="502" t="s">
        <v>250</v>
      </c>
      <c r="D3831" s="502" t="s">
        <v>1308</v>
      </c>
      <c r="E3831" s="504">
        <v>25.63</v>
      </c>
    </row>
    <row r="3832" spans="1:5">
      <c r="A3832" s="502">
        <v>41088</v>
      </c>
      <c r="B3832" s="503" t="s">
        <v>11764</v>
      </c>
      <c r="C3832" s="502" t="s">
        <v>1176</v>
      </c>
      <c r="D3832" s="502" t="s">
        <v>1308</v>
      </c>
      <c r="E3832" s="504">
        <v>4571.47</v>
      </c>
    </row>
    <row r="3833" spans="1:5">
      <c r="A3833" s="502">
        <v>20232</v>
      </c>
      <c r="B3833" s="503" t="s">
        <v>11765</v>
      </c>
      <c r="C3833" s="502" t="s">
        <v>12</v>
      </c>
      <c r="D3833" s="502" t="s">
        <v>1308</v>
      </c>
      <c r="E3833" s="504">
        <v>72.290000000000006</v>
      </c>
    </row>
    <row r="3834" spans="1:5">
      <c r="A3834" s="502">
        <v>10856</v>
      </c>
      <c r="B3834" s="503" t="s">
        <v>11766</v>
      </c>
      <c r="C3834" s="502" t="s">
        <v>12</v>
      </c>
      <c r="D3834" s="502" t="s">
        <v>1308</v>
      </c>
      <c r="E3834" s="504"/>
    </row>
    <row r="3835" spans="1:5">
      <c r="A3835" s="502">
        <v>4828</v>
      </c>
      <c r="B3835" s="503" t="s">
        <v>11767</v>
      </c>
      <c r="C3835" s="502" t="s">
        <v>12</v>
      </c>
      <c r="D3835" s="502" t="s">
        <v>1308</v>
      </c>
      <c r="E3835" s="504">
        <v>62.19</v>
      </c>
    </row>
    <row r="3836" spans="1:5">
      <c r="A3836" s="502">
        <v>20249</v>
      </c>
      <c r="B3836" s="503" t="s">
        <v>11768</v>
      </c>
      <c r="C3836" s="502" t="s">
        <v>12</v>
      </c>
      <c r="D3836" s="502" t="s">
        <v>1308</v>
      </c>
      <c r="E3836" s="504">
        <v>34.049999999999997</v>
      </c>
    </row>
    <row r="3837" spans="1:5">
      <c r="A3837" s="502">
        <v>11609</v>
      </c>
      <c r="B3837" s="503" t="s">
        <v>11769</v>
      </c>
      <c r="C3837" s="502" t="s">
        <v>1023</v>
      </c>
      <c r="D3837" s="502" t="s">
        <v>1308</v>
      </c>
      <c r="E3837" s="504">
        <v>14.4</v>
      </c>
    </row>
    <row r="3838" spans="1:5">
      <c r="A3838" s="502">
        <v>20083</v>
      </c>
      <c r="B3838" s="503" t="s">
        <v>11770</v>
      </c>
      <c r="C3838" s="502" t="s">
        <v>13</v>
      </c>
      <c r="D3838" s="502" t="s">
        <v>1308</v>
      </c>
      <c r="E3838" s="504">
        <v>87</v>
      </c>
    </row>
    <row r="3839" spans="1:5">
      <c r="A3839" s="502">
        <v>10691</v>
      </c>
      <c r="B3839" s="503" t="s">
        <v>11771</v>
      </c>
      <c r="C3839" s="502" t="s">
        <v>1023</v>
      </c>
      <c r="D3839" s="502" t="s">
        <v>1308</v>
      </c>
      <c r="E3839" s="504"/>
    </row>
    <row r="3840" spans="1:5">
      <c r="A3840" s="502">
        <v>12295</v>
      </c>
      <c r="B3840" s="503" t="s">
        <v>11772</v>
      </c>
      <c r="C3840" s="502" t="s">
        <v>13</v>
      </c>
      <c r="D3840" s="502" t="s">
        <v>1308</v>
      </c>
      <c r="E3840" s="504">
        <v>2.52</v>
      </c>
    </row>
    <row r="3841" spans="1:5">
      <c r="A3841" s="502">
        <v>12296</v>
      </c>
      <c r="B3841" s="503" t="s">
        <v>11773</v>
      </c>
      <c r="C3841" s="502" t="s">
        <v>13</v>
      </c>
      <c r="D3841" s="502" t="s">
        <v>1308</v>
      </c>
      <c r="E3841" s="504">
        <v>3.27</v>
      </c>
    </row>
    <row r="3842" spans="1:5">
      <c r="A3842" s="502">
        <v>12294</v>
      </c>
      <c r="B3842" s="503" t="s">
        <v>11774</v>
      </c>
      <c r="C3842" s="502" t="s">
        <v>13</v>
      </c>
      <c r="D3842" s="502" t="s">
        <v>1308</v>
      </c>
      <c r="E3842" s="504">
        <v>7.85</v>
      </c>
    </row>
    <row r="3843" spans="1:5">
      <c r="A3843" s="502">
        <v>14543</v>
      </c>
      <c r="B3843" s="503" t="s">
        <v>11775</v>
      </c>
      <c r="C3843" s="502" t="s">
        <v>13</v>
      </c>
      <c r="D3843" s="502" t="s">
        <v>1308</v>
      </c>
      <c r="E3843" s="504">
        <v>5.6</v>
      </c>
    </row>
    <row r="3844" spans="1:5">
      <c r="A3844" s="502">
        <v>13329</v>
      </c>
      <c r="B3844" s="503" t="s">
        <v>11776</v>
      </c>
      <c r="C3844" s="502" t="s">
        <v>13</v>
      </c>
      <c r="D3844" s="502" t="s">
        <v>1335</v>
      </c>
      <c r="E3844" s="504">
        <v>3.29</v>
      </c>
    </row>
    <row r="3845" spans="1:5">
      <c r="A3845" s="502">
        <v>21047</v>
      </c>
      <c r="B3845" s="503" t="s">
        <v>11777</v>
      </c>
      <c r="C3845" s="502" t="s">
        <v>13</v>
      </c>
      <c r="D3845" s="502" t="s">
        <v>1308</v>
      </c>
      <c r="E3845" s="504">
        <v>52.73</v>
      </c>
    </row>
    <row r="3846" spans="1:5">
      <c r="A3846" s="502">
        <v>21042</v>
      </c>
      <c r="B3846" s="503" t="s">
        <v>11778</v>
      </c>
      <c r="C3846" s="502" t="s">
        <v>13</v>
      </c>
      <c r="D3846" s="502" t="s">
        <v>1308</v>
      </c>
      <c r="E3846" s="504">
        <v>40.64</v>
      </c>
    </row>
    <row r="3847" spans="1:5">
      <c r="A3847" s="502">
        <v>21043</v>
      </c>
      <c r="B3847" s="503" t="s">
        <v>11779</v>
      </c>
      <c r="C3847" s="502" t="s">
        <v>13</v>
      </c>
      <c r="D3847" s="502" t="s">
        <v>1308</v>
      </c>
      <c r="E3847" s="504">
        <v>51.34</v>
      </c>
    </row>
    <row r="3848" spans="1:5">
      <c r="A3848" s="502">
        <v>21044</v>
      </c>
      <c r="B3848" s="503" t="s">
        <v>11780</v>
      </c>
      <c r="C3848" s="502" t="s">
        <v>13</v>
      </c>
      <c r="D3848" s="502" t="s">
        <v>1308</v>
      </c>
      <c r="E3848" s="504">
        <v>35.770000000000003</v>
      </c>
    </row>
    <row r="3849" spans="1:5">
      <c r="A3849" s="502">
        <v>21045</v>
      </c>
      <c r="B3849" s="503" t="s">
        <v>11781</v>
      </c>
      <c r="C3849" s="502" t="s">
        <v>13</v>
      </c>
      <c r="D3849" s="502" t="s">
        <v>1308</v>
      </c>
      <c r="E3849" s="504">
        <v>48.99</v>
      </c>
    </row>
    <row r="3850" spans="1:5">
      <c r="A3850" s="502">
        <v>21041</v>
      </c>
      <c r="B3850" s="503" t="s">
        <v>11782</v>
      </c>
      <c r="C3850" s="502" t="s">
        <v>13</v>
      </c>
      <c r="D3850" s="502" t="s">
        <v>1308</v>
      </c>
      <c r="E3850" s="504">
        <v>42.25</v>
      </c>
    </row>
    <row r="3851" spans="1:5">
      <c r="A3851" s="502">
        <v>21040</v>
      </c>
      <c r="B3851" s="503" t="s">
        <v>11783</v>
      </c>
      <c r="C3851" s="502" t="s">
        <v>13</v>
      </c>
      <c r="D3851" s="502" t="s">
        <v>1335</v>
      </c>
      <c r="E3851" s="504">
        <v>35</v>
      </c>
    </row>
    <row r="3852" spans="1:5">
      <c r="A3852" s="502">
        <v>14149</v>
      </c>
      <c r="B3852" s="503" t="s">
        <v>11784</v>
      </c>
      <c r="C3852" s="502" t="s">
        <v>9984</v>
      </c>
      <c r="D3852" s="502" t="s">
        <v>1308</v>
      </c>
      <c r="E3852" s="504"/>
    </row>
    <row r="3853" spans="1:5">
      <c r="A3853" s="502">
        <v>38099</v>
      </c>
      <c r="B3853" s="503" t="s">
        <v>11785</v>
      </c>
      <c r="C3853" s="502" t="s">
        <v>13</v>
      </c>
      <c r="D3853" s="502" t="s">
        <v>1308</v>
      </c>
      <c r="E3853" s="504">
        <v>2.1</v>
      </c>
    </row>
    <row r="3854" spans="1:5">
      <c r="A3854" s="502">
        <v>38100</v>
      </c>
      <c r="B3854" s="503" t="s">
        <v>11786</v>
      </c>
      <c r="C3854" s="502" t="s">
        <v>13</v>
      </c>
      <c r="D3854" s="502" t="s">
        <v>1308</v>
      </c>
      <c r="E3854" s="504">
        <v>3.44</v>
      </c>
    </row>
    <row r="3855" spans="1:5">
      <c r="A3855" s="502">
        <v>7576</v>
      </c>
      <c r="B3855" s="503" t="s">
        <v>11787</v>
      </c>
      <c r="C3855" s="502" t="s">
        <v>13</v>
      </c>
      <c r="D3855" s="502" t="s">
        <v>1308</v>
      </c>
      <c r="E3855" s="504">
        <v>286.18</v>
      </c>
    </row>
    <row r="3856" spans="1:5">
      <c r="A3856" s="502">
        <v>3384</v>
      </c>
      <c r="B3856" s="503" t="s">
        <v>11788</v>
      </c>
      <c r="C3856" s="502" t="s">
        <v>13</v>
      </c>
      <c r="D3856" s="502" t="s">
        <v>1308</v>
      </c>
      <c r="E3856" s="504">
        <v>7.14</v>
      </c>
    </row>
    <row r="3857" spans="1:5">
      <c r="A3857" s="502">
        <v>7572</v>
      </c>
      <c r="B3857" s="503" t="s">
        <v>11789</v>
      </c>
      <c r="C3857" s="502" t="s">
        <v>13</v>
      </c>
      <c r="D3857" s="502" t="s">
        <v>1308</v>
      </c>
      <c r="E3857" s="504">
        <v>6.16</v>
      </c>
    </row>
    <row r="3858" spans="1:5">
      <c r="A3858" s="502">
        <v>3396</v>
      </c>
      <c r="B3858" s="503" t="s">
        <v>11790</v>
      </c>
      <c r="C3858" s="502" t="s">
        <v>13</v>
      </c>
      <c r="D3858" s="502" t="s">
        <v>1308</v>
      </c>
      <c r="E3858" s="504">
        <v>4.16</v>
      </c>
    </row>
    <row r="3859" spans="1:5">
      <c r="A3859" s="502">
        <v>37590</v>
      </c>
      <c r="B3859" s="503" t="s">
        <v>11791</v>
      </c>
      <c r="C3859" s="502" t="s">
        <v>13</v>
      </c>
      <c r="D3859" s="502" t="s">
        <v>1308</v>
      </c>
      <c r="E3859" s="504"/>
    </row>
    <row r="3860" spans="1:5">
      <c r="A3860" s="502">
        <v>37591</v>
      </c>
      <c r="B3860" s="503" t="s">
        <v>11792</v>
      </c>
      <c r="C3860" s="502" t="s">
        <v>13</v>
      </c>
      <c r="D3860" s="502" t="s">
        <v>1308</v>
      </c>
      <c r="E3860" s="504"/>
    </row>
    <row r="3861" spans="1:5">
      <c r="A3861" s="502">
        <v>12626</v>
      </c>
      <c r="B3861" s="503" t="s">
        <v>11793</v>
      </c>
      <c r="C3861" s="502" t="s">
        <v>13</v>
      </c>
      <c r="D3861" s="502" t="s">
        <v>1308</v>
      </c>
      <c r="E3861" s="504">
        <v>38.83</v>
      </c>
    </row>
    <row r="3862" spans="1:5">
      <c r="A3862" s="502">
        <v>11033</v>
      </c>
      <c r="B3862" s="503" t="s">
        <v>11794</v>
      </c>
      <c r="C3862" s="502" t="s">
        <v>13</v>
      </c>
      <c r="D3862" s="502" t="s">
        <v>1308</v>
      </c>
      <c r="E3862" s="504"/>
    </row>
    <row r="3863" spans="1:5">
      <c r="A3863" s="502">
        <v>390</v>
      </c>
      <c r="B3863" s="503" t="s">
        <v>11795</v>
      </c>
      <c r="C3863" s="502" t="s">
        <v>13</v>
      </c>
      <c r="D3863" s="502" t="s">
        <v>1308</v>
      </c>
      <c r="E3863" s="504">
        <v>7.53</v>
      </c>
    </row>
    <row r="3864" spans="1:5">
      <c r="A3864" s="502">
        <v>42436</v>
      </c>
      <c r="B3864" s="503" t="s">
        <v>11796</v>
      </c>
      <c r="C3864" s="502" t="s">
        <v>13</v>
      </c>
      <c r="D3864" s="502" t="s">
        <v>1308</v>
      </c>
      <c r="E3864" s="504"/>
    </row>
    <row r="3865" spans="1:5">
      <c r="A3865" s="502">
        <v>6194</v>
      </c>
      <c r="B3865" s="503" t="s">
        <v>11797</v>
      </c>
      <c r="C3865" s="502" t="s">
        <v>12</v>
      </c>
      <c r="D3865" s="502" t="s">
        <v>1308</v>
      </c>
      <c r="E3865" s="504">
        <v>5.49</v>
      </c>
    </row>
    <row r="3866" spans="1:5">
      <c r="A3866" s="502">
        <v>10567</v>
      </c>
      <c r="B3866" s="503" t="s">
        <v>11798</v>
      </c>
      <c r="C3866" s="502" t="s">
        <v>12</v>
      </c>
      <c r="D3866" s="502" t="s">
        <v>1308</v>
      </c>
      <c r="E3866" s="504">
        <v>8.69</v>
      </c>
    </row>
    <row r="3867" spans="1:5">
      <c r="A3867" s="502">
        <v>6212</v>
      </c>
      <c r="B3867" s="503" t="s">
        <v>11799</v>
      </c>
      <c r="C3867" s="502" t="s">
        <v>12</v>
      </c>
      <c r="D3867" s="502" t="s">
        <v>1335</v>
      </c>
      <c r="E3867" s="504">
        <v>12.75</v>
      </c>
    </row>
    <row r="3868" spans="1:5">
      <c r="A3868" s="502">
        <v>3993</v>
      </c>
      <c r="B3868" s="503" t="s">
        <v>11800</v>
      </c>
      <c r="C3868" s="502" t="s">
        <v>15</v>
      </c>
      <c r="D3868" s="502" t="s">
        <v>1308</v>
      </c>
      <c r="E3868" s="504">
        <v>118.47</v>
      </c>
    </row>
    <row r="3869" spans="1:5">
      <c r="A3869" s="502">
        <v>3990</v>
      </c>
      <c r="B3869" s="503" t="s">
        <v>11801</v>
      </c>
      <c r="C3869" s="502" t="s">
        <v>12</v>
      </c>
      <c r="D3869" s="502" t="s">
        <v>1308</v>
      </c>
      <c r="E3869" s="504">
        <v>22.29</v>
      </c>
    </row>
    <row r="3870" spans="1:5">
      <c r="A3870" s="502">
        <v>3992</v>
      </c>
      <c r="B3870" s="503" t="s">
        <v>11802</v>
      </c>
      <c r="C3870" s="502" t="s">
        <v>12</v>
      </c>
      <c r="D3870" s="502" t="s">
        <v>1308</v>
      </c>
      <c r="E3870" s="504">
        <v>30.09</v>
      </c>
    </row>
    <row r="3871" spans="1:5">
      <c r="A3871" s="502">
        <v>6178</v>
      </c>
      <c r="B3871" s="503" t="s">
        <v>11803</v>
      </c>
      <c r="C3871" s="502" t="s">
        <v>15</v>
      </c>
      <c r="D3871" s="502" t="s">
        <v>1308</v>
      </c>
      <c r="E3871" s="504"/>
    </row>
    <row r="3872" spans="1:5">
      <c r="A3872" s="502">
        <v>6180</v>
      </c>
      <c r="B3872" s="503" t="s">
        <v>11804</v>
      </c>
      <c r="C3872" s="502" t="s">
        <v>15</v>
      </c>
      <c r="D3872" s="502" t="s">
        <v>1335</v>
      </c>
      <c r="E3872" s="504"/>
    </row>
    <row r="3873" spans="1:5">
      <c r="A3873" s="502">
        <v>6182</v>
      </c>
      <c r="B3873" s="503" t="s">
        <v>11805</v>
      </c>
      <c r="C3873" s="502" t="s">
        <v>15</v>
      </c>
      <c r="D3873" s="502" t="s">
        <v>1308</v>
      </c>
      <c r="E3873" s="504"/>
    </row>
    <row r="3874" spans="1:5">
      <c r="A3874" s="502">
        <v>43614</v>
      </c>
      <c r="B3874" s="503" t="s">
        <v>11806</v>
      </c>
      <c r="C3874" s="502" t="s">
        <v>12</v>
      </c>
      <c r="D3874" s="502" t="s">
        <v>1308</v>
      </c>
      <c r="E3874" s="504">
        <v>15.06</v>
      </c>
    </row>
    <row r="3875" spans="1:5">
      <c r="A3875" s="502">
        <v>6193</v>
      </c>
      <c r="B3875" s="503" t="s">
        <v>11807</v>
      </c>
      <c r="C3875" s="502" t="s">
        <v>12</v>
      </c>
      <c r="D3875" s="502" t="s">
        <v>1308</v>
      </c>
      <c r="E3875" s="504">
        <v>18.329999999999998</v>
      </c>
    </row>
    <row r="3876" spans="1:5">
      <c r="A3876" s="502">
        <v>6189</v>
      </c>
      <c r="B3876" s="503" t="s">
        <v>11808</v>
      </c>
      <c r="C3876" s="502" t="s">
        <v>12</v>
      </c>
      <c r="D3876" s="502" t="s">
        <v>1308</v>
      </c>
      <c r="E3876" s="504">
        <v>26.75</v>
      </c>
    </row>
    <row r="3877" spans="1:5">
      <c r="A3877" s="502">
        <v>6214</v>
      </c>
      <c r="B3877" s="503" t="s">
        <v>11809</v>
      </c>
      <c r="C3877" s="502" t="s">
        <v>15</v>
      </c>
      <c r="D3877" s="502" t="s">
        <v>1308</v>
      </c>
      <c r="E3877" s="504"/>
    </row>
    <row r="3878" spans="1:5">
      <c r="A3878" s="502">
        <v>36153</v>
      </c>
      <c r="B3878" s="503" t="s">
        <v>11810</v>
      </c>
      <c r="C3878" s="502" t="s">
        <v>13</v>
      </c>
      <c r="D3878" s="502" t="s">
        <v>1308</v>
      </c>
      <c r="E3878" s="504">
        <v>184.44</v>
      </c>
    </row>
    <row r="3879" spans="1:5">
      <c r="A3879" s="502">
        <v>10740</v>
      </c>
      <c r="B3879" s="503" t="s">
        <v>11811</v>
      </c>
      <c r="C3879" s="502" t="s">
        <v>13</v>
      </c>
      <c r="D3879" s="502" t="s">
        <v>1308</v>
      </c>
      <c r="E3879" s="504"/>
    </row>
    <row r="3880" spans="1:5">
      <c r="A3880" s="502">
        <v>13914</v>
      </c>
      <c r="B3880" s="503" t="s">
        <v>11812</v>
      </c>
      <c r="C3880" s="502" t="s">
        <v>13</v>
      </c>
      <c r="D3880" s="502" t="s">
        <v>1308</v>
      </c>
      <c r="E3880" s="504"/>
    </row>
    <row r="3881" spans="1:5">
      <c r="A3881" s="502">
        <v>10742</v>
      </c>
      <c r="B3881" s="503" t="s">
        <v>11813</v>
      </c>
      <c r="C3881" s="502" t="s">
        <v>13</v>
      </c>
      <c r="D3881" s="502" t="s">
        <v>1335</v>
      </c>
      <c r="E3881" s="504"/>
    </row>
    <row r="3882" spans="1:5">
      <c r="A3882" s="502">
        <v>38465</v>
      </c>
      <c r="B3882" s="503" t="s">
        <v>11814</v>
      </c>
      <c r="C3882" s="502" t="s">
        <v>13</v>
      </c>
      <c r="D3882" s="502" t="s">
        <v>1308</v>
      </c>
      <c r="E3882" s="504">
        <v>35.24</v>
      </c>
    </row>
    <row r="3883" spans="1:5">
      <c r="A3883" s="502">
        <v>7543</v>
      </c>
      <c r="B3883" s="503" t="s">
        <v>11815</v>
      </c>
      <c r="C3883" s="502" t="s">
        <v>13</v>
      </c>
      <c r="D3883" s="502" t="s">
        <v>1308</v>
      </c>
      <c r="E3883" s="504">
        <v>6.14</v>
      </c>
    </row>
    <row r="3884" spans="1:5">
      <c r="A3884" s="502">
        <v>43427</v>
      </c>
      <c r="B3884" s="503" t="s">
        <v>11816</v>
      </c>
      <c r="C3884" s="502" t="s">
        <v>13</v>
      </c>
      <c r="D3884" s="502" t="s">
        <v>1308</v>
      </c>
      <c r="E3884" s="504">
        <v>2039.79</v>
      </c>
    </row>
    <row r="3885" spans="1:5">
      <c r="A3885" s="502">
        <v>41613</v>
      </c>
      <c r="B3885" s="503" t="s">
        <v>11817</v>
      </c>
      <c r="C3885" s="502" t="s">
        <v>13</v>
      </c>
      <c r="D3885" s="502" t="s">
        <v>1308</v>
      </c>
      <c r="E3885" s="504">
        <v>131.12</v>
      </c>
    </row>
    <row r="3886" spans="1:5">
      <c r="A3886" s="502">
        <v>41614</v>
      </c>
      <c r="B3886" s="503" t="s">
        <v>11818</v>
      </c>
      <c r="C3886" s="502" t="s">
        <v>13</v>
      </c>
      <c r="D3886" s="502" t="s">
        <v>1308</v>
      </c>
      <c r="E3886" s="504">
        <v>167.07</v>
      </c>
    </row>
    <row r="3887" spans="1:5">
      <c r="A3887" s="502">
        <v>41615</v>
      </c>
      <c r="B3887" s="503" t="s">
        <v>11819</v>
      </c>
      <c r="C3887" s="502" t="s">
        <v>13</v>
      </c>
      <c r="D3887" s="502" t="s">
        <v>1308</v>
      </c>
      <c r="E3887" s="504">
        <v>258.22000000000003</v>
      </c>
    </row>
    <row r="3888" spans="1:5">
      <c r="A3888" s="502">
        <v>41616</v>
      </c>
      <c r="B3888" s="503" t="s">
        <v>11820</v>
      </c>
      <c r="C3888" s="502" t="s">
        <v>13</v>
      </c>
      <c r="D3888" s="502" t="s">
        <v>1308</v>
      </c>
      <c r="E3888" s="504">
        <v>385.82</v>
      </c>
    </row>
    <row r="3889" spans="1:5">
      <c r="A3889" s="502">
        <v>41617</v>
      </c>
      <c r="B3889" s="503" t="s">
        <v>11821</v>
      </c>
      <c r="C3889" s="502" t="s">
        <v>13</v>
      </c>
      <c r="D3889" s="502" t="s">
        <v>1308</v>
      </c>
      <c r="E3889" s="504">
        <v>767.17</v>
      </c>
    </row>
    <row r="3890" spans="1:5">
      <c r="A3890" s="502">
        <v>41618</v>
      </c>
      <c r="B3890" s="503" t="s">
        <v>11822</v>
      </c>
      <c r="C3890" s="502" t="s">
        <v>13</v>
      </c>
      <c r="D3890" s="502" t="s">
        <v>1308</v>
      </c>
      <c r="E3890" s="504">
        <v>1412.31</v>
      </c>
    </row>
    <row r="3891" spans="1:5">
      <c r="A3891" s="502">
        <v>43428</v>
      </c>
      <c r="B3891" s="503" t="s">
        <v>11823</v>
      </c>
      <c r="C3891" s="502" t="s">
        <v>13</v>
      </c>
      <c r="D3891" s="502" t="s">
        <v>1308</v>
      </c>
      <c r="E3891" s="504">
        <v>2480.7399999999998</v>
      </c>
    </row>
    <row r="3892" spans="1:5">
      <c r="A3892" s="502">
        <v>41619</v>
      </c>
      <c r="B3892" s="503" t="s">
        <v>11824</v>
      </c>
      <c r="C3892" s="502" t="s">
        <v>13</v>
      </c>
      <c r="D3892" s="502" t="s">
        <v>1308</v>
      </c>
      <c r="E3892" s="504">
        <v>160.72999999999999</v>
      </c>
    </row>
    <row r="3893" spans="1:5">
      <c r="A3893" s="502">
        <v>41620</v>
      </c>
      <c r="B3893" s="503" t="s">
        <v>11825</v>
      </c>
      <c r="C3893" s="502" t="s">
        <v>13</v>
      </c>
      <c r="D3893" s="502" t="s">
        <v>1308</v>
      </c>
      <c r="E3893" s="504">
        <v>203.02</v>
      </c>
    </row>
    <row r="3894" spans="1:5">
      <c r="A3894" s="502">
        <v>41622</v>
      </c>
      <c r="B3894" s="503" t="s">
        <v>11826</v>
      </c>
      <c r="C3894" s="502" t="s">
        <v>13</v>
      </c>
      <c r="D3894" s="502" t="s">
        <v>1308</v>
      </c>
      <c r="E3894" s="504">
        <v>352.12</v>
      </c>
    </row>
    <row r="3895" spans="1:5">
      <c r="A3895" s="502">
        <v>41623</v>
      </c>
      <c r="B3895" s="503" t="s">
        <v>11827</v>
      </c>
      <c r="C3895" s="502" t="s">
        <v>13</v>
      </c>
      <c r="D3895" s="502" t="s">
        <v>1308</v>
      </c>
      <c r="E3895" s="504">
        <v>541.4</v>
      </c>
    </row>
    <row r="3896" spans="1:5">
      <c r="A3896" s="502">
        <v>41624</v>
      </c>
      <c r="B3896" s="503" t="s">
        <v>11828</v>
      </c>
      <c r="C3896" s="502" t="s">
        <v>13</v>
      </c>
      <c r="D3896" s="502" t="s">
        <v>1308</v>
      </c>
      <c r="E3896" s="504">
        <v>1015.13</v>
      </c>
    </row>
    <row r="3897" spans="1:5">
      <c r="A3897" s="502">
        <v>41625</v>
      </c>
      <c r="B3897" s="503" t="s">
        <v>11829</v>
      </c>
      <c r="C3897" s="502" t="s">
        <v>13</v>
      </c>
      <c r="D3897" s="502" t="s">
        <v>1308</v>
      </c>
      <c r="E3897" s="504">
        <v>1561.83</v>
      </c>
    </row>
    <row r="3898" spans="1:5">
      <c r="A3898" s="502">
        <v>39346</v>
      </c>
      <c r="B3898" s="503" t="s">
        <v>11830</v>
      </c>
      <c r="C3898" s="502" t="s">
        <v>13</v>
      </c>
      <c r="D3898" s="502" t="s">
        <v>1308</v>
      </c>
      <c r="E3898" s="504">
        <v>3.79</v>
      </c>
    </row>
    <row r="3899" spans="1:5">
      <c r="A3899" s="502">
        <v>39350</v>
      </c>
      <c r="B3899" s="503" t="s">
        <v>11831</v>
      </c>
      <c r="C3899" s="502" t="s">
        <v>13</v>
      </c>
      <c r="D3899" s="502" t="s">
        <v>1308</v>
      </c>
      <c r="E3899" s="504">
        <v>4.08</v>
      </c>
    </row>
    <row r="3900" spans="1:5">
      <c r="A3900" s="502">
        <v>39351</v>
      </c>
      <c r="B3900" s="503" t="s">
        <v>11832</v>
      </c>
      <c r="C3900" s="502" t="s">
        <v>13</v>
      </c>
      <c r="D3900" s="502" t="s">
        <v>1308</v>
      </c>
      <c r="E3900" s="504">
        <v>4.72</v>
      </c>
    </row>
    <row r="3901" spans="1:5">
      <c r="A3901" s="502">
        <v>39352</v>
      </c>
      <c r="B3901" s="503" t="s">
        <v>11833</v>
      </c>
      <c r="C3901" s="502" t="s">
        <v>13</v>
      </c>
      <c r="D3901" s="502" t="s">
        <v>1308</v>
      </c>
      <c r="E3901" s="504">
        <v>3.79</v>
      </c>
    </row>
    <row r="3902" spans="1:5">
      <c r="A3902" s="502">
        <v>38837</v>
      </c>
      <c r="B3902" s="503" t="s">
        <v>11834</v>
      </c>
      <c r="C3902" s="502" t="s">
        <v>13</v>
      </c>
      <c r="D3902" s="502" t="s">
        <v>1308</v>
      </c>
      <c r="E3902" s="504"/>
    </row>
    <row r="3903" spans="1:5">
      <c r="A3903" s="502">
        <v>38836</v>
      </c>
      <c r="B3903" s="503" t="s">
        <v>11835</v>
      </c>
      <c r="C3903" s="502" t="s">
        <v>13</v>
      </c>
      <c r="D3903" s="502" t="s">
        <v>1308</v>
      </c>
      <c r="E3903" s="504"/>
    </row>
    <row r="3904" spans="1:5">
      <c r="A3904" s="502">
        <v>2666</v>
      </c>
      <c r="B3904" s="503" t="s">
        <v>11836</v>
      </c>
      <c r="C3904" s="502" t="s">
        <v>13</v>
      </c>
      <c r="D3904" s="502" t="s">
        <v>1308</v>
      </c>
      <c r="E3904" s="504">
        <v>6.75</v>
      </c>
    </row>
    <row r="3905" spans="1:5">
      <c r="A3905" s="502">
        <v>2668</v>
      </c>
      <c r="B3905" s="503" t="s">
        <v>11837</v>
      </c>
      <c r="C3905" s="502" t="s">
        <v>13</v>
      </c>
      <c r="D3905" s="502" t="s">
        <v>1308</v>
      </c>
      <c r="E3905" s="504">
        <v>7.71</v>
      </c>
    </row>
    <row r="3906" spans="1:5">
      <c r="A3906" s="502">
        <v>2664</v>
      </c>
      <c r="B3906" s="503" t="s">
        <v>11838</v>
      </c>
      <c r="C3906" s="502" t="s">
        <v>13</v>
      </c>
      <c r="D3906" s="502" t="s">
        <v>1308</v>
      </c>
      <c r="E3906" s="504">
        <v>11.37</v>
      </c>
    </row>
    <row r="3907" spans="1:5">
      <c r="A3907" s="502">
        <v>2662</v>
      </c>
      <c r="B3907" s="503" t="s">
        <v>11839</v>
      </c>
      <c r="C3907" s="502" t="s">
        <v>13</v>
      </c>
      <c r="D3907" s="502" t="s">
        <v>1308</v>
      </c>
      <c r="E3907" s="504">
        <v>13.95</v>
      </c>
    </row>
    <row r="3908" spans="1:5">
      <c r="A3908" s="502">
        <v>20964</v>
      </c>
      <c r="B3908" s="503" t="s">
        <v>11840</v>
      </c>
      <c r="C3908" s="502" t="s">
        <v>13</v>
      </c>
      <c r="D3908" s="502" t="s">
        <v>1308</v>
      </c>
      <c r="E3908" s="504">
        <v>74.19</v>
      </c>
    </row>
    <row r="3909" spans="1:5">
      <c r="A3909" s="502">
        <v>10905</v>
      </c>
      <c r="B3909" s="503" t="s">
        <v>11841</v>
      </c>
      <c r="C3909" s="502" t="s">
        <v>13</v>
      </c>
      <c r="D3909" s="502" t="s">
        <v>1308</v>
      </c>
      <c r="E3909" s="504">
        <v>99.52</v>
      </c>
    </row>
    <row r="3910" spans="1:5">
      <c r="A3910" s="502">
        <v>11289</v>
      </c>
      <c r="B3910" s="503" t="s">
        <v>11842</v>
      </c>
      <c r="C3910" s="502" t="s">
        <v>13</v>
      </c>
      <c r="D3910" s="502" t="s">
        <v>1308</v>
      </c>
      <c r="E3910" s="504"/>
    </row>
    <row r="3911" spans="1:5">
      <c r="A3911" s="502">
        <v>11241</v>
      </c>
      <c r="B3911" s="503" t="s">
        <v>11843</v>
      </c>
      <c r="C3911" s="502" t="s">
        <v>13</v>
      </c>
      <c r="D3911" s="502" t="s">
        <v>1308</v>
      </c>
      <c r="E3911" s="504"/>
    </row>
    <row r="3912" spans="1:5">
      <c r="A3912" s="502">
        <v>11301</v>
      </c>
      <c r="B3912" s="503" t="s">
        <v>11844</v>
      </c>
      <c r="C3912" s="502" t="s">
        <v>13</v>
      </c>
      <c r="D3912" s="502" t="s">
        <v>1308</v>
      </c>
      <c r="E3912" s="504"/>
    </row>
    <row r="3913" spans="1:5">
      <c r="A3913" s="502">
        <v>21090</v>
      </c>
      <c r="B3913" s="503" t="s">
        <v>11845</v>
      </c>
      <c r="C3913" s="502" t="s">
        <v>13</v>
      </c>
      <c r="D3913" s="502" t="s">
        <v>1308</v>
      </c>
      <c r="E3913" s="504"/>
    </row>
    <row r="3914" spans="1:5">
      <c r="A3914" s="502">
        <v>11315</v>
      </c>
      <c r="B3914" s="503" t="s">
        <v>11846</v>
      </c>
      <c r="C3914" s="502" t="s">
        <v>13</v>
      </c>
      <c r="D3914" s="502" t="s">
        <v>1308</v>
      </c>
      <c r="E3914" s="504"/>
    </row>
    <row r="3915" spans="1:5">
      <c r="A3915" s="502">
        <v>21071</v>
      </c>
      <c r="B3915" s="503" t="s">
        <v>11847</v>
      </c>
      <c r="C3915" s="502" t="s">
        <v>13</v>
      </c>
      <c r="D3915" s="502" t="s">
        <v>1308</v>
      </c>
      <c r="E3915" s="504"/>
    </row>
    <row r="3916" spans="1:5">
      <c r="A3916" s="502">
        <v>14112</v>
      </c>
      <c r="B3916" s="503" t="s">
        <v>11848</v>
      </c>
      <c r="C3916" s="502" t="s">
        <v>13</v>
      </c>
      <c r="D3916" s="502" t="s">
        <v>1308</v>
      </c>
      <c r="E3916" s="504"/>
    </row>
    <row r="3917" spans="1:5">
      <c r="A3917" s="502">
        <v>11316</v>
      </c>
      <c r="B3917" s="503" t="s">
        <v>11849</v>
      </c>
      <c r="C3917" s="502" t="s">
        <v>13</v>
      </c>
      <c r="D3917" s="502" t="s">
        <v>1308</v>
      </c>
      <c r="E3917" s="504"/>
    </row>
    <row r="3918" spans="1:5">
      <c r="A3918" s="502">
        <v>6243</v>
      </c>
      <c r="B3918" s="503" t="s">
        <v>11850</v>
      </c>
      <c r="C3918" s="502" t="s">
        <v>13</v>
      </c>
      <c r="D3918" s="502" t="s">
        <v>1335</v>
      </c>
      <c r="E3918" s="504"/>
    </row>
    <row r="3919" spans="1:5">
      <c r="A3919" s="502">
        <v>6240</v>
      </c>
      <c r="B3919" s="503" t="s">
        <v>11851</v>
      </c>
      <c r="C3919" s="502" t="s">
        <v>13</v>
      </c>
      <c r="D3919" s="502" t="s">
        <v>1308</v>
      </c>
      <c r="E3919" s="504"/>
    </row>
    <row r="3920" spans="1:5">
      <c r="A3920" s="502">
        <v>11296</v>
      </c>
      <c r="B3920" s="503" t="s">
        <v>11852</v>
      </c>
      <c r="C3920" s="502" t="s">
        <v>13</v>
      </c>
      <c r="D3920" s="502" t="s">
        <v>1308</v>
      </c>
      <c r="E3920" s="504"/>
    </row>
    <row r="3921" spans="1:5">
      <c r="A3921" s="502">
        <v>11299</v>
      </c>
      <c r="B3921" s="503" t="s">
        <v>11853</v>
      </c>
      <c r="C3921" s="502" t="s">
        <v>13</v>
      </c>
      <c r="D3921" s="502" t="s">
        <v>1308</v>
      </c>
      <c r="E3921" s="504"/>
    </row>
    <row r="3922" spans="1:5">
      <c r="A3922" s="502">
        <v>11688</v>
      </c>
      <c r="B3922" s="503" t="s">
        <v>11854</v>
      </c>
      <c r="C3922" s="502" t="s">
        <v>13</v>
      </c>
      <c r="D3922" s="502" t="s">
        <v>1308</v>
      </c>
      <c r="E3922" s="504">
        <v>509.01</v>
      </c>
    </row>
    <row r="3923" spans="1:5">
      <c r="A3923" s="502">
        <v>37736</v>
      </c>
      <c r="B3923" s="503" t="s">
        <v>11855</v>
      </c>
      <c r="C3923" s="502" t="s">
        <v>13</v>
      </c>
      <c r="D3923" s="502" t="s">
        <v>1335</v>
      </c>
      <c r="E3923" s="504"/>
    </row>
    <row r="3924" spans="1:5">
      <c r="A3924" s="502">
        <v>37739</v>
      </c>
      <c r="B3924" s="503" t="s">
        <v>11856</v>
      </c>
      <c r="C3924" s="502" t="s">
        <v>13</v>
      </c>
      <c r="D3924" s="502" t="s">
        <v>1308</v>
      </c>
      <c r="E3924" s="504"/>
    </row>
    <row r="3925" spans="1:5">
      <c r="A3925" s="502">
        <v>37740</v>
      </c>
      <c r="B3925" s="503" t="s">
        <v>11857</v>
      </c>
      <c r="C3925" s="502" t="s">
        <v>13</v>
      </c>
      <c r="D3925" s="502" t="s">
        <v>1308</v>
      </c>
      <c r="E3925" s="504"/>
    </row>
    <row r="3926" spans="1:5">
      <c r="A3926" s="502">
        <v>37738</v>
      </c>
      <c r="B3926" s="503" t="s">
        <v>11858</v>
      </c>
      <c r="C3926" s="502" t="s">
        <v>13</v>
      </c>
      <c r="D3926" s="502" t="s">
        <v>1308</v>
      </c>
      <c r="E3926" s="504"/>
    </row>
    <row r="3927" spans="1:5">
      <c r="A3927" s="502">
        <v>37737</v>
      </c>
      <c r="B3927" s="503" t="s">
        <v>11859</v>
      </c>
      <c r="C3927" s="502" t="s">
        <v>13</v>
      </c>
      <c r="D3927" s="502" t="s">
        <v>1308</v>
      </c>
      <c r="E3927" s="504"/>
    </row>
    <row r="3928" spans="1:5">
      <c r="A3928" s="502">
        <v>25014</v>
      </c>
      <c r="B3928" s="503" t="s">
        <v>11860</v>
      </c>
      <c r="C3928" s="502" t="s">
        <v>13</v>
      </c>
      <c r="D3928" s="502" t="s">
        <v>1308</v>
      </c>
      <c r="E3928" s="504"/>
    </row>
    <row r="3929" spans="1:5">
      <c r="A3929" s="502">
        <v>25013</v>
      </c>
      <c r="B3929" s="503" t="s">
        <v>11861</v>
      </c>
      <c r="C3929" s="502" t="s">
        <v>13</v>
      </c>
      <c r="D3929" s="502" t="s">
        <v>1308</v>
      </c>
      <c r="E3929" s="504"/>
    </row>
    <row r="3930" spans="1:5">
      <c r="A3930" s="502">
        <v>14405</v>
      </c>
      <c r="B3930" s="503" t="s">
        <v>11862</v>
      </c>
      <c r="C3930" s="502" t="s">
        <v>13</v>
      </c>
      <c r="D3930" s="502" t="s">
        <v>1308</v>
      </c>
      <c r="E3930" s="504"/>
    </row>
    <row r="3931" spans="1:5">
      <c r="A3931" s="502">
        <v>20271</v>
      </c>
      <c r="B3931" s="503" t="s">
        <v>11863</v>
      </c>
      <c r="C3931" s="502" t="s">
        <v>13</v>
      </c>
      <c r="D3931" s="502" t="s">
        <v>1308</v>
      </c>
      <c r="E3931" s="504">
        <v>527.75</v>
      </c>
    </row>
    <row r="3932" spans="1:5">
      <c r="A3932" s="502">
        <v>10423</v>
      </c>
      <c r="B3932" s="503" t="s">
        <v>11864</v>
      </c>
      <c r="C3932" s="502" t="s">
        <v>13</v>
      </c>
      <c r="D3932" s="502" t="s">
        <v>1308</v>
      </c>
      <c r="E3932" s="504">
        <v>387.49</v>
      </c>
    </row>
    <row r="3933" spans="1:5">
      <c r="A3933" s="502">
        <v>36790</v>
      </c>
      <c r="B3933" s="503" t="s">
        <v>11865</v>
      </c>
      <c r="C3933" s="502" t="s">
        <v>13</v>
      </c>
      <c r="D3933" s="502" t="s">
        <v>1308</v>
      </c>
      <c r="E3933" s="504">
        <v>333.54</v>
      </c>
    </row>
    <row r="3934" spans="1:5">
      <c r="A3934" s="502">
        <v>37589</v>
      </c>
      <c r="B3934" s="503" t="s">
        <v>11866</v>
      </c>
      <c r="C3934" s="502" t="s">
        <v>13</v>
      </c>
      <c r="D3934" s="502" t="s">
        <v>1308</v>
      </c>
      <c r="E3934" s="504">
        <v>408.67</v>
      </c>
    </row>
    <row r="3935" spans="1:5">
      <c r="A3935" s="502">
        <v>11690</v>
      </c>
      <c r="B3935" s="503" t="s">
        <v>11867</v>
      </c>
      <c r="C3935" s="502" t="s">
        <v>13</v>
      </c>
      <c r="D3935" s="502" t="s">
        <v>1308</v>
      </c>
      <c r="E3935" s="504">
        <v>217.09</v>
      </c>
    </row>
    <row r="3936" spans="1:5">
      <c r="A3936" s="502">
        <v>20234</v>
      </c>
      <c r="B3936" s="503" t="s">
        <v>11868</v>
      </c>
      <c r="C3936" s="502" t="s">
        <v>13</v>
      </c>
      <c r="D3936" s="502" t="s">
        <v>1308</v>
      </c>
      <c r="E3936" s="504">
        <v>274.74</v>
      </c>
    </row>
    <row r="3937" spans="1:5">
      <c r="A3937" s="502">
        <v>44480</v>
      </c>
      <c r="B3937" s="503" t="s">
        <v>11869</v>
      </c>
      <c r="C3937" s="502" t="s">
        <v>16</v>
      </c>
      <c r="D3937" s="502" t="s">
        <v>1308</v>
      </c>
      <c r="E3937" s="504">
        <v>14</v>
      </c>
    </row>
    <row r="3938" spans="1:5">
      <c r="A3938" s="502">
        <v>11457</v>
      </c>
      <c r="B3938" s="503" t="s">
        <v>11870</v>
      </c>
      <c r="C3938" s="502" t="s">
        <v>13</v>
      </c>
      <c r="D3938" s="502" t="s">
        <v>1308</v>
      </c>
      <c r="E3938" s="504">
        <v>45.56</v>
      </c>
    </row>
    <row r="3939" spans="1:5">
      <c r="A3939" s="502">
        <v>44073</v>
      </c>
      <c r="B3939" s="503" t="s">
        <v>11871</v>
      </c>
      <c r="C3939" s="502" t="s">
        <v>12</v>
      </c>
      <c r="D3939" s="502" t="s">
        <v>1308</v>
      </c>
      <c r="E3939" s="504">
        <v>0.66</v>
      </c>
    </row>
    <row r="3940" spans="1:5">
      <c r="A3940" s="502">
        <v>3593</v>
      </c>
      <c r="B3940" s="503" t="s">
        <v>11872</v>
      </c>
      <c r="C3940" s="502" t="s">
        <v>13</v>
      </c>
      <c r="D3940" s="502" t="s">
        <v>1308</v>
      </c>
      <c r="E3940" s="504"/>
    </row>
    <row r="3941" spans="1:5">
      <c r="A3941" s="502">
        <v>3588</v>
      </c>
      <c r="B3941" s="503" t="s">
        <v>11873</v>
      </c>
      <c r="C3941" s="502" t="s">
        <v>13</v>
      </c>
      <c r="D3941" s="502" t="s">
        <v>1308</v>
      </c>
      <c r="E3941" s="504"/>
    </row>
    <row r="3942" spans="1:5">
      <c r="A3942" s="502">
        <v>3587</v>
      </c>
      <c r="B3942" s="503" t="s">
        <v>11874</v>
      </c>
      <c r="C3942" s="502" t="s">
        <v>13</v>
      </c>
      <c r="D3942" s="502" t="s">
        <v>1308</v>
      </c>
      <c r="E3942" s="504"/>
    </row>
    <row r="3943" spans="1:5">
      <c r="A3943" s="502">
        <v>3585</v>
      </c>
      <c r="B3943" s="503" t="s">
        <v>11875</v>
      </c>
      <c r="C3943" s="502" t="s">
        <v>13</v>
      </c>
      <c r="D3943" s="502" t="s">
        <v>1308</v>
      </c>
      <c r="E3943" s="504"/>
    </row>
    <row r="3944" spans="1:5">
      <c r="A3944" s="502">
        <v>3590</v>
      </c>
      <c r="B3944" s="503" t="s">
        <v>11876</v>
      </c>
      <c r="C3944" s="502" t="s">
        <v>13</v>
      </c>
      <c r="D3944" s="502" t="s">
        <v>1308</v>
      </c>
      <c r="E3944" s="504"/>
    </row>
    <row r="3945" spans="1:5">
      <c r="A3945" s="502">
        <v>3589</v>
      </c>
      <c r="B3945" s="503" t="s">
        <v>11877</v>
      </c>
      <c r="C3945" s="502" t="s">
        <v>13</v>
      </c>
      <c r="D3945" s="502" t="s">
        <v>1308</v>
      </c>
      <c r="E3945" s="504"/>
    </row>
    <row r="3946" spans="1:5">
      <c r="A3946" s="502">
        <v>3592</v>
      </c>
      <c r="B3946" s="503" t="s">
        <v>11878</v>
      </c>
      <c r="C3946" s="502" t="s">
        <v>13</v>
      </c>
      <c r="D3946" s="502" t="s">
        <v>1308</v>
      </c>
      <c r="E3946" s="504"/>
    </row>
    <row r="3947" spans="1:5">
      <c r="A3947" s="502">
        <v>3586</v>
      </c>
      <c r="B3947" s="503" t="s">
        <v>11879</v>
      </c>
      <c r="C3947" s="502" t="s">
        <v>13</v>
      </c>
      <c r="D3947" s="502" t="s">
        <v>1308</v>
      </c>
      <c r="E3947" s="504"/>
    </row>
    <row r="3948" spans="1:5">
      <c r="A3948" s="502">
        <v>3591</v>
      </c>
      <c r="B3948" s="503" t="s">
        <v>11880</v>
      </c>
      <c r="C3948" s="502" t="s">
        <v>13</v>
      </c>
      <c r="D3948" s="502" t="s">
        <v>1308</v>
      </c>
      <c r="E3948" s="504"/>
    </row>
    <row r="3949" spans="1:5">
      <c r="A3949" s="502">
        <v>40396</v>
      </c>
      <c r="B3949" s="503" t="s">
        <v>11881</v>
      </c>
      <c r="C3949" s="502" t="s">
        <v>13</v>
      </c>
      <c r="D3949" s="502" t="s">
        <v>1308</v>
      </c>
      <c r="E3949" s="504"/>
    </row>
    <row r="3950" spans="1:5">
      <c r="A3950" s="502">
        <v>40395</v>
      </c>
      <c r="B3950" s="503" t="s">
        <v>11882</v>
      </c>
      <c r="C3950" s="502" t="s">
        <v>13</v>
      </c>
      <c r="D3950" s="502" t="s">
        <v>1308</v>
      </c>
      <c r="E3950" s="504"/>
    </row>
    <row r="3951" spans="1:5">
      <c r="A3951" s="502">
        <v>40394</v>
      </c>
      <c r="B3951" s="503" t="s">
        <v>11883</v>
      </c>
      <c r="C3951" s="502" t="s">
        <v>13</v>
      </c>
      <c r="D3951" s="502" t="s">
        <v>1308</v>
      </c>
      <c r="E3951" s="504"/>
    </row>
    <row r="3952" spans="1:5">
      <c r="A3952" s="502">
        <v>40392</v>
      </c>
      <c r="B3952" s="503" t="s">
        <v>11884</v>
      </c>
      <c r="C3952" s="502" t="s">
        <v>13</v>
      </c>
      <c r="D3952" s="502" t="s">
        <v>1308</v>
      </c>
      <c r="E3952" s="504"/>
    </row>
    <row r="3953" spans="1:5">
      <c r="A3953" s="502">
        <v>40398</v>
      </c>
      <c r="B3953" s="503" t="s">
        <v>11885</v>
      </c>
      <c r="C3953" s="502" t="s">
        <v>13</v>
      </c>
      <c r="D3953" s="502" t="s">
        <v>1308</v>
      </c>
      <c r="E3953" s="504"/>
    </row>
    <row r="3954" spans="1:5">
      <c r="A3954" s="502">
        <v>40397</v>
      </c>
      <c r="B3954" s="503" t="s">
        <v>11886</v>
      </c>
      <c r="C3954" s="502" t="s">
        <v>13</v>
      </c>
      <c r="D3954" s="502" t="s">
        <v>1308</v>
      </c>
      <c r="E3954" s="504"/>
    </row>
    <row r="3955" spans="1:5">
      <c r="A3955" s="502">
        <v>40399</v>
      </c>
      <c r="B3955" s="503" t="s">
        <v>11887</v>
      </c>
      <c r="C3955" s="502" t="s">
        <v>13</v>
      </c>
      <c r="D3955" s="502" t="s">
        <v>1308</v>
      </c>
      <c r="E3955" s="504"/>
    </row>
    <row r="3956" spans="1:5">
      <c r="A3956" s="502">
        <v>40393</v>
      </c>
      <c r="B3956" s="503" t="s">
        <v>11888</v>
      </c>
      <c r="C3956" s="502" t="s">
        <v>13</v>
      </c>
      <c r="D3956" s="502" t="s">
        <v>1308</v>
      </c>
      <c r="E3956" s="504"/>
    </row>
    <row r="3957" spans="1:5">
      <c r="A3957" s="502">
        <v>44253</v>
      </c>
      <c r="B3957" s="503" t="s">
        <v>11889</v>
      </c>
      <c r="C3957" s="502" t="s">
        <v>13</v>
      </c>
      <c r="D3957" s="502" t="s">
        <v>1308</v>
      </c>
      <c r="E3957" s="504">
        <v>283.2</v>
      </c>
    </row>
    <row r="3958" spans="1:5">
      <c r="A3958" s="502">
        <v>21121</v>
      </c>
      <c r="B3958" s="503" t="s">
        <v>11890</v>
      </c>
      <c r="C3958" s="502" t="s">
        <v>13</v>
      </c>
      <c r="D3958" s="502" t="s">
        <v>1308</v>
      </c>
      <c r="E3958" s="504">
        <v>4.0599999999999996</v>
      </c>
    </row>
    <row r="3959" spans="1:5">
      <c r="A3959" s="502">
        <v>38010</v>
      </c>
      <c r="B3959" s="503" t="s">
        <v>11891</v>
      </c>
      <c r="C3959" s="502" t="s">
        <v>13</v>
      </c>
      <c r="D3959" s="502" t="s">
        <v>1308</v>
      </c>
      <c r="E3959" s="504">
        <v>5.0599999999999996</v>
      </c>
    </row>
    <row r="3960" spans="1:5">
      <c r="A3960" s="502">
        <v>38011</v>
      </c>
      <c r="B3960" s="503" t="s">
        <v>11892</v>
      </c>
      <c r="C3960" s="502" t="s">
        <v>13</v>
      </c>
      <c r="D3960" s="502" t="s">
        <v>1308</v>
      </c>
      <c r="E3960" s="504">
        <v>10.14</v>
      </c>
    </row>
    <row r="3961" spans="1:5">
      <c r="A3961" s="502">
        <v>38012</v>
      </c>
      <c r="B3961" s="503" t="s">
        <v>11893</v>
      </c>
      <c r="C3961" s="502" t="s">
        <v>13</v>
      </c>
      <c r="D3961" s="502" t="s">
        <v>1308</v>
      </c>
      <c r="E3961" s="504">
        <v>38.659999999999997</v>
      </c>
    </row>
    <row r="3962" spans="1:5">
      <c r="A3962" s="502">
        <v>38013</v>
      </c>
      <c r="B3962" s="503" t="s">
        <v>11894</v>
      </c>
      <c r="C3962" s="502" t="s">
        <v>13</v>
      </c>
      <c r="D3962" s="502" t="s">
        <v>1308</v>
      </c>
      <c r="E3962" s="504">
        <v>49.66</v>
      </c>
    </row>
    <row r="3963" spans="1:5">
      <c r="A3963" s="502">
        <v>38014</v>
      </c>
      <c r="B3963" s="503" t="s">
        <v>11895</v>
      </c>
      <c r="C3963" s="502" t="s">
        <v>13</v>
      </c>
      <c r="D3963" s="502" t="s">
        <v>1308</v>
      </c>
      <c r="E3963" s="504">
        <v>82.94</v>
      </c>
    </row>
    <row r="3964" spans="1:5">
      <c r="A3964" s="502">
        <v>38015</v>
      </c>
      <c r="B3964" s="503" t="s">
        <v>11896</v>
      </c>
      <c r="C3964" s="502" t="s">
        <v>13</v>
      </c>
      <c r="D3964" s="502" t="s">
        <v>1308</v>
      </c>
      <c r="E3964" s="504">
        <v>194.98</v>
      </c>
    </row>
    <row r="3965" spans="1:5">
      <c r="A3965" s="502">
        <v>38016</v>
      </c>
      <c r="B3965" s="503" t="s">
        <v>11897</v>
      </c>
      <c r="C3965" s="502" t="s">
        <v>13</v>
      </c>
      <c r="D3965" s="502" t="s">
        <v>1308</v>
      </c>
      <c r="E3965" s="504">
        <v>226.74</v>
      </c>
    </row>
    <row r="3966" spans="1:5">
      <c r="A3966" s="502">
        <v>12741</v>
      </c>
      <c r="B3966" s="503" t="s">
        <v>11898</v>
      </c>
      <c r="C3966" s="502" t="s">
        <v>13</v>
      </c>
      <c r="D3966" s="502" t="s">
        <v>1308</v>
      </c>
      <c r="E3966" s="504">
        <v>2443.81</v>
      </c>
    </row>
    <row r="3967" spans="1:5">
      <c r="A3967" s="502">
        <v>12733</v>
      </c>
      <c r="B3967" s="503" t="s">
        <v>11899</v>
      </c>
      <c r="C3967" s="502" t="s">
        <v>13</v>
      </c>
      <c r="D3967" s="502" t="s">
        <v>1308</v>
      </c>
      <c r="E3967" s="504">
        <v>12.29</v>
      </c>
    </row>
    <row r="3968" spans="1:5">
      <c r="A3968" s="502">
        <v>12734</v>
      </c>
      <c r="B3968" s="503" t="s">
        <v>11900</v>
      </c>
      <c r="C3968" s="502" t="s">
        <v>13</v>
      </c>
      <c r="D3968" s="502" t="s">
        <v>1308</v>
      </c>
      <c r="E3968" s="504">
        <v>26.21</v>
      </c>
    </row>
    <row r="3969" spans="1:5">
      <c r="A3969" s="502">
        <v>12735</v>
      </c>
      <c r="B3969" s="503" t="s">
        <v>11901</v>
      </c>
      <c r="C3969" s="502" t="s">
        <v>13</v>
      </c>
      <c r="D3969" s="502" t="s">
        <v>1308</v>
      </c>
      <c r="E3969" s="504">
        <v>43.11</v>
      </c>
    </row>
    <row r="3970" spans="1:5">
      <c r="A3970" s="502">
        <v>12736</v>
      </c>
      <c r="B3970" s="503" t="s">
        <v>11902</v>
      </c>
      <c r="C3970" s="502" t="s">
        <v>13</v>
      </c>
      <c r="D3970" s="502" t="s">
        <v>1308</v>
      </c>
      <c r="E3970" s="504">
        <v>98.56</v>
      </c>
    </row>
    <row r="3971" spans="1:5">
      <c r="A3971" s="502">
        <v>12737</v>
      </c>
      <c r="B3971" s="503" t="s">
        <v>11903</v>
      </c>
      <c r="C3971" s="502" t="s">
        <v>13</v>
      </c>
      <c r="D3971" s="502" t="s">
        <v>1308</v>
      </c>
      <c r="E3971" s="504">
        <v>126.98</v>
      </c>
    </row>
    <row r="3972" spans="1:5">
      <c r="A3972" s="502">
        <v>12738</v>
      </c>
      <c r="B3972" s="503" t="s">
        <v>11904</v>
      </c>
      <c r="C3972" s="502" t="s">
        <v>13</v>
      </c>
      <c r="D3972" s="502" t="s">
        <v>1308</v>
      </c>
      <c r="E3972" s="504">
        <v>250.96</v>
      </c>
    </row>
    <row r="3973" spans="1:5">
      <c r="A3973" s="502">
        <v>12739</v>
      </c>
      <c r="B3973" s="503" t="s">
        <v>11905</v>
      </c>
      <c r="C3973" s="502" t="s">
        <v>13</v>
      </c>
      <c r="D3973" s="502" t="s">
        <v>1308</v>
      </c>
      <c r="E3973" s="504">
        <v>714.39</v>
      </c>
    </row>
    <row r="3974" spans="1:5">
      <c r="A3974" s="502">
        <v>12740</v>
      </c>
      <c r="B3974" s="503" t="s">
        <v>11906</v>
      </c>
      <c r="C3974" s="502" t="s">
        <v>13</v>
      </c>
      <c r="D3974" s="502" t="s">
        <v>1308</v>
      </c>
      <c r="E3974" s="504">
        <v>1117.71</v>
      </c>
    </row>
    <row r="3975" spans="1:5">
      <c r="A3975" s="502">
        <v>6297</v>
      </c>
      <c r="B3975" s="503" t="s">
        <v>11907</v>
      </c>
      <c r="C3975" s="502" t="s">
        <v>13</v>
      </c>
      <c r="D3975" s="502" t="s">
        <v>1308</v>
      </c>
      <c r="E3975" s="504"/>
    </row>
    <row r="3976" spans="1:5">
      <c r="A3976" s="502">
        <v>6296</v>
      </c>
      <c r="B3976" s="503" t="s">
        <v>11908</v>
      </c>
      <c r="C3976" s="502" t="s">
        <v>13</v>
      </c>
      <c r="D3976" s="502" t="s">
        <v>1308</v>
      </c>
      <c r="E3976" s="504"/>
    </row>
    <row r="3977" spans="1:5">
      <c r="A3977" s="502">
        <v>6323</v>
      </c>
      <c r="B3977" s="503" t="s">
        <v>11909</v>
      </c>
      <c r="C3977" s="502" t="s">
        <v>13</v>
      </c>
      <c r="D3977" s="502" t="s">
        <v>1308</v>
      </c>
      <c r="E3977" s="504"/>
    </row>
    <row r="3978" spans="1:5">
      <c r="A3978" s="502">
        <v>6294</v>
      </c>
      <c r="B3978" s="503" t="s">
        <v>11910</v>
      </c>
      <c r="C3978" s="502" t="s">
        <v>13</v>
      </c>
      <c r="D3978" s="502" t="s">
        <v>1308</v>
      </c>
      <c r="E3978" s="504"/>
    </row>
    <row r="3979" spans="1:5">
      <c r="A3979" s="502">
        <v>6299</v>
      </c>
      <c r="B3979" s="503" t="s">
        <v>11911</v>
      </c>
      <c r="C3979" s="502" t="s">
        <v>13</v>
      </c>
      <c r="D3979" s="502" t="s">
        <v>1308</v>
      </c>
      <c r="E3979" s="504"/>
    </row>
    <row r="3980" spans="1:5">
      <c r="A3980" s="502">
        <v>6298</v>
      </c>
      <c r="B3980" s="503" t="s">
        <v>11912</v>
      </c>
      <c r="C3980" s="502" t="s">
        <v>13</v>
      </c>
      <c r="D3980" s="502" t="s">
        <v>1308</v>
      </c>
      <c r="E3980" s="504"/>
    </row>
    <row r="3981" spans="1:5">
      <c r="A3981" s="502">
        <v>6322</v>
      </c>
      <c r="B3981" s="503" t="s">
        <v>11913</v>
      </c>
      <c r="C3981" s="502" t="s">
        <v>13</v>
      </c>
      <c r="D3981" s="502" t="s">
        <v>1308</v>
      </c>
      <c r="E3981" s="504"/>
    </row>
    <row r="3982" spans="1:5">
      <c r="A3982" s="502">
        <v>6295</v>
      </c>
      <c r="B3982" s="503" t="s">
        <v>11914</v>
      </c>
      <c r="C3982" s="502" t="s">
        <v>13</v>
      </c>
      <c r="D3982" s="502" t="s">
        <v>1308</v>
      </c>
      <c r="E3982" s="504"/>
    </row>
    <row r="3983" spans="1:5">
      <c r="A3983" s="502">
        <v>6300</v>
      </c>
      <c r="B3983" s="503" t="s">
        <v>11915</v>
      </c>
      <c r="C3983" s="502" t="s">
        <v>13</v>
      </c>
      <c r="D3983" s="502" t="s">
        <v>1308</v>
      </c>
      <c r="E3983" s="504"/>
    </row>
    <row r="3984" spans="1:5">
      <c r="A3984" s="502">
        <v>6321</v>
      </c>
      <c r="B3984" s="503" t="s">
        <v>11916</v>
      </c>
      <c r="C3984" s="502" t="s">
        <v>13</v>
      </c>
      <c r="D3984" s="502" t="s">
        <v>1308</v>
      </c>
      <c r="E3984" s="504"/>
    </row>
    <row r="3985" spans="1:5">
      <c r="A3985" s="502">
        <v>6301</v>
      </c>
      <c r="B3985" s="503" t="s">
        <v>11917</v>
      </c>
      <c r="C3985" s="502" t="s">
        <v>13</v>
      </c>
      <c r="D3985" s="502" t="s">
        <v>1308</v>
      </c>
      <c r="E3985" s="504"/>
    </row>
    <row r="3986" spans="1:5">
      <c r="A3986" s="502">
        <v>7105</v>
      </c>
      <c r="B3986" s="503" t="s">
        <v>11918</v>
      </c>
      <c r="C3986" s="502" t="s">
        <v>13</v>
      </c>
      <c r="D3986" s="502" t="s">
        <v>1308</v>
      </c>
      <c r="E3986" s="504">
        <v>39.020000000000003</v>
      </c>
    </row>
    <row r="3987" spans="1:5">
      <c r="A3987" s="502">
        <v>20183</v>
      </c>
      <c r="B3987" s="503" t="s">
        <v>11919</v>
      </c>
      <c r="C3987" s="502" t="s">
        <v>13</v>
      </c>
      <c r="D3987" s="502" t="s">
        <v>1308</v>
      </c>
      <c r="E3987" s="504">
        <v>48.07</v>
      </c>
    </row>
    <row r="3988" spans="1:5">
      <c r="A3988" s="502">
        <v>38448</v>
      </c>
      <c r="B3988" s="503" t="s">
        <v>11920</v>
      </c>
      <c r="C3988" s="502" t="s">
        <v>13</v>
      </c>
      <c r="D3988" s="502" t="s">
        <v>1308</v>
      </c>
      <c r="E3988" s="504">
        <v>218.14</v>
      </c>
    </row>
    <row r="3989" spans="1:5">
      <c r="A3989" s="502">
        <v>20182</v>
      </c>
      <c r="B3989" s="503" t="s">
        <v>11921</v>
      </c>
      <c r="C3989" s="502" t="s">
        <v>13</v>
      </c>
      <c r="D3989" s="502" t="s">
        <v>1308</v>
      </c>
      <c r="E3989" s="504">
        <v>27.95</v>
      </c>
    </row>
    <row r="3990" spans="1:5">
      <c r="A3990" s="502">
        <v>7119</v>
      </c>
      <c r="B3990" s="503" t="s">
        <v>11922</v>
      </c>
      <c r="C3990" s="502" t="s">
        <v>13</v>
      </c>
      <c r="D3990" s="502" t="s">
        <v>1308</v>
      </c>
      <c r="E3990" s="504">
        <v>12.6</v>
      </c>
    </row>
    <row r="3991" spans="1:5">
      <c r="A3991" s="502">
        <v>7126</v>
      </c>
      <c r="B3991" s="503" t="s">
        <v>11923</v>
      </c>
      <c r="C3991" s="502" t="s">
        <v>13</v>
      </c>
      <c r="D3991" s="502" t="s">
        <v>1308</v>
      </c>
      <c r="E3991" s="504">
        <v>25.71</v>
      </c>
    </row>
    <row r="3992" spans="1:5">
      <c r="A3992" s="502">
        <v>7120</v>
      </c>
      <c r="B3992" s="503" t="s">
        <v>11924</v>
      </c>
      <c r="C3992" s="502" t="s">
        <v>13</v>
      </c>
      <c r="D3992" s="502" t="s">
        <v>1308</v>
      </c>
      <c r="E3992" s="504">
        <v>9.66</v>
      </c>
    </row>
    <row r="3993" spans="1:5">
      <c r="A3993" s="502">
        <v>6319</v>
      </c>
      <c r="B3993" s="503" t="s">
        <v>11925</v>
      </c>
      <c r="C3993" s="502" t="s">
        <v>13</v>
      </c>
      <c r="D3993" s="502" t="s">
        <v>1308</v>
      </c>
      <c r="E3993" s="504"/>
    </row>
    <row r="3994" spans="1:5">
      <c r="A3994" s="502">
        <v>6304</v>
      </c>
      <c r="B3994" s="503" t="s">
        <v>11926</v>
      </c>
      <c r="C3994" s="502" t="s">
        <v>13</v>
      </c>
      <c r="D3994" s="502" t="s">
        <v>1308</v>
      </c>
      <c r="E3994" s="504"/>
    </row>
    <row r="3995" spans="1:5">
      <c r="A3995" s="502">
        <v>21116</v>
      </c>
      <c r="B3995" s="503" t="s">
        <v>11927</v>
      </c>
      <c r="C3995" s="502" t="s">
        <v>13</v>
      </c>
      <c r="D3995" s="502" t="s">
        <v>1308</v>
      </c>
      <c r="E3995" s="504"/>
    </row>
    <row r="3996" spans="1:5">
      <c r="A3996" s="502">
        <v>6320</v>
      </c>
      <c r="B3996" s="503" t="s">
        <v>11928</v>
      </c>
      <c r="C3996" s="502" t="s">
        <v>13</v>
      </c>
      <c r="D3996" s="502" t="s">
        <v>1308</v>
      </c>
      <c r="E3996" s="504"/>
    </row>
    <row r="3997" spans="1:5">
      <c r="A3997" s="502">
        <v>6303</v>
      </c>
      <c r="B3997" s="503" t="s">
        <v>11929</v>
      </c>
      <c r="C3997" s="502" t="s">
        <v>13</v>
      </c>
      <c r="D3997" s="502" t="s">
        <v>1308</v>
      </c>
      <c r="E3997" s="504"/>
    </row>
    <row r="3998" spans="1:5">
      <c r="A3998" s="502">
        <v>6308</v>
      </c>
      <c r="B3998" s="503" t="s">
        <v>11930</v>
      </c>
      <c r="C3998" s="502" t="s">
        <v>13</v>
      </c>
      <c r="D3998" s="502" t="s">
        <v>1308</v>
      </c>
      <c r="E3998" s="504"/>
    </row>
    <row r="3999" spans="1:5">
      <c r="A3999" s="502">
        <v>6317</v>
      </c>
      <c r="B3999" s="503" t="s">
        <v>11931</v>
      </c>
      <c r="C3999" s="502" t="s">
        <v>13</v>
      </c>
      <c r="D3999" s="502" t="s">
        <v>1308</v>
      </c>
      <c r="E3999" s="504"/>
    </row>
    <row r="4000" spans="1:5">
      <c r="A4000" s="502">
        <v>6307</v>
      </c>
      <c r="B4000" s="503" t="s">
        <v>11932</v>
      </c>
      <c r="C4000" s="502" t="s">
        <v>13</v>
      </c>
      <c r="D4000" s="502" t="s">
        <v>1308</v>
      </c>
      <c r="E4000" s="504"/>
    </row>
    <row r="4001" spans="1:5">
      <c r="A4001" s="502">
        <v>6309</v>
      </c>
      <c r="B4001" s="503" t="s">
        <v>11933</v>
      </c>
      <c r="C4001" s="502" t="s">
        <v>13</v>
      </c>
      <c r="D4001" s="502" t="s">
        <v>1308</v>
      </c>
      <c r="E4001" s="504"/>
    </row>
    <row r="4002" spans="1:5">
      <c r="A4002" s="502">
        <v>6318</v>
      </c>
      <c r="B4002" s="503" t="s">
        <v>11934</v>
      </c>
      <c r="C4002" s="502" t="s">
        <v>13</v>
      </c>
      <c r="D4002" s="502" t="s">
        <v>1308</v>
      </c>
      <c r="E4002" s="504"/>
    </row>
    <row r="4003" spans="1:5">
      <c r="A4003" s="502">
        <v>6306</v>
      </c>
      <c r="B4003" s="503" t="s">
        <v>11935</v>
      </c>
      <c r="C4003" s="502" t="s">
        <v>13</v>
      </c>
      <c r="D4003" s="502" t="s">
        <v>1308</v>
      </c>
      <c r="E4003" s="504"/>
    </row>
    <row r="4004" spans="1:5">
      <c r="A4004" s="502">
        <v>6305</v>
      </c>
      <c r="B4004" s="503" t="s">
        <v>11936</v>
      </c>
      <c r="C4004" s="502" t="s">
        <v>13</v>
      </c>
      <c r="D4004" s="502" t="s">
        <v>1308</v>
      </c>
      <c r="E4004" s="504"/>
    </row>
    <row r="4005" spans="1:5">
      <c r="A4005" s="502">
        <v>6312</v>
      </c>
      <c r="B4005" s="503" t="s">
        <v>11937</v>
      </c>
      <c r="C4005" s="502" t="s">
        <v>13</v>
      </c>
      <c r="D4005" s="502" t="s">
        <v>1308</v>
      </c>
      <c r="E4005" s="504"/>
    </row>
    <row r="4006" spans="1:5">
      <c r="A4006" s="502">
        <v>6311</v>
      </c>
      <c r="B4006" s="503" t="s">
        <v>11938</v>
      </c>
      <c r="C4006" s="502" t="s">
        <v>13</v>
      </c>
      <c r="D4006" s="502" t="s">
        <v>1308</v>
      </c>
      <c r="E4006" s="504"/>
    </row>
    <row r="4007" spans="1:5">
      <c r="A4007" s="502">
        <v>6310</v>
      </c>
      <c r="B4007" s="503" t="s">
        <v>11939</v>
      </c>
      <c r="C4007" s="502" t="s">
        <v>13</v>
      </c>
      <c r="D4007" s="502" t="s">
        <v>1308</v>
      </c>
      <c r="E4007" s="504"/>
    </row>
    <row r="4008" spans="1:5">
      <c r="A4008" s="502">
        <v>6314</v>
      </c>
      <c r="B4008" s="503" t="s">
        <v>11940</v>
      </c>
      <c r="C4008" s="502" t="s">
        <v>13</v>
      </c>
      <c r="D4008" s="502" t="s">
        <v>1308</v>
      </c>
      <c r="E4008" s="504"/>
    </row>
    <row r="4009" spans="1:5">
      <c r="A4009" s="502">
        <v>6313</v>
      </c>
      <c r="B4009" s="503" t="s">
        <v>11941</v>
      </c>
      <c r="C4009" s="502" t="s">
        <v>13</v>
      </c>
      <c r="D4009" s="502" t="s">
        <v>1308</v>
      </c>
      <c r="E4009" s="504"/>
    </row>
    <row r="4010" spans="1:5">
      <c r="A4010" s="502">
        <v>6302</v>
      </c>
      <c r="B4010" s="503" t="s">
        <v>11942</v>
      </c>
      <c r="C4010" s="502" t="s">
        <v>13</v>
      </c>
      <c r="D4010" s="502" t="s">
        <v>1308</v>
      </c>
      <c r="E4010" s="504"/>
    </row>
    <row r="4011" spans="1:5">
      <c r="A4011" s="502">
        <v>6315</v>
      </c>
      <c r="B4011" s="503" t="s">
        <v>11943</v>
      </c>
      <c r="C4011" s="502" t="s">
        <v>13</v>
      </c>
      <c r="D4011" s="502" t="s">
        <v>1308</v>
      </c>
      <c r="E4011" s="504"/>
    </row>
    <row r="4012" spans="1:5">
      <c r="A4012" s="502">
        <v>6316</v>
      </c>
      <c r="B4012" s="503" t="s">
        <v>11944</v>
      </c>
      <c r="C4012" s="502" t="s">
        <v>13</v>
      </c>
      <c r="D4012" s="502" t="s">
        <v>1308</v>
      </c>
      <c r="E4012" s="504"/>
    </row>
    <row r="4013" spans="1:5">
      <c r="A4013" s="502">
        <v>39324</v>
      </c>
      <c r="B4013" s="503" t="s">
        <v>11945</v>
      </c>
      <c r="C4013" s="502" t="s">
        <v>13</v>
      </c>
      <c r="D4013" s="502" t="s">
        <v>1308</v>
      </c>
      <c r="E4013" s="504">
        <v>5.29</v>
      </c>
    </row>
    <row r="4014" spans="1:5">
      <c r="A4014" s="502">
        <v>39325</v>
      </c>
      <c r="B4014" s="503" t="s">
        <v>11946</v>
      </c>
      <c r="C4014" s="502" t="s">
        <v>13</v>
      </c>
      <c r="D4014" s="502" t="s">
        <v>1308</v>
      </c>
      <c r="E4014" s="504">
        <v>7.97</v>
      </c>
    </row>
    <row r="4015" spans="1:5">
      <c r="A4015" s="502">
        <v>39326</v>
      </c>
      <c r="B4015" s="503" t="s">
        <v>11947</v>
      </c>
      <c r="C4015" s="502" t="s">
        <v>13</v>
      </c>
      <c r="D4015" s="502" t="s">
        <v>1308</v>
      </c>
      <c r="E4015" s="504">
        <v>28.59</v>
      </c>
    </row>
    <row r="4016" spans="1:5">
      <c r="A4016" s="502">
        <v>39327</v>
      </c>
      <c r="B4016" s="503" t="s">
        <v>11948</v>
      </c>
      <c r="C4016" s="502" t="s">
        <v>13</v>
      </c>
      <c r="D4016" s="502" t="s">
        <v>1308</v>
      </c>
      <c r="E4016" s="504">
        <v>43.13</v>
      </c>
    </row>
    <row r="4017" spans="1:5">
      <c r="A4017" s="502">
        <v>11378</v>
      </c>
      <c r="B4017" s="503" t="s">
        <v>11949</v>
      </c>
      <c r="C4017" s="502" t="s">
        <v>13</v>
      </c>
      <c r="D4017" s="502" t="s">
        <v>1308</v>
      </c>
      <c r="E4017" s="504"/>
    </row>
    <row r="4018" spans="1:5">
      <c r="A4018" s="502">
        <v>11379</v>
      </c>
      <c r="B4018" s="503" t="s">
        <v>11950</v>
      </c>
      <c r="C4018" s="502" t="s">
        <v>13</v>
      </c>
      <c r="D4018" s="502" t="s">
        <v>1308</v>
      </c>
      <c r="E4018" s="504"/>
    </row>
    <row r="4019" spans="1:5">
      <c r="A4019" s="502">
        <v>11493</v>
      </c>
      <c r="B4019" s="503" t="s">
        <v>11951</v>
      </c>
      <c r="C4019" s="502" t="s">
        <v>13</v>
      </c>
      <c r="D4019" s="502" t="s">
        <v>1308</v>
      </c>
      <c r="E4019" s="504"/>
    </row>
    <row r="4020" spans="1:5">
      <c r="A4020" s="502">
        <v>7106</v>
      </c>
      <c r="B4020" s="503" t="s">
        <v>11952</v>
      </c>
      <c r="C4020" s="502" t="s">
        <v>13</v>
      </c>
      <c r="D4020" s="502" t="s">
        <v>1308</v>
      </c>
      <c r="E4020" s="504">
        <v>159.08000000000001</v>
      </c>
    </row>
    <row r="4021" spans="1:5">
      <c r="A4021" s="502">
        <v>7104</v>
      </c>
      <c r="B4021" s="503" t="s">
        <v>11953</v>
      </c>
      <c r="C4021" s="502" t="s">
        <v>13</v>
      </c>
      <c r="D4021" s="502" t="s">
        <v>1308</v>
      </c>
      <c r="E4021" s="504">
        <v>4.29</v>
      </c>
    </row>
    <row r="4022" spans="1:5">
      <c r="A4022" s="502">
        <v>7136</v>
      </c>
      <c r="B4022" s="503" t="s">
        <v>11954</v>
      </c>
      <c r="C4022" s="502" t="s">
        <v>13</v>
      </c>
      <c r="D4022" s="502" t="s">
        <v>1308</v>
      </c>
      <c r="E4022" s="504">
        <v>7.47</v>
      </c>
    </row>
    <row r="4023" spans="1:5">
      <c r="A4023" s="502">
        <v>7128</v>
      </c>
      <c r="B4023" s="503" t="s">
        <v>11955</v>
      </c>
      <c r="C4023" s="502" t="s">
        <v>13</v>
      </c>
      <c r="D4023" s="502" t="s">
        <v>1308</v>
      </c>
      <c r="E4023" s="504">
        <v>9.69</v>
      </c>
    </row>
    <row r="4024" spans="1:5">
      <c r="A4024" s="502">
        <v>7108</v>
      </c>
      <c r="B4024" s="503" t="s">
        <v>11956</v>
      </c>
      <c r="C4024" s="502" t="s">
        <v>13</v>
      </c>
      <c r="D4024" s="502" t="s">
        <v>1308</v>
      </c>
      <c r="E4024" s="504">
        <v>9.66</v>
      </c>
    </row>
    <row r="4025" spans="1:5">
      <c r="A4025" s="502">
        <v>7129</v>
      </c>
      <c r="B4025" s="503" t="s">
        <v>11957</v>
      </c>
      <c r="C4025" s="502" t="s">
        <v>13</v>
      </c>
      <c r="D4025" s="502" t="s">
        <v>1308</v>
      </c>
      <c r="E4025" s="504">
        <v>11.37</v>
      </c>
    </row>
    <row r="4026" spans="1:5">
      <c r="A4026" s="502">
        <v>7130</v>
      </c>
      <c r="B4026" s="503" t="s">
        <v>11958</v>
      </c>
      <c r="C4026" s="502" t="s">
        <v>13</v>
      </c>
      <c r="D4026" s="502" t="s">
        <v>1308</v>
      </c>
      <c r="E4026" s="504">
        <v>16.52</v>
      </c>
    </row>
    <row r="4027" spans="1:5">
      <c r="A4027" s="502">
        <v>7131</v>
      </c>
      <c r="B4027" s="503" t="s">
        <v>11959</v>
      </c>
      <c r="C4027" s="502" t="s">
        <v>13</v>
      </c>
      <c r="D4027" s="502" t="s">
        <v>1308</v>
      </c>
      <c r="E4027" s="504">
        <v>20.21</v>
      </c>
    </row>
    <row r="4028" spans="1:5">
      <c r="A4028" s="502">
        <v>7132</v>
      </c>
      <c r="B4028" s="503" t="s">
        <v>11960</v>
      </c>
      <c r="C4028" s="502" t="s">
        <v>13</v>
      </c>
      <c r="D4028" s="502" t="s">
        <v>1308</v>
      </c>
      <c r="E4028" s="504">
        <v>47.58</v>
      </c>
    </row>
    <row r="4029" spans="1:5">
      <c r="A4029" s="502">
        <v>7133</v>
      </c>
      <c r="B4029" s="503" t="s">
        <v>11961</v>
      </c>
      <c r="C4029" s="502" t="s">
        <v>13</v>
      </c>
      <c r="D4029" s="502" t="s">
        <v>1308</v>
      </c>
      <c r="E4029" s="504">
        <v>109.96</v>
      </c>
    </row>
    <row r="4030" spans="1:5">
      <c r="A4030" s="502">
        <v>37422</v>
      </c>
      <c r="B4030" s="503" t="s">
        <v>11962</v>
      </c>
      <c r="C4030" s="502" t="s">
        <v>13</v>
      </c>
      <c r="D4030" s="502" t="s">
        <v>1308</v>
      </c>
      <c r="E4030" s="504"/>
    </row>
    <row r="4031" spans="1:5">
      <c r="A4031" s="502">
        <v>37420</v>
      </c>
      <c r="B4031" s="503" t="s">
        <v>11963</v>
      </c>
      <c r="C4031" s="502" t="s">
        <v>13</v>
      </c>
      <c r="D4031" s="502" t="s">
        <v>1308</v>
      </c>
      <c r="E4031" s="504"/>
    </row>
    <row r="4032" spans="1:5">
      <c r="A4032" s="502">
        <v>37421</v>
      </c>
      <c r="B4032" s="503" t="s">
        <v>11964</v>
      </c>
      <c r="C4032" s="502" t="s">
        <v>13</v>
      </c>
      <c r="D4032" s="502" t="s">
        <v>1308</v>
      </c>
      <c r="E4032" s="504"/>
    </row>
    <row r="4033" spans="1:5">
      <c r="A4033" s="502">
        <v>37443</v>
      </c>
      <c r="B4033" s="503" t="s">
        <v>11965</v>
      </c>
      <c r="C4033" s="502" t="s">
        <v>13</v>
      </c>
      <c r="D4033" s="502" t="s">
        <v>1308</v>
      </c>
      <c r="E4033" s="504"/>
    </row>
    <row r="4034" spans="1:5">
      <c r="A4034" s="502">
        <v>37444</v>
      </c>
      <c r="B4034" s="503" t="s">
        <v>11966</v>
      </c>
      <c r="C4034" s="502" t="s">
        <v>13</v>
      </c>
      <c r="D4034" s="502" t="s">
        <v>1308</v>
      </c>
      <c r="E4034" s="504"/>
    </row>
    <row r="4035" spans="1:5">
      <c r="A4035" s="502">
        <v>37445</v>
      </c>
      <c r="B4035" s="503" t="s">
        <v>11967</v>
      </c>
      <c r="C4035" s="502" t="s">
        <v>13</v>
      </c>
      <c r="D4035" s="502" t="s">
        <v>1308</v>
      </c>
      <c r="E4035" s="504"/>
    </row>
    <row r="4036" spans="1:5">
      <c r="A4036" s="502">
        <v>37446</v>
      </c>
      <c r="B4036" s="503" t="s">
        <v>11968</v>
      </c>
      <c r="C4036" s="502" t="s">
        <v>13</v>
      </c>
      <c r="D4036" s="502" t="s">
        <v>1308</v>
      </c>
      <c r="E4036" s="504"/>
    </row>
    <row r="4037" spans="1:5">
      <c r="A4037" s="502">
        <v>37447</v>
      </c>
      <c r="B4037" s="503" t="s">
        <v>11969</v>
      </c>
      <c r="C4037" s="502" t="s">
        <v>13</v>
      </c>
      <c r="D4037" s="502" t="s">
        <v>1308</v>
      </c>
      <c r="E4037" s="504"/>
    </row>
    <row r="4038" spans="1:5">
      <c r="A4038" s="502">
        <v>37448</v>
      </c>
      <c r="B4038" s="503" t="s">
        <v>11970</v>
      </c>
      <c r="C4038" s="502" t="s">
        <v>13</v>
      </c>
      <c r="D4038" s="502" t="s">
        <v>1308</v>
      </c>
      <c r="E4038" s="504"/>
    </row>
    <row r="4039" spans="1:5">
      <c r="A4039" s="502">
        <v>37440</v>
      </c>
      <c r="B4039" s="503" t="s">
        <v>11971</v>
      </c>
      <c r="C4039" s="502" t="s">
        <v>13</v>
      </c>
      <c r="D4039" s="502" t="s">
        <v>1308</v>
      </c>
      <c r="E4039" s="504"/>
    </row>
    <row r="4040" spans="1:5">
      <c r="A4040" s="502">
        <v>37441</v>
      </c>
      <c r="B4040" s="503" t="s">
        <v>11972</v>
      </c>
      <c r="C4040" s="502" t="s">
        <v>13</v>
      </c>
      <c r="D4040" s="502" t="s">
        <v>1308</v>
      </c>
      <c r="E4040" s="504"/>
    </row>
    <row r="4041" spans="1:5">
      <c r="A4041" s="502">
        <v>37442</v>
      </c>
      <c r="B4041" s="503" t="s">
        <v>11973</v>
      </c>
      <c r="C4041" s="502" t="s">
        <v>13</v>
      </c>
      <c r="D4041" s="502" t="s">
        <v>1308</v>
      </c>
      <c r="E4041" s="504"/>
    </row>
    <row r="4042" spans="1:5">
      <c r="A4042" s="502">
        <v>38017</v>
      </c>
      <c r="B4042" s="503" t="s">
        <v>11974</v>
      </c>
      <c r="C4042" s="502" t="s">
        <v>13</v>
      </c>
      <c r="D4042" s="502" t="s">
        <v>1308</v>
      </c>
      <c r="E4042" s="504">
        <v>10.81</v>
      </c>
    </row>
    <row r="4043" spans="1:5">
      <c r="A4043" s="502">
        <v>38018</v>
      </c>
      <c r="B4043" s="503" t="s">
        <v>11975</v>
      </c>
      <c r="C4043" s="502" t="s">
        <v>13</v>
      </c>
      <c r="D4043" s="502" t="s">
        <v>1308</v>
      </c>
      <c r="E4043" s="504">
        <v>12.15</v>
      </c>
    </row>
    <row r="4044" spans="1:5">
      <c r="A4044" s="502">
        <v>39895</v>
      </c>
      <c r="B4044" s="503" t="s">
        <v>11976</v>
      </c>
      <c r="C4044" s="502" t="s">
        <v>13</v>
      </c>
      <c r="D4044" s="502" t="s">
        <v>1308</v>
      </c>
      <c r="E4044" s="504">
        <v>88.78</v>
      </c>
    </row>
    <row r="4045" spans="1:5">
      <c r="A4045" s="502">
        <v>39896</v>
      </c>
      <c r="B4045" s="503" t="s">
        <v>11977</v>
      </c>
      <c r="C4045" s="502" t="s">
        <v>13</v>
      </c>
      <c r="D4045" s="502" t="s">
        <v>1308</v>
      </c>
      <c r="E4045" s="504">
        <v>130.12</v>
      </c>
    </row>
    <row r="4046" spans="1:5">
      <c r="A4046" s="502">
        <v>38873</v>
      </c>
      <c r="B4046" s="503" t="s">
        <v>11978</v>
      </c>
      <c r="C4046" s="502" t="s">
        <v>13</v>
      </c>
      <c r="D4046" s="502" t="s">
        <v>1308</v>
      </c>
      <c r="E4046" s="504"/>
    </row>
    <row r="4047" spans="1:5">
      <c r="A4047" s="502">
        <v>38874</v>
      </c>
      <c r="B4047" s="503" t="s">
        <v>11979</v>
      </c>
      <c r="C4047" s="502" t="s">
        <v>13</v>
      </c>
      <c r="D4047" s="502" t="s">
        <v>1308</v>
      </c>
      <c r="E4047" s="504"/>
    </row>
    <row r="4048" spans="1:5">
      <c r="A4048" s="502">
        <v>38875</v>
      </c>
      <c r="B4048" s="503" t="s">
        <v>11980</v>
      </c>
      <c r="C4048" s="502" t="s">
        <v>13</v>
      </c>
      <c r="D4048" s="502" t="s">
        <v>1308</v>
      </c>
      <c r="E4048" s="504"/>
    </row>
    <row r="4049" spans="1:5">
      <c r="A4049" s="502">
        <v>38876</v>
      </c>
      <c r="B4049" s="503" t="s">
        <v>11981</v>
      </c>
      <c r="C4049" s="502" t="s">
        <v>13</v>
      </c>
      <c r="D4049" s="502" t="s">
        <v>1308</v>
      </c>
      <c r="E4049" s="504"/>
    </row>
    <row r="4050" spans="1:5">
      <c r="A4050" s="502">
        <v>39000</v>
      </c>
      <c r="B4050" s="503" t="s">
        <v>11982</v>
      </c>
      <c r="C4050" s="502" t="s">
        <v>13</v>
      </c>
      <c r="D4050" s="502" t="s">
        <v>1308</v>
      </c>
      <c r="E4050" s="504">
        <v>38.25</v>
      </c>
    </row>
    <row r="4051" spans="1:5">
      <c r="A4051" s="502">
        <v>38674</v>
      </c>
      <c r="B4051" s="503" t="s">
        <v>11983</v>
      </c>
      <c r="C4051" s="502" t="s">
        <v>13</v>
      </c>
      <c r="D4051" s="502" t="s">
        <v>1308</v>
      </c>
      <c r="E4051" s="504">
        <v>36.369999999999997</v>
      </c>
    </row>
    <row r="4052" spans="1:5">
      <c r="A4052" s="502">
        <v>38019</v>
      </c>
      <c r="B4052" s="503" t="s">
        <v>11984</v>
      </c>
      <c r="C4052" s="502" t="s">
        <v>13</v>
      </c>
      <c r="D4052" s="502" t="s">
        <v>1308</v>
      </c>
      <c r="E4052" s="504">
        <v>7.69</v>
      </c>
    </row>
    <row r="4053" spans="1:5">
      <c r="A4053" s="502">
        <v>38020</v>
      </c>
      <c r="B4053" s="503" t="s">
        <v>11985</v>
      </c>
      <c r="C4053" s="502" t="s">
        <v>13</v>
      </c>
      <c r="D4053" s="502" t="s">
        <v>1308</v>
      </c>
      <c r="E4053" s="504">
        <v>9.48</v>
      </c>
    </row>
    <row r="4054" spans="1:5">
      <c r="A4054" s="502">
        <v>38454</v>
      </c>
      <c r="B4054" s="503" t="s">
        <v>11986</v>
      </c>
      <c r="C4054" s="502" t="s">
        <v>13</v>
      </c>
      <c r="D4054" s="502" t="s">
        <v>1308</v>
      </c>
      <c r="E4054" s="504">
        <v>14.34</v>
      </c>
    </row>
    <row r="4055" spans="1:5">
      <c r="A4055" s="502">
        <v>38455</v>
      </c>
      <c r="B4055" s="503" t="s">
        <v>11987</v>
      </c>
      <c r="C4055" s="502" t="s">
        <v>13</v>
      </c>
      <c r="D4055" s="502" t="s">
        <v>1308</v>
      </c>
      <c r="E4055" s="504">
        <v>19.2</v>
      </c>
    </row>
    <row r="4056" spans="1:5">
      <c r="A4056" s="502">
        <v>38462</v>
      </c>
      <c r="B4056" s="503" t="s">
        <v>11988</v>
      </c>
      <c r="C4056" s="502" t="s">
        <v>13</v>
      </c>
      <c r="D4056" s="502" t="s">
        <v>1308</v>
      </c>
      <c r="E4056" s="504">
        <v>309.58</v>
      </c>
    </row>
    <row r="4057" spans="1:5">
      <c r="A4057" s="502">
        <v>36362</v>
      </c>
      <c r="B4057" s="503" t="s">
        <v>11989</v>
      </c>
      <c r="C4057" s="502" t="s">
        <v>13</v>
      </c>
      <c r="D4057" s="502" t="s">
        <v>1308</v>
      </c>
      <c r="E4057" s="504">
        <v>4.2699999999999996</v>
      </c>
    </row>
    <row r="4058" spans="1:5">
      <c r="A4058" s="502">
        <v>36298</v>
      </c>
      <c r="B4058" s="503" t="s">
        <v>11990</v>
      </c>
      <c r="C4058" s="502" t="s">
        <v>13</v>
      </c>
      <c r="D4058" s="502" t="s">
        <v>1308</v>
      </c>
      <c r="E4058" s="504">
        <v>3.68</v>
      </c>
    </row>
    <row r="4059" spans="1:5">
      <c r="A4059" s="502">
        <v>38456</v>
      </c>
      <c r="B4059" s="503" t="s">
        <v>11991</v>
      </c>
      <c r="C4059" s="502" t="s">
        <v>13</v>
      </c>
      <c r="D4059" s="502" t="s">
        <v>1308</v>
      </c>
      <c r="E4059" s="504">
        <v>9.15</v>
      </c>
    </row>
    <row r="4060" spans="1:5">
      <c r="A4060" s="502">
        <v>38457</v>
      </c>
      <c r="B4060" s="503" t="s">
        <v>11992</v>
      </c>
      <c r="C4060" s="502" t="s">
        <v>13</v>
      </c>
      <c r="D4060" s="502" t="s">
        <v>1308</v>
      </c>
      <c r="E4060" s="504">
        <v>16.68</v>
      </c>
    </row>
    <row r="4061" spans="1:5">
      <c r="A4061" s="502">
        <v>38458</v>
      </c>
      <c r="B4061" s="503" t="s">
        <v>11993</v>
      </c>
      <c r="C4061" s="502" t="s">
        <v>13</v>
      </c>
      <c r="D4061" s="502" t="s">
        <v>1308</v>
      </c>
      <c r="E4061" s="504">
        <v>32.14</v>
      </c>
    </row>
    <row r="4062" spans="1:5">
      <c r="A4062" s="502">
        <v>38459</v>
      </c>
      <c r="B4062" s="503" t="s">
        <v>11994</v>
      </c>
      <c r="C4062" s="502" t="s">
        <v>13</v>
      </c>
      <c r="D4062" s="502" t="s">
        <v>1308</v>
      </c>
      <c r="E4062" s="504">
        <v>50.51</v>
      </c>
    </row>
    <row r="4063" spans="1:5">
      <c r="A4063" s="502">
        <v>38460</v>
      </c>
      <c r="B4063" s="503" t="s">
        <v>11995</v>
      </c>
      <c r="C4063" s="502" t="s">
        <v>13</v>
      </c>
      <c r="D4063" s="502" t="s">
        <v>1308</v>
      </c>
      <c r="E4063" s="504">
        <v>108.37</v>
      </c>
    </row>
    <row r="4064" spans="1:5">
      <c r="A4064" s="502">
        <v>38461</v>
      </c>
      <c r="B4064" s="503" t="s">
        <v>11996</v>
      </c>
      <c r="C4064" s="502" t="s">
        <v>13</v>
      </c>
      <c r="D4064" s="502" t="s">
        <v>1308</v>
      </c>
      <c r="E4064" s="504">
        <v>145.41999999999999</v>
      </c>
    </row>
    <row r="4065" spans="1:5">
      <c r="A4065" s="502">
        <v>7094</v>
      </c>
      <c r="B4065" s="503" t="s">
        <v>11997</v>
      </c>
      <c r="C4065" s="502" t="s">
        <v>13</v>
      </c>
      <c r="D4065" s="502" t="s">
        <v>1308</v>
      </c>
      <c r="E4065" s="504">
        <v>14</v>
      </c>
    </row>
    <row r="4066" spans="1:5">
      <c r="A4066" s="502">
        <v>7116</v>
      </c>
      <c r="B4066" s="503" t="s">
        <v>11998</v>
      </c>
      <c r="C4066" s="502" t="s">
        <v>13</v>
      </c>
      <c r="D4066" s="502" t="s">
        <v>1308</v>
      </c>
      <c r="E4066" s="504">
        <v>3.5</v>
      </c>
    </row>
    <row r="4067" spans="1:5">
      <c r="A4067" s="502">
        <v>7118</v>
      </c>
      <c r="B4067" s="503" t="s">
        <v>11999</v>
      </c>
      <c r="C4067" s="502" t="s">
        <v>13</v>
      </c>
      <c r="D4067" s="502" t="s">
        <v>1308</v>
      </c>
      <c r="E4067" s="504">
        <v>28.79</v>
      </c>
    </row>
    <row r="4068" spans="1:5">
      <c r="A4068" s="502">
        <v>7098</v>
      </c>
      <c r="B4068" s="503" t="s">
        <v>12000</v>
      </c>
      <c r="C4068" s="502" t="s">
        <v>13</v>
      </c>
      <c r="D4068" s="502" t="s">
        <v>1308</v>
      </c>
      <c r="E4068" s="504">
        <v>4.28</v>
      </c>
    </row>
    <row r="4069" spans="1:5">
      <c r="A4069" s="502">
        <v>7110</v>
      </c>
      <c r="B4069" s="503" t="s">
        <v>12001</v>
      </c>
      <c r="C4069" s="502" t="s">
        <v>13</v>
      </c>
      <c r="D4069" s="502" t="s">
        <v>1308</v>
      </c>
      <c r="E4069" s="504">
        <v>54.73</v>
      </c>
    </row>
    <row r="4070" spans="1:5">
      <c r="A4070" s="502">
        <v>7123</v>
      </c>
      <c r="B4070" s="503" t="s">
        <v>12002</v>
      </c>
      <c r="C4070" s="502" t="s">
        <v>13</v>
      </c>
      <c r="D4070" s="502" t="s">
        <v>1308</v>
      </c>
      <c r="E4070" s="504">
        <v>5.17</v>
      </c>
    </row>
    <row r="4071" spans="1:5">
      <c r="A4071" s="502">
        <v>7121</v>
      </c>
      <c r="B4071" s="503" t="s">
        <v>12003</v>
      </c>
      <c r="C4071" s="502" t="s">
        <v>13</v>
      </c>
      <c r="D4071" s="502" t="s">
        <v>1308</v>
      </c>
      <c r="E4071" s="504">
        <v>10.23</v>
      </c>
    </row>
    <row r="4072" spans="1:5">
      <c r="A4072" s="502">
        <v>7137</v>
      </c>
      <c r="B4072" s="503" t="s">
        <v>12004</v>
      </c>
      <c r="C4072" s="502" t="s">
        <v>13</v>
      </c>
      <c r="D4072" s="502" t="s">
        <v>1308</v>
      </c>
      <c r="E4072" s="504">
        <v>11.18</v>
      </c>
    </row>
    <row r="4073" spans="1:5">
      <c r="A4073" s="502">
        <v>7122</v>
      </c>
      <c r="B4073" s="503" t="s">
        <v>12005</v>
      </c>
      <c r="C4073" s="502" t="s">
        <v>13</v>
      </c>
      <c r="D4073" s="502" t="s">
        <v>1308</v>
      </c>
      <c r="E4073" s="504">
        <v>12.3</v>
      </c>
    </row>
    <row r="4074" spans="1:5">
      <c r="A4074" s="502">
        <v>7114</v>
      </c>
      <c r="B4074" s="503" t="s">
        <v>12006</v>
      </c>
      <c r="C4074" s="502" t="s">
        <v>13</v>
      </c>
      <c r="D4074" s="502" t="s">
        <v>1308</v>
      </c>
      <c r="E4074" s="504">
        <v>14.31</v>
      </c>
    </row>
    <row r="4075" spans="1:5">
      <c r="A4075" s="502">
        <v>7109</v>
      </c>
      <c r="B4075" s="503" t="s">
        <v>12007</v>
      </c>
      <c r="C4075" s="502" t="s">
        <v>13</v>
      </c>
      <c r="D4075" s="502" t="s">
        <v>1308</v>
      </c>
      <c r="E4075" s="504">
        <v>2.83</v>
      </c>
    </row>
    <row r="4076" spans="1:5">
      <c r="A4076" s="502">
        <v>7135</v>
      </c>
      <c r="B4076" s="503" t="s">
        <v>12008</v>
      </c>
      <c r="C4076" s="502" t="s">
        <v>13</v>
      </c>
      <c r="D4076" s="502" t="s">
        <v>1308</v>
      </c>
      <c r="E4076" s="504">
        <v>5.81</v>
      </c>
    </row>
    <row r="4077" spans="1:5">
      <c r="A4077" s="502">
        <v>37947</v>
      </c>
      <c r="B4077" s="503" t="s">
        <v>12009</v>
      </c>
      <c r="C4077" s="502" t="s">
        <v>13</v>
      </c>
      <c r="D4077" s="502" t="s">
        <v>1308</v>
      </c>
      <c r="E4077" s="504">
        <v>4.72</v>
      </c>
    </row>
    <row r="4078" spans="1:5">
      <c r="A4078" s="502">
        <v>7103</v>
      </c>
      <c r="B4078" s="503" t="s">
        <v>12010</v>
      </c>
      <c r="C4078" s="502" t="s">
        <v>13</v>
      </c>
      <c r="D4078" s="502" t="s">
        <v>1308</v>
      </c>
      <c r="E4078" s="504">
        <v>15.39</v>
      </c>
    </row>
    <row r="4079" spans="1:5">
      <c r="A4079" s="502">
        <v>40419</v>
      </c>
      <c r="B4079" s="503" t="s">
        <v>12011</v>
      </c>
      <c r="C4079" s="502" t="s">
        <v>13</v>
      </c>
      <c r="D4079" s="502" t="s">
        <v>1308</v>
      </c>
      <c r="E4079" s="504"/>
    </row>
    <row r="4080" spans="1:5">
      <c r="A4080" s="502">
        <v>40420</v>
      </c>
      <c r="B4080" s="503" t="s">
        <v>12012</v>
      </c>
      <c r="C4080" s="502" t="s">
        <v>13</v>
      </c>
      <c r="D4080" s="502" t="s">
        <v>1308</v>
      </c>
      <c r="E4080" s="504"/>
    </row>
    <row r="4081" spans="1:5">
      <c r="A4081" s="502">
        <v>40421</v>
      </c>
      <c r="B4081" s="503" t="s">
        <v>12013</v>
      </c>
      <c r="C4081" s="502" t="s">
        <v>13</v>
      </c>
      <c r="D4081" s="502" t="s">
        <v>1308</v>
      </c>
      <c r="E4081" s="504"/>
    </row>
    <row r="4082" spans="1:5">
      <c r="A4082" s="502">
        <v>38905</v>
      </c>
      <c r="B4082" s="503" t="s">
        <v>12014</v>
      </c>
      <c r="C4082" s="502" t="s">
        <v>13</v>
      </c>
      <c r="D4082" s="502" t="s">
        <v>1308</v>
      </c>
      <c r="E4082" s="504"/>
    </row>
    <row r="4083" spans="1:5">
      <c r="A4083" s="502">
        <v>38907</v>
      </c>
      <c r="B4083" s="503" t="s">
        <v>12015</v>
      </c>
      <c r="C4083" s="502" t="s">
        <v>13</v>
      </c>
      <c r="D4083" s="502" t="s">
        <v>1308</v>
      </c>
      <c r="E4083" s="504"/>
    </row>
    <row r="4084" spans="1:5">
      <c r="A4084" s="502">
        <v>38910</v>
      </c>
      <c r="B4084" s="503" t="s">
        <v>12016</v>
      </c>
      <c r="C4084" s="502" t="s">
        <v>13</v>
      </c>
      <c r="D4084" s="502" t="s">
        <v>1308</v>
      </c>
      <c r="E4084" s="504"/>
    </row>
    <row r="4085" spans="1:5">
      <c r="A4085" s="502">
        <v>11655</v>
      </c>
      <c r="B4085" s="503" t="s">
        <v>12017</v>
      </c>
      <c r="C4085" s="502" t="s">
        <v>13</v>
      </c>
      <c r="D4085" s="502" t="s">
        <v>1308</v>
      </c>
      <c r="E4085" s="504">
        <v>16.170000000000002</v>
      </c>
    </row>
    <row r="4086" spans="1:5">
      <c r="A4086" s="502">
        <v>11656</v>
      </c>
      <c r="B4086" s="503" t="s">
        <v>12018</v>
      </c>
      <c r="C4086" s="502" t="s">
        <v>13</v>
      </c>
      <c r="D4086" s="502" t="s">
        <v>1308</v>
      </c>
      <c r="E4086" s="504">
        <v>18.559999999999999</v>
      </c>
    </row>
    <row r="4087" spans="1:5">
      <c r="A4087" s="502">
        <v>7091</v>
      </c>
      <c r="B4087" s="503" t="s">
        <v>12019</v>
      </c>
      <c r="C4087" s="502" t="s">
        <v>13</v>
      </c>
      <c r="D4087" s="502" t="s">
        <v>1308</v>
      </c>
      <c r="E4087" s="504">
        <v>15.21</v>
      </c>
    </row>
    <row r="4088" spans="1:5">
      <c r="A4088" s="502">
        <v>37948</v>
      </c>
      <c r="B4088" s="503" t="s">
        <v>12020</v>
      </c>
      <c r="C4088" s="502" t="s">
        <v>13</v>
      </c>
      <c r="D4088" s="502" t="s">
        <v>1308</v>
      </c>
      <c r="E4088" s="504">
        <v>3.52</v>
      </c>
    </row>
    <row r="4089" spans="1:5">
      <c r="A4089" s="502">
        <v>7097</v>
      </c>
      <c r="B4089" s="503" t="s">
        <v>12021</v>
      </c>
      <c r="C4089" s="502" t="s">
        <v>13</v>
      </c>
      <c r="D4089" s="502" t="s">
        <v>1308</v>
      </c>
      <c r="E4089" s="504">
        <v>7.14</v>
      </c>
    </row>
    <row r="4090" spans="1:5">
      <c r="A4090" s="502">
        <v>11658</v>
      </c>
      <c r="B4090" s="503" t="s">
        <v>12022</v>
      </c>
      <c r="C4090" s="502" t="s">
        <v>13</v>
      </c>
      <c r="D4090" s="502" t="s">
        <v>1308</v>
      </c>
      <c r="E4090" s="504">
        <v>15.79</v>
      </c>
    </row>
    <row r="4091" spans="1:5">
      <c r="A4091" s="502">
        <v>7146</v>
      </c>
      <c r="B4091" s="503" t="s">
        <v>12023</v>
      </c>
      <c r="C4091" s="502" t="s">
        <v>13</v>
      </c>
      <c r="D4091" s="502" t="s">
        <v>1308</v>
      </c>
      <c r="E4091" s="504">
        <v>187.33</v>
      </c>
    </row>
    <row r="4092" spans="1:5">
      <c r="A4092" s="502">
        <v>7138</v>
      </c>
      <c r="B4092" s="503" t="s">
        <v>12024</v>
      </c>
      <c r="C4092" s="502" t="s">
        <v>13</v>
      </c>
      <c r="D4092" s="502" t="s">
        <v>1308</v>
      </c>
      <c r="E4092" s="504">
        <v>1.18</v>
      </c>
    </row>
    <row r="4093" spans="1:5">
      <c r="A4093" s="502">
        <v>7139</v>
      </c>
      <c r="B4093" s="503" t="s">
        <v>12025</v>
      </c>
      <c r="C4093" s="502" t="s">
        <v>13</v>
      </c>
      <c r="D4093" s="502" t="s">
        <v>1308</v>
      </c>
      <c r="E4093" s="504">
        <v>1.34</v>
      </c>
    </row>
    <row r="4094" spans="1:5">
      <c r="A4094" s="502">
        <v>7140</v>
      </c>
      <c r="B4094" s="503" t="s">
        <v>12026</v>
      </c>
      <c r="C4094" s="502" t="s">
        <v>13</v>
      </c>
      <c r="D4094" s="502" t="s">
        <v>1308</v>
      </c>
      <c r="E4094" s="504">
        <v>4.21</v>
      </c>
    </row>
    <row r="4095" spans="1:5">
      <c r="A4095" s="502">
        <v>7141</v>
      </c>
      <c r="B4095" s="503" t="s">
        <v>12027</v>
      </c>
      <c r="C4095" s="502" t="s">
        <v>13</v>
      </c>
      <c r="D4095" s="502" t="s">
        <v>1308</v>
      </c>
      <c r="E4095" s="504">
        <v>10.31</v>
      </c>
    </row>
    <row r="4096" spans="1:5">
      <c r="A4096" s="502">
        <v>7143</v>
      </c>
      <c r="B4096" s="503" t="s">
        <v>12028</v>
      </c>
      <c r="C4096" s="502" t="s">
        <v>13</v>
      </c>
      <c r="D4096" s="502" t="s">
        <v>1308</v>
      </c>
      <c r="E4096" s="504">
        <v>34.58</v>
      </c>
    </row>
    <row r="4097" spans="1:5">
      <c r="A4097" s="502">
        <v>7144</v>
      </c>
      <c r="B4097" s="503" t="s">
        <v>12029</v>
      </c>
      <c r="C4097" s="502" t="s">
        <v>13</v>
      </c>
      <c r="D4097" s="502" t="s">
        <v>1308</v>
      </c>
      <c r="E4097" s="504">
        <v>64.16</v>
      </c>
    </row>
    <row r="4098" spans="1:5">
      <c r="A4098" s="502">
        <v>7145</v>
      </c>
      <c r="B4098" s="503" t="s">
        <v>12030</v>
      </c>
      <c r="C4098" s="502" t="s">
        <v>13</v>
      </c>
      <c r="D4098" s="502" t="s">
        <v>1308</v>
      </c>
      <c r="E4098" s="504">
        <v>87.24</v>
      </c>
    </row>
    <row r="4099" spans="1:5">
      <c r="A4099" s="502">
        <v>7142</v>
      </c>
      <c r="B4099" s="503" t="s">
        <v>12031</v>
      </c>
      <c r="C4099" s="502" t="s">
        <v>13</v>
      </c>
      <c r="D4099" s="502" t="s">
        <v>1308</v>
      </c>
      <c r="E4099" s="504">
        <v>10.77</v>
      </c>
    </row>
    <row r="4100" spans="1:5">
      <c r="A4100" s="502">
        <v>39322</v>
      </c>
      <c r="B4100" s="503" t="s">
        <v>12032</v>
      </c>
      <c r="C4100" s="502" t="s">
        <v>13</v>
      </c>
      <c r="D4100" s="502" t="s">
        <v>1308</v>
      </c>
      <c r="E4100" s="504"/>
    </row>
    <row r="4101" spans="1:5">
      <c r="A4101" s="502">
        <v>39289</v>
      </c>
      <c r="B4101" s="503" t="s">
        <v>12033</v>
      </c>
      <c r="C4101" s="502" t="s">
        <v>13</v>
      </c>
      <c r="D4101" s="502" t="s">
        <v>1308</v>
      </c>
      <c r="E4101" s="504"/>
    </row>
    <row r="4102" spans="1:5">
      <c r="A4102" s="502">
        <v>39290</v>
      </c>
      <c r="B4102" s="503" t="s">
        <v>12034</v>
      </c>
      <c r="C4102" s="502" t="s">
        <v>13</v>
      </c>
      <c r="D4102" s="502" t="s">
        <v>1308</v>
      </c>
      <c r="E4102" s="504"/>
    </row>
    <row r="4103" spans="1:5">
      <c r="A4103" s="502">
        <v>39291</v>
      </c>
      <c r="B4103" s="503" t="s">
        <v>12035</v>
      </c>
      <c r="C4103" s="502" t="s">
        <v>13</v>
      </c>
      <c r="D4103" s="502" t="s">
        <v>1308</v>
      </c>
      <c r="E4103" s="504"/>
    </row>
    <row r="4104" spans="1:5">
      <c r="A4104" s="502">
        <v>41892</v>
      </c>
      <c r="B4104" s="503" t="s">
        <v>12036</v>
      </c>
      <c r="C4104" s="502" t="s">
        <v>13</v>
      </c>
      <c r="D4104" s="502" t="s">
        <v>1308</v>
      </c>
      <c r="E4104" s="504"/>
    </row>
    <row r="4105" spans="1:5">
      <c r="A4105" s="502">
        <v>7048</v>
      </c>
      <c r="B4105" s="503" t="s">
        <v>12037</v>
      </c>
      <c r="C4105" s="502" t="s">
        <v>13</v>
      </c>
      <c r="D4105" s="502" t="s">
        <v>1308</v>
      </c>
      <c r="E4105" s="504"/>
    </row>
    <row r="4106" spans="1:5">
      <c r="A4106" s="502">
        <v>7088</v>
      </c>
      <c r="B4106" s="503" t="s">
        <v>12038</v>
      </c>
      <c r="C4106" s="502" t="s">
        <v>13</v>
      </c>
      <c r="D4106" s="502" t="s">
        <v>1308</v>
      </c>
      <c r="E4106" s="504"/>
    </row>
    <row r="4107" spans="1:5">
      <c r="A4107" s="502">
        <v>7070</v>
      </c>
      <c r="B4107" s="503" t="s">
        <v>12039</v>
      </c>
      <c r="C4107" s="502" t="s">
        <v>13</v>
      </c>
      <c r="D4107" s="502" t="s">
        <v>1308</v>
      </c>
      <c r="E4107" s="504">
        <v>195.66</v>
      </c>
    </row>
    <row r="4108" spans="1:5">
      <c r="A4108" s="502">
        <v>20179</v>
      </c>
      <c r="B4108" s="503" t="s">
        <v>12040</v>
      </c>
      <c r="C4108" s="502" t="s">
        <v>13</v>
      </c>
      <c r="D4108" s="502" t="s">
        <v>1308</v>
      </c>
      <c r="E4108" s="504">
        <v>41.62</v>
      </c>
    </row>
    <row r="4109" spans="1:5">
      <c r="A4109" s="502">
        <v>20178</v>
      </c>
      <c r="B4109" s="503" t="s">
        <v>12041</v>
      </c>
      <c r="C4109" s="502" t="s">
        <v>13</v>
      </c>
      <c r="D4109" s="502" t="s">
        <v>1308</v>
      </c>
      <c r="E4109" s="504">
        <v>49.88</v>
      </c>
    </row>
    <row r="4110" spans="1:5">
      <c r="A4110" s="502">
        <v>20180</v>
      </c>
      <c r="B4110" s="503" t="s">
        <v>12042</v>
      </c>
      <c r="C4110" s="502" t="s">
        <v>13</v>
      </c>
      <c r="D4110" s="502" t="s">
        <v>1308</v>
      </c>
      <c r="E4110" s="504">
        <v>82.33</v>
      </c>
    </row>
    <row r="4111" spans="1:5">
      <c r="A4111" s="502">
        <v>20181</v>
      </c>
      <c r="B4111" s="503" t="s">
        <v>12043</v>
      </c>
      <c r="C4111" s="502" t="s">
        <v>13</v>
      </c>
      <c r="D4111" s="502" t="s">
        <v>1308</v>
      </c>
      <c r="E4111" s="504">
        <v>110.23</v>
      </c>
    </row>
    <row r="4112" spans="1:5">
      <c r="A4112" s="502">
        <v>20177</v>
      </c>
      <c r="B4112" s="503" t="s">
        <v>12044</v>
      </c>
      <c r="C4112" s="502" t="s">
        <v>13</v>
      </c>
      <c r="D4112" s="502" t="s">
        <v>1308</v>
      </c>
      <c r="E4112" s="504">
        <v>27.26</v>
      </c>
    </row>
    <row r="4113" spans="1:5">
      <c r="A4113" s="502">
        <v>40945</v>
      </c>
      <c r="B4113" s="503" t="s">
        <v>12045</v>
      </c>
      <c r="C4113" s="502" t="s">
        <v>250</v>
      </c>
      <c r="D4113" s="502" t="s">
        <v>1308</v>
      </c>
      <c r="E4113" s="504">
        <v>17.22</v>
      </c>
    </row>
    <row r="4114" spans="1:5">
      <c r="A4114" s="502">
        <v>40946</v>
      </c>
      <c r="B4114" s="503" t="s">
        <v>12046</v>
      </c>
      <c r="C4114" s="502" t="s">
        <v>1176</v>
      </c>
      <c r="D4114" s="502" t="s">
        <v>1308</v>
      </c>
      <c r="E4114" s="504">
        <v>3073.75</v>
      </c>
    </row>
    <row r="4115" spans="1:5">
      <c r="A4115" s="502">
        <v>7153</v>
      </c>
      <c r="B4115" s="503" t="s">
        <v>12047</v>
      </c>
      <c r="C4115" s="502" t="s">
        <v>250</v>
      </c>
      <c r="D4115" s="502" t="s">
        <v>1308</v>
      </c>
      <c r="E4115" s="504">
        <v>50.93</v>
      </c>
    </row>
    <row r="4116" spans="1:5">
      <c r="A4116" s="502">
        <v>41089</v>
      </c>
      <c r="B4116" s="503" t="s">
        <v>12048</v>
      </c>
      <c r="C4116" s="502" t="s">
        <v>1176</v>
      </c>
      <c r="D4116" s="502" t="s">
        <v>1308</v>
      </c>
      <c r="E4116" s="504">
        <v>9077.9500000000007</v>
      </c>
    </row>
    <row r="4117" spans="1:5">
      <c r="A4117" s="502">
        <v>40943</v>
      </c>
      <c r="B4117" s="503" t="s">
        <v>12049</v>
      </c>
      <c r="C4117" s="502" t="s">
        <v>250</v>
      </c>
      <c r="D4117" s="502" t="s">
        <v>1308</v>
      </c>
      <c r="E4117" s="504">
        <v>49.12</v>
      </c>
    </row>
    <row r="4118" spans="1:5">
      <c r="A4118" s="502">
        <v>40944</v>
      </c>
      <c r="B4118" s="503" t="s">
        <v>12050</v>
      </c>
      <c r="C4118" s="502" t="s">
        <v>1176</v>
      </c>
      <c r="D4118" s="502" t="s">
        <v>1308</v>
      </c>
      <c r="E4118" s="504">
        <v>8754.42</v>
      </c>
    </row>
    <row r="4119" spans="1:5">
      <c r="A4119" s="502">
        <v>6175</v>
      </c>
      <c r="B4119" s="503" t="s">
        <v>12051</v>
      </c>
      <c r="C4119" s="502" t="s">
        <v>250</v>
      </c>
      <c r="D4119" s="502" t="s">
        <v>1308</v>
      </c>
      <c r="E4119" s="504">
        <v>31.45</v>
      </c>
    </row>
    <row r="4120" spans="1:5">
      <c r="A4120" s="502">
        <v>41092</v>
      </c>
      <c r="B4120" s="503" t="s">
        <v>12052</v>
      </c>
      <c r="C4120" s="502" t="s">
        <v>1176</v>
      </c>
      <c r="D4120" s="502" t="s">
        <v>1308</v>
      </c>
      <c r="E4120" s="504">
        <v>5608.37</v>
      </c>
    </row>
    <row r="4121" spans="1:5">
      <c r="A4121" s="502">
        <v>37712</v>
      </c>
      <c r="B4121" s="503" t="s">
        <v>12053</v>
      </c>
      <c r="C4121" s="502" t="s">
        <v>15</v>
      </c>
      <c r="D4121" s="502" t="s">
        <v>1308</v>
      </c>
      <c r="E4121" s="504">
        <v>57.22</v>
      </c>
    </row>
    <row r="4122" spans="1:5">
      <c r="A4122" s="502">
        <v>34558</v>
      </c>
      <c r="B4122" s="503" t="s">
        <v>12054</v>
      </c>
      <c r="C4122" s="502" t="s">
        <v>12</v>
      </c>
      <c r="D4122" s="502" t="s">
        <v>1308</v>
      </c>
      <c r="E4122" s="504">
        <v>2.88</v>
      </c>
    </row>
    <row r="4123" spans="1:5">
      <c r="A4123" s="502">
        <v>34547</v>
      </c>
      <c r="B4123" s="503" t="s">
        <v>12055</v>
      </c>
      <c r="C4123" s="502" t="s">
        <v>12</v>
      </c>
      <c r="D4123" s="502" t="s">
        <v>1308</v>
      </c>
      <c r="E4123" s="504">
        <v>3.55</v>
      </c>
    </row>
    <row r="4124" spans="1:5">
      <c r="A4124" s="502">
        <v>34548</v>
      </c>
      <c r="B4124" s="503" t="s">
        <v>12056</v>
      </c>
      <c r="C4124" s="502" t="s">
        <v>12</v>
      </c>
      <c r="D4124" s="502" t="s">
        <v>1308</v>
      </c>
      <c r="E4124" s="504">
        <v>5.82</v>
      </c>
    </row>
    <row r="4125" spans="1:5">
      <c r="A4125" s="502">
        <v>34550</v>
      </c>
      <c r="B4125" s="503" t="s">
        <v>12057</v>
      </c>
      <c r="C4125" s="502" t="s">
        <v>12</v>
      </c>
      <c r="D4125" s="502" t="s">
        <v>1308</v>
      </c>
      <c r="E4125" s="504">
        <v>1.53</v>
      </c>
    </row>
    <row r="4126" spans="1:5">
      <c r="A4126" s="502">
        <v>34557</v>
      </c>
      <c r="B4126" s="503" t="s">
        <v>12058</v>
      </c>
      <c r="C4126" s="502" t="s">
        <v>12</v>
      </c>
      <c r="D4126" s="502" t="s">
        <v>1308</v>
      </c>
      <c r="E4126" s="504">
        <v>2.25</v>
      </c>
    </row>
    <row r="4127" spans="1:5">
      <c r="A4127" s="502">
        <v>37411</v>
      </c>
      <c r="B4127" s="503" t="s">
        <v>12059</v>
      </c>
      <c r="C4127" s="502" t="s">
        <v>15</v>
      </c>
      <c r="D4127" s="502" t="s">
        <v>1308</v>
      </c>
      <c r="E4127" s="504">
        <v>16.440000000000001</v>
      </c>
    </row>
    <row r="4128" spans="1:5">
      <c r="A4128" s="502">
        <v>39508</v>
      </c>
      <c r="B4128" s="503" t="s">
        <v>12060</v>
      </c>
      <c r="C4128" s="502" t="s">
        <v>15</v>
      </c>
      <c r="D4128" s="502" t="s">
        <v>1308</v>
      </c>
      <c r="E4128" s="504">
        <v>9.23</v>
      </c>
    </row>
    <row r="4129" spans="1:5">
      <c r="A4129" s="502">
        <v>39507</v>
      </c>
      <c r="B4129" s="503" t="s">
        <v>12061</v>
      </c>
      <c r="C4129" s="502" t="s">
        <v>15</v>
      </c>
      <c r="D4129" s="502" t="s">
        <v>1308</v>
      </c>
      <c r="E4129" s="504">
        <v>13.77</v>
      </c>
    </row>
    <row r="4130" spans="1:5">
      <c r="A4130" s="502">
        <v>7155</v>
      </c>
      <c r="B4130" s="503" t="s">
        <v>12062</v>
      </c>
      <c r="C4130" s="502" t="s">
        <v>15</v>
      </c>
      <c r="D4130" s="502" t="s">
        <v>1308</v>
      </c>
      <c r="E4130" s="504">
        <v>17.68</v>
      </c>
    </row>
    <row r="4131" spans="1:5">
      <c r="A4131" s="502">
        <v>42406</v>
      </c>
      <c r="B4131" s="503" t="s">
        <v>12063</v>
      </c>
      <c r="C4131" s="502" t="s">
        <v>15</v>
      </c>
      <c r="D4131" s="502" t="s">
        <v>1308</v>
      </c>
      <c r="E4131" s="504">
        <v>20.27</v>
      </c>
    </row>
    <row r="4132" spans="1:5">
      <c r="A4132" s="502">
        <v>7156</v>
      </c>
      <c r="B4132" s="503" t="s">
        <v>12064</v>
      </c>
      <c r="C4132" s="502" t="s">
        <v>15</v>
      </c>
      <c r="D4132" s="502" t="s">
        <v>1335</v>
      </c>
      <c r="E4132" s="504">
        <v>25.37</v>
      </c>
    </row>
    <row r="4133" spans="1:5">
      <c r="A4133" s="502">
        <v>43127</v>
      </c>
      <c r="B4133" s="503" t="s">
        <v>12065</v>
      </c>
      <c r="C4133" s="502" t="s">
        <v>15</v>
      </c>
      <c r="D4133" s="502" t="s">
        <v>1308</v>
      </c>
      <c r="E4133" s="504">
        <v>36.31</v>
      </c>
    </row>
    <row r="4134" spans="1:5">
      <c r="A4134" s="502">
        <v>10917</v>
      </c>
      <c r="B4134" s="503" t="s">
        <v>12066</v>
      </c>
      <c r="C4134" s="502" t="s">
        <v>15</v>
      </c>
      <c r="D4134" s="502" t="s">
        <v>1308</v>
      </c>
      <c r="E4134" s="504">
        <v>7.66</v>
      </c>
    </row>
    <row r="4135" spans="1:5">
      <c r="A4135" s="502">
        <v>21141</v>
      </c>
      <c r="B4135" s="503" t="s">
        <v>12067</v>
      </c>
      <c r="C4135" s="502" t="s">
        <v>15</v>
      </c>
      <c r="D4135" s="502" t="s">
        <v>1308</v>
      </c>
      <c r="E4135" s="504">
        <v>11.86</v>
      </c>
    </row>
    <row r="4136" spans="1:5">
      <c r="A4136" s="502">
        <v>39509</v>
      </c>
      <c r="B4136" s="503" t="s">
        <v>12068</v>
      </c>
      <c r="C4136" s="502" t="s">
        <v>15</v>
      </c>
      <c r="D4136" s="502" t="s">
        <v>1308</v>
      </c>
      <c r="E4136" s="504">
        <v>11.41</v>
      </c>
    </row>
    <row r="4137" spans="1:5">
      <c r="A4137" s="502">
        <v>44529</v>
      </c>
      <c r="B4137" s="503" t="s">
        <v>12069</v>
      </c>
      <c r="C4137" s="502" t="s">
        <v>15</v>
      </c>
      <c r="D4137" s="502" t="s">
        <v>1308</v>
      </c>
      <c r="E4137" s="504">
        <v>17.96</v>
      </c>
    </row>
    <row r="4138" spans="1:5">
      <c r="A4138" s="502">
        <v>7167</v>
      </c>
      <c r="B4138" s="503" t="s">
        <v>12070</v>
      </c>
      <c r="C4138" s="502" t="s">
        <v>15</v>
      </c>
      <c r="D4138" s="502" t="s">
        <v>1308</v>
      </c>
      <c r="E4138" s="504">
        <v>25.57</v>
      </c>
    </row>
    <row r="4139" spans="1:5">
      <c r="A4139" s="502">
        <v>10928</v>
      </c>
      <c r="B4139" s="503" t="s">
        <v>12071</v>
      </c>
      <c r="C4139" s="502" t="s">
        <v>15</v>
      </c>
      <c r="D4139" s="502" t="s">
        <v>1308</v>
      </c>
      <c r="E4139" s="504">
        <v>14.69</v>
      </c>
    </row>
    <row r="4140" spans="1:5">
      <c r="A4140" s="502">
        <v>10933</v>
      </c>
      <c r="B4140" s="503" t="s">
        <v>12072</v>
      </c>
      <c r="C4140" s="502" t="s">
        <v>15</v>
      </c>
      <c r="D4140" s="502" t="s">
        <v>1308</v>
      </c>
      <c r="E4140" s="504">
        <v>22.16</v>
      </c>
    </row>
    <row r="4141" spans="1:5">
      <c r="A4141" s="502">
        <v>7158</v>
      </c>
      <c r="B4141" s="503" t="s">
        <v>12073</v>
      </c>
      <c r="C4141" s="502" t="s">
        <v>15</v>
      </c>
      <c r="D4141" s="502" t="s">
        <v>1335</v>
      </c>
      <c r="E4141" s="504">
        <v>37.58</v>
      </c>
    </row>
    <row r="4142" spans="1:5">
      <c r="A4142" s="502">
        <v>10927</v>
      </c>
      <c r="B4142" s="503" t="s">
        <v>12074</v>
      </c>
      <c r="C4142" s="502" t="s">
        <v>15</v>
      </c>
      <c r="D4142" s="502" t="s">
        <v>1308</v>
      </c>
      <c r="E4142" s="504">
        <v>24.03</v>
      </c>
    </row>
    <row r="4143" spans="1:5">
      <c r="A4143" s="502">
        <v>7162</v>
      </c>
      <c r="B4143" s="503" t="s">
        <v>12075</v>
      </c>
      <c r="C4143" s="502" t="s">
        <v>15</v>
      </c>
      <c r="D4143" s="502" t="s">
        <v>1308</v>
      </c>
      <c r="E4143" s="504">
        <v>58.81</v>
      </c>
    </row>
    <row r="4144" spans="1:5">
      <c r="A4144" s="502">
        <v>10932</v>
      </c>
      <c r="B4144" s="503" t="s">
        <v>12076</v>
      </c>
      <c r="C4144" s="502" t="s">
        <v>15</v>
      </c>
      <c r="D4144" s="502" t="s">
        <v>1308</v>
      </c>
      <c r="E4144" s="504">
        <v>102.29</v>
      </c>
    </row>
    <row r="4145" spans="1:5">
      <c r="A4145" s="502">
        <v>10937</v>
      </c>
      <c r="B4145" s="503" t="s">
        <v>12077</v>
      </c>
      <c r="C4145" s="502" t="s">
        <v>15</v>
      </c>
      <c r="D4145" s="502" t="s">
        <v>1308</v>
      </c>
      <c r="E4145" s="504">
        <v>26.29</v>
      </c>
    </row>
    <row r="4146" spans="1:5">
      <c r="A4146" s="502">
        <v>10935</v>
      </c>
      <c r="B4146" s="503" t="s">
        <v>12078</v>
      </c>
      <c r="C4146" s="502" t="s">
        <v>15</v>
      </c>
      <c r="D4146" s="502" t="s">
        <v>1308</v>
      </c>
      <c r="E4146" s="504">
        <v>45.6</v>
      </c>
    </row>
    <row r="4147" spans="1:5">
      <c r="A4147" s="502">
        <v>10931</v>
      </c>
      <c r="B4147" s="503" t="s">
        <v>12079</v>
      </c>
      <c r="C4147" s="502" t="s">
        <v>15</v>
      </c>
      <c r="D4147" s="502" t="s">
        <v>1308</v>
      </c>
      <c r="E4147" s="504">
        <v>12.82</v>
      </c>
    </row>
    <row r="4148" spans="1:5">
      <c r="A4148" s="502">
        <v>7164</v>
      </c>
      <c r="B4148" s="503" t="s">
        <v>12080</v>
      </c>
      <c r="C4148" s="502" t="s">
        <v>15</v>
      </c>
      <c r="D4148" s="502" t="s">
        <v>1308</v>
      </c>
      <c r="E4148" s="504">
        <v>42.44</v>
      </c>
    </row>
    <row r="4149" spans="1:5">
      <c r="A4149" s="502">
        <v>36887</v>
      </c>
      <c r="B4149" s="503" t="s">
        <v>12081</v>
      </c>
      <c r="C4149" s="502" t="s">
        <v>15</v>
      </c>
      <c r="D4149" s="502" t="s">
        <v>1308</v>
      </c>
      <c r="E4149" s="504">
        <v>11.23</v>
      </c>
    </row>
    <row r="4150" spans="1:5">
      <c r="A4150" s="502">
        <v>34630</v>
      </c>
      <c r="B4150" s="503" t="s">
        <v>12082</v>
      </c>
      <c r="C4150" s="502" t="s">
        <v>13</v>
      </c>
      <c r="D4150" s="502" t="s">
        <v>1308</v>
      </c>
      <c r="E4150" s="504">
        <v>929.91</v>
      </c>
    </row>
    <row r="4151" spans="1:5">
      <c r="A4151" s="502">
        <v>7161</v>
      </c>
      <c r="B4151" s="503" t="s">
        <v>12083</v>
      </c>
      <c r="C4151" s="502" t="s">
        <v>15</v>
      </c>
      <c r="D4151" s="502" t="s">
        <v>1308</v>
      </c>
      <c r="E4151" s="504">
        <v>5.28</v>
      </c>
    </row>
    <row r="4152" spans="1:5">
      <c r="A4152" s="502">
        <v>7170</v>
      </c>
      <c r="B4152" s="503" t="s">
        <v>12084</v>
      </c>
      <c r="C4152" s="502" t="s">
        <v>15</v>
      </c>
      <c r="D4152" s="502" t="s">
        <v>1308</v>
      </c>
      <c r="E4152" s="504">
        <v>2.71</v>
      </c>
    </row>
    <row r="4153" spans="1:5">
      <c r="A4153" s="502">
        <v>37524</v>
      </c>
      <c r="B4153" s="503" t="s">
        <v>12085</v>
      </c>
      <c r="C4153" s="502" t="s">
        <v>12</v>
      </c>
      <c r="D4153" s="502" t="s">
        <v>1335</v>
      </c>
      <c r="E4153" s="504">
        <v>2.48</v>
      </c>
    </row>
    <row r="4154" spans="1:5">
      <c r="A4154" s="502">
        <v>37525</v>
      </c>
      <c r="B4154" s="503" t="s">
        <v>12086</v>
      </c>
      <c r="C4154" s="502" t="s">
        <v>12</v>
      </c>
      <c r="D4154" s="502" t="s">
        <v>1308</v>
      </c>
      <c r="E4154" s="504">
        <v>3.39</v>
      </c>
    </row>
    <row r="4155" spans="1:5">
      <c r="A4155" s="502">
        <v>36789</v>
      </c>
      <c r="B4155" s="503" t="s">
        <v>12087</v>
      </c>
      <c r="C4155" s="502" t="s">
        <v>13</v>
      </c>
      <c r="D4155" s="502" t="s">
        <v>1308</v>
      </c>
      <c r="E4155" s="504">
        <v>2.44</v>
      </c>
    </row>
    <row r="4156" spans="1:5">
      <c r="A4156" s="502">
        <v>7173</v>
      </c>
      <c r="B4156" s="503" t="s">
        <v>12088</v>
      </c>
      <c r="C4156" s="502" t="s">
        <v>11149</v>
      </c>
      <c r="D4156" s="502" t="s">
        <v>1335</v>
      </c>
      <c r="E4156" s="504">
        <v>1577.74</v>
      </c>
    </row>
    <row r="4157" spans="1:5">
      <c r="A4157" s="502">
        <v>7175</v>
      </c>
      <c r="B4157" s="503" t="s">
        <v>12089</v>
      </c>
      <c r="C4157" s="502" t="s">
        <v>13</v>
      </c>
      <c r="D4157" s="502" t="s">
        <v>1308</v>
      </c>
      <c r="E4157" s="504">
        <v>1.78</v>
      </c>
    </row>
    <row r="4158" spans="1:5">
      <c r="A4158" s="502">
        <v>40741</v>
      </c>
      <c r="B4158" s="503" t="s">
        <v>12090</v>
      </c>
      <c r="C4158" s="502" t="s">
        <v>13</v>
      </c>
      <c r="D4158" s="502" t="s">
        <v>1308</v>
      </c>
      <c r="E4158" s="504">
        <v>3.72</v>
      </c>
    </row>
    <row r="4159" spans="1:5">
      <c r="A4159" s="502">
        <v>7184</v>
      </c>
      <c r="B4159" s="503" t="s">
        <v>12091</v>
      </c>
      <c r="C4159" s="502" t="s">
        <v>15</v>
      </c>
      <c r="D4159" s="502" t="s">
        <v>1335</v>
      </c>
      <c r="E4159" s="504"/>
    </row>
    <row r="4160" spans="1:5">
      <c r="A4160" s="502">
        <v>34458</v>
      </c>
      <c r="B4160" s="503" t="s">
        <v>12092</v>
      </c>
      <c r="C4160" s="502" t="s">
        <v>13</v>
      </c>
      <c r="D4160" s="502" t="s">
        <v>1308</v>
      </c>
      <c r="E4160" s="504">
        <v>127.83</v>
      </c>
    </row>
    <row r="4161" spans="1:5">
      <c r="A4161" s="502">
        <v>34464</v>
      </c>
      <c r="B4161" s="503" t="s">
        <v>12093</v>
      </c>
      <c r="C4161" s="502" t="s">
        <v>13</v>
      </c>
      <c r="D4161" s="502" t="s">
        <v>1308</v>
      </c>
      <c r="E4161" s="504">
        <v>190.29</v>
      </c>
    </row>
    <row r="4162" spans="1:5">
      <c r="A4162" s="502">
        <v>34468</v>
      </c>
      <c r="B4162" s="503" t="s">
        <v>12094</v>
      </c>
      <c r="C4162" s="502" t="s">
        <v>13</v>
      </c>
      <c r="D4162" s="502" t="s">
        <v>1308</v>
      </c>
      <c r="E4162" s="504">
        <v>239.9</v>
      </c>
    </row>
    <row r="4163" spans="1:5">
      <c r="A4163" s="502">
        <v>34473</v>
      </c>
      <c r="B4163" s="503" t="s">
        <v>12095</v>
      </c>
      <c r="C4163" s="502" t="s">
        <v>13</v>
      </c>
      <c r="D4163" s="502" t="s">
        <v>1308</v>
      </c>
      <c r="E4163" s="504">
        <v>145.53</v>
      </c>
    </row>
    <row r="4164" spans="1:5">
      <c r="A4164" s="502">
        <v>34480</v>
      </c>
      <c r="B4164" s="503" t="s">
        <v>12096</v>
      </c>
      <c r="C4164" s="502" t="s">
        <v>13</v>
      </c>
      <c r="D4164" s="502" t="s">
        <v>1308</v>
      </c>
      <c r="E4164" s="504">
        <v>268.94</v>
      </c>
    </row>
    <row r="4165" spans="1:5">
      <c r="A4165" s="502">
        <v>34486</v>
      </c>
      <c r="B4165" s="503" t="s">
        <v>12097</v>
      </c>
      <c r="C4165" s="502" t="s">
        <v>13</v>
      </c>
      <c r="D4165" s="502" t="s">
        <v>1308</v>
      </c>
      <c r="E4165" s="504">
        <v>318.42</v>
      </c>
    </row>
    <row r="4166" spans="1:5">
      <c r="A4166" s="502">
        <v>7190</v>
      </c>
      <c r="B4166" s="503" t="s">
        <v>12098</v>
      </c>
      <c r="C4166" s="502" t="s">
        <v>13</v>
      </c>
      <c r="D4166" s="502" t="s">
        <v>1308</v>
      </c>
      <c r="E4166" s="504">
        <v>10.63</v>
      </c>
    </row>
    <row r="4167" spans="1:5">
      <c r="A4167" s="502">
        <v>34417</v>
      </c>
      <c r="B4167" s="503" t="s">
        <v>12099</v>
      </c>
      <c r="C4167" s="502" t="s">
        <v>13</v>
      </c>
      <c r="D4167" s="502" t="s">
        <v>1308</v>
      </c>
      <c r="E4167" s="504">
        <v>17.010000000000002</v>
      </c>
    </row>
    <row r="4168" spans="1:5">
      <c r="A4168" s="502">
        <v>7213</v>
      </c>
      <c r="B4168" s="503" t="s">
        <v>12100</v>
      </c>
      <c r="C4168" s="502" t="s">
        <v>15</v>
      </c>
      <c r="D4168" s="502" t="s">
        <v>1308</v>
      </c>
      <c r="E4168" s="504">
        <v>15.6</v>
      </c>
    </row>
    <row r="4169" spans="1:5">
      <c r="A4169" s="502">
        <v>7195</v>
      </c>
      <c r="B4169" s="503" t="s">
        <v>12101</v>
      </c>
      <c r="C4169" s="502" t="s">
        <v>13</v>
      </c>
      <c r="D4169" s="502" t="s">
        <v>1308</v>
      </c>
      <c r="E4169" s="504">
        <v>45.81</v>
      </c>
    </row>
    <row r="4170" spans="1:5">
      <c r="A4170" s="502">
        <v>7186</v>
      </c>
      <c r="B4170" s="503" t="s">
        <v>12102</v>
      </c>
      <c r="C4170" s="502" t="s">
        <v>13</v>
      </c>
      <c r="D4170" s="502" t="s">
        <v>1335</v>
      </c>
      <c r="E4170" s="504">
        <v>49.9</v>
      </c>
    </row>
    <row r="4171" spans="1:5">
      <c r="A4171" s="502">
        <v>7194</v>
      </c>
      <c r="B4171" s="503" t="s">
        <v>12103</v>
      </c>
      <c r="C4171" s="502" t="s">
        <v>15</v>
      </c>
      <c r="D4171" s="502" t="s">
        <v>1308</v>
      </c>
      <c r="E4171" s="504">
        <v>23.01</v>
      </c>
    </row>
    <row r="4172" spans="1:5">
      <c r="A4172" s="502">
        <v>7197</v>
      </c>
      <c r="B4172" s="503" t="s">
        <v>12104</v>
      </c>
      <c r="C4172" s="502" t="s">
        <v>13</v>
      </c>
      <c r="D4172" s="502" t="s">
        <v>1308</v>
      </c>
      <c r="E4172" s="504">
        <v>97.1</v>
      </c>
    </row>
    <row r="4173" spans="1:5">
      <c r="A4173" s="502">
        <v>7192</v>
      </c>
      <c r="B4173" s="503" t="s">
        <v>12105</v>
      </c>
      <c r="C4173" s="502" t="s">
        <v>13</v>
      </c>
      <c r="D4173" s="502" t="s">
        <v>1308</v>
      </c>
      <c r="E4173" s="504">
        <v>87</v>
      </c>
    </row>
    <row r="4174" spans="1:5">
      <c r="A4174" s="502">
        <v>7193</v>
      </c>
      <c r="B4174" s="503" t="s">
        <v>12106</v>
      </c>
      <c r="C4174" s="502" t="s">
        <v>13</v>
      </c>
      <c r="D4174" s="502" t="s">
        <v>1308</v>
      </c>
      <c r="E4174" s="504">
        <v>97.94</v>
      </c>
    </row>
    <row r="4175" spans="1:5">
      <c r="A4175" s="502">
        <v>7189</v>
      </c>
      <c r="B4175" s="503" t="s">
        <v>12107</v>
      </c>
      <c r="C4175" s="502" t="s">
        <v>13</v>
      </c>
      <c r="D4175" s="502" t="s">
        <v>1308</v>
      </c>
      <c r="E4175" s="504">
        <v>113.82</v>
      </c>
    </row>
    <row r="4176" spans="1:5">
      <c r="A4176" s="502">
        <v>34402</v>
      </c>
      <c r="B4176" s="503" t="s">
        <v>12108</v>
      </c>
      <c r="C4176" s="502" t="s">
        <v>13</v>
      </c>
      <c r="D4176" s="502" t="s">
        <v>1308</v>
      </c>
      <c r="E4176" s="504">
        <v>160.69999999999999</v>
      </c>
    </row>
    <row r="4177" spans="1:5">
      <c r="A4177" s="502">
        <v>7245</v>
      </c>
      <c r="B4177" s="503" t="s">
        <v>12109</v>
      </c>
      <c r="C4177" s="502" t="s">
        <v>13</v>
      </c>
      <c r="D4177" s="502" t="s">
        <v>1308</v>
      </c>
      <c r="E4177" s="504"/>
    </row>
    <row r="4178" spans="1:5">
      <c r="A4178" s="502">
        <v>34425</v>
      </c>
      <c r="B4178" s="503" t="s">
        <v>12110</v>
      </c>
      <c r="C4178" s="502" t="s">
        <v>13</v>
      </c>
      <c r="D4178" s="502" t="s">
        <v>1308</v>
      </c>
      <c r="E4178" s="504">
        <v>103.23</v>
      </c>
    </row>
    <row r="4179" spans="1:5">
      <c r="A4179" s="502">
        <v>7223</v>
      </c>
      <c r="B4179" s="503" t="s">
        <v>12111</v>
      </c>
      <c r="C4179" s="502" t="s">
        <v>13</v>
      </c>
      <c r="D4179" s="502" t="s">
        <v>1308</v>
      </c>
      <c r="E4179" s="504">
        <v>115.04</v>
      </c>
    </row>
    <row r="4180" spans="1:5">
      <c r="A4180" s="502">
        <v>7234</v>
      </c>
      <c r="B4180" s="503" t="s">
        <v>12112</v>
      </c>
      <c r="C4180" s="502" t="s">
        <v>13</v>
      </c>
      <c r="D4180" s="502" t="s">
        <v>1308</v>
      </c>
      <c r="E4180" s="504">
        <v>173.59</v>
      </c>
    </row>
    <row r="4181" spans="1:5">
      <c r="A4181" s="502">
        <v>7224</v>
      </c>
      <c r="B4181" s="503" t="s">
        <v>12113</v>
      </c>
      <c r="C4181" s="502" t="s">
        <v>13</v>
      </c>
      <c r="D4181" s="502" t="s">
        <v>1308</v>
      </c>
      <c r="E4181" s="504">
        <v>211.48</v>
      </c>
    </row>
    <row r="4182" spans="1:5">
      <c r="A4182" s="502">
        <v>7225</v>
      </c>
      <c r="B4182" s="503" t="s">
        <v>12114</v>
      </c>
      <c r="C4182" s="502" t="s">
        <v>13</v>
      </c>
      <c r="D4182" s="502" t="s">
        <v>1308</v>
      </c>
      <c r="E4182" s="504">
        <v>226.77</v>
      </c>
    </row>
    <row r="4183" spans="1:5">
      <c r="A4183" s="502">
        <v>7226</v>
      </c>
      <c r="B4183" s="503" t="s">
        <v>12115</v>
      </c>
      <c r="C4183" s="502" t="s">
        <v>13</v>
      </c>
      <c r="D4183" s="502" t="s">
        <v>1308</v>
      </c>
      <c r="E4183" s="504">
        <v>241.99</v>
      </c>
    </row>
    <row r="4184" spans="1:5">
      <c r="A4184" s="502">
        <v>7227</v>
      </c>
      <c r="B4184" s="503" t="s">
        <v>12116</v>
      </c>
      <c r="C4184" s="502" t="s">
        <v>13</v>
      </c>
      <c r="D4184" s="502" t="s">
        <v>1308</v>
      </c>
      <c r="E4184" s="504">
        <v>275.45</v>
      </c>
    </row>
    <row r="4185" spans="1:5">
      <c r="A4185" s="502">
        <v>7212</v>
      </c>
      <c r="B4185" s="503" t="s">
        <v>12117</v>
      </c>
      <c r="C4185" s="502" t="s">
        <v>13</v>
      </c>
      <c r="D4185" s="502" t="s">
        <v>1308</v>
      </c>
      <c r="E4185" s="504">
        <v>302.64999999999998</v>
      </c>
    </row>
    <row r="4186" spans="1:5">
      <c r="A4186" s="502">
        <v>7229</v>
      </c>
      <c r="B4186" s="503" t="s">
        <v>12118</v>
      </c>
      <c r="C4186" s="502" t="s">
        <v>13</v>
      </c>
      <c r="D4186" s="502" t="s">
        <v>1308</v>
      </c>
      <c r="E4186" s="504">
        <v>191.84</v>
      </c>
    </row>
    <row r="4187" spans="1:5">
      <c r="A4187" s="502">
        <v>7230</v>
      </c>
      <c r="B4187" s="503" t="s">
        <v>12119</v>
      </c>
      <c r="C4187" s="502" t="s">
        <v>13</v>
      </c>
      <c r="D4187" s="502" t="s">
        <v>1308</v>
      </c>
      <c r="E4187" s="504">
        <v>319.38</v>
      </c>
    </row>
    <row r="4188" spans="1:5">
      <c r="A4188" s="502">
        <v>7231</v>
      </c>
      <c r="B4188" s="503" t="s">
        <v>12120</v>
      </c>
      <c r="C4188" s="502" t="s">
        <v>13</v>
      </c>
      <c r="D4188" s="502" t="s">
        <v>1308</v>
      </c>
      <c r="E4188" s="504">
        <v>453.07</v>
      </c>
    </row>
    <row r="4189" spans="1:5">
      <c r="A4189" s="502">
        <v>7220</v>
      </c>
      <c r="B4189" s="503" t="s">
        <v>12121</v>
      </c>
      <c r="C4189" s="502" t="s">
        <v>13</v>
      </c>
      <c r="D4189" s="502" t="s">
        <v>1308</v>
      </c>
      <c r="E4189" s="504">
        <v>559.26</v>
      </c>
    </row>
    <row r="4190" spans="1:5">
      <c r="A4190" s="502">
        <v>34447</v>
      </c>
      <c r="B4190" s="503" t="s">
        <v>12122</v>
      </c>
      <c r="C4190" s="502" t="s">
        <v>13</v>
      </c>
      <c r="D4190" s="502" t="s">
        <v>1308</v>
      </c>
      <c r="E4190" s="504">
        <v>625.34</v>
      </c>
    </row>
    <row r="4191" spans="1:5">
      <c r="A4191" s="502">
        <v>7233</v>
      </c>
      <c r="B4191" s="503" t="s">
        <v>12123</v>
      </c>
      <c r="C4191" s="502" t="s">
        <v>13</v>
      </c>
      <c r="D4191" s="502" t="s">
        <v>1308</v>
      </c>
      <c r="E4191" s="504">
        <v>717.36</v>
      </c>
    </row>
    <row r="4192" spans="1:5">
      <c r="A4192" s="502">
        <v>40740</v>
      </c>
      <c r="B4192" s="503" t="s">
        <v>12124</v>
      </c>
      <c r="C4192" s="502" t="s">
        <v>15</v>
      </c>
      <c r="D4192" s="502" t="s">
        <v>1308</v>
      </c>
      <c r="E4192" s="504"/>
    </row>
    <row r="4193" spans="1:5">
      <c r="A4193" s="502">
        <v>25007</v>
      </c>
      <c r="B4193" s="503" t="s">
        <v>12125</v>
      </c>
      <c r="C4193" s="502" t="s">
        <v>15</v>
      </c>
      <c r="D4193" s="502" t="s">
        <v>1335</v>
      </c>
      <c r="E4193" s="504"/>
    </row>
    <row r="4194" spans="1:5">
      <c r="A4194" s="502">
        <v>43071</v>
      </c>
      <c r="B4194" s="503" t="s">
        <v>12126</v>
      </c>
      <c r="C4194" s="502" t="s">
        <v>15</v>
      </c>
      <c r="D4194" s="502" t="s">
        <v>1308</v>
      </c>
      <c r="E4194" s="504"/>
    </row>
    <row r="4195" spans="1:5">
      <c r="A4195" s="502">
        <v>39520</v>
      </c>
      <c r="B4195" s="503" t="s">
        <v>12127</v>
      </c>
      <c r="C4195" s="502" t="s">
        <v>15</v>
      </c>
      <c r="D4195" s="502" t="s">
        <v>1308</v>
      </c>
      <c r="E4195" s="504"/>
    </row>
    <row r="4196" spans="1:5">
      <c r="A4196" s="502">
        <v>39521</v>
      </c>
      <c r="B4196" s="503" t="s">
        <v>12128</v>
      </c>
      <c r="C4196" s="502" t="s">
        <v>15</v>
      </c>
      <c r="D4196" s="502" t="s">
        <v>1308</v>
      </c>
      <c r="E4196" s="504"/>
    </row>
    <row r="4197" spans="1:5">
      <c r="A4197" s="502">
        <v>39522</v>
      </c>
      <c r="B4197" s="503" t="s">
        <v>12129</v>
      </c>
      <c r="C4197" s="502" t="s">
        <v>15</v>
      </c>
      <c r="D4197" s="502" t="s">
        <v>1308</v>
      </c>
      <c r="E4197" s="504"/>
    </row>
    <row r="4198" spans="1:5">
      <c r="A4198" s="502">
        <v>7243</v>
      </c>
      <c r="B4198" s="503" t="s">
        <v>12130</v>
      </c>
      <c r="C4198" s="502" t="s">
        <v>15</v>
      </c>
      <c r="D4198" s="502" t="s">
        <v>1308</v>
      </c>
      <c r="E4198" s="504"/>
    </row>
    <row r="4199" spans="1:5">
      <c r="A4199" s="502">
        <v>11067</v>
      </c>
      <c r="B4199" s="503" t="s">
        <v>12131</v>
      </c>
      <c r="C4199" s="502" t="s">
        <v>13</v>
      </c>
      <c r="D4199" s="502" t="s">
        <v>1308</v>
      </c>
      <c r="E4199" s="504"/>
    </row>
    <row r="4200" spans="1:5">
      <c r="A4200" s="502">
        <v>11068</v>
      </c>
      <c r="B4200" s="503" t="s">
        <v>12132</v>
      </c>
      <c r="C4200" s="502" t="s">
        <v>13</v>
      </c>
      <c r="D4200" s="502" t="s">
        <v>1308</v>
      </c>
      <c r="E4200" s="504"/>
    </row>
    <row r="4201" spans="1:5">
      <c r="A4201" s="502">
        <v>7246</v>
      </c>
      <c r="B4201" s="503" t="s">
        <v>12133</v>
      </c>
      <c r="C4201" s="502" t="s">
        <v>13</v>
      </c>
      <c r="D4201" s="502" t="s">
        <v>1308</v>
      </c>
      <c r="E4201" s="504"/>
    </row>
    <row r="4202" spans="1:5">
      <c r="A4202" s="502">
        <v>12869</v>
      </c>
      <c r="B4202" s="503" t="s">
        <v>12134</v>
      </c>
      <c r="C4202" s="502" t="s">
        <v>250</v>
      </c>
      <c r="D4202" s="502" t="s">
        <v>1308</v>
      </c>
      <c r="E4202" s="504">
        <v>21.55</v>
      </c>
    </row>
    <row r="4203" spans="1:5">
      <c r="A4203" s="502">
        <v>41097</v>
      </c>
      <c r="B4203" s="503" t="s">
        <v>12135</v>
      </c>
      <c r="C4203" s="502" t="s">
        <v>1176</v>
      </c>
      <c r="D4203" s="502" t="s">
        <v>1308</v>
      </c>
      <c r="E4203" s="504">
        <v>3843.96</v>
      </c>
    </row>
    <row r="4204" spans="1:5">
      <c r="A4204" s="502">
        <v>1574</v>
      </c>
      <c r="B4204" s="503" t="s">
        <v>12136</v>
      </c>
      <c r="C4204" s="502" t="s">
        <v>13</v>
      </c>
      <c r="D4204" s="502" t="s">
        <v>1308</v>
      </c>
      <c r="E4204" s="504">
        <v>1.77</v>
      </c>
    </row>
    <row r="4205" spans="1:5">
      <c r="A4205" s="502">
        <v>1581</v>
      </c>
      <c r="B4205" s="503" t="s">
        <v>12137</v>
      </c>
      <c r="C4205" s="502" t="s">
        <v>13</v>
      </c>
      <c r="D4205" s="502" t="s">
        <v>1308</v>
      </c>
      <c r="E4205" s="504">
        <v>12.3</v>
      </c>
    </row>
    <row r="4206" spans="1:5">
      <c r="A4206" s="502">
        <v>1575</v>
      </c>
      <c r="B4206" s="503" t="s">
        <v>12138</v>
      </c>
      <c r="C4206" s="502" t="s">
        <v>13</v>
      </c>
      <c r="D4206" s="502" t="s">
        <v>1308</v>
      </c>
      <c r="E4206" s="504">
        <v>2.1</v>
      </c>
    </row>
    <row r="4207" spans="1:5">
      <c r="A4207" s="502">
        <v>1570</v>
      </c>
      <c r="B4207" s="503" t="s">
        <v>12139</v>
      </c>
      <c r="C4207" s="502" t="s">
        <v>13</v>
      </c>
      <c r="D4207" s="502" t="s">
        <v>1308</v>
      </c>
      <c r="E4207" s="504">
        <v>1.06</v>
      </c>
    </row>
    <row r="4208" spans="1:5">
      <c r="A4208" s="502">
        <v>1576</v>
      </c>
      <c r="B4208" s="503" t="s">
        <v>12140</v>
      </c>
      <c r="C4208" s="502" t="s">
        <v>13</v>
      </c>
      <c r="D4208" s="502" t="s">
        <v>1308</v>
      </c>
      <c r="E4208" s="504">
        <v>2.91</v>
      </c>
    </row>
    <row r="4209" spans="1:5">
      <c r="A4209" s="502">
        <v>1577</v>
      </c>
      <c r="B4209" s="503" t="s">
        <v>12141</v>
      </c>
      <c r="C4209" s="502" t="s">
        <v>13</v>
      </c>
      <c r="D4209" s="502" t="s">
        <v>1308</v>
      </c>
      <c r="E4209" s="504">
        <v>3.28</v>
      </c>
    </row>
    <row r="4210" spans="1:5">
      <c r="A4210" s="502">
        <v>1571</v>
      </c>
      <c r="B4210" s="503" t="s">
        <v>12142</v>
      </c>
      <c r="C4210" s="502" t="s">
        <v>13</v>
      </c>
      <c r="D4210" s="502" t="s">
        <v>1308</v>
      </c>
      <c r="E4210" s="504">
        <v>1.37</v>
      </c>
    </row>
    <row r="4211" spans="1:5">
      <c r="A4211" s="502">
        <v>1578</v>
      </c>
      <c r="B4211" s="503" t="s">
        <v>12143</v>
      </c>
      <c r="C4211" s="502" t="s">
        <v>13</v>
      </c>
      <c r="D4211" s="502" t="s">
        <v>1308</v>
      </c>
      <c r="E4211" s="504">
        <v>5.7</v>
      </c>
    </row>
    <row r="4212" spans="1:5">
      <c r="A4212" s="502">
        <v>1573</v>
      </c>
      <c r="B4212" s="503" t="s">
        <v>12144</v>
      </c>
      <c r="C4212" s="502" t="s">
        <v>13</v>
      </c>
      <c r="D4212" s="502" t="s">
        <v>1308</v>
      </c>
      <c r="E4212" s="504">
        <v>1.64</v>
      </c>
    </row>
    <row r="4213" spans="1:5">
      <c r="A4213" s="502">
        <v>1579</v>
      </c>
      <c r="B4213" s="503" t="s">
        <v>12145</v>
      </c>
      <c r="C4213" s="502" t="s">
        <v>13</v>
      </c>
      <c r="D4213" s="502" t="s">
        <v>1308</v>
      </c>
      <c r="E4213" s="504">
        <v>7.1</v>
      </c>
    </row>
    <row r="4214" spans="1:5">
      <c r="A4214" s="502">
        <v>1580</v>
      </c>
      <c r="B4214" s="503" t="s">
        <v>12146</v>
      </c>
      <c r="C4214" s="502" t="s">
        <v>13</v>
      </c>
      <c r="D4214" s="502" t="s">
        <v>1308</v>
      </c>
      <c r="E4214" s="504">
        <v>8.75</v>
      </c>
    </row>
    <row r="4215" spans="1:5">
      <c r="A4215" s="502">
        <v>39321</v>
      </c>
      <c r="B4215" s="503" t="s">
        <v>12147</v>
      </c>
      <c r="C4215" s="502" t="s">
        <v>13</v>
      </c>
      <c r="D4215" s="502" t="s">
        <v>1308</v>
      </c>
      <c r="E4215" s="504">
        <v>20.85</v>
      </c>
    </row>
    <row r="4216" spans="1:5">
      <c r="A4216" s="502">
        <v>39319</v>
      </c>
      <c r="B4216" s="503" t="s">
        <v>12148</v>
      </c>
      <c r="C4216" s="502" t="s">
        <v>13</v>
      </c>
      <c r="D4216" s="502" t="s">
        <v>1308</v>
      </c>
      <c r="E4216" s="504">
        <v>8.68</v>
      </c>
    </row>
    <row r="4217" spans="1:5">
      <c r="A4217" s="502">
        <v>39320</v>
      </c>
      <c r="B4217" s="503" t="s">
        <v>12149</v>
      </c>
      <c r="C4217" s="502" t="s">
        <v>13</v>
      </c>
      <c r="D4217" s="502" t="s">
        <v>1308</v>
      </c>
      <c r="E4217" s="504">
        <v>16.68</v>
      </c>
    </row>
    <row r="4218" spans="1:5">
      <c r="A4218" s="502">
        <v>1542</v>
      </c>
      <c r="B4218" s="503" t="s">
        <v>12150</v>
      </c>
      <c r="C4218" s="502" t="s">
        <v>13</v>
      </c>
      <c r="D4218" s="502" t="s">
        <v>1308</v>
      </c>
      <c r="E4218" s="504">
        <v>24.24</v>
      </c>
    </row>
    <row r="4219" spans="1:5">
      <c r="A4219" s="502">
        <v>1591</v>
      </c>
      <c r="B4219" s="503" t="s">
        <v>12151</v>
      </c>
      <c r="C4219" s="502" t="s">
        <v>13</v>
      </c>
      <c r="D4219" s="502" t="s">
        <v>1308</v>
      </c>
      <c r="E4219" s="504">
        <v>27.13</v>
      </c>
    </row>
    <row r="4220" spans="1:5">
      <c r="A4220" s="502">
        <v>1547</v>
      </c>
      <c r="B4220" s="503" t="s">
        <v>12152</v>
      </c>
      <c r="C4220" s="502" t="s">
        <v>13</v>
      </c>
      <c r="D4220" s="502" t="s">
        <v>1308</v>
      </c>
      <c r="E4220" s="504">
        <v>142.18</v>
      </c>
    </row>
    <row r="4221" spans="1:5">
      <c r="A4221" s="502">
        <v>38196</v>
      </c>
      <c r="B4221" s="503" t="s">
        <v>12153</v>
      </c>
      <c r="C4221" s="502" t="s">
        <v>13</v>
      </c>
      <c r="D4221" s="502" t="s">
        <v>1308</v>
      </c>
      <c r="E4221" s="504">
        <v>27.69</v>
      </c>
    </row>
    <row r="4222" spans="1:5">
      <c r="A4222" s="502">
        <v>1543</v>
      </c>
      <c r="B4222" s="503" t="s">
        <v>12154</v>
      </c>
      <c r="C4222" s="502" t="s">
        <v>13</v>
      </c>
      <c r="D4222" s="502" t="s">
        <v>1308</v>
      </c>
      <c r="E4222" s="504">
        <v>29.43</v>
      </c>
    </row>
    <row r="4223" spans="1:5">
      <c r="A4223" s="502">
        <v>1585</v>
      </c>
      <c r="B4223" s="503" t="s">
        <v>12155</v>
      </c>
      <c r="C4223" s="502" t="s">
        <v>13</v>
      </c>
      <c r="D4223" s="502" t="s">
        <v>1308</v>
      </c>
      <c r="E4223" s="504">
        <v>5.7</v>
      </c>
    </row>
    <row r="4224" spans="1:5">
      <c r="A4224" s="502">
        <v>1593</v>
      </c>
      <c r="B4224" s="503" t="s">
        <v>12156</v>
      </c>
      <c r="C4224" s="502" t="s">
        <v>13</v>
      </c>
      <c r="D4224" s="502" t="s">
        <v>1308</v>
      </c>
      <c r="E4224" s="504">
        <v>30.26</v>
      </c>
    </row>
    <row r="4225" spans="1:5">
      <c r="A4225" s="502">
        <v>11838</v>
      </c>
      <c r="B4225" s="503" t="s">
        <v>12157</v>
      </c>
      <c r="C4225" s="502" t="s">
        <v>13</v>
      </c>
      <c r="D4225" s="502" t="s">
        <v>1308</v>
      </c>
      <c r="E4225" s="504">
        <v>39.93</v>
      </c>
    </row>
    <row r="4226" spans="1:5">
      <c r="A4226" s="502">
        <v>1594</v>
      </c>
      <c r="B4226" s="503" t="s">
        <v>12158</v>
      </c>
      <c r="C4226" s="502" t="s">
        <v>13</v>
      </c>
      <c r="D4226" s="502" t="s">
        <v>1308</v>
      </c>
      <c r="E4226" s="504">
        <v>40.369999999999997</v>
      </c>
    </row>
    <row r="4227" spans="1:5">
      <c r="A4227" s="502">
        <v>1586</v>
      </c>
      <c r="B4227" s="503" t="s">
        <v>12159</v>
      </c>
      <c r="C4227" s="502" t="s">
        <v>13</v>
      </c>
      <c r="D4227" s="502" t="s">
        <v>1308</v>
      </c>
      <c r="E4227" s="504">
        <v>7.21</v>
      </c>
    </row>
    <row r="4228" spans="1:5">
      <c r="A4228" s="502">
        <v>11839</v>
      </c>
      <c r="B4228" s="503" t="s">
        <v>12160</v>
      </c>
      <c r="C4228" s="502" t="s">
        <v>13</v>
      </c>
      <c r="D4228" s="502" t="s">
        <v>1308</v>
      </c>
      <c r="E4228" s="504">
        <v>58.1</v>
      </c>
    </row>
    <row r="4229" spans="1:5">
      <c r="A4229" s="502">
        <v>1587</v>
      </c>
      <c r="B4229" s="503" t="s">
        <v>12161</v>
      </c>
      <c r="C4229" s="502" t="s">
        <v>13</v>
      </c>
      <c r="D4229" s="502" t="s">
        <v>1308</v>
      </c>
      <c r="E4229" s="504">
        <v>7.34</v>
      </c>
    </row>
    <row r="4230" spans="1:5">
      <c r="A4230" s="502">
        <v>1545</v>
      </c>
      <c r="B4230" s="503" t="s">
        <v>12162</v>
      </c>
      <c r="C4230" s="502" t="s">
        <v>13</v>
      </c>
      <c r="D4230" s="502" t="s">
        <v>1308</v>
      </c>
      <c r="E4230" s="504">
        <v>69.72</v>
      </c>
    </row>
    <row r="4231" spans="1:5">
      <c r="A4231" s="502">
        <v>1588</v>
      </c>
      <c r="B4231" s="503" t="s">
        <v>12163</v>
      </c>
      <c r="C4231" s="502" t="s">
        <v>13</v>
      </c>
      <c r="D4231" s="502" t="s">
        <v>1308</v>
      </c>
      <c r="E4231" s="504">
        <v>10.08</v>
      </c>
    </row>
    <row r="4232" spans="1:5">
      <c r="A4232" s="502">
        <v>1535</v>
      </c>
      <c r="B4232" s="503" t="s">
        <v>12164</v>
      </c>
      <c r="C4232" s="502" t="s">
        <v>13</v>
      </c>
      <c r="D4232" s="502" t="s">
        <v>1308</v>
      </c>
      <c r="E4232" s="504">
        <v>5.8</v>
      </c>
    </row>
    <row r="4233" spans="1:5">
      <c r="A4233" s="502">
        <v>1589</v>
      </c>
      <c r="B4233" s="503" t="s">
        <v>12165</v>
      </c>
      <c r="C4233" s="502" t="s">
        <v>13</v>
      </c>
      <c r="D4233" s="502" t="s">
        <v>1308</v>
      </c>
      <c r="E4233" s="504">
        <v>10.39</v>
      </c>
    </row>
    <row r="4234" spans="1:5">
      <c r="A4234" s="502">
        <v>1546</v>
      </c>
      <c r="B4234" s="503" t="s">
        <v>12166</v>
      </c>
      <c r="C4234" s="502" t="s">
        <v>13</v>
      </c>
      <c r="D4234" s="502" t="s">
        <v>1308</v>
      </c>
      <c r="E4234" s="504">
        <v>117.65</v>
      </c>
    </row>
    <row r="4235" spans="1:5">
      <c r="A4235" s="502">
        <v>1590</v>
      </c>
      <c r="B4235" s="503" t="s">
        <v>12167</v>
      </c>
      <c r="C4235" s="502" t="s">
        <v>13</v>
      </c>
      <c r="D4235" s="502" t="s">
        <v>1308</v>
      </c>
      <c r="E4235" s="504">
        <v>18.3</v>
      </c>
    </row>
    <row r="4236" spans="1:5">
      <c r="A4236" s="502">
        <v>38415</v>
      </c>
      <c r="B4236" s="503" t="s">
        <v>12168</v>
      </c>
      <c r="C4236" s="502" t="s">
        <v>13</v>
      </c>
      <c r="D4236" s="502" t="s">
        <v>1308</v>
      </c>
      <c r="E4236" s="504">
        <v>1170.8</v>
      </c>
    </row>
    <row r="4237" spans="1:5">
      <c r="A4237" s="502">
        <v>38414</v>
      </c>
      <c r="B4237" s="503" t="s">
        <v>12169</v>
      </c>
      <c r="C4237" s="502" t="s">
        <v>13</v>
      </c>
      <c r="D4237" s="502" t="s">
        <v>1308</v>
      </c>
      <c r="E4237" s="504">
        <v>1643.22</v>
      </c>
    </row>
    <row r="4238" spans="1:5">
      <c r="A4238" s="502">
        <v>38128</v>
      </c>
      <c r="B4238" s="503" t="s">
        <v>12170</v>
      </c>
      <c r="C4238" s="502" t="s">
        <v>27</v>
      </c>
      <c r="D4238" s="502" t="s">
        <v>1335</v>
      </c>
      <c r="E4238" s="504">
        <v>0.75</v>
      </c>
    </row>
    <row r="4239" spans="1:5">
      <c r="A4239" s="502">
        <v>7253</v>
      </c>
      <c r="B4239" s="503" t="s">
        <v>12171</v>
      </c>
      <c r="C4239" s="502" t="s">
        <v>16</v>
      </c>
      <c r="D4239" s="502" t="s">
        <v>1308</v>
      </c>
      <c r="E4239" s="504">
        <v>160.71</v>
      </c>
    </row>
    <row r="4240" spans="1:5">
      <c r="A4240" s="502">
        <v>4806</v>
      </c>
      <c r="B4240" s="503" t="s">
        <v>12172</v>
      </c>
      <c r="C4240" s="502" t="s">
        <v>12</v>
      </c>
      <c r="D4240" s="502" t="s">
        <v>1308</v>
      </c>
      <c r="E4240" s="504">
        <v>18.82</v>
      </c>
    </row>
    <row r="4241" spans="1:5">
      <c r="A4241" s="502">
        <v>34401</v>
      </c>
      <c r="B4241" s="503" t="s">
        <v>12173</v>
      </c>
      <c r="C4241" s="502" t="s">
        <v>13</v>
      </c>
      <c r="D4241" s="502" t="s">
        <v>1308</v>
      </c>
      <c r="E4241" s="504">
        <v>1.74</v>
      </c>
    </row>
    <row r="4242" spans="1:5">
      <c r="A4242" s="502">
        <v>7256</v>
      </c>
      <c r="B4242" s="503" t="s">
        <v>12174</v>
      </c>
      <c r="C4242" s="502" t="s">
        <v>13</v>
      </c>
      <c r="D4242" s="502" t="s">
        <v>1308</v>
      </c>
      <c r="E4242" s="504">
        <v>1.24</v>
      </c>
    </row>
    <row r="4243" spans="1:5">
      <c r="A4243" s="502">
        <v>7260</v>
      </c>
      <c r="B4243" s="503" t="s">
        <v>12175</v>
      </c>
      <c r="C4243" s="502" t="s">
        <v>13</v>
      </c>
      <c r="D4243" s="502" t="s">
        <v>1308</v>
      </c>
      <c r="E4243" s="504">
        <v>2.34</v>
      </c>
    </row>
    <row r="4244" spans="1:5">
      <c r="A4244" s="502">
        <v>7258</v>
      </c>
      <c r="B4244" s="503" t="s">
        <v>12176</v>
      </c>
      <c r="C4244" s="502" t="s">
        <v>13</v>
      </c>
      <c r="D4244" s="502" t="s">
        <v>1308</v>
      </c>
      <c r="E4244" s="504">
        <v>0.61</v>
      </c>
    </row>
    <row r="4245" spans="1:5">
      <c r="A4245" s="502">
        <v>34400</v>
      </c>
      <c r="B4245" s="503" t="s">
        <v>12177</v>
      </c>
      <c r="C4245" s="502" t="s">
        <v>13</v>
      </c>
      <c r="D4245" s="502" t="s">
        <v>1308</v>
      </c>
      <c r="E4245" s="504">
        <v>4.83</v>
      </c>
    </row>
    <row r="4246" spans="1:5">
      <c r="A4246" s="502">
        <v>10617</v>
      </c>
      <c r="B4246" s="503" t="s">
        <v>12178</v>
      </c>
      <c r="C4246" s="502" t="s">
        <v>13</v>
      </c>
      <c r="D4246" s="502" t="s">
        <v>1308</v>
      </c>
      <c r="E4246" s="504">
        <v>6.23</v>
      </c>
    </row>
    <row r="4247" spans="1:5">
      <c r="A4247" s="502">
        <v>44261</v>
      </c>
      <c r="B4247" s="503" t="s">
        <v>12179</v>
      </c>
      <c r="C4247" s="502" t="s">
        <v>13</v>
      </c>
      <c r="D4247" s="502" t="s">
        <v>1308</v>
      </c>
      <c r="E4247" s="504">
        <v>138.53</v>
      </c>
    </row>
    <row r="4248" spans="1:5">
      <c r="A4248" s="502">
        <v>7274</v>
      </c>
      <c r="B4248" s="503" t="s">
        <v>12180</v>
      </c>
      <c r="C4248" s="502" t="s">
        <v>13</v>
      </c>
      <c r="D4248" s="502" t="s">
        <v>1308</v>
      </c>
      <c r="E4248" s="504">
        <v>67.069999999999993</v>
      </c>
    </row>
    <row r="4249" spans="1:5">
      <c r="A4249" s="502">
        <v>44326</v>
      </c>
      <c r="B4249" s="503" t="s">
        <v>12181</v>
      </c>
      <c r="C4249" s="502" t="s">
        <v>13</v>
      </c>
      <c r="D4249" s="502" t="s">
        <v>1308</v>
      </c>
      <c r="E4249" s="504">
        <v>1448.51</v>
      </c>
    </row>
    <row r="4250" spans="1:5">
      <c r="A4250" s="502">
        <v>154</v>
      </c>
      <c r="B4250" s="503" t="s">
        <v>12182</v>
      </c>
      <c r="C4250" s="502" t="s">
        <v>1023</v>
      </c>
      <c r="D4250" s="502" t="s">
        <v>1308</v>
      </c>
      <c r="E4250" s="504">
        <v>86.49</v>
      </c>
    </row>
    <row r="4251" spans="1:5">
      <c r="A4251" s="502">
        <v>38121</v>
      </c>
      <c r="B4251" s="503" t="s">
        <v>12183</v>
      </c>
      <c r="C4251" s="502" t="s">
        <v>1023</v>
      </c>
      <c r="D4251" s="502" t="s">
        <v>1308</v>
      </c>
      <c r="E4251" s="504">
        <v>26.04</v>
      </c>
    </row>
    <row r="4252" spans="1:5">
      <c r="A4252" s="502">
        <v>43776</v>
      </c>
      <c r="B4252" s="503" t="s">
        <v>12184</v>
      </c>
      <c r="C4252" s="502" t="s">
        <v>1023</v>
      </c>
      <c r="D4252" s="502" t="s">
        <v>1308</v>
      </c>
      <c r="E4252" s="504">
        <v>30.92</v>
      </c>
    </row>
    <row r="4253" spans="1:5">
      <c r="A4253" s="502">
        <v>7343</v>
      </c>
      <c r="B4253" s="503" t="s">
        <v>12185</v>
      </c>
      <c r="C4253" s="502" t="s">
        <v>1023</v>
      </c>
      <c r="D4253" s="502" t="s">
        <v>1308</v>
      </c>
      <c r="E4253" s="504">
        <v>38.31</v>
      </c>
    </row>
    <row r="4254" spans="1:5">
      <c r="A4254" s="502">
        <v>7348</v>
      </c>
      <c r="B4254" s="503" t="s">
        <v>12186</v>
      </c>
      <c r="C4254" s="502" t="s">
        <v>1023</v>
      </c>
      <c r="D4254" s="502" t="s">
        <v>1308</v>
      </c>
      <c r="E4254" s="504">
        <v>21.78</v>
      </c>
    </row>
    <row r="4255" spans="1:5">
      <c r="A4255" s="502">
        <v>7313</v>
      </c>
      <c r="B4255" s="503" t="s">
        <v>12187</v>
      </c>
      <c r="C4255" s="502" t="s">
        <v>1023</v>
      </c>
      <c r="D4255" s="502" t="s">
        <v>1308</v>
      </c>
      <c r="E4255" s="504">
        <v>22.5</v>
      </c>
    </row>
    <row r="4256" spans="1:5">
      <c r="A4256" s="502">
        <v>7319</v>
      </c>
      <c r="B4256" s="503" t="s">
        <v>12188</v>
      </c>
      <c r="C4256" s="502" t="s">
        <v>1023</v>
      </c>
      <c r="D4256" s="502" t="s">
        <v>1308</v>
      </c>
      <c r="E4256" s="504">
        <v>12.88</v>
      </c>
    </row>
    <row r="4257" spans="1:5">
      <c r="A4257" s="502">
        <v>7314</v>
      </c>
      <c r="B4257" s="503" t="s">
        <v>12189</v>
      </c>
      <c r="C4257" s="502" t="s">
        <v>1023</v>
      </c>
      <c r="D4257" s="502" t="s">
        <v>1308</v>
      </c>
      <c r="E4257" s="504">
        <v>91.03</v>
      </c>
    </row>
    <row r="4258" spans="1:5">
      <c r="A4258" s="502">
        <v>7304</v>
      </c>
      <c r="B4258" s="503" t="s">
        <v>12190</v>
      </c>
      <c r="C4258" s="502" t="s">
        <v>1023</v>
      </c>
      <c r="D4258" s="502" t="s">
        <v>1308</v>
      </c>
      <c r="E4258" s="504">
        <v>91.64</v>
      </c>
    </row>
    <row r="4259" spans="1:5">
      <c r="A4259" s="502">
        <v>43649</v>
      </c>
      <c r="B4259" s="503" t="s">
        <v>12191</v>
      </c>
      <c r="C4259" s="502" t="s">
        <v>1023</v>
      </c>
      <c r="D4259" s="502" t="s">
        <v>1308</v>
      </c>
      <c r="E4259" s="504">
        <v>47.39</v>
      </c>
    </row>
    <row r="4260" spans="1:5">
      <c r="A4260" s="502">
        <v>43650</v>
      </c>
      <c r="B4260" s="503" t="s">
        <v>12192</v>
      </c>
      <c r="C4260" s="502" t="s">
        <v>1023</v>
      </c>
      <c r="D4260" s="502" t="s">
        <v>1308</v>
      </c>
      <c r="E4260" s="504">
        <v>44.79</v>
      </c>
    </row>
    <row r="4261" spans="1:5">
      <c r="A4261" s="502">
        <v>7311</v>
      </c>
      <c r="B4261" s="503" t="s">
        <v>12193</v>
      </c>
      <c r="C4261" s="502" t="s">
        <v>1023</v>
      </c>
      <c r="D4261" s="502" t="s">
        <v>1308</v>
      </c>
      <c r="E4261" s="504">
        <v>45.88</v>
      </c>
    </row>
    <row r="4262" spans="1:5">
      <c r="A4262" s="502">
        <v>7292</v>
      </c>
      <c r="B4262" s="503" t="s">
        <v>12194</v>
      </c>
      <c r="C4262" s="502" t="s">
        <v>1023</v>
      </c>
      <c r="D4262" s="502" t="s">
        <v>1335</v>
      </c>
      <c r="E4262" s="504">
        <v>44.42</v>
      </c>
    </row>
    <row r="4263" spans="1:5">
      <c r="A4263" s="502">
        <v>7293</v>
      </c>
      <c r="B4263" s="503" t="s">
        <v>12195</v>
      </c>
      <c r="C4263" s="502" t="s">
        <v>1023</v>
      </c>
      <c r="D4263" s="502" t="s">
        <v>1308</v>
      </c>
      <c r="E4263" s="504">
        <v>49.14</v>
      </c>
    </row>
    <row r="4264" spans="1:5">
      <c r="A4264" s="502">
        <v>7306</v>
      </c>
      <c r="B4264" s="503" t="s">
        <v>12196</v>
      </c>
      <c r="C4264" s="502" t="s">
        <v>1023</v>
      </c>
      <c r="D4264" s="502" t="s">
        <v>1308</v>
      </c>
      <c r="E4264" s="504">
        <v>54.23</v>
      </c>
    </row>
    <row r="4265" spans="1:5">
      <c r="A4265" s="502">
        <v>7288</v>
      </c>
      <c r="B4265" s="503" t="s">
        <v>12197</v>
      </c>
      <c r="C4265" s="502" t="s">
        <v>1023</v>
      </c>
      <c r="D4265" s="502" t="s">
        <v>1308</v>
      </c>
      <c r="E4265" s="504">
        <v>45.03</v>
      </c>
    </row>
    <row r="4266" spans="1:5">
      <c r="A4266" s="502">
        <v>43625</v>
      </c>
      <c r="B4266" s="503" t="s">
        <v>12198</v>
      </c>
      <c r="C4266" s="502" t="s">
        <v>1023</v>
      </c>
      <c r="D4266" s="502" t="s">
        <v>1308</v>
      </c>
      <c r="E4266" s="504">
        <v>36.36</v>
      </c>
    </row>
    <row r="4267" spans="1:5">
      <c r="A4267" s="502">
        <v>43647</v>
      </c>
      <c r="B4267" s="503" t="s">
        <v>12199</v>
      </c>
      <c r="C4267" s="502" t="s">
        <v>1023</v>
      </c>
      <c r="D4267" s="502" t="s">
        <v>1308</v>
      </c>
      <c r="E4267" s="504">
        <v>33.03</v>
      </c>
    </row>
    <row r="4268" spans="1:5">
      <c r="A4268" s="502">
        <v>43648</v>
      </c>
      <c r="B4268" s="503" t="s">
        <v>12200</v>
      </c>
      <c r="C4268" s="502" t="s">
        <v>1023</v>
      </c>
      <c r="D4268" s="502" t="s">
        <v>1308</v>
      </c>
      <c r="E4268" s="504">
        <v>31.87</v>
      </c>
    </row>
    <row r="4269" spans="1:5">
      <c r="A4269" s="502">
        <v>35693</v>
      </c>
      <c r="B4269" s="503" t="s">
        <v>12201</v>
      </c>
      <c r="C4269" s="502" t="s">
        <v>1023</v>
      </c>
      <c r="D4269" s="502" t="s">
        <v>1308</v>
      </c>
      <c r="E4269" s="504">
        <v>13.54</v>
      </c>
    </row>
    <row r="4270" spans="1:5">
      <c r="A4270" s="502">
        <v>7356</v>
      </c>
      <c r="B4270" s="503" t="s">
        <v>12202</v>
      </c>
      <c r="C4270" s="502" t="s">
        <v>1023</v>
      </c>
      <c r="D4270" s="502" t="s">
        <v>1335</v>
      </c>
      <c r="E4270" s="504">
        <v>32.47</v>
      </c>
    </row>
    <row r="4271" spans="1:5">
      <c r="A4271" s="502">
        <v>35692</v>
      </c>
      <c r="B4271" s="503" t="s">
        <v>12203</v>
      </c>
      <c r="C4271" s="502" t="s">
        <v>1023</v>
      </c>
      <c r="D4271" s="502" t="s">
        <v>1308</v>
      </c>
      <c r="E4271" s="504">
        <v>21.25</v>
      </c>
    </row>
    <row r="4272" spans="1:5">
      <c r="A4272" s="502">
        <v>43624</v>
      </c>
      <c r="B4272" s="503" t="s">
        <v>12204</v>
      </c>
      <c r="C4272" s="502" t="s">
        <v>1023</v>
      </c>
      <c r="D4272" s="502" t="s">
        <v>1308</v>
      </c>
      <c r="E4272" s="504">
        <v>39.57</v>
      </c>
    </row>
    <row r="4273" spans="1:5">
      <c r="A4273" s="502">
        <v>7342</v>
      </c>
      <c r="B4273" s="503" t="s">
        <v>12205</v>
      </c>
      <c r="C4273" s="502" t="s">
        <v>27</v>
      </c>
      <c r="D4273" s="502" t="s">
        <v>1308</v>
      </c>
      <c r="E4273" s="504">
        <v>2.4700000000000002</v>
      </c>
    </row>
    <row r="4274" spans="1:5">
      <c r="A4274" s="502">
        <v>7350</v>
      </c>
      <c r="B4274" s="503" t="s">
        <v>12206</v>
      </c>
      <c r="C4274" s="502" t="s">
        <v>1023</v>
      </c>
      <c r="D4274" s="502" t="s">
        <v>1308</v>
      </c>
      <c r="E4274" s="504">
        <v>46.87</v>
      </c>
    </row>
    <row r="4275" spans="1:5">
      <c r="A4275" s="502">
        <v>39574</v>
      </c>
      <c r="B4275" s="503" t="s">
        <v>12207</v>
      </c>
      <c r="C4275" s="502" t="s">
        <v>13</v>
      </c>
      <c r="D4275" s="502" t="s">
        <v>1308</v>
      </c>
      <c r="E4275" s="504">
        <v>3.83</v>
      </c>
    </row>
    <row r="4276" spans="1:5">
      <c r="A4276" s="502">
        <v>11060</v>
      </c>
      <c r="B4276" s="503" t="s">
        <v>12208</v>
      </c>
      <c r="C4276" s="502" t="s">
        <v>13</v>
      </c>
      <c r="D4276" s="502" t="s">
        <v>1308</v>
      </c>
      <c r="E4276" s="504"/>
    </row>
    <row r="4277" spans="1:5">
      <c r="A4277" s="502">
        <v>37401</v>
      </c>
      <c r="B4277" s="503" t="s">
        <v>12209</v>
      </c>
      <c r="C4277" s="502" t="s">
        <v>13</v>
      </c>
      <c r="D4277" s="502" t="s">
        <v>1308</v>
      </c>
      <c r="E4277" s="504">
        <v>37.28</v>
      </c>
    </row>
    <row r="4278" spans="1:5">
      <c r="A4278" s="502">
        <v>38101</v>
      </c>
      <c r="B4278" s="503" t="s">
        <v>12210</v>
      </c>
      <c r="C4278" s="502" t="s">
        <v>13</v>
      </c>
      <c r="D4278" s="502" t="s">
        <v>1308</v>
      </c>
      <c r="E4278" s="504">
        <v>10.89</v>
      </c>
    </row>
    <row r="4279" spans="1:5">
      <c r="A4279" s="502">
        <v>7528</v>
      </c>
      <c r="B4279" s="503" t="s">
        <v>12211</v>
      </c>
      <c r="C4279" s="502" t="s">
        <v>13</v>
      </c>
      <c r="D4279" s="502" t="s">
        <v>1335</v>
      </c>
      <c r="E4279" s="504">
        <v>12.8</v>
      </c>
    </row>
    <row r="4280" spans="1:5">
      <c r="A4280" s="502">
        <v>12147</v>
      </c>
      <c r="B4280" s="503" t="s">
        <v>12212</v>
      </c>
      <c r="C4280" s="502" t="s">
        <v>13</v>
      </c>
      <c r="D4280" s="502" t="s">
        <v>1308</v>
      </c>
      <c r="E4280" s="504">
        <v>19.52</v>
      </c>
    </row>
    <row r="4281" spans="1:5">
      <c r="A4281" s="502">
        <v>38075</v>
      </c>
      <c r="B4281" s="503" t="s">
        <v>12213</v>
      </c>
      <c r="C4281" s="502" t="s">
        <v>13</v>
      </c>
      <c r="D4281" s="502" t="s">
        <v>1308</v>
      </c>
      <c r="E4281" s="504">
        <v>22.17</v>
      </c>
    </row>
    <row r="4282" spans="1:5">
      <c r="A4282" s="502">
        <v>38102</v>
      </c>
      <c r="B4282" s="503" t="s">
        <v>12214</v>
      </c>
      <c r="C4282" s="502" t="s">
        <v>13</v>
      </c>
      <c r="D4282" s="502" t="s">
        <v>1308</v>
      </c>
      <c r="E4282" s="504">
        <v>13.93</v>
      </c>
    </row>
    <row r="4283" spans="1:5">
      <c r="A4283" s="502">
        <v>7525</v>
      </c>
      <c r="B4283" s="503" t="s">
        <v>12215</v>
      </c>
      <c r="C4283" s="502" t="s">
        <v>13</v>
      </c>
      <c r="D4283" s="502" t="s">
        <v>1308</v>
      </c>
      <c r="E4283" s="504">
        <v>63.03</v>
      </c>
    </row>
    <row r="4284" spans="1:5">
      <c r="A4284" s="502">
        <v>7524</v>
      </c>
      <c r="B4284" s="503" t="s">
        <v>12216</v>
      </c>
      <c r="C4284" s="502" t="s">
        <v>13</v>
      </c>
      <c r="D4284" s="502" t="s">
        <v>1308</v>
      </c>
      <c r="E4284" s="504">
        <v>59.39</v>
      </c>
    </row>
    <row r="4285" spans="1:5">
      <c r="A4285" s="502">
        <v>38105</v>
      </c>
      <c r="B4285" s="503" t="s">
        <v>12217</v>
      </c>
      <c r="C4285" s="502" t="s">
        <v>13</v>
      </c>
      <c r="D4285" s="502" t="s">
        <v>1308</v>
      </c>
      <c r="E4285" s="504">
        <v>15.26</v>
      </c>
    </row>
    <row r="4286" spans="1:5">
      <c r="A4286" s="502">
        <v>38084</v>
      </c>
      <c r="B4286" s="503" t="s">
        <v>12218</v>
      </c>
      <c r="C4286" s="502" t="s">
        <v>13</v>
      </c>
      <c r="D4286" s="502" t="s">
        <v>1308</v>
      </c>
      <c r="E4286" s="504">
        <v>21.67</v>
      </c>
    </row>
    <row r="4287" spans="1:5">
      <c r="A4287" s="502">
        <v>38103</v>
      </c>
      <c r="B4287" s="503" t="s">
        <v>12219</v>
      </c>
      <c r="C4287" s="502" t="s">
        <v>13</v>
      </c>
      <c r="D4287" s="502" t="s">
        <v>1308</v>
      </c>
      <c r="E4287" s="504">
        <v>22.9</v>
      </c>
    </row>
    <row r="4288" spans="1:5">
      <c r="A4288" s="502">
        <v>38082</v>
      </c>
      <c r="B4288" s="503" t="s">
        <v>12220</v>
      </c>
      <c r="C4288" s="502" t="s">
        <v>13</v>
      </c>
      <c r="D4288" s="502" t="s">
        <v>1308</v>
      </c>
      <c r="E4288" s="504">
        <v>28.21</v>
      </c>
    </row>
    <row r="4289" spans="1:5">
      <c r="A4289" s="502">
        <v>38104</v>
      </c>
      <c r="B4289" s="503" t="s">
        <v>12221</v>
      </c>
      <c r="C4289" s="502" t="s">
        <v>13</v>
      </c>
      <c r="D4289" s="502" t="s">
        <v>1308</v>
      </c>
      <c r="E4289" s="504">
        <v>44.84</v>
      </c>
    </row>
    <row r="4290" spans="1:5">
      <c r="A4290" s="502">
        <v>38083</v>
      </c>
      <c r="B4290" s="503" t="s">
        <v>12222</v>
      </c>
      <c r="C4290" s="502" t="s">
        <v>13</v>
      </c>
      <c r="D4290" s="502" t="s">
        <v>1308</v>
      </c>
      <c r="E4290" s="504">
        <v>49.79</v>
      </c>
    </row>
    <row r="4291" spans="1:5">
      <c r="A4291" s="502">
        <v>38076</v>
      </c>
      <c r="B4291" s="503" t="s">
        <v>12223</v>
      </c>
      <c r="C4291" s="502" t="s">
        <v>13</v>
      </c>
      <c r="D4291" s="502" t="s">
        <v>1308</v>
      </c>
      <c r="E4291" s="504">
        <v>24.86</v>
      </c>
    </row>
    <row r="4292" spans="1:5">
      <c r="A4292" s="502">
        <v>7592</v>
      </c>
      <c r="B4292" s="503" t="s">
        <v>12224</v>
      </c>
      <c r="C4292" s="502" t="s">
        <v>250</v>
      </c>
      <c r="D4292" s="502" t="s">
        <v>1335</v>
      </c>
      <c r="E4292" s="504">
        <v>21.83</v>
      </c>
    </row>
    <row r="4293" spans="1:5">
      <c r="A4293" s="502">
        <v>40820</v>
      </c>
      <c r="B4293" s="503" t="s">
        <v>12225</v>
      </c>
      <c r="C4293" s="502" t="s">
        <v>1176</v>
      </c>
      <c r="D4293" s="502" t="s">
        <v>1308</v>
      </c>
      <c r="E4293" s="504">
        <v>3890.2</v>
      </c>
    </row>
    <row r="4294" spans="1:5">
      <c r="A4294" s="502">
        <v>11826</v>
      </c>
      <c r="B4294" s="503" t="s">
        <v>12226</v>
      </c>
      <c r="C4294" s="502" t="s">
        <v>13</v>
      </c>
      <c r="D4294" s="502" t="s">
        <v>1308</v>
      </c>
      <c r="E4294" s="504">
        <v>101.86</v>
      </c>
    </row>
    <row r="4295" spans="1:5">
      <c r="A4295" s="502">
        <v>7606</v>
      </c>
      <c r="B4295" s="503" t="s">
        <v>12227</v>
      </c>
      <c r="C4295" s="502" t="s">
        <v>13</v>
      </c>
      <c r="D4295" s="502" t="s">
        <v>1308</v>
      </c>
      <c r="E4295" s="504">
        <v>122.5</v>
      </c>
    </row>
    <row r="4296" spans="1:5">
      <c r="A4296" s="502">
        <v>11825</v>
      </c>
      <c r="B4296" s="503" t="s">
        <v>12228</v>
      </c>
      <c r="C4296" s="502" t="s">
        <v>13</v>
      </c>
      <c r="D4296" s="502" t="s">
        <v>1308</v>
      </c>
      <c r="E4296" s="504">
        <v>128.86000000000001</v>
      </c>
    </row>
    <row r="4297" spans="1:5">
      <c r="A4297" s="502">
        <v>11767</v>
      </c>
      <c r="B4297" s="503" t="s">
        <v>12229</v>
      </c>
      <c r="C4297" s="502" t="s">
        <v>13</v>
      </c>
      <c r="D4297" s="502" t="s">
        <v>1308</v>
      </c>
      <c r="E4297" s="504">
        <v>343.22</v>
      </c>
    </row>
    <row r="4298" spans="1:5">
      <c r="A4298" s="502">
        <v>11763</v>
      </c>
      <c r="B4298" s="503" t="s">
        <v>12230</v>
      </c>
      <c r="C4298" s="502" t="s">
        <v>13</v>
      </c>
      <c r="D4298" s="502" t="s">
        <v>1308</v>
      </c>
      <c r="E4298" s="504">
        <v>267.5</v>
      </c>
    </row>
    <row r="4299" spans="1:5">
      <c r="A4299" s="502">
        <v>11764</v>
      </c>
      <c r="B4299" s="503" t="s">
        <v>12231</v>
      </c>
      <c r="C4299" s="502" t="s">
        <v>13</v>
      </c>
      <c r="D4299" s="502" t="s">
        <v>1308</v>
      </c>
      <c r="E4299" s="504">
        <v>219.47</v>
      </c>
    </row>
    <row r="4300" spans="1:5">
      <c r="A4300" s="502">
        <v>11829</v>
      </c>
      <c r="B4300" s="503" t="s">
        <v>12232</v>
      </c>
      <c r="C4300" s="502" t="s">
        <v>13</v>
      </c>
      <c r="D4300" s="502" t="s">
        <v>1308</v>
      </c>
      <c r="E4300" s="504">
        <v>53.05</v>
      </c>
    </row>
    <row r="4301" spans="1:5">
      <c r="A4301" s="502">
        <v>11830</v>
      </c>
      <c r="B4301" s="503" t="s">
        <v>12233</v>
      </c>
      <c r="C4301" s="502" t="s">
        <v>13</v>
      </c>
      <c r="D4301" s="502" t="s">
        <v>1308</v>
      </c>
      <c r="E4301" s="504">
        <v>57.28</v>
      </c>
    </row>
    <row r="4302" spans="1:5">
      <c r="A4302" s="502">
        <v>11765</v>
      </c>
      <c r="B4302" s="503" t="s">
        <v>12234</v>
      </c>
      <c r="C4302" s="502" t="s">
        <v>13</v>
      </c>
      <c r="D4302" s="502" t="s">
        <v>1308</v>
      </c>
      <c r="E4302" s="504">
        <v>146.27000000000001</v>
      </c>
    </row>
    <row r="4303" spans="1:5">
      <c r="A4303" s="502">
        <v>11766</v>
      </c>
      <c r="B4303" s="503" t="s">
        <v>12235</v>
      </c>
      <c r="C4303" s="502" t="s">
        <v>13</v>
      </c>
      <c r="D4303" s="502" t="s">
        <v>1308</v>
      </c>
      <c r="E4303" s="504">
        <v>80</v>
      </c>
    </row>
    <row r="4304" spans="1:5">
      <c r="A4304" s="502">
        <v>11824</v>
      </c>
      <c r="B4304" s="503" t="s">
        <v>12236</v>
      </c>
      <c r="C4304" s="502" t="s">
        <v>13</v>
      </c>
      <c r="D4304" s="502" t="s">
        <v>1308</v>
      </c>
      <c r="E4304" s="504">
        <v>94.1</v>
      </c>
    </row>
    <row r="4305" spans="1:5">
      <c r="A4305" s="502">
        <v>44045</v>
      </c>
      <c r="B4305" s="503" t="s">
        <v>12237</v>
      </c>
      <c r="C4305" s="502" t="s">
        <v>13</v>
      </c>
      <c r="D4305" s="502" t="s">
        <v>1308</v>
      </c>
      <c r="E4305" s="504">
        <v>322.87</v>
      </c>
    </row>
    <row r="4306" spans="1:5">
      <c r="A4306" s="502">
        <v>39702</v>
      </c>
      <c r="B4306" s="503" t="s">
        <v>12238</v>
      </c>
      <c r="C4306" s="502" t="s">
        <v>13</v>
      </c>
      <c r="D4306" s="502" t="s">
        <v>1308</v>
      </c>
      <c r="E4306" s="504">
        <v>2144.3200000000002</v>
      </c>
    </row>
    <row r="4307" spans="1:5">
      <c r="A4307" s="502">
        <v>13415</v>
      </c>
      <c r="B4307" s="503" t="s">
        <v>12239</v>
      </c>
      <c r="C4307" s="502" t="s">
        <v>13</v>
      </c>
      <c r="D4307" s="502" t="s">
        <v>1335</v>
      </c>
      <c r="E4307" s="504">
        <v>70.400000000000006</v>
      </c>
    </row>
    <row r="4308" spans="1:5">
      <c r="A4308" s="502">
        <v>7602</v>
      </c>
      <c r="B4308" s="503" t="s">
        <v>12240</v>
      </c>
      <c r="C4308" s="502" t="s">
        <v>13</v>
      </c>
      <c r="D4308" s="502" t="s">
        <v>1308</v>
      </c>
      <c r="E4308" s="504">
        <v>44.92</v>
      </c>
    </row>
    <row r="4309" spans="1:5">
      <c r="A4309" s="502">
        <v>7603</v>
      </c>
      <c r="B4309" s="503" t="s">
        <v>12241</v>
      </c>
      <c r="C4309" s="502" t="s">
        <v>13</v>
      </c>
      <c r="D4309" s="502" t="s">
        <v>1308</v>
      </c>
      <c r="E4309" s="504">
        <v>38.11</v>
      </c>
    </row>
    <row r="4310" spans="1:5">
      <c r="A4310" s="502">
        <v>11777</v>
      </c>
      <c r="B4310" s="503" t="s">
        <v>12242</v>
      </c>
      <c r="C4310" s="502" t="s">
        <v>13</v>
      </c>
      <c r="D4310" s="502" t="s">
        <v>1308</v>
      </c>
      <c r="E4310" s="504">
        <v>174.21</v>
      </c>
    </row>
    <row r="4311" spans="1:5">
      <c r="A4311" s="502">
        <v>13417</v>
      </c>
      <c r="B4311" s="503" t="s">
        <v>12243</v>
      </c>
      <c r="C4311" s="502" t="s">
        <v>13</v>
      </c>
      <c r="D4311" s="502" t="s">
        <v>1308</v>
      </c>
      <c r="E4311" s="504">
        <v>91.69</v>
      </c>
    </row>
    <row r="4312" spans="1:5">
      <c r="A4312" s="502">
        <v>36791</v>
      </c>
      <c r="B4312" s="503" t="s">
        <v>12244</v>
      </c>
      <c r="C4312" s="502" t="s">
        <v>13</v>
      </c>
      <c r="D4312" s="502" t="s">
        <v>1308</v>
      </c>
      <c r="E4312" s="504">
        <v>137.61000000000001</v>
      </c>
    </row>
    <row r="4313" spans="1:5">
      <c r="A4313" s="502">
        <v>36795</v>
      </c>
      <c r="B4313" s="503" t="s">
        <v>12245</v>
      </c>
      <c r="C4313" s="502" t="s">
        <v>13</v>
      </c>
      <c r="D4313" s="502" t="s">
        <v>1308</v>
      </c>
      <c r="E4313" s="504">
        <v>1739.93</v>
      </c>
    </row>
    <row r="4314" spans="1:5">
      <c r="A4314" s="502">
        <v>36796</v>
      </c>
      <c r="B4314" s="503" t="s">
        <v>12246</v>
      </c>
      <c r="C4314" s="502" t="s">
        <v>13</v>
      </c>
      <c r="D4314" s="502" t="s">
        <v>1308</v>
      </c>
      <c r="E4314" s="504">
        <v>144.58000000000001</v>
      </c>
    </row>
    <row r="4315" spans="1:5">
      <c r="A4315" s="502">
        <v>36792</v>
      </c>
      <c r="B4315" s="503" t="s">
        <v>12247</v>
      </c>
      <c r="C4315" s="502" t="s">
        <v>13</v>
      </c>
      <c r="D4315" s="502" t="s">
        <v>1308</v>
      </c>
      <c r="E4315" s="504">
        <v>183.15</v>
      </c>
    </row>
    <row r="4316" spans="1:5">
      <c r="A4316" s="502">
        <v>11773</v>
      </c>
      <c r="B4316" s="503" t="s">
        <v>12248</v>
      </c>
      <c r="C4316" s="502" t="s">
        <v>13</v>
      </c>
      <c r="D4316" s="502" t="s">
        <v>1308</v>
      </c>
      <c r="E4316" s="504">
        <v>121.92</v>
      </c>
    </row>
    <row r="4317" spans="1:5">
      <c r="A4317" s="502">
        <v>11762</v>
      </c>
      <c r="B4317" s="503" t="s">
        <v>12249</v>
      </c>
      <c r="C4317" s="502" t="s">
        <v>13</v>
      </c>
      <c r="D4317" s="502" t="s">
        <v>1308</v>
      </c>
      <c r="E4317" s="504">
        <v>57.83</v>
      </c>
    </row>
    <row r="4318" spans="1:5">
      <c r="A4318" s="502">
        <v>7604</v>
      </c>
      <c r="B4318" s="503" t="s">
        <v>12250</v>
      </c>
      <c r="C4318" s="502" t="s">
        <v>13</v>
      </c>
      <c r="D4318" s="502" t="s">
        <v>1308</v>
      </c>
      <c r="E4318" s="504">
        <v>48.96</v>
      </c>
    </row>
    <row r="4319" spans="1:5">
      <c r="A4319" s="502">
        <v>13984</v>
      </c>
      <c r="B4319" s="503" t="s">
        <v>12251</v>
      </c>
      <c r="C4319" s="502" t="s">
        <v>13</v>
      </c>
      <c r="D4319" s="502" t="s">
        <v>1308</v>
      </c>
      <c r="E4319" s="504">
        <v>71.16</v>
      </c>
    </row>
    <row r="4320" spans="1:5">
      <c r="A4320" s="502">
        <v>11772</v>
      </c>
      <c r="B4320" s="503" t="s">
        <v>12252</v>
      </c>
      <c r="C4320" s="502" t="s">
        <v>13</v>
      </c>
      <c r="D4320" s="502" t="s">
        <v>1308</v>
      </c>
      <c r="E4320" s="504">
        <v>122.3</v>
      </c>
    </row>
    <row r="4321" spans="1:5">
      <c r="A4321" s="502">
        <v>13983</v>
      </c>
      <c r="B4321" s="503" t="s">
        <v>12253</v>
      </c>
      <c r="C4321" s="502" t="s">
        <v>13</v>
      </c>
      <c r="D4321" s="502" t="s">
        <v>1308</v>
      </c>
      <c r="E4321" s="504">
        <v>92.62</v>
      </c>
    </row>
    <row r="4322" spans="1:5">
      <c r="A4322" s="502">
        <v>13416</v>
      </c>
      <c r="B4322" s="503" t="s">
        <v>12254</v>
      </c>
      <c r="C4322" s="502" t="s">
        <v>13</v>
      </c>
      <c r="D4322" s="502" t="s">
        <v>1308</v>
      </c>
      <c r="E4322" s="504">
        <v>82.27</v>
      </c>
    </row>
    <row r="4323" spans="1:5">
      <c r="A4323" s="502">
        <v>40329</v>
      </c>
      <c r="B4323" s="503" t="s">
        <v>12255</v>
      </c>
      <c r="C4323" s="502" t="s">
        <v>13</v>
      </c>
      <c r="D4323" s="502" t="s">
        <v>1335</v>
      </c>
      <c r="E4323" s="504">
        <v>33.24</v>
      </c>
    </row>
    <row r="4324" spans="1:5">
      <c r="A4324" s="502">
        <v>11823</v>
      </c>
      <c r="B4324" s="503" t="s">
        <v>12256</v>
      </c>
      <c r="C4324" s="502" t="s">
        <v>13</v>
      </c>
      <c r="D4324" s="502" t="s">
        <v>1308</v>
      </c>
      <c r="E4324" s="504">
        <v>14</v>
      </c>
    </row>
    <row r="4325" spans="1:5">
      <c r="A4325" s="502">
        <v>11822</v>
      </c>
      <c r="B4325" s="503" t="s">
        <v>12257</v>
      </c>
      <c r="C4325" s="502" t="s">
        <v>13</v>
      </c>
      <c r="D4325" s="502" t="s">
        <v>1308</v>
      </c>
      <c r="E4325" s="504">
        <v>26.86</v>
      </c>
    </row>
    <row r="4326" spans="1:5">
      <c r="A4326" s="502">
        <v>11831</v>
      </c>
      <c r="B4326" s="503" t="s">
        <v>12258</v>
      </c>
      <c r="C4326" s="502" t="s">
        <v>13</v>
      </c>
      <c r="D4326" s="502" t="s">
        <v>1308</v>
      </c>
      <c r="E4326" s="504">
        <v>16.16</v>
      </c>
    </row>
    <row r="4327" spans="1:5">
      <c r="A4327" s="502">
        <v>7613</v>
      </c>
      <c r="B4327" s="503" t="s">
        <v>12259</v>
      </c>
      <c r="C4327" s="502" t="s">
        <v>13</v>
      </c>
      <c r="D4327" s="502" t="s">
        <v>1308</v>
      </c>
      <c r="E4327" s="504"/>
    </row>
    <row r="4328" spans="1:5">
      <c r="A4328" s="502">
        <v>7619</v>
      </c>
      <c r="B4328" s="503" t="s">
        <v>12260</v>
      </c>
      <c r="C4328" s="502" t="s">
        <v>13</v>
      </c>
      <c r="D4328" s="502" t="s">
        <v>1308</v>
      </c>
      <c r="E4328" s="504"/>
    </row>
    <row r="4329" spans="1:5">
      <c r="A4329" s="502">
        <v>12076</v>
      </c>
      <c r="B4329" s="503" t="s">
        <v>12261</v>
      </c>
      <c r="C4329" s="502" t="s">
        <v>13</v>
      </c>
      <c r="D4329" s="502" t="s">
        <v>1308</v>
      </c>
      <c r="E4329" s="504"/>
    </row>
    <row r="4330" spans="1:5">
      <c r="A4330" s="502">
        <v>7614</v>
      </c>
      <c r="B4330" s="503" t="s">
        <v>12262</v>
      </c>
      <c r="C4330" s="502" t="s">
        <v>13</v>
      </c>
      <c r="D4330" s="502" t="s">
        <v>1308</v>
      </c>
      <c r="E4330" s="504"/>
    </row>
    <row r="4331" spans="1:5">
      <c r="A4331" s="502">
        <v>7618</v>
      </c>
      <c r="B4331" s="503" t="s">
        <v>12263</v>
      </c>
      <c r="C4331" s="502" t="s">
        <v>13</v>
      </c>
      <c r="D4331" s="502" t="s">
        <v>1308</v>
      </c>
      <c r="E4331" s="504"/>
    </row>
    <row r="4332" spans="1:5">
      <c r="A4332" s="502">
        <v>7620</v>
      </c>
      <c r="B4332" s="503" t="s">
        <v>12264</v>
      </c>
      <c r="C4332" s="502" t="s">
        <v>13</v>
      </c>
      <c r="D4332" s="502" t="s">
        <v>1308</v>
      </c>
      <c r="E4332" s="504"/>
    </row>
    <row r="4333" spans="1:5">
      <c r="A4333" s="502">
        <v>7610</v>
      </c>
      <c r="B4333" s="503" t="s">
        <v>12265</v>
      </c>
      <c r="C4333" s="502" t="s">
        <v>13</v>
      </c>
      <c r="D4333" s="502" t="s">
        <v>1308</v>
      </c>
      <c r="E4333" s="504"/>
    </row>
    <row r="4334" spans="1:5">
      <c r="A4334" s="502">
        <v>7615</v>
      </c>
      <c r="B4334" s="503" t="s">
        <v>12266</v>
      </c>
      <c r="C4334" s="502" t="s">
        <v>13</v>
      </c>
      <c r="D4334" s="502" t="s">
        <v>1308</v>
      </c>
      <c r="E4334" s="504"/>
    </row>
    <row r="4335" spans="1:5">
      <c r="A4335" s="502">
        <v>7617</v>
      </c>
      <c r="B4335" s="503" t="s">
        <v>12267</v>
      </c>
      <c r="C4335" s="502" t="s">
        <v>13</v>
      </c>
      <c r="D4335" s="502" t="s">
        <v>1308</v>
      </c>
      <c r="E4335" s="504"/>
    </row>
    <row r="4336" spans="1:5">
      <c r="A4336" s="502">
        <v>7616</v>
      </c>
      <c r="B4336" s="503" t="s">
        <v>12268</v>
      </c>
      <c r="C4336" s="502" t="s">
        <v>13</v>
      </c>
      <c r="D4336" s="502" t="s">
        <v>1308</v>
      </c>
      <c r="E4336" s="504"/>
    </row>
    <row r="4337" spans="1:5">
      <c r="A4337" s="502">
        <v>7611</v>
      </c>
      <c r="B4337" s="503" t="s">
        <v>12269</v>
      </c>
      <c r="C4337" s="502" t="s">
        <v>13</v>
      </c>
      <c r="D4337" s="502" t="s">
        <v>1335</v>
      </c>
      <c r="E4337" s="504"/>
    </row>
    <row r="4338" spans="1:5">
      <c r="A4338" s="502">
        <v>7612</v>
      </c>
      <c r="B4338" s="503" t="s">
        <v>12270</v>
      </c>
      <c r="C4338" s="502" t="s">
        <v>13</v>
      </c>
      <c r="D4338" s="502" t="s">
        <v>1308</v>
      </c>
      <c r="E4338" s="504"/>
    </row>
    <row r="4339" spans="1:5">
      <c r="A4339" s="502">
        <v>37371</v>
      </c>
      <c r="B4339" s="503" t="s">
        <v>12271</v>
      </c>
      <c r="C4339" s="502" t="s">
        <v>250</v>
      </c>
      <c r="D4339" s="502" t="s">
        <v>1335</v>
      </c>
      <c r="E4339" s="504">
        <v>1.5</v>
      </c>
    </row>
    <row r="4340" spans="1:5">
      <c r="A4340" s="502">
        <v>40861</v>
      </c>
      <c r="B4340" s="503" t="s">
        <v>12272</v>
      </c>
      <c r="C4340" s="502" t="s">
        <v>1176</v>
      </c>
      <c r="D4340" s="502" t="s">
        <v>1335</v>
      </c>
      <c r="E4340" s="504">
        <v>282.98</v>
      </c>
    </row>
    <row r="4341" spans="1:5">
      <c r="A4341" s="502">
        <v>36509</v>
      </c>
      <c r="B4341" s="503" t="s">
        <v>12273</v>
      </c>
      <c r="C4341" s="502" t="s">
        <v>13</v>
      </c>
      <c r="D4341" s="502" t="s">
        <v>1308</v>
      </c>
      <c r="E4341" s="504"/>
    </row>
    <row r="4342" spans="1:5">
      <c r="A4342" s="502">
        <v>36510</v>
      </c>
      <c r="B4342" s="503" t="s">
        <v>12274</v>
      </c>
      <c r="C4342" s="502" t="s">
        <v>13</v>
      </c>
      <c r="D4342" s="502" t="s">
        <v>1308</v>
      </c>
      <c r="E4342" s="504"/>
    </row>
    <row r="4343" spans="1:5">
      <c r="A4343" s="502">
        <v>25020</v>
      </c>
      <c r="B4343" s="503" t="s">
        <v>12275</v>
      </c>
      <c r="C4343" s="502" t="s">
        <v>13</v>
      </c>
      <c r="D4343" s="502" t="s">
        <v>1308</v>
      </c>
      <c r="E4343" s="504"/>
    </row>
    <row r="4344" spans="1:5">
      <c r="A4344" s="502">
        <v>7622</v>
      </c>
      <c r="B4344" s="503" t="s">
        <v>12276</v>
      </c>
      <c r="C4344" s="502" t="s">
        <v>13</v>
      </c>
      <c r="D4344" s="502" t="s">
        <v>1308</v>
      </c>
      <c r="E4344" s="504"/>
    </row>
    <row r="4345" spans="1:5">
      <c r="A4345" s="502">
        <v>7624</v>
      </c>
      <c r="B4345" s="503" t="s">
        <v>12277</v>
      </c>
      <c r="C4345" s="502" t="s">
        <v>13</v>
      </c>
      <c r="D4345" s="502" t="s">
        <v>1335</v>
      </c>
      <c r="E4345" s="504"/>
    </row>
    <row r="4346" spans="1:5">
      <c r="A4346" s="502">
        <v>7625</v>
      </c>
      <c r="B4346" s="503" t="s">
        <v>12278</v>
      </c>
      <c r="C4346" s="502" t="s">
        <v>13</v>
      </c>
      <c r="D4346" s="502" t="s">
        <v>1308</v>
      </c>
      <c r="E4346" s="504"/>
    </row>
    <row r="4347" spans="1:5">
      <c r="A4347" s="502">
        <v>7623</v>
      </c>
      <c r="B4347" s="503" t="s">
        <v>12279</v>
      </c>
      <c r="C4347" s="502" t="s">
        <v>13</v>
      </c>
      <c r="D4347" s="502" t="s">
        <v>1308</v>
      </c>
      <c r="E4347" s="504"/>
    </row>
    <row r="4348" spans="1:5">
      <c r="A4348" s="502">
        <v>36508</v>
      </c>
      <c r="B4348" s="503" t="s">
        <v>12280</v>
      </c>
      <c r="C4348" s="502" t="s">
        <v>13</v>
      </c>
      <c r="D4348" s="502" t="s">
        <v>1308</v>
      </c>
      <c r="E4348" s="504"/>
    </row>
    <row r="4349" spans="1:5">
      <c r="A4349" s="502">
        <v>13238</v>
      </c>
      <c r="B4349" s="503" t="s">
        <v>12281</v>
      </c>
      <c r="C4349" s="502" t="s">
        <v>13</v>
      </c>
      <c r="D4349" s="502" t="s">
        <v>1308</v>
      </c>
      <c r="E4349" s="504"/>
    </row>
    <row r="4350" spans="1:5">
      <c r="A4350" s="502">
        <v>36511</v>
      </c>
      <c r="B4350" s="503" t="s">
        <v>12282</v>
      </c>
      <c r="C4350" s="502" t="s">
        <v>13</v>
      </c>
      <c r="D4350" s="502" t="s">
        <v>1308</v>
      </c>
      <c r="E4350" s="504"/>
    </row>
    <row r="4351" spans="1:5">
      <c r="A4351" s="502">
        <v>36515</v>
      </c>
      <c r="B4351" s="503" t="s">
        <v>12283</v>
      </c>
      <c r="C4351" s="502" t="s">
        <v>13</v>
      </c>
      <c r="D4351" s="502" t="s">
        <v>1308</v>
      </c>
      <c r="E4351" s="504"/>
    </row>
    <row r="4352" spans="1:5">
      <c r="A4352" s="502">
        <v>10598</v>
      </c>
      <c r="B4352" s="503" t="s">
        <v>12284</v>
      </c>
      <c r="C4352" s="502" t="s">
        <v>13</v>
      </c>
      <c r="D4352" s="502" t="s">
        <v>1308</v>
      </c>
      <c r="E4352" s="504"/>
    </row>
    <row r="4353" spans="1:5">
      <c r="A4353" s="502">
        <v>7640</v>
      </c>
      <c r="B4353" s="503" t="s">
        <v>12285</v>
      </c>
      <c r="C4353" s="502" t="s">
        <v>13</v>
      </c>
      <c r="D4353" s="502" t="s">
        <v>1335</v>
      </c>
      <c r="E4353" s="504"/>
    </row>
    <row r="4354" spans="1:5">
      <c r="A4354" s="502">
        <v>36513</v>
      </c>
      <c r="B4354" s="503" t="s">
        <v>12286</v>
      </c>
      <c r="C4354" s="502" t="s">
        <v>13</v>
      </c>
      <c r="D4354" s="502" t="s">
        <v>1308</v>
      </c>
      <c r="E4354" s="504"/>
    </row>
    <row r="4355" spans="1:5">
      <c r="A4355" s="502">
        <v>36514</v>
      </c>
      <c r="B4355" s="503" t="s">
        <v>12287</v>
      </c>
      <c r="C4355" s="502" t="s">
        <v>13</v>
      </c>
      <c r="D4355" s="502" t="s">
        <v>1308</v>
      </c>
      <c r="E4355" s="504"/>
    </row>
    <row r="4356" spans="1:5">
      <c r="A4356" s="502">
        <v>11572</v>
      </c>
      <c r="B4356" s="503" t="s">
        <v>12288</v>
      </c>
      <c r="C4356" s="502" t="s">
        <v>13</v>
      </c>
      <c r="D4356" s="502" t="s">
        <v>1308</v>
      </c>
      <c r="E4356" s="504">
        <v>30.97</v>
      </c>
    </row>
    <row r="4357" spans="1:5">
      <c r="A4357" s="502">
        <v>36149</v>
      </c>
      <c r="B4357" s="503" t="s">
        <v>12289</v>
      </c>
      <c r="C4357" s="502" t="s">
        <v>13</v>
      </c>
      <c r="D4357" s="502" t="s">
        <v>1308</v>
      </c>
      <c r="E4357" s="504">
        <v>162.03</v>
      </c>
    </row>
    <row r="4358" spans="1:5">
      <c r="A4358" s="502">
        <v>42407</v>
      </c>
      <c r="B4358" s="503" t="s">
        <v>12290</v>
      </c>
      <c r="C4358" s="502" t="s">
        <v>12</v>
      </c>
      <c r="D4358" s="502" t="s">
        <v>1308</v>
      </c>
      <c r="E4358" s="504">
        <v>5.79</v>
      </c>
    </row>
    <row r="4359" spans="1:5">
      <c r="A4359" s="502">
        <v>11581</v>
      </c>
      <c r="B4359" s="503" t="s">
        <v>12291</v>
      </c>
      <c r="C4359" s="502" t="s">
        <v>12</v>
      </c>
      <c r="D4359" s="502" t="s">
        <v>1308</v>
      </c>
      <c r="E4359" s="504">
        <v>20.440000000000001</v>
      </c>
    </row>
    <row r="4360" spans="1:5">
      <c r="A4360" s="502">
        <v>43605</v>
      </c>
      <c r="B4360" s="503" t="s">
        <v>12292</v>
      </c>
      <c r="C4360" s="502" t="s">
        <v>12</v>
      </c>
      <c r="D4360" s="502" t="s">
        <v>1308</v>
      </c>
      <c r="E4360" s="504">
        <v>41.83</v>
      </c>
    </row>
    <row r="4361" spans="1:5">
      <c r="A4361" s="502">
        <v>11580</v>
      </c>
      <c r="B4361" s="503" t="s">
        <v>12293</v>
      </c>
      <c r="C4361" s="502" t="s">
        <v>12</v>
      </c>
      <c r="D4361" s="502" t="s">
        <v>1308</v>
      </c>
      <c r="E4361" s="504">
        <v>8.1999999999999993</v>
      </c>
    </row>
    <row r="4362" spans="1:5">
      <c r="A4362" s="502">
        <v>38386</v>
      </c>
      <c r="B4362" s="503" t="s">
        <v>12294</v>
      </c>
      <c r="C4362" s="502" t="s">
        <v>13</v>
      </c>
      <c r="D4362" s="502" t="s">
        <v>1308</v>
      </c>
      <c r="E4362" s="504">
        <v>6.11</v>
      </c>
    </row>
    <row r="4363" spans="1:5">
      <c r="A4363" s="502">
        <v>10743</v>
      </c>
      <c r="B4363" s="503" t="s">
        <v>12295</v>
      </c>
      <c r="C4363" s="502" t="s">
        <v>13</v>
      </c>
      <c r="D4363" s="502" t="s">
        <v>1308</v>
      </c>
      <c r="E4363" s="504"/>
    </row>
    <row r="4364" spans="1:5">
      <c r="A4364" s="502">
        <v>39848</v>
      </c>
      <c r="B4364" s="503" t="s">
        <v>12296</v>
      </c>
      <c r="C4364" s="502" t="s">
        <v>12</v>
      </c>
      <c r="D4364" s="502" t="s">
        <v>1308</v>
      </c>
      <c r="E4364" s="504"/>
    </row>
    <row r="4365" spans="1:5">
      <c r="A4365" s="502">
        <v>7667</v>
      </c>
      <c r="B4365" s="503" t="s">
        <v>12297</v>
      </c>
      <c r="C4365" s="502" t="s">
        <v>12</v>
      </c>
      <c r="D4365" s="502" t="s">
        <v>1308</v>
      </c>
      <c r="E4365" s="504"/>
    </row>
    <row r="4366" spans="1:5">
      <c r="A4366" s="502">
        <v>7660</v>
      </c>
      <c r="B4366" s="503" t="s">
        <v>12298</v>
      </c>
      <c r="C4366" s="502" t="s">
        <v>12</v>
      </c>
      <c r="D4366" s="502" t="s">
        <v>1308</v>
      </c>
      <c r="E4366" s="504"/>
    </row>
    <row r="4367" spans="1:5">
      <c r="A4367" s="502">
        <v>7676</v>
      </c>
      <c r="B4367" s="503" t="s">
        <v>12299</v>
      </c>
      <c r="C4367" s="502" t="s">
        <v>12</v>
      </c>
      <c r="D4367" s="502" t="s">
        <v>1308</v>
      </c>
      <c r="E4367" s="504"/>
    </row>
    <row r="4368" spans="1:5">
      <c r="A4368" s="502">
        <v>20999</v>
      </c>
      <c r="B4368" s="503" t="s">
        <v>12300</v>
      </c>
      <c r="C4368" s="502" t="s">
        <v>12</v>
      </c>
      <c r="D4368" s="502" t="s">
        <v>1308</v>
      </c>
      <c r="E4368" s="504">
        <v>8.49</v>
      </c>
    </row>
    <row r="4369" spans="1:5">
      <c r="A4369" s="502">
        <v>21001</v>
      </c>
      <c r="B4369" s="503" t="s">
        <v>12301</v>
      </c>
      <c r="C4369" s="502" t="s">
        <v>12</v>
      </c>
      <c r="D4369" s="502" t="s">
        <v>1335</v>
      </c>
      <c r="E4369" s="504">
        <v>15.84</v>
      </c>
    </row>
    <row r="4370" spans="1:5">
      <c r="A4370" s="502">
        <v>21003</v>
      </c>
      <c r="B4370" s="503" t="s">
        <v>12302</v>
      </c>
      <c r="C4370" s="502" t="s">
        <v>12</v>
      </c>
      <c r="D4370" s="502" t="s">
        <v>1308</v>
      </c>
      <c r="E4370" s="504">
        <v>26.03</v>
      </c>
    </row>
    <row r="4371" spans="1:5">
      <c r="A4371" s="502">
        <v>21006</v>
      </c>
      <c r="B4371" s="503" t="s">
        <v>12303</v>
      </c>
      <c r="C4371" s="502" t="s">
        <v>12</v>
      </c>
      <c r="D4371" s="502" t="s">
        <v>1308</v>
      </c>
      <c r="E4371" s="504">
        <v>55.24</v>
      </c>
    </row>
    <row r="4372" spans="1:5">
      <c r="A4372" s="502">
        <v>21019</v>
      </c>
      <c r="B4372" s="503" t="s">
        <v>12304</v>
      </c>
      <c r="C4372" s="502" t="s">
        <v>12</v>
      </c>
      <c r="D4372" s="502" t="s">
        <v>1308</v>
      </c>
      <c r="E4372" s="504">
        <v>19.2</v>
      </c>
    </row>
    <row r="4373" spans="1:5">
      <c r="A4373" s="502">
        <v>21021</v>
      </c>
      <c r="B4373" s="503" t="s">
        <v>12305</v>
      </c>
      <c r="C4373" s="502" t="s">
        <v>12</v>
      </c>
      <c r="D4373" s="502" t="s">
        <v>1308</v>
      </c>
      <c r="E4373" s="504">
        <v>30.35</v>
      </c>
    </row>
    <row r="4374" spans="1:5">
      <c r="A4374" s="502">
        <v>21024</v>
      </c>
      <c r="B4374" s="503" t="s">
        <v>12306</v>
      </c>
      <c r="C4374" s="502" t="s">
        <v>12</v>
      </c>
      <c r="D4374" s="502" t="s">
        <v>1308</v>
      </c>
      <c r="E4374" s="504">
        <v>65.03</v>
      </c>
    </row>
    <row r="4375" spans="1:5">
      <c r="A4375" s="502">
        <v>40624</v>
      </c>
      <c r="B4375" s="503" t="s">
        <v>12307</v>
      </c>
      <c r="C4375" s="502" t="s">
        <v>12</v>
      </c>
      <c r="D4375" s="502" t="s">
        <v>1308</v>
      </c>
      <c r="E4375" s="504"/>
    </row>
    <row r="4376" spans="1:5">
      <c r="A4376" s="502">
        <v>42575</v>
      </c>
      <c r="B4376" s="503" t="s">
        <v>12308</v>
      </c>
      <c r="C4376" s="502" t="s">
        <v>12</v>
      </c>
      <c r="D4376" s="502" t="s">
        <v>1308</v>
      </c>
      <c r="E4376" s="504"/>
    </row>
    <row r="4377" spans="1:5">
      <c r="A4377" s="502">
        <v>42574</v>
      </c>
      <c r="B4377" s="503" t="s">
        <v>12309</v>
      </c>
      <c r="C4377" s="502" t="s">
        <v>12</v>
      </c>
      <c r="D4377" s="502" t="s">
        <v>1308</v>
      </c>
      <c r="E4377" s="504"/>
    </row>
    <row r="4378" spans="1:5">
      <c r="A4378" s="502">
        <v>13127</v>
      </c>
      <c r="B4378" s="503" t="s">
        <v>12310</v>
      </c>
      <c r="C4378" s="502" t="s">
        <v>12</v>
      </c>
      <c r="D4378" s="502" t="s">
        <v>1308</v>
      </c>
      <c r="E4378" s="504"/>
    </row>
    <row r="4379" spans="1:5">
      <c r="A4379" s="502">
        <v>13137</v>
      </c>
      <c r="B4379" s="503" t="s">
        <v>12311</v>
      </c>
      <c r="C4379" s="502" t="s">
        <v>12</v>
      </c>
      <c r="D4379" s="502" t="s">
        <v>1308</v>
      </c>
      <c r="E4379" s="504"/>
    </row>
    <row r="4380" spans="1:5">
      <c r="A4380" s="502">
        <v>20989</v>
      </c>
      <c r="B4380" s="503" t="s">
        <v>12312</v>
      </c>
      <c r="C4380" s="502" t="s">
        <v>12</v>
      </c>
      <c r="D4380" s="502" t="s">
        <v>1308</v>
      </c>
      <c r="E4380" s="504"/>
    </row>
    <row r="4381" spans="1:5">
      <c r="A4381" s="502">
        <v>21147</v>
      </c>
      <c r="B4381" s="503" t="s">
        <v>12313</v>
      </c>
      <c r="C4381" s="502" t="s">
        <v>12</v>
      </c>
      <c r="D4381" s="502" t="s">
        <v>1308</v>
      </c>
      <c r="E4381" s="504"/>
    </row>
    <row r="4382" spans="1:5">
      <c r="A4382" s="502">
        <v>21148</v>
      </c>
      <c r="B4382" s="503" t="s">
        <v>12314</v>
      </c>
      <c r="C4382" s="502" t="s">
        <v>12</v>
      </c>
      <c r="D4382" s="502" t="s">
        <v>1335</v>
      </c>
      <c r="E4382" s="504"/>
    </row>
    <row r="4383" spans="1:5">
      <c r="A4383" s="502">
        <v>20984</v>
      </c>
      <c r="B4383" s="503" t="s">
        <v>12315</v>
      </c>
      <c r="C4383" s="502" t="s">
        <v>12</v>
      </c>
      <c r="D4383" s="502" t="s">
        <v>1308</v>
      </c>
      <c r="E4383" s="504"/>
    </row>
    <row r="4384" spans="1:5">
      <c r="A4384" s="502">
        <v>13042</v>
      </c>
      <c r="B4384" s="503" t="s">
        <v>12316</v>
      </c>
      <c r="C4384" s="502" t="s">
        <v>12</v>
      </c>
      <c r="D4384" s="502" t="s">
        <v>1308</v>
      </c>
      <c r="E4384" s="504"/>
    </row>
    <row r="4385" spans="1:5">
      <c r="A4385" s="502">
        <v>42576</v>
      </c>
      <c r="B4385" s="503" t="s">
        <v>12317</v>
      </c>
      <c r="C4385" s="502" t="s">
        <v>12</v>
      </c>
      <c r="D4385" s="502" t="s">
        <v>1308</v>
      </c>
      <c r="E4385" s="504"/>
    </row>
    <row r="4386" spans="1:5">
      <c r="A4386" s="502">
        <v>21150</v>
      </c>
      <c r="B4386" s="503" t="s">
        <v>12318</v>
      </c>
      <c r="C4386" s="502" t="s">
        <v>12</v>
      </c>
      <c r="D4386" s="502" t="s">
        <v>1308</v>
      </c>
      <c r="E4386" s="504"/>
    </row>
    <row r="4387" spans="1:5">
      <c r="A4387" s="502">
        <v>13141</v>
      </c>
      <c r="B4387" s="503" t="s">
        <v>12319</v>
      </c>
      <c r="C4387" s="502" t="s">
        <v>12</v>
      </c>
      <c r="D4387" s="502" t="s">
        <v>1308</v>
      </c>
      <c r="E4387" s="504"/>
    </row>
    <row r="4388" spans="1:5">
      <c r="A4388" s="502">
        <v>21151</v>
      </c>
      <c r="B4388" s="503" t="s">
        <v>12320</v>
      </c>
      <c r="C4388" s="502" t="s">
        <v>12</v>
      </c>
      <c r="D4388" s="502" t="s">
        <v>1308</v>
      </c>
      <c r="E4388" s="504"/>
    </row>
    <row r="4389" spans="1:5">
      <c r="A4389" s="502">
        <v>13142</v>
      </c>
      <c r="B4389" s="503" t="s">
        <v>12321</v>
      </c>
      <c r="C4389" s="502" t="s">
        <v>12</v>
      </c>
      <c r="D4389" s="502" t="s">
        <v>1308</v>
      </c>
      <c r="E4389" s="504"/>
    </row>
    <row r="4390" spans="1:5">
      <c r="A4390" s="502">
        <v>42577</v>
      </c>
      <c r="B4390" s="503" t="s">
        <v>12322</v>
      </c>
      <c r="C4390" s="502" t="s">
        <v>12</v>
      </c>
      <c r="D4390" s="502" t="s">
        <v>1308</v>
      </c>
      <c r="E4390" s="504"/>
    </row>
    <row r="4391" spans="1:5">
      <c r="A4391" s="502">
        <v>20994</v>
      </c>
      <c r="B4391" s="503" t="s">
        <v>12323</v>
      </c>
      <c r="C4391" s="502" t="s">
        <v>12</v>
      </c>
      <c r="D4391" s="502" t="s">
        <v>1308</v>
      </c>
      <c r="E4391" s="504"/>
    </row>
    <row r="4392" spans="1:5">
      <c r="A4392" s="502">
        <v>7672</v>
      </c>
      <c r="B4392" s="503" t="s">
        <v>12324</v>
      </c>
      <c r="C4392" s="502" t="s">
        <v>12</v>
      </c>
      <c r="D4392" s="502" t="s">
        <v>1308</v>
      </c>
      <c r="E4392" s="504"/>
    </row>
    <row r="4393" spans="1:5">
      <c r="A4393" s="502">
        <v>20995</v>
      </c>
      <c r="B4393" s="503" t="s">
        <v>12325</v>
      </c>
      <c r="C4393" s="502" t="s">
        <v>12</v>
      </c>
      <c r="D4393" s="502" t="s">
        <v>1308</v>
      </c>
      <c r="E4393" s="504"/>
    </row>
    <row r="4394" spans="1:5">
      <c r="A4394" s="502">
        <v>7690</v>
      </c>
      <c r="B4394" s="503" t="s">
        <v>12326</v>
      </c>
      <c r="C4394" s="502" t="s">
        <v>12</v>
      </c>
      <c r="D4394" s="502" t="s">
        <v>1308</v>
      </c>
      <c r="E4394" s="504"/>
    </row>
    <row r="4395" spans="1:5">
      <c r="A4395" s="502">
        <v>20980</v>
      </c>
      <c r="B4395" s="503" t="s">
        <v>12327</v>
      </c>
      <c r="C4395" s="502" t="s">
        <v>12</v>
      </c>
      <c r="D4395" s="502" t="s">
        <v>1308</v>
      </c>
      <c r="E4395" s="504"/>
    </row>
    <row r="4396" spans="1:5">
      <c r="A4396" s="502">
        <v>7661</v>
      </c>
      <c r="B4396" s="503" t="s">
        <v>12328</v>
      </c>
      <c r="C4396" s="502" t="s">
        <v>12</v>
      </c>
      <c r="D4396" s="502" t="s">
        <v>1308</v>
      </c>
      <c r="E4396" s="504"/>
    </row>
    <row r="4397" spans="1:5">
      <c r="A4397" s="502">
        <v>21016</v>
      </c>
      <c r="B4397" s="503" t="s">
        <v>12329</v>
      </c>
      <c r="C4397" s="502" t="s">
        <v>12</v>
      </c>
      <c r="D4397" s="502" t="s">
        <v>1308</v>
      </c>
      <c r="E4397" s="504"/>
    </row>
    <row r="4398" spans="1:5">
      <c r="A4398" s="502">
        <v>21008</v>
      </c>
      <c r="B4398" s="503" t="s">
        <v>12330</v>
      </c>
      <c r="C4398" s="502" t="s">
        <v>12</v>
      </c>
      <c r="D4398" s="502" t="s">
        <v>1308</v>
      </c>
      <c r="E4398" s="504"/>
    </row>
    <row r="4399" spans="1:5">
      <c r="A4399" s="502">
        <v>21009</v>
      </c>
      <c r="B4399" s="503" t="s">
        <v>12331</v>
      </c>
      <c r="C4399" s="502" t="s">
        <v>12</v>
      </c>
      <c r="D4399" s="502" t="s">
        <v>1308</v>
      </c>
      <c r="E4399" s="504"/>
    </row>
    <row r="4400" spans="1:5">
      <c r="A4400" s="502">
        <v>21010</v>
      </c>
      <c r="B4400" s="503" t="s">
        <v>12332</v>
      </c>
      <c r="C4400" s="502" t="s">
        <v>12</v>
      </c>
      <c r="D4400" s="502" t="s">
        <v>1335</v>
      </c>
      <c r="E4400" s="504"/>
    </row>
    <row r="4401" spans="1:6">
      <c r="A4401" s="502">
        <v>21011</v>
      </c>
      <c r="B4401" s="503" t="s">
        <v>12333</v>
      </c>
      <c r="C4401" s="502" t="s">
        <v>12</v>
      </c>
      <c r="D4401" s="502" t="s">
        <v>1308</v>
      </c>
      <c r="E4401" s="504"/>
    </row>
    <row r="4402" spans="1:6">
      <c r="A4402" s="502">
        <v>21012</v>
      </c>
      <c r="B4402" s="503" t="s">
        <v>12334</v>
      </c>
      <c r="C4402" s="502" t="s">
        <v>12</v>
      </c>
      <c r="D4402" s="502" t="s">
        <v>1308</v>
      </c>
      <c r="E4402" s="514">
        <v>55.24</v>
      </c>
      <c r="F4402" s="502" t="s">
        <v>15013</v>
      </c>
    </row>
    <row r="4403" spans="1:6">
      <c r="A4403" s="502">
        <v>21013</v>
      </c>
      <c r="B4403" s="503" t="s">
        <v>12335</v>
      </c>
      <c r="C4403" s="502" t="s">
        <v>12</v>
      </c>
      <c r="D4403" s="502" t="s">
        <v>1308</v>
      </c>
      <c r="E4403" s="504"/>
    </row>
    <row r="4404" spans="1:6">
      <c r="A4404" s="502">
        <v>21014</v>
      </c>
      <c r="B4404" s="503" t="s">
        <v>12336</v>
      </c>
      <c r="C4404" s="502" t="s">
        <v>12</v>
      </c>
      <c r="D4404" s="502" t="s">
        <v>1308</v>
      </c>
      <c r="E4404" s="504"/>
    </row>
    <row r="4405" spans="1:6">
      <c r="A4405" s="502">
        <v>21015</v>
      </c>
      <c r="B4405" s="503" t="s">
        <v>12337</v>
      </c>
      <c r="C4405" s="502" t="s">
        <v>12</v>
      </c>
      <c r="D4405" s="502" t="s">
        <v>1308</v>
      </c>
      <c r="E4405" s="514">
        <v>115.89</v>
      </c>
      <c r="F4405" s="502" t="s">
        <v>15013</v>
      </c>
    </row>
    <row r="4406" spans="1:6">
      <c r="A4406" s="502">
        <v>40626</v>
      </c>
      <c r="B4406" s="503" t="s">
        <v>12338</v>
      </c>
      <c r="C4406" s="502" t="s">
        <v>12</v>
      </c>
      <c r="D4406" s="502" t="s">
        <v>1308</v>
      </c>
      <c r="E4406" s="504"/>
    </row>
    <row r="4407" spans="1:6">
      <c r="A4407" s="502">
        <v>7697</v>
      </c>
      <c r="B4407" s="503" t="s">
        <v>12339</v>
      </c>
      <c r="C4407" s="502" t="s">
        <v>12</v>
      </c>
      <c r="D4407" s="502" t="s">
        <v>1308</v>
      </c>
      <c r="E4407" s="504"/>
    </row>
    <row r="4408" spans="1:6">
      <c r="A4408" s="502">
        <v>7698</v>
      </c>
      <c r="B4408" s="503" t="s">
        <v>12340</v>
      </c>
      <c r="C4408" s="502" t="s">
        <v>12</v>
      </c>
      <c r="D4408" s="502" t="s">
        <v>1308</v>
      </c>
      <c r="E4408" s="504"/>
    </row>
    <row r="4409" spans="1:6">
      <c r="A4409" s="502">
        <v>7691</v>
      </c>
      <c r="B4409" s="503" t="s">
        <v>12341</v>
      </c>
      <c r="C4409" s="502" t="s">
        <v>12</v>
      </c>
      <c r="D4409" s="502" t="s">
        <v>1308</v>
      </c>
      <c r="E4409" s="504"/>
    </row>
    <row r="4410" spans="1:6">
      <c r="A4410" s="502">
        <v>7696</v>
      </c>
      <c r="B4410" s="503" t="s">
        <v>12342</v>
      </c>
      <c r="C4410" s="502" t="s">
        <v>12</v>
      </c>
      <c r="D4410" s="502" t="s">
        <v>1308</v>
      </c>
      <c r="E4410" s="504"/>
    </row>
    <row r="4411" spans="1:6">
      <c r="A4411" s="502">
        <v>7701</v>
      </c>
      <c r="B4411" s="503" t="s">
        <v>12343</v>
      </c>
      <c r="C4411" s="502" t="s">
        <v>12</v>
      </c>
      <c r="D4411" s="502" t="s">
        <v>1308</v>
      </c>
      <c r="E4411" s="504"/>
    </row>
    <row r="4412" spans="1:6">
      <c r="A4412" s="502">
        <v>7694</v>
      </c>
      <c r="B4412" s="503" t="s">
        <v>12344</v>
      </c>
      <c r="C4412" s="502" t="s">
        <v>12</v>
      </c>
      <c r="D4412" s="502" t="s">
        <v>1308</v>
      </c>
      <c r="E4412" s="504"/>
    </row>
    <row r="4413" spans="1:6">
      <c r="A4413" s="502">
        <v>7700</v>
      </c>
      <c r="B4413" s="503" t="s">
        <v>12345</v>
      </c>
      <c r="C4413" s="502" t="s">
        <v>12</v>
      </c>
      <c r="D4413" s="502" t="s">
        <v>1308</v>
      </c>
      <c r="E4413" s="504"/>
    </row>
    <row r="4414" spans="1:6">
      <c r="A4414" s="502">
        <v>7693</v>
      </c>
      <c r="B4414" s="503" t="s">
        <v>12346</v>
      </c>
      <c r="C4414" s="502" t="s">
        <v>12</v>
      </c>
      <c r="D4414" s="502" t="s">
        <v>1308</v>
      </c>
      <c r="E4414" s="504"/>
    </row>
    <row r="4415" spans="1:6">
      <c r="A4415" s="502">
        <v>7692</v>
      </c>
      <c r="B4415" s="503" t="s">
        <v>12347</v>
      </c>
      <c r="C4415" s="502" t="s">
        <v>12</v>
      </c>
      <c r="D4415" s="502" t="s">
        <v>1308</v>
      </c>
      <c r="E4415" s="514">
        <v>274.58999999999997</v>
      </c>
      <c r="F4415" s="502" t="s">
        <v>15013</v>
      </c>
    </row>
    <row r="4416" spans="1:6">
      <c r="A4416" s="502">
        <v>7695</v>
      </c>
      <c r="B4416" s="503" t="s">
        <v>12348</v>
      </c>
      <c r="C4416" s="502" t="s">
        <v>12</v>
      </c>
      <c r="D4416" s="502" t="s">
        <v>1308</v>
      </c>
      <c r="E4416" s="504"/>
    </row>
    <row r="4417" spans="1:5">
      <c r="A4417" s="502">
        <v>13356</v>
      </c>
      <c r="B4417" s="503" t="s">
        <v>12349</v>
      </c>
      <c r="C4417" s="502" t="s">
        <v>12</v>
      </c>
      <c r="D4417" s="502" t="s">
        <v>1308</v>
      </c>
      <c r="E4417" s="504"/>
    </row>
    <row r="4418" spans="1:5">
      <c r="A4418" s="502">
        <v>36365</v>
      </c>
      <c r="B4418" s="503" t="s">
        <v>12350</v>
      </c>
      <c r="C4418" s="502" t="s">
        <v>12</v>
      </c>
      <c r="D4418" s="502" t="s">
        <v>1308</v>
      </c>
      <c r="E4418" s="504">
        <v>38.159999999999997</v>
      </c>
    </row>
    <row r="4419" spans="1:5">
      <c r="A4419" s="502">
        <v>41930</v>
      </c>
      <c r="B4419" s="503" t="s">
        <v>12351</v>
      </c>
      <c r="C4419" s="502" t="s">
        <v>12</v>
      </c>
      <c r="D4419" s="502" t="s">
        <v>1308</v>
      </c>
      <c r="E4419" s="504">
        <v>127.11</v>
      </c>
    </row>
    <row r="4420" spans="1:5">
      <c r="A4420" s="502">
        <v>41931</v>
      </c>
      <c r="B4420" s="503" t="s">
        <v>12352</v>
      </c>
      <c r="C4420" s="502" t="s">
        <v>12</v>
      </c>
      <c r="D4420" s="502" t="s">
        <v>1308</v>
      </c>
      <c r="E4420" s="504">
        <v>199.08</v>
      </c>
    </row>
    <row r="4421" spans="1:5">
      <c r="A4421" s="502">
        <v>41932</v>
      </c>
      <c r="B4421" s="503" t="s">
        <v>12353</v>
      </c>
      <c r="C4421" s="502" t="s">
        <v>12</v>
      </c>
      <c r="D4421" s="502" t="s">
        <v>1308</v>
      </c>
      <c r="E4421" s="504">
        <v>306.42</v>
      </c>
    </row>
    <row r="4422" spans="1:5">
      <c r="A4422" s="502">
        <v>41933</v>
      </c>
      <c r="B4422" s="503" t="s">
        <v>12354</v>
      </c>
      <c r="C4422" s="502" t="s">
        <v>12</v>
      </c>
      <c r="D4422" s="502" t="s">
        <v>1308</v>
      </c>
      <c r="E4422" s="504">
        <v>433.04</v>
      </c>
    </row>
    <row r="4423" spans="1:5">
      <c r="A4423" s="502">
        <v>41934</v>
      </c>
      <c r="B4423" s="503" t="s">
        <v>12355</v>
      </c>
      <c r="C4423" s="502" t="s">
        <v>12</v>
      </c>
      <c r="D4423" s="502" t="s">
        <v>1308</v>
      </c>
      <c r="E4423" s="504">
        <v>504.33</v>
      </c>
    </row>
    <row r="4424" spans="1:5">
      <c r="A4424" s="502">
        <v>41936</v>
      </c>
      <c r="B4424" s="503" t="s">
        <v>12356</v>
      </c>
      <c r="C4424" s="502" t="s">
        <v>12</v>
      </c>
      <c r="D4424" s="502" t="s">
        <v>1308</v>
      </c>
      <c r="E4424" s="504">
        <v>74.84</v>
      </c>
    </row>
    <row r="4425" spans="1:5">
      <c r="A4425" s="502">
        <v>44812</v>
      </c>
      <c r="B4425" s="503" t="s">
        <v>12357</v>
      </c>
      <c r="C4425" s="502" t="s">
        <v>12</v>
      </c>
      <c r="D4425" s="502" t="s">
        <v>1308</v>
      </c>
      <c r="E4425" s="504">
        <v>466.45</v>
      </c>
    </row>
    <row r="4426" spans="1:5">
      <c r="A4426" s="502">
        <v>41785</v>
      </c>
      <c r="B4426" s="503" t="s">
        <v>12358</v>
      </c>
      <c r="C4426" s="502" t="s">
        <v>12</v>
      </c>
      <c r="D4426" s="502" t="s">
        <v>1308</v>
      </c>
      <c r="E4426" s="504">
        <v>1728.61</v>
      </c>
    </row>
    <row r="4427" spans="1:5">
      <c r="A4427" s="502">
        <v>41781</v>
      </c>
      <c r="B4427" s="503" t="s">
        <v>12359</v>
      </c>
      <c r="C4427" s="502" t="s">
        <v>12</v>
      </c>
      <c r="D4427" s="502" t="s">
        <v>1308</v>
      </c>
      <c r="E4427" s="504">
        <v>312.13</v>
      </c>
    </row>
    <row r="4428" spans="1:5">
      <c r="A4428" s="502">
        <v>41783</v>
      </c>
      <c r="B4428" s="503" t="s">
        <v>12360</v>
      </c>
      <c r="C4428" s="502" t="s">
        <v>12</v>
      </c>
      <c r="D4428" s="502" t="s">
        <v>1308</v>
      </c>
      <c r="E4428" s="504">
        <v>1122.1300000000001</v>
      </c>
    </row>
    <row r="4429" spans="1:5">
      <c r="A4429" s="502">
        <v>41786</v>
      </c>
      <c r="B4429" s="503" t="s">
        <v>12361</v>
      </c>
      <c r="C4429" s="502" t="s">
        <v>12</v>
      </c>
      <c r="D4429" s="502" t="s">
        <v>1308</v>
      </c>
      <c r="E4429" s="504">
        <v>2389.0500000000002</v>
      </c>
    </row>
    <row r="4430" spans="1:5">
      <c r="A4430" s="502">
        <v>41779</v>
      </c>
      <c r="B4430" s="503" t="s">
        <v>12362</v>
      </c>
      <c r="C4430" s="502" t="s">
        <v>12</v>
      </c>
      <c r="D4430" s="502" t="s">
        <v>1308</v>
      </c>
      <c r="E4430" s="504">
        <v>122.93</v>
      </c>
    </row>
    <row r="4431" spans="1:5">
      <c r="A4431" s="502">
        <v>41780</v>
      </c>
      <c r="B4431" s="503" t="s">
        <v>12363</v>
      </c>
      <c r="C4431" s="502" t="s">
        <v>12</v>
      </c>
      <c r="D4431" s="502" t="s">
        <v>1308</v>
      </c>
      <c r="E4431" s="504">
        <v>192.59</v>
      </c>
    </row>
    <row r="4432" spans="1:5">
      <c r="A4432" s="502">
        <v>41782</v>
      </c>
      <c r="B4432" s="503" t="s">
        <v>12364</v>
      </c>
      <c r="C4432" s="502" t="s">
        <v>12</v>
      </c>
      <c r="D4432" s="502" t="s">
        <v>1308</v>
      </c>
      <c r="E4432" s="504">
        <v>689.89</v>
      </c>
    </row>
    <row r="4433" spans="1:5">
      <c r="A4433" s="502">
        <v>38130</v>
      </c>
      <c r="B4433" s="503" t="s">
        <v>12365</v>
      </c>
      <c r="C4433" s="502" t="s">
        <v>12</v>
      </c>
      <c r="D4433" s="502" t="s">
        <v>1308</v>
      </c>
      <c r="E4433" s="504">
        <v>44.05</v>
      </c>
    </row>
    <row r="4434" spans="1:5">
      <c r="A4434" s="502">
        <v>44260</v>
      </c>
      <c r="B4434" s="503" t="s">
        <v>12366</v>
      </c>
      <c r="C4434" s="502" t="s">
        <v>12</v>
      </c>
      <c r="D4434" s="502" t="s">
        <v>1308</v>
      </c>
      <c r="E4434" s="504">
        <v>416.97</v>
      </c>
    </row>
    <row r="4435" spans="1:5">
      <c r="A4435" s="502">
        <v>21123</v>
      </c>
      <c r="B4435" s="503" t="s">
        <v>12367</v>
      </c>
      <c r="C4435" s="502" t="s">
        <v>12</v>
      </c>
      <c r="D4435" s="502" t="s">
        <v>1335</v>
      </c>
      <c r="E4435" s="504">
        <v>12.26</v>
      </c>
    </row>
    <row r="4436" spans="1:5">
      <c r="A4436" s="502">
        <v>21124</v>
      </c>
      <c r="B4436" s="503" t="s">
        <v>12368</v>
      </c>
      <c r="C4436" s="502" t="s">
        <v>12</v>
      </c>
      <c r="D4436" s="502" t="s">
        <v>1308</v>
      </c>
      <c r="E4436" s="504">
        <v>19.579999999999998</v>
      </c>
    </row>
    <row r="4437" spans="1:5">
      <c r="A4437" s="502">
        <v>21125</v>
      </c>
      <c r="B4437" s="503" t="s">
        <v>12369</v>
      </c>
      <c r="C4437" s="502" t="s">
        <v>12</v>
      </c>
      <c r="D4437" s="502" t="s">
        <v>1308</v>
      </c>
      <c r="E4437" s="504">
        <v>33.729999999999997</v>
      </c>
    </row>
    <row r="4438" spans="1:5">
      <c r="A4438" s="502">
        <v>38028</v>
      </c>
      <c r="B4438" s="503" t="s">
        <v>12370</v>
      </c>
      <c r="C4438" s="502" t="s">
        <v>12</v>
      </c>
      <c r="D4438" s="502" t="s">
        <v>1308</v>
      </c>
      <c r="E4438" s="504">
        <v>58.98</v>
      </c>
    </row>
    <row r="4439" spans="1:5">
      <c r="A4439" s="502">
        <v>38029</v>
      </c>
      <c r="B4439" s="503" t="s">
        <v>12371</v>
      </c>
      <c r="C4439" s="502" t="s">
        <v>12</v>
      </c>
      <c r="D4439" s="502" t="s">
        <v>1308</v>
      </c>
      <c r="E4439" s="504">
        <v>86.32</v>
      </c>
    </row>
    <row r="4440" spans="1:5">
      <c r="A4440" s="502">
        <v>38030</v>
      </c>
      <c r="B4440" s="503" t="s">
        <v>12372</v>
      </c>
      <c r="C4440" s="502" t="s">
        <v>12</v>
      </c>
      <c r="D4440" s="502" t="s">
        <v>1308</v>
      </c>
      <c r="E4440" s="504">
        <v>139.59</v>
      </c>
    </row>
    <row r="4441" spans="1:5">
      <c r="A4441" s="502">
        <v>38031</v>
      </c>
      <c r="B4441" s="503" t="s">
        <v>12373</v>
      </c>
      <c r="C4441" s="502" t="s">
        <v>12</v>
      </c>
      <c r="D4441" s="502" t="s">
        <v>1308</v>
      </c>
      <c r="E4441" s="504">
        <v>219.09</v>
      </c>
    </row>
    <row r="4442" spans="1:5">
      <c r="A4442" s="502">
        <v>39735</v>
      </c>
      <c r="B4442" s="503" t="s">
        <v>12374</v>
      </c>
      <c r="C4442" s="502" t="s">
        <v>12</v>
      </c>
      <c r="D4442" s="502" t="s">
        <v>1308</v>
      </c>
      <c r="E4442" s="504"/>
    </row>
    <row r="4443" spans="1:5">
      <c r="A4443" s="502">
        <v>39734</v>
      </c>
      <c r="B4443" s="503" t="s">
        <v>12375</v>
      </c>
      <c r="C4443" s="502" t="s">
        <v>12</v>
      </c>
      <c r="D4443" s="502" t="s">
        <v>1308</v>
      </c>
      <c r="E4443" s="504"/>
    </row>
    <row r="4444" spans="1:5">
      <c r="A4444" s="502">
        <v>39736</v>
      </c>
      <c r="B4444" s="503" t="s">
        <v>12376</v>
      </c>
      <c r="C4444" s="502" t="s">
        <v>12</v>
      </c>
      <c r="D4444" s="502" t="s">
        <v>1308</v>
      </c>
      <c r="E4444" s="504"/>
    </row>
    <row r="4445" spans="1:5">
      <c r="A4445" s="502">
        <v>39739</v>
      </c>
      <c r="B4445" s="503" t="s">
        <v>12377</v>
      </c>
      <c r="C4445" s="502" t="s">
        <v>12</v>
      </c>
      <c r="D4445" s="502" t="s">
        <v>1308</v>
      </c>
      <c r="E4445" s="504"/>
    </row>
    <row r="4446" spans="1:5">
      <c r="A4446" s="502">
        <v>39737</v>
      </c>
      <c r="B4446" s="503" t="s">
        <v>12378</v>
      </c>
      <c r="C4446" s="502" t="s">
        <v>12</v>
      </c>
      <c r="D4446" s="502" t="s">
        <v>1308</v>
      </c>
      <c r="E4446" s="504"/>
    </row>
    <row r="4447" spans="1:5">
      <c r="A4447" s="502">
        <v>39738</v>
      </c>
      <c r="B4447" s="503" t="s">
        <v>12379</v>
      </c>
      <c r="C4447" s="502" t="s">
        <v>12</v>
      </c>
      <c r="D4447" s="502" t="s">
        <v>1308</v>
      </c>
      <c r="E4447" s="504"/>
    </row>
    <row r="4448" spans="1:5">
      <c r="A4448" s="502">
        <v>39733</v>
      </c>
      <c r="B4448" s="503" t="s">
        <v>12380</v>
      </c>
      <c r="C4448" s="502" t="s">
        <v>12</v>
      </c>
      <c r="D4448" s="502" t="s">
        <v>1308</v>
      </c>
      <c r="E4448" s="504"/>
    </row>
    <row r="4449" spans="1:5">
      <c r="A4449" s="502">
        <v>39854</v>
      </c>
      <c r="B4449" s="503" t="s">
        <v>12381</v>
      </c>
      <c r="C4449" s="502" t="s">
        <v>12</v>
      </c>
      <c r="D4449" s="502" t="s">
        <v>1308</v>
      </c>
      <c r="E4449" s="504"/>
    </row>
    <row r="4450" spans="1:5">
      <c r="A4450" s="502">
        <v>39740</v>
      </c>
      <c r="B4450" s="503" t="s">
        <v>12382</v>
      </c>
      <c r="C4450" s="502" t="s">
        <v>12</v>
      </c>
      <c r="D4450" s="502" t="s">
        <v>1308</v>
      </c>
      <c r="E4450" s="504"/>
    </row>
    <row r="4451" spans="1:5">
      <c r="A4451" s="502">
        <v>39741</v>
      </c>
      <c r="B4451" s="503" t="s">
        <v>12383</v>
      </c>
      <c r="C4451" s="502" t="s">
        <v>12</v>
      </c>
      <c r="D4451" s="502" t="s">
        <v>1308</v>
      </c>
      <c r="E4451" s="504"/>
    </row>
    <row r="4452" spans="1:5">
      <c r="A4452" s="502">
        <v>39853</v>
      </c>
      <c r="B4452" s="503" t="s">
        <v>12384</v>
      </c>
      <c r="C4452" s="502" t="s">
        <v>12</v>
      </c>
      <c r="D4452" s="502" t="s">
        <v>1308</v>
      </c>
      <c r="E4452" s="504"/>
    </row>
    <row r="4453" spans="1:5">
      <c r="A4453" s="502">
        <v>39742</v>
      </c>
      <c r="B4453" s="503" t="s">
        <v>12385</v>
      </c>
      <c r="C4453" s="502" t="s">
        <v>12</v>
      </c>
      <c r="D4453" s="502" t="s">
        <v>1308</v>
      </c>
      <c r="E4453" s="504"/>
    </row>
    <row r="4454" spans="1:5">
      <c r="A4454" s="502">
        <v>39751</v>
      </c>
      <c r="B4454" s="503" t="s">
        <v>12386</v>
      </c>
      <c r="C4454" s="502" t="s">
        <v>12</v>
      </c>
      <c r="D4454" s="502" t="s">
        <v>1308</v>
      </c>
      <c r="E4454" s="504">
        <v>311.73</v>
      </c>
    </row>
    <row r="4455" spans="1:5">
      <c r="A4455" s="502">
        <v>39750</v>
      </c>
      <c r="B4455" s="503" t="s">
        <v>12387</v>
      </c>
      <c r="C4455" s="502" t="s">
        <v>12</v>
      </c>
      <c r="D4455" s="502" t="s">
        <v>1308</v>
      </c>
      <c r="E4455" s="504">
        <v>259.10000000000002</v>
      </c>
    </row>
    <row r="4456" spans="1:5">
      <c r="A4456" s="502">
        <v>39749</v>
      </c>
      <c r="B4456" s="503" t="s">
        <v>12388</v>
      </c>
      <c r="C4456" s="502" t="s">
        <v>12</v>
      </c>
      <c r="D4456" s="502" t="s">
        <v>1308</v>
      </c>
      <c r="E4456" s="504">
        <v>171.55</v>
      </c>
    </row>
    <row r="4457" spans="1:5">
      <c r="A4457" s="502">
        <v>39747</v>
      </c>
      <c r="B4457" s="503" t="s">
        <v>12389</v>
      </c>
      <c r="C4457" s="502" t="s">
        <v>12</v>
      </c>
      <c r="D4457" s="502" t="s">
        <v>1308</v>
      </c>
      <c r="E4457" s="504">
        <v>83.34</v>
      </c>
    </row>
    <row r="4458" spans="1:5">
      <c r="A4458" s="502">
        <v>39753</v>
      </c>
      <c r="B4458" s="503" t="s">
        <v>12390</v>
      </c>
      <c r="C4458" s="502" t="s">
        <v>12</v>
      </c>
      <c r="D4458" s="502" t="s">
        <v>1308</v>
      </c>
      <c r="E4458" s="504">
        <v>573.82000000000005</v>
      </c>
    </row>
    <row r="4459" spans="1:5">
      <c r="A4459" s="502">
        <v>39752</v>
      </c>
      <c r="B4459" s="503" t="s">
        <v>12391</v>
      </c>
      <c r="C4459" s="502" t="s">
        <v>12</v>
      </c>
      <c r="D4459" s="502" t="s">
        <v>1308</v>
      </c>
      <c r="E4459" s="504">
        <v>443.56</v>
      </c>
    </row>
    <row r="4460" spans="1:5">
      <c r="A4460" s="502">
        <v>39754</v>
      </c>
      <c r="B4460" s="503" t="s">
        <v>12392</v>
      </c>
      <c r="C4460" s="502" t="s">
        <v>12</v>
      </c>
      <c r="D4460" s="502" t="s">
        <v>1308</v>
      </c>
      <c r="E4460" s="504">
        <v>845.39</v>
      </c>
    </row>
    <row r="4461" spans="1:5">
      <c r="A4461" s="502">
        <v>39748</v>
      </c>
      <c r="B4461" s="503" t="s">
        <v>12393</v>
      </c>
      <c r="C4461" s="502" t="s">
        <v>12</v>
      </c>
      <c r="D4461" s="502" t="s">
        <v>1308</v>
      </c>
      <c r="E4461" s="504">
        <v>134.86000000000001</v>
      </c>
    </row>
    <row r="4462" spans="1:5">
      <c r="A4462" s="502">
        <v>39755</v>
      </c>
      <c r="B4462" s="503" t="s">
        <v>12394</v>
      </c>
      <c r="C4462" s="502" t="s">
        <v>12</v>
      </c>
      <c r="D4462" s="502" t="s">
        <v>1308</v>
      </c>
      <c r="E4462" s="504">
        <v>1281.8</v>
      </c>
    </row>
    <row r="4463" spans="1:5">
      <c r="A4463" s="502">
        <v>12742</v>
      </c>
      <c r="B4463" s="503" t="s">
        <v>12395</v>
      </c>
      <c r="C4463" s="502" t="s">
        <v>12</v>
      </c>
      <c r="D4463" s="502" t="s">
        <v>1308</v>
      </c>
      <c r="E4463" s="504">
        <v>1014.97</v>
      </c>
    </row>
    <row r="4464" spans="1:5">
      <c r="A4464" s="502">
        <v>12713</v>
      </c>
      <c r="B4464" s="503" t="s">
        <v>12396</v>
      </c>
      <c r="C4464" s="502" t="s">
        <v>12</v>
      </c>
      <c r="D4464" s="502" t="s">
        <v>1335</v>
      </c>
      <c r="E4464" s="504">
        <v>53.83</v>
      </c>
    </row>
    <row r="4465" spans="1:5">
      <c r="A4465" s="502">
        <v>12743</v>
      </c>
      <c r="B4465" s="503" t="s">
        <v>12397</v>
      </c>
      <c r="C4465" s="502" t="s">
        <v>12</v>
      </c>
      <c r="D4465" s="502" t="s">
        <v>1308</v>
      </c>
      <c r="E4465" s="504">
        <v>92.6</v>
      </c>
    </row>
    <row r="4466" spans="1:5">
      <c r="A4466" s="502">
        <v>12744</v>
      </c>
      <c r="B4466" s="503" t="s">
        <v>12398</v>
      </c>
      <c r="C4466" s="502" t="s">
        <v>12</v>
      </c>
      <c r="D4466" s="502" t="s">
        <v>1308</v>
      </c>
      <c r="E4466" s="504">
        <v>117.52</v>
      </c>
    </row>
    <row r="4467" spans="1:5">
      <c r="A4467" s="502">
        <v>12745</v>
      </c>
      <c r="B4467" s="503" t="s">
        <v>12399</v>
      </c>
      <c r="C4467" s="502" t="s">
        <v>12</v>
      </c>
      <c r="D4467" s="502" t="s">
        <v>1308</v>
      </c>
      <c r="E4467" s="504">
        <v>170.67</v>
      </c>
    </row>
    <row r="4468" spans="1:5">
      <c r="A4468" s="502">
        <v>12746</v>
      </c>
      <c r="B4468" s="503" t="s">
        <v>12400</v>
      </c>
      <c r="C4468" s="502" t="s">
        <v>12</v>
      </c>
      <c r="D4468" s="502" t="s">
        <v>1308</v>
      </c>
      <c r="E4468" s="504">
        <v>230.46</v>
      </c>
    </row>
    <row r="4469" spans="1:5">
      <c r="A4469" s="502">
        <v>12747</v>
      </c>
      <c r="B4469" s="503" t="s">
        <v>12401</v>
      </c>
      <c r="C4469" s="502" t="s">
        <v>12</v>
      </c>
      <c r="D4469" s="502" t="s">
        <v>1308</v>
      </c>
      <c r="E4469" s="504">
        <v>334.22</v>
      </c>
    </row>
    <row r="4470" spans="1:5">
      <c r="A4470" s="502">
        <v>12748</v>
      </c>
      <c r="B4470" s="503" t="s">
        <v>12402</v>
      </c>
      <c r="C4470" s="502" t="s">
        <v>12</v>
      </c>
      <c r="D4470" s="502" t="s">
        <v>1308</v>
      </c>
      <c r="E4470" s="504">
        <v>470.86</v>
      </c>
    </row>
    <row r="4471" spans="1:5">
      <c r="A4471" s="502">
        <v>12749</v>
      </c>
      <c r="B4471" s="503" t="s">
        <v>12403</v>
      </c>
      <c r="C4471" s="502" t="s">
        <v>12</v>
      </c>
      <c r="D4471" s="502" t="s">
        <v>1308</v>
      </c>
      <c r="E4471" s="504">
        <v>688.32</v>
      </c>
    </row>
    <row r="4472" spans="1:5">
      <c r="A4472" s="502">
        <v>39660</v>
      </c>
      <c r="B4472" s="503" t="s">
        <v>12404</v>
      </c>
      <c r="C4472" s="502" t="s">
        <v>12</v>
      </c>
      <c r="D4472" s="502" t="s">
        <v>1308</v>
      </c>
      <c r="E4472" s="504">
        <v>70.92</v>
      </c>
    </row>
    <row r="4473" spans="1:5">
      <c r="A4473" s="502">
        <v>39662</v>
      </c>
      <c r="B4473" s="503" t="s">
        <v>12405</v>
      </c>
      <c r="C4473" s="502" t="s">
        <v>12</v>
      </c>
      <c r="D4473" s="502" t="s">
        <v>1308</v>
      </c>
      <c r="E4473" s="504">
        <v>33.99</v>
      </c>
    </row>
    <row r="4474" spans="1:5">
      <c r="A4474" s="502">
        <v>39661</v>
      </c>
      <c r="B4474" s="503" t="s">
        <v>12406</v>
      </c>
      <c r="C4474" s="502" t="s">
        <v>12</v>
      </c>
      <c r="D4474" s="502" t="s">
        <v>1308</v>
      </c>
      <c r="E4474" s="504">
        <v>23.18</v>
      </c>
    </row>
    <row r="4475" spans="1:5">
      <c r="A4475" s="502">
        <v>39666</v>
      </c>
      <c r="B4475" s="503" t="s">
        <v>12407</v>
      </c>
      <c r="C4475" s="502" t="s">
        <v>12</v>
      </c>
      <c r="D4475" s="502" t="s">
        <v>1308</v>
      </c>
      <c r="E4475" s="504">
        <v>106.69</v>
      </c>
    </row>
    <row r="4476" spans="1:5">
      <c r="A4476" s="502">
        <v>39664</v>
      </c>
      <c r="B4476" s="503" t="s">
        <v>12408</v>
      </c>
      <c r="C4476" s="502" t="s">
        <v>12</v>
      </c>
      <c r="D4476" s="502" t="s">
        <v>1308</v>
      </c>
      <c r="E4476" s="504">
        <v>52.29</v>
      </c>
    </row>
    <row r="4477" spans="1:5">
      <c r="A4477" s="502">
        <v>39663</v>
      </c>
      <c r="B4477" s="503" t="s">
        <v>12409</v>
      </c>
      <c r="C4477" s="502" t="s">
        <v>12</v>
      </c>
      <c r="D4477" s="502" t="s">
        <v>1308</v>
      </c>
      <c r="E4477" s="504">
        <v>41.8</v>
      </c>
    </row>
    <row r="4478" spans="1:5">
      <c r="A4478" s="502">
        <v>39665</v>
      </c>
      <c r="B4478" s="503" t="s">
        <v>12410</v>
      </c>
      <c r="C4478" s="502" t="s">
        <v>12</v>
      </c>
      <c r="D4478" s="502" t="s">
        <v>1308</v>
      </c>
      <c r="E4478" s="504">
        <v>88.22</v>
      </c>
    </row>
    <row r="4479" spans="1:5">
      <c r="A4479" s="502">
        <v>7753</v>
      </c>
      <c r="B4479" s="503" t="s">
        <v>12411</v>
      </c>
      <c r="C4479" s="502" t="s">
        <v>12</v>
      </c>
      <c r="D4479" s="502" t="s">
        <v>1308</v>
      </c>
      <c r="E4479" s="504">
        <v>490.65</v>
      </c>
    </row>
    <row r="4480" spans="1:5">
      <c r="A4480" s="502">
        <v>13256</v>
      </c>
      <c r="B4480" s="503" t="s">
        <v>12412</v>
      </c>
      <c r="C4480" s="502" t="s">
        <v>12</v>
      </c>
      <c r="D4480" s="502" t="s">
        <v>1308</v>
      </c>
      <c r="E4480" s="504">
        <v>687.33</v>
      </c>
    </row>
    <row r="4481" spans="1:5">
      <c r="A4481" s="502">
        <v>7757</v>
      </c>
      <c r="B4481" s="503" t="s">
        <v>12413</v>
      </c>
      <c r="C4481" s="502" t="s">
        <v>12</v>
      </c>
      <c r="D4481" s="502" t="s">
        <v>1308</v>
      </c>
      <c r="E4481" s="504">
        <v>732.8</v>
      </c>
    </row>
    <row r="4482" spans="1:5">
      <c r="A4482" s="502">
        <v>7758</v>
      </c>
      <c r="B4482" s="503" t="s">
        <v>12414</v>
      </c>
      <c r="C4482" s="502" t="s">
        <v>12</v>
      </c>
      <c r="D4482" s="502" t="s">
        <v>1308</v>
      </c>
      <c r="E4482" s="504">
        <v>1061.6600000000001</v>
      </c>
    </row>
    <row r="4483" spans="1:5">
      <c r="A4483" s="502">
        <v>7759</v>
      </c>
      <c r="B4483" s="503" t="s">
        <v>12415</v>
      </c>
      <c r="C4483" s="502" t="s">
        <v>12</v>
      </c>
      <c r="D4483" s="502" t="s">
        <v>1308</v>
      </c>
      <c r="E4483" s="504">
        <v>2941.87</v>
      </c>
    </row>
    <row r="4484" spans="1:5">
      <c r="A4484" s="502">
        <v>40334</v>
      </c>
      <c r="B4484" s="503" t="s">
        <v>12416</v>
      </c>
      <c r="C4484" s="502" t="s">
        <v>12</v>
      </c>
      <c r="D4484" s="502" t="s">
        <v>1308</v>
      </c>
      <c r="E4484" s="504">
        <v>115.26</v>
      </c>
    </row>
    <row r="4485" spans="1:5">
      <c r="A4485" s="502">
        <v>7745</v>
      </c>
      <c r="B4485" s="503" t="s">
        <v>12417</v>
      </c>
      <c r="C4485" s="502" t="s">
        <v>12</v>
      </c>
      <c r="D4485" s="502" t="s">
        <v>1308</v>
      </c>
      <c r="E4485" s="504">
        <v>130.06</v>
      </c>
    </row>
    <row r="4486" spans="1:5">
      <c r="A4486" s="502">
        <v>7742</v>
      </c>
      <c r="B4486" s="503" t="s">
        <v>12418</v>
      </c>
      <c r="C4486" s="502" t="s">
        <v>12</v>
      </c>
      <c r="D4486" s="502" t="s">
        <v>1308</v>
      </c>
      <c r="E4486" s="504">
        <v>343.03</v>
      </c>
    </row>
    <row r="4487" spans="1:5">
      <c r="A4487" s="502">
        <v>7750</v>
      </c>
      <c r="B4487" s="503" t="s">
        <v>12419</v>
      </c>
      <c r="C4487" s="502" t="s">
        <v>12</v>
      </c>
      <c r="D4487" s="502" t="s">
        <v>1308</v>
      </c>
      <c r="E4487" s="504">
        <v>418.74</v>
      </c>
    </row>
    <row r="4488" spans="1:5">
      <c r="A4488" s="502">
        <v>7756</v>
      </c>
      <c r="B4488" s="503" t="s">
        <v>12420</v>
      </c>
      <c r="C4488" s="502" t="s">
        <v>12</v>
      </c>
      <c r="D4488" s="502" t="s">
        <v>1308</v>
      </c>
      <c r="E4488" s="504">
        <v>481.13</v>
      </c>
    </row>
    <row r="4489" spans="1:5">
      <c r="A4489" s="502">
        <v>7725</v>
      </c>
      <c r="B4489" s="503" t="s">
        <v>12421</v>
      </c>
      <c r="C4489" s="502" t="s">
        <v>12</v>
      </c>
      <c r="D4489" s="502" t="s">
        <v>1335</v>
      </c>
      <c r="E4489" s="504">
        <v>251.67</v>
      </c>
    </row>
    <row r="4490" spans="1:5">
      <c r="A4490" s="502">
        <v>7765</v>
      </c>
      <c r="B4490" s="503" t="s">
        <v>12422</v>
      </c>
      <c r="C4490" s="502" t="s">
        <v>12</v>
      </c>
      <c r="D4490" s="502" t="s">
        <v>1308</v>
      </c>
      <c r="E4490" s="504">
        <v>539.29</v>
      </c>
    </row>
    <row r="4491" spans="1:5">
      <c r="A4491" s="502">
        <v>12569</v>
      </c>
      <c r="B4491" s="503" t="s">
        <v>12423</v>
      </c>
      <c r="C4491" s="502" t="s">
        <v>12</v>
      </c>
      <c r="D4491" s="502" t="s">
        <v>1308</v>
      </c>
      <c r="E4491" s="504">
        <v>744.43</v>
      </c>
    </row>
    <row r="4492" spans="1:5">
      <c r="A4492" s="502">
        <v>7766</v>
      </c>
      <c r="B4492" s="503" t="s">
        <v>12424</v>
      </c>
      <c r="C4492" s="502" t="s">
        <v>12</v>
      </c>
      <c r="D4492" s="502" t="s">
        <v>1308</v>
      </c>
      <c r="E4492" s="504">
        <v>790.96</v>
      </c>
    </row>
    <row r="4493" spans="1:5">
      <c r="A4493" s="502">
        <v>7767</v>
      </c>
      <c r="B4493" s="503" t="s">
        <v>12425</v>
      </c>
      <c r="C4493" s="502" t="s">
        <v>12</v>
      </c>
      <c r="D4493" s="502" t="s">
        <v>1308</v>
      </c>
      <c r="E4493" s="504">
        <v>1135.68</v>
      </c>
    </row>
    <row r="4494" spans="1:5">
      <c r="A4494" s="502">
        <v>7727</v>
      </c>
      <c r="B4494" s="503" t="s">
        <v>12426</v>
      </c>
      <c r="C4494" s="502" t="s">
        <v>12</v>
      </c>
      <c r="D4494" s="502" t="s">
        <v>1308</v>
      </c>
      <c r="E4494" s="504">
        <v>3299.2</v>
      </c>
    </row>
    <row r="4495" spans="1:5">
      <c r="A4495" s="502">
        <v>7760</v>
      </c>
      <c r="B4495" s="503" t="s">
        <v>12427</v>
      </c>
      <c r="C4495" s="502" t="s">
        <v>12</v>
      </c>
      <c r="D4495" s="502" t="s">
        <v>1308</v>
      </c>
      <c r="E4495" s="504">
        <v>131.12</v>
      </c>
    </row>
    <row r="4496" spans="1:5">
      <c r="A4496" s="502">
        <v>7761</v>
      </c>
      <c r="B4496" s="503" t="s">
        <v>12428</v>
      </c>
      <c r="C4496" s="502" t="s">
        <v>12</v>
      </c>
      <c r="D4496" s="502" t="s">
        <v>1308</v>
      </c>
      <c r="E4496" s="504">
        <v>137.46</v>
      </c>
    </row>
    <row r="4497" spans="1:5">
      <c r="A4497" s="502">
        <v>7752</v>
      </c>
      <c r="B4497" s="503" t="s">
        <v>12429</v>
      </c>
      <c r="C4497" s="502" t="s">
        <v>12</v>
      </c>
      <c r="D4497" s="502" t="s">
        <v>1308</v>
      </c>
      <c r="E4497" s="504">
        <v>167.07</v>
      </c>
    </row>
    <row r="4498" spans="1:5">
      <c r="A4498" s="502">
        <v>7762</v>
      </c>
      <c r="B4498" s="503" t="s">
        <v>12430</v>
      </c>
      <c r="C4498" s="502" t="s">
        <v>12</v>
      </c>
      <c r="D4498" s="502" t="s">
        <v>1308</v>
      </c>
      <c r="E4498" s="504">
        <v>218.36</v>
      </c>
    </row>
    <row r="4499" spans="1:5">
      <c r="A4499" s="502">
        <v>7722</v>
      </c>
      <c r="B4499" s="503" t="s">
        <v>12431</v>
      </c>
      <c r="C4499" s="502" t="s">
        <v>12</v>
      </c>
      <c r="D4499" s="502" t="s">
        <v>1308</v>
      </c>
      <c r="E4499" s="504">
        <v>334.15</v>
      </c>
    </row>
    <row r="4500" spans="1:5">
      <c r="A4500" s="502">
        <v>7763</v>
      </c>
      <c r="B4500" s="503" t="s">
        <v>12432</v>
      </c>
      <c r="C4500" s="502" t="s">
        <v>12</v>
      </c>
      <c r="D4500" s="502" t="s">
        <v>1308</v>
      </c>
      <c r="E4500" s="504">
        <v>407.11</v>
      </c>
    </row>
    <row r="4501" spans="1:5">
      <c r="A4501" s="502">
        <v>7764</v>
      </c>
      <c r="B4501" s="503" t="s">
        <v>12433</v>
      </c>
      <c r="C4501" s="502" t="s">
        <v>12</v>
      </c>
      <c r="D4501" s="502" t="s">
        <v>1308</v>
      </c>
      <c r="E4501" s="504">
        <v>486.42</v>
      </c>
    </row>
    <row r="4502" spans="1:5">
      <c r="A4502" s="502">
        <v>12572</v>
      </c>
      <c r="B4502" s="503" t="s">
        <v>12434</v>
      </c>
      <c r="C4502" s="502" t="s">
        <v>12</v>
      </c>
      <c r="D4502" s="502" t="s">
        <v>1308</v>
      </c>
      <c r="E4502" s="504">
        <v>687.33</v>
      </c>
    </row>
    <row r="4503" spans="1:5">
      <c r="A4503" s="502">
        <v>12573</v>
      </c>
      <c r="B4503" s="503" t="s">
        <v>12435</v>
      </c>
      <c r="C4503" s="502" t="s">
        <v>12</v>
      </c>
      <c r="D4503" s="502" t="s">
        <v>1308</v>
      </c>
      <c r="E4503" s="504">
        <v>904.1</v>
      </c>
    </row>
    <row r="4504" spans="1:5">
      <c r="A4504" s="502">
        <v>12574</v>
      </c>
      <c r="B4504" s="503" t="s">
        <v>12436</v>
      </c>
      <c r="C4504" s="502" t="s">
        <v>12</v>
      </c>
      <c r="D4504" s="502" t="s">
        <v>1308</v>
      </c>
      <c r="E4504" s="504">
        <v>1093.17</v>
      </c>
    </row>
    <row r="4505" spans="1:5">
      <c r="A4505" s="502">
        <v>12575</v>
      </c>
      <c r="B4505" s="503" t="s">
        <v>12437</v>
      </c>
      <c r="C4505" s="502" t="s">
        <v>12</v>
      </c>
      <c r="D4505" s="502" t="s">
        <v>1308</v>
      </c>
      <c r="E4505" s="504">
        <v>1660.17</v>
      </c>
    </row>
    <row r="4506" spans="1:5">
      <c r="A4506" s="502">
        <v>12576</v>
      </c>
      <c r="B4506" s="503" t="s">
        <v>12438</v>
      </c>
      <c r="C4506" s="502" t="s">
        <v>12</v>
      </c>
      <c r="D4506" s="502" t="s">
        <v>1308</v>
      </c>
      <c r="E4506" s="504">
        <v>200.91</v>
      </c>
    </row>
    <row r="4507" spans="1:5">
      <c r="A4507" s="502">
        <v>12577</v>
      </c>
      <c r="B4507" s="503" t="s">
        <v>12439</v>
      </c>
      <c r="C4507" s="502" t="s">
        <v>12</v>
      </c>
      <c r="D4507" s="502" t="s">
        <v>1308</v>
      </c>
      <c r="E4507" s="504">
        <v>270.7</v>
      </c>
    </row>
    <row r="4508" spans="1:5">
      <c r="A4508" s="502">
        <v>12578</v>
      </c>
      <c r="B4508" s="503" t="s">
        <v>12440</v>
      </c>
      <c r="C4508" s="502" t="s">
        <v>12</v>
      </c>
      <c r="D4508" s="502" t="s">
        <v>1308</v>
      </c>
      <c r="E4508" s="504">
        <v>327.8</v>
      </c>
    </row>
    <row r="4509" spans="1:5">
      <c r="A4509" s="502">
        <v>12579</v>
      </c>
      <c r="B4509" s="503" t="s">
        <v>12441</v>
      </c>
      <c r="C4509" s="502" t="s">
        <v>12</v>
      </c>
      <c r="D4509" s="502" t="s">
        <v>1308</v>
      </c>
      <c r="E4509" s="504">
        <v>564.66999999999996</v>
      </c>
    </row>
    <row r="4510" spans="1:5">
      <c r="A4510" s="502">
        <v>12580</v>
      </c>
      <c r="B4510" s="503" t="s">
        <v>12442</v>
      </c>
      <c r="C4510" s="502" t="s">
        <v>12</v>
      </c>
      <c r="D4510" s="502" t="s">
        <v>1308</v>
      </c>
      <c r="E4510" s="504">
        <v>588.35</v>
      </c>
    </row>
    <row r="4511" spans="1:5">
      <c r="A4511" s="502">
        <v>12581</v>
      </c>
      <c r="B4511" s="503" t="s">
        <v>12443</v>
      </c>
      <c r="C4511" s="502" t="s">
        <v>12</v>
      </c>
      <c r="D4511" s="502" t="s">
        <v>1308</v>
      </c>
      <c r="E4511" s="504">
        <v>630.23</v>
      </c>
    </row>
    <row r="4512" spans="1:5">
      <c r="A4512" s="502">
        <v>7720</v>
      </c>
      <c r="B4512" s="503" t="s">
        <v>12444</v>
      </c>
      <c r="C4512" s="502" t="s">
        <v>12</v>
      </c>
      <c r="D4512" s="502" t="s">
        <v>1308</v>
      </c>
      <c r="E4512" s="504">
        <v>985.53</v>
      </c>
    </row>
    <row r="4513" spans="1:5">
      <c r="A4513" s="502">
        <v>40335</v>
      </c>
      <c r="B4513" s="503" t="s">
        <v>12445</v>
      </c>
      <c r="C4513" s="502" t="s">
        <v>12</v>
      </c>
      <c r="D4513" s="502" t="s">
        <v>1308</v>
      </c>
      <c r="E4513" s="504">
        <v>206.2</v>
      </c>
    </row>
    <row r="4514" spans="1:5">
      <c r="A4514" s="502">
        <v>7740</v>
      </c>
      <c r="B4514" s="503" t="s">
        <v>12446</v>
      </c>
      <c r="C4514" s="502" t="s">
        <v>12</v>
      </c>
      <c r="D4514" s="502" t="s">
        <v>1308</v>
      </c>
      <c r="E4514" s="504">
        <v>211.48</v>
      </c>
    </row>
    <row r="4515" spans="1:5">
      <c r="A4515" s="502">
        <v>7741</v>
      </c>
      <c r="B4515" s="503" t="s">
        <v>12447</v>
      </c>
      <c r="C4515" s="502" t="s">
        <v>12</v>
      </c>
      <c r="D4515" s="502" t="s">
        <v>1308</v>
      </c>
      <c r="E4515" s="504">
        <v>391.25</v>
      </c>
    </row>
    <row r="4516" spans="1:5">
      <c r="A4516" s="502">
        <v>7774</v>
      </c>
      <c r="B4516" s="503" t="s">
        <v>12448</v>
      </c>
      <c r="C4516" s="502" t="s">
        <v>12</v>
      </c>
      <c r="D4516" s="502" t="s">
        <v>1308</v>
      </c>
      <c r="E4516" s="504">
        <v>480.07</v>
      </c>
    </row>
    <row r="4517" spans="1:5">
      <c r="A4517" s="502">
        <v>7744</v>
      </c>
      <c r="B4517" s="503" t="s">
        <v>12449</v>
      </c>
      <c r="C4517" s="502" t="s">
        <v>12</v>
      </c>
      <c r="D4517" s="502" t="s">
        <v>1308</v>
      </c>
      <c r="E4517" s="504">
        <v>627.05999999999995</v>
      </c>
    </row>
    <row r="4518" spans="1:5">
      <c r="A4518" s="502">
        <v>7773</v>
      </c>
      <c r="B4518" s="503" t="s">
        <v>12450</v>
      </c>
      <c r="C4518" s="502" t="s">
        <v>12</v>
      </c>
      <c r="D4518" s="502" t="s">
        <v>1308</v>
      </c>
      <c r="E4518" s="504">
        <v>640.91</v>
      </c>
    </row>
    <row r="4519" spans="1:5">
      <c r="A4519" s="502">
        <v>7754</v>
      </c>
      <c r="B4519" s="503" t="s">
        <v>12451</v>
      </c>
      <c r="C4519" s="502" t="s">
        <v>12</v>
      </c>
      <c r="D4519" s="502" t="s">
        <v>1308</v>
      </c>
      <c r="E4519" s="504">
        <v>971.78</v>
      </c>
    </row>
    <row r="4520" spans="1:5">
      <c r="A4520" s="502">
        <v>7735</v>
      </c>
      <c r="B4520" s="503" t="s">
        <v>12452</v>
      </c>
      <c r="C4520" s="502" t="s">
        <v>12</v>
      </c>
      <c r="D4520" s="502" t="s">
        <v>1308</v>
      </c>
      <c r="E4520" s="504">
        <v>1258.3499999999999</v>
      </c>
    </row>
    <row r="4521" spans="1:5">
      <c r="A4521" s="502">
        <v>7755</v>
      </c>
      <c r="B4521" s="503" t="s">
        <v>12453</v>
      </c>
      <c r="C4521" s="502" t="s">
        <v>12</v>
      </c>
      <c r="D4521" s="502" t="s">
        <v>1308</v>
      </c>
      <c r="E4521" s="504">
        <v>249.55</v>
      </c>
    </row>
    <row r="4522" spans="1:5">
      <c r="A4522" s="502">
        <v>7776</v>
      </c>
      <c r="B4522" s="503" t="s">
        <v>12454</v>
      </c>
      <c r="C4522" s="502" t="s">
        <v>12</v>
      </c>
      <c r="D4522" s="502" t="s">
        <v>1308</v>
      </c>
      <c r="E4522" s="504">
        <v>520.25</v>
      </c>
    </row>
    <row r="4523" spans="1:5">
      <c r="A4523" s="502">
        <v>7743</v>
      </c>
      <c r="B4523" s="503" t="s">
        <v>12455</v>
      </c>
      <c r="C4523" s="502" t="s">
        <v>12</v>
      </c>
      <c r="D4523" s="502" t="s">
        <v>1308</v>
      </c>
      <c r="E4523" s="504">
        <v>550.91999999999996</v>
      </c>
    </row>
    <row r="4524" spans="1:5">
      <c r="A4524" s="502">
        <v>7733</v>
      </c>
      <c r="B4524" s="503" t="s">
        <v>12456</v>
      </c>
      <c r="C4524" s="502" t="s">
        <v>12</v>
      </c>
      <c r="D4524" s="502" t="s">
        <v>1308</v>
      </c>
      <c r="E4524" s="504">
        <v>719.05</v>
      </c>
    </row>
    <row r="4525" spans="1:5">
      <c r="A4525" s="502">
        <v>7775</v>
      </c>
      <c r="B4525" s="503" t="s">
        <v>12457</v>
      </c>
      <c r="C4525" s="502" t="s">
        <v>12</v>
      </c>
      <c r="D4525" s="502" t="s">
        <v>1308</v>
      </c>
      <c r="E4525" s="504">
        <v>787.79</v>
      </c>
    </row>
    <row r="4526" spans="1:5">
      <c r="A4526" s="502">
        <v>7734</v>
      </c>
      <c r="B4526" s="503" t="s">
        <v>12458</v>
      </c>
      <c r="C4526" s="502" t="s">
        <v>12</v>
      </c>
      <c r="D4526" s="502" t="s">
        <v>1308</v>
      </c>
      <c r="E4526" s="504">
        <v>1115.5899999999999</v>
      </c>
    </row>
    <row r="4527" spans="1:5">
      <c r="A4527" s="502">
        <v>7714</v>
      </c>
      <c r="B4527" s="503" t="s">
        <v>12459</v>
      </c>
      <c r="C4527" s="502" t="s">
        <v>12</v>
      </c>
      <c r="D4527" s="502" t="s">
        <v>1308</v>
      </c>
      <c r="E4527" s="504">
        <v>155.44</v>
      </c>
    </row>
    <row r="4528" spans="1:5">
      <c r="A4528" s="502">
        <v>37449</v>
      </c>
      <c r="B4528" s="503" t="s">
        <v>12460</v>
      </c>
      <c r="C4528" s="502" t="s">
        <v>12</v>
      </c>
      <c r="D4528" s="502" t="s">
        <v>1308</v>
      </c>
      <c r="E4528" s="504">
        <v>31.3</v>
      </c>
    </row>
    <row r="4529" spans="1:5">
      <c r="A4529" s="502">
        <v>37450</v>
      </c>
      <c r="B4529" s="503" t="s">
        <v>12461</v>
      </c>
      <c r="C4529" s="502" t="s">
        <v>12</v>
      </c>
      <c r="D4529" s="502" t="s">
        <v>1308</v>
      </c>
      <c r="E4529" s="504">
        <v>43.82</v>
      </c>
    </row>
    <row r="4530" spans="1:5">
      <c r="A4530" s="502">
        <v>37451</v>
      </c>
      <c r="B4530" s="503" t="s">
        <v>12462</v>
      </c>
      <c r="C4530" s="502" t="s">
        <v>12</v>
      </c>
      <c r="D4530" s="502" t="s">
        <v>1308</v>
      </c>
      <c r="E4530" s="504">
        <v>61.18</v>
      </c>
    </row>
    <row r="4531" spans="1:5">
      <c r="A4531" s="502">
        <v>37452</v>
      </c>
      <c r="B4531" s="503" t="s">
        <v>12463</v>
      </c>
      <c r="C4531" s="502" t="s">
        <v>12</v>
      </c>
      <c r="D4531" s="502" t="s">
        <v>1308</v>
      </c>
      <c r="E4531" s="504">
        <v>88.93</v>
      </c>
    </row>
    <row r="4532" spans="1:5">
      <c r="A4532" s="502">
        <v>37453</v>
      </c>
      <c r="B4532" s="503" t="s">
        <v>12464</v>
      </c>
      <c r="C4532" s="502" t="s">
        <v>12</v>
      </c>
      <c r="D4532" s="502" t="s">
        <v>1308</v>
      </c>
      <c r="E4532" s="504">
        <v>102.41</v>
      </c>
    </row>
    <row r="4533" spans="1:5">
      <c r="A4533" s="502">
        <v>7778</v>
      </c>
      <c r="B4533" s="503" t="s">
        <v>12465</v>
      </c>
      <c r="C4533" s="502" t="s">
        <v>12</v>
      </c>
      <c r="D4533" s="502" t="s">
        <v>1308</v>
      </c>
      <c r="E4533" s="504">
        <v>38.42</v>
      </c>
    </row>
    <row r="4534" spans="1:5">
      <c r="A4534" s="502">
        <v>7796</v>
      </c>
      <c r="B4534" s="503" t="s">
        <v>12466</v>
      </c>
      <c r="C4534" s="502" t="s">
        <v>12</v>
      </c>
      <c r="D4534" s="502" t="s">
        <v>1335</v>
      </c>
      <c r="E4534" s="504">
        <v>52.65</v>
      </c>
    </row>
    <row r="4535" spans="1:5">
      <c r="A4535" s="502">
        <v>7781</v>
      </c>
      <c r="B4535" s="503" t="s">
        <v>12467</v>
      </c>
      <c r="C4535" s="502" t="s">
        <v>12</v>
      </c>
      <c r="D4535" s="502" t="s">
        <v>1308</v>
      </c>
      <c r="E4535" s="504">
        <v>62.21</v>
      </c>
    </row>
    <row r="4536" spans="1:5">
      <c r="A4536" s="502">
        <v>7795</v>
      </c>
      <c r="B4536" s="503" t="s">
        <v>12468</v>
      </c>
      <c r="C4536" s="502" t="s">
        <v>12</v>
      </c>
      <c r="D4536" s="502" t="s">
        <v>1308</v>
      </c>
      <c r="E4536" s="504">
        <v>92.59</v>
      </c>
    </row>
    <row r="4537" spans="1:5">
      <c r="A4537" s="502">
        <v>7791</v>
      </c>
      <c r="B4537" s="503" t="s">
        <v>12469</v>
      </c>
      <c r="C4537" s="502" t="s">
        <v>12</v>
      </c>
      <c r="D4537" s="502" t="s">
        <v>1308</v>
      </c>
      <c r="E4537" s="504">
        <v>110.84</v>
      </c>
    </row>
    <row r="4538" spans="1:5">
      <c r="A4538" s="502">
        <v>7783</v>
      </c>
      <c r="B4538" s="503" t="s">
        <v>12470</v>
      </c>
      <c r="C4538" s="502" t="s">
        <v>12</v>
      </c>
      <c r="D4538" s="502" t="s">
        <v>1308</v>
      </c>
      <c r="E4538" s="504">
        <v>39.28</v>
      </c>
    </row>
    <row r="4539" spans="1:5">
      <c r="A4539" s="502">
        <v>7790</v>
      </c>
      <c r="B4539" s="503" t="s">
        <v>12471</v>
      </c>
      <c r="C4539" s="502" t="s">
        <v>12</v>
      </c>
      <c r="D4539" s="502" t="s">
        <v>1308</v>
      </c>
      <c r="E4539" s="504">
        <v>61.89</v>
      </c>
    </row>
    <row r="4540" spans="1:5">
      <c r="A4540" s="502">
        <v>7785</v>
      </c>
      <c r="B4540" s="503" t="s">
        <v>12472</v>
      </c>
      <c r="C4540" s="502" t="s">
        <v>12</v>
      </c>
      <c r="D4540" s="502" t="s">
        <v>1308</v>
      </c>
      <c r="E4540" s="504">
        <v>68.3</v>
      </c>
    </row>
    <row r="4541" spans="1:5">
      <c r="A4541" s="502">
        <v>7792</v>
      </c>
      <c r="B4541" s="503" t="s">
        <v>12473</v>
      </c>
      <c r="C4541" s="502" t="s">
        <v>12</v>
      </c>
      <c r="D4541" s="502" t="s">
        <v>1308</v>
      </c>
      <c r="E4541" s="504">
        <v>96.86</v>
      </c>
    </row>
    <row r="4542" spans="1:5">
      <c r="A4542" s="502">
        <v>7793</v>
      </c>
      <c r="B4542" s="503" t="s">
        <v>12474</v>
      </c>
      <c r="C4542" s="502" t="s">
        <v>12</v>
      </c>
      <c r="D4542" s="502" t="s">
        <v>1308</v>
      </c>
      <c r="E4542" s="504">
        <v>114.4</v>
      </c>
    </row>
    <row r="4543" spans="1:5">
      <c r="A4543" s="502">
        <v>13159</v>
      </c>
      <c r="B4543" s="503" t="s">
        <v>12475</v>
      </c>
      <c r="C4543" s="502" t="s">
        <v>12</v>
      </c>
      <c r="D4543" s="502" t="s">
        <v>1308</v>
      </c>
      <c r="E4543" s="504">
        <v>99.6</v>
      </c>
    </row>
    <row r="4544" spans="1:5">
      <c r="A4544" s="502">
        <v>13168</v>
      </c>
      <c r="B4544" s="503" t="s">
        <v>12476</v>
      </c>
      <c r="C4544" s="502" t="s">
        <v>12</v>
      </c>
      <c r="D4544" s="502" t="s">
        <v>1308</v>
      </c>
      <c r="E4544" s="504">
        <v>120.95</v>
      </c>
    </row>
    <row r="4545" spans="1:5">
      <c r="A4545" s="502">
        <v>13173</v>
      </c>
      <c r="B4545" s="503" t="s">
        <v>12477</v>
      </c>
      <c r="C4545" s="502" t="s">
        <v>12</v>
      </c>
      <c r="D4545" s="502" t="s">
        <v>1308</v>
      </c>
      <c r="E4545" s="504">
        <v>163.63999999999999</v>
      </c>
    </row>
    <row r="4546" spans="1:5">
      <c r="A4546" s="502">
        <v>12583</v>
      </c>
      <c r="B4546" s="503" t="s">
        <v>12478</v>
      </c>
      <c r="C4546" s="502" t="s">
        <v>12</v>
      </c>
      <c r="D4546" s="502" t="s">
        <v>1308</v>
      </c>
      <c r="E4546" s="504">
        <v>32.72</v>
      </c>
    </row>
    <row r="4547" spans="1:5">
      <c r="A4547" s="502">
        <v>12584</v>
      </c>
      <c r="B4547" s="503" t="s">
        <v>12479</v>
      </c>
      <c r="C4547" s="502" t="s">
        <v>12</v>
      </c>
      <c r="D4547" s="502" t="s">
        <v>1308</v>
      </c>
      <c r="E4547" s="504">
        <v>42.68</v>
      </c>
    </row>
    <row r="4548" spans="1:5">
      <c r="A4548" s="502">
        <v>12613</v>
      </c>
      <c r="B4548" s="503" t="s">
        <v>12480</v>
      </c>
      <c r="C4548" s="502" t="s">
        <v>13</v>
      </c>
      <c r="D4548" s="502" t="s">
        <v>1308</v>
      </c>
      <c r="E4548" s="504">
        <v>27.43</v>
      </c>
    </row>
    <row r="4549" spans="1:5">
      <c r="A4549" s="502">
        <v>1031</v>
      </c>
      <c r="B4549" s="503" t="s">
        <v>12481</v>
      </c>
      <c r="C4549" s="502" t="s">
        <v>13</v>
      </c>
      <c r="D4549" s="502" t="s">
        <v>1308</v>
      </c>
      <c r="E4549" s="504">
        <v>14.24</v>
      </c>
    </row>
    <row r="4550" spans="1:5">
      <c r="A4550" s="502">
        <v>39707</v>
      </c>
      <c r="B4550" s="503" t="s">
        <v>12482</v>
      </c>
      <c r="C4550" s="502" t="s">
        <v>12</v>
      </c>
      <c r="D4550" s="502" t="s">
        <v>1308</v>
      </c>
      <c r="E4550" s="504"/>
    </row>
    <row r="4551" spans="1:5">
      <c r="A4551" s="502">
        <v>39708</v>
      </c>
      <c r="B4551" s="503" t="s">
        <v>12483</v>
      </c>
      <c r="C4551" s="502" t="s">
        <v>12</v>
      </c>
      <c r="D4551" s="502" t="s">
        <v>1308</v>
      </c>
      <c r="E4551" s="504"/>
    </row>
    <row r="4552" spans="1:5">
      <c r="A4552" s="502">
        <v>39710</v>
      </c>
      <c r="B4552" s="503" t="s">
        <v>12484</v>
      </c>
      <c r="C4552" s="502" t="s">
        <v>12</v>
      </c>
      <c r="D4552" s="502" t="s">
        <v>1308</v>
      </c>
      <c r="E4552" s="504"/>
    </row>
    <row r="4553" spans="1:5">
      <c r="A4553" s="502">
        <v>39709</v>
      </c>
      <c r="B4553" s="503" t="s">
        <v>12485</v>
      </c>
      <c r="C4553" s="502" t="s">
        <v>12</v>
      </c>
      <c r="D4553" s="502" t="s">
        <v>1308</v>
      </c>
      <c r="E4553" s="504"/>
    </row>
    <row r="4554" spans="1:5">
      <c r="A4554" s="502">
        <v>39711</v>
      </c>
      <c r="B4554" s="503" t="s">
        <v>12486</v>
      </c>
      <c r="C4554" s="502" t="s">
        <v>12</v>
      </c>
      <c r="D4554" s="502" t="s">
        <v>1308</v>
      </c>
      <c r="E4554" s="504"/>
    </row>
    <row r="4555" spans="1:5">
      <c r="A4555" s="502">
        <v>39714</v>
      </c>
      <c r="B4555" s="503" t="s">
        <v>12487</v>
      </c>
      <c r="C4555" s="502" t="s">
        <v>12</v>
      </c>
      <c r="D4555" s="502" t="s">
        <v>1308</v>
      </c>
      <c r="E4555" s="504"/>
    </row>
    <row r="4556" spans="1:5">
      <c r="A4556" s="502">
        <v>39712</v>
      </c>
      <c r="B4556" s="503" t="s">
        <v>12488</v>
      </c>
      <c r="C4556" s="502" t="s">
        <v>12</v>
      </c>
      <c r="D4556" s="502" t="s">
        <v>1335</v>
      </c>
      <c r="E4556" s="504"/>
    </row>
    <row r="4557" spans="1:5">
      <c r="A4557" s="502">
        <v>39713</v>
      </c>
      <c r="B4557" s="503" t="s">
        <v>12489</v>
      </c>
      <c r="C4557" s="502" t="s">
        <v>12</v>
      </c>
      <c r="D4557" s="502" t="s">
        <v>1308</v>
      </c>
      <c r="E4557" s="504"/>
    </row>
    <row r="4558" spans="1:5">
      <c r="A4558" s="502">
        <v>39715</v>
      </c>
      <c r="B4558" s="503" t="s">
        <v>12490</v>
      </c>
      <c r="C4558" s="502" t="s">
        <v>12</v>
      </c>
      <c r="D4558" s="502" t="s">
        <v>1308</v>
      </c>
      <c r="E4558" s="504"/>
    </row>
    <row r="4559" spans="1:5">
      <c r="A4559" s="502">
        <v>39716</v>
      </c>
      <c r="B4559" s="503" t="s">
        <v>12491</v>
      </c>
      <c r="C4559" s="502" t="s">
        <v>12</v>
      </c>
      <c r="D4559" s="502" t="s">
        <v>1308</v>
      </c>
      <c r="E4559" s="504"/>
    </row>
    <row r="4560" spans="1:5">
      <c r="A4560" s="502">
        <v>39718</v>
      </c>
      <c r="B4560" s="503" t="s">
        <v>12492</v>
      </c>
      <c r="C4560" s="502" t="s">
        <v>12</v>
      </c>
      <c r="D4560" s="502" t="s">
        <v>1308</v>
      </c>
      <c r="E4560" s="504"/>
    </row>
    <row r="4561" spans="1:5">
      <c r="A4561" s="502">
        <v>9813</v>
      </c>
      <c r="B4561" s="503" t="s">
        <v>12493</v>
      </c>
      <c r="C4561" s="502" t="s">
        <v>12</v>
      </c>
      <c r="D4561" s="502" t="s">
        <v>1335</v>
      </c>
      <c r="E4561" s="504"/>
    </row>
    <row r="4562" spans="1:5">
      <c r="A4562" s="502">
        <v>9815</v>
      </c>
      <c r="B4562" s="503" t="s">
        <v>12494</v>
      </c>
      <c r="C4562" s="502" t="s">
        <v>12</v>
      </c>
      <c r="D4562" s="502" t="s">
        <v>1308</v>
      </c>
      <c r="E4562" s="504"/>
    </row>
    <row r="4563" spans="1:5">
      <c r="A4563" s="502">
        <v>44543</v>
      </c>
      <c r="B4563" s="503" t="s">
        <v>12495</v>
      </c>
      <c r="C4563" s="502" t="s">
        <v>12</v>
      </c>
      <c r="D4563" s="502" t="s">
        <v>1308</v>
      </c>
      <c r="E4563" s="504"/>
    </row>
    <row r="4564" spans="1:5">
      <c r="A4564" s="502">
        <v>44526</v>
      </c>
      <c r="B4564" s="503" t="s">
        <v>12496</v>
      </c>
      <c r="C4564" s="502" t="s">
        <v>12</v>
      </c>
      <c r="D4564" s="502" t="s">
        <v>1308</v>
      </c>
      <c r="E4564" s="504"/>
    </row>
    <row r="4565" spans="1:5">
      <c r="A4565" s="502">
        <v>44545</v>
      </c>
      <c r="B4565" s="503" t="s">
        <v>12497</v>
      </c>
      <c r="C4565" s="502" t="s">
        <v>12</v>
      </c>
      <c r="D4565" s="502" t="s">
        <v>1308</v>
      </c>
      <c r="E4565" s="504"/>
    </row>
    <row r="4566" spans="1:5">
      <c r="A4566" s="502">
        <v>44525</v>
      </c>
      <c r="B4566" s="503" t="s">
        <v>12498</v>
      </c>
      <c r="C4566" s="502" t="s">
        <v>12</v>
      </c>
      <c r="D4566" s="502" t="s">
        <v>1308</v>
      </c>
      <c r="E4566" s="504"/>
    </row>
    <row r="4567" spans="1:5">
      <c r="A4567" s="502">
        <v>44547</v>
      </c>
      <c r="B4567" s="503" t="s">
        <v>12499</v>
      </c>
      <c r="C4567" s="502" t="s">
        <v>12</v>
      </c>
      <c r="D4567" s="502" t="s">
        <v>1308</v>
      </c>
      <c r="E4567" s="504"/>
    </row>
    <row r="4568" spans="1:5">
      <c r="A4568" s="502">
        <v>44519</v>
      </c>
      <c r="B4568" s="503" t="s">
        <v>12500</v>
      </c>
      <c r="C4568" s="502" t="s">
        <v>12</v>
      </c>
      <c r="D4568" s="502" t="s">
        <v>1308</v>
      </c>
      <c r="E4568" s="504"/>
    </row>
    <row r="4569" spans="1:5">
      <c r="A4569" s="502">
        <v>44520</v>
      </c>
      <c r="B4569" s="503" t="s">
        <v>12501</v>
      </c>
      <c r="C4569" s="502" t="s">
        <v>12</v>
      </c>
      <c r="D4569" s="502" t="s">
        <v>1308</v>
      </c>
      <c r="E4569" s="504"/>
    </row>
    <row r="4570" spans="1:5">
      <c r="A4570" s="502">
        <v>44521</v>
      </c>
      <c r="B4570" s="503" t="s">
        <v>12502</v>
      </c>
      <c r="C4570" s="502" t="s">
        <v>12</v>
      </c>
      <c r="D4570" s="502" t="s">
        <v>1308</v>
      </c>
      <c r="E4570" s="504"/>
    </row>
    <row r="4571" spans="1:5">
      <c r="A4571" s="502">
        <v>44522</v>
      </c>
      <c r="B4571" s="503" t="s">
        <v>12503</v>
      </c>
      <c r="C4571" s="502" t="s">
        <v>12</v>
      </c>
      <c r="D4571" s="502" t="s">
        <v>1308</v>
      </c>
      <c r="E4571" s="504"/>
    </row>
    <row r="4572" spans="1:5">
      <c r="A4572" s="502">
        <v>44523</v>
      </c>
      <c r="B4572" s="503" t="s">
        <v>12504</v>
      </c>
      <c r="C4572" s="502" t="s">
        <v>12</v>
      </c>
      <c r="D4572" s="502" t="s">
        <v>1308</v>
      </c>
      <c r="E4572" s="504"/>
    </row>
    <row r="4573" spans="1:5">
      <c r="A4573" s="502">
        <v>44527</v>
      </c>
      <c r="B4573" s="503" t="s">
        <v>12505</v>
      </c>
      <c r="C4573" s="502" t="s">
        <v>12</v>
      </c>
      <c r="D4573" s="502" t="s">
        <v>1308</v>
      </c>
      <c r="E4573" s="504"/>
    </row>
    <row r="4574" spans="1:5">
      <c r="A4574" s="502">
        <v>44524</v>
      </c>
      <c r="B4574" s="503" t="s">
        <v>12506</v>
      </c>
      <c r="C4574" s="502" t="s">
        <v>12</v>
      </c>
      <c r="D4574" s="502" t="s">
        <v>1308</v>
      </c>
      <c r="E4574" s="504"/>
    </row>
    <row r="4575" spans="1:5">
      <c r="A4575" s="502">
        <v>44542</v>
      </c>
      <c r="B4575" s="503" t="s">
        <v>12507</v>
      </c>
      <c r="C4575" s="502" t="s">
        <v>12</v>
      </c>
      <c r="D4575" s="502" t="s">
        <v>1308</v>
      </c>
      <c r="E4575" s="504"/>
    </row>
    <row r="4576" spans="1:5">
      <c r="A4576" s="502">
        <v>9877</v>
      </c>
      <c r="B4576" s="503" t="s">
        <v>12508</v>
      </c>
      <c r="C4576" s="502" t="s">
        <v>12</v>
      </c>
      <c r="D4576" s="502" t="s">
        <v>1308</v>
      </c>
      <c r="E4576" s="504">
        <v>117.58</v>
      </c>
    </row>
    <row r="4577" spans="1:5">
      <c r="A4577" s="502">
        <v>9878</v>
      </c>
      <c r="B4577" s="503" t="s">
        <v>12509</v>
      </c>
      <c r="C4577" s="502" t="s">
        <v>12</v>
      </c>
      <c r="D4577" s="502" t="s">
        <v>1308</v>
      </c>
      <c r="E4577" s="504">
        <v>144.75</v>
      </c>
    </row>
    <row r="4578" spans="1:5">
      <c r="A4578" s="502">
        <v>41986</v>
      </c>
      <c r="B4578" s="503" t="s">
        <v>12510</v>
      </c>
      <c r="C4578" s="502" t="s">
        <v>12</v>
      </c>
      <c r="D4578" s="502" t="s">
        <v>1308</v>
      </c>
      <c r="E4578" s="504"/>
    </row>
    <row r="4579" spans="1:5">
      <c r="A4579" s="502">
        <v>43422</v>
      </c>
      <c r="B4579" s="503" t="s">
        <v>12511</v>
      </c>
      <c r="C4579" s="502" t="s">
        <v>12</v>
      </c>
      <c r="D4579" s="502" t="s">
        <v>1308</v>
      </c>
      <c r="E4579" s="504"/>
    </row>
    <row r="4580" spans="1:5">
      <c r="A4580" s="502">
        <v>41987</v>
      </c>
      <c r="B4580" s="503" t="s">
        <v>12512</v>
      </c>
      <c r="C4580" s="502" t="s">
        <v>12</v>
      </c>
      <c r="D4580" s="502" t="s">
        <v>1308</v>
      </c>
      <c r="E4580" s="504"/>
    </row>
    <row r="4581" spans="1:5">
      <c r="A4581" s="502">
        <v>41988</v>
      </c>
      <c r="B4581" s="503" t="s">
        <v>12513</v>
      </c>
      <c r="C4581" s="502" t="s">
        <v>12</v>
      </c>
      <c r="D4581" s="502" t="s">
        <v>1308</v>
      </c>
      <c r="E4581" s="504"/>
    </row>
    <row r="4582" spans="1:5">
      <c r="A4582" s="502">
        <v>41697</v>
      </c>
      <c r="B4582" s="503" t="s">
        <v>12514</v>
      </c>
      <c r="C4582" s="502" t="s">
        <v>12</v>
      </c>
      <c r="D4582" s="502" t="s">
        <v>1308</v>
      </c>
      <c r="E4582" s="504"/>
    </row>
    <row r="4583" spans="1:5">
      <c r="A4583" s="502">
        <v>41985</v>
      </c>
      <c r="B4583" s="503" t="s">
        <v>12515</v>
      </c>
      <c r="C4583" s="502" t="s">
        <v>12</v>
      </c>
      <c r="D4583" s="502" t="s">
        <v>1308</v>
      </c>
      <c r="E4583" s="504"/>
    </row>
    <row r="4584" spans="1:5">
      <c r="A4584" s="502">
        <v>41699</v>
      </c>
      <c r="B4584" s="503" t="s">
        <v>12516</v>
      </c>
      <c r="C4584" s="502" t="s">
        <v>12</v>
      </c>
      <c r="D4584" s="502" t="s">
        <v>1308</v>
      </c>
      <c r="E4584" s="504"/>
    </row>
    <row r="4585" spans="1:5">
      <c r="A4585" s="502">
        <v>38053</v>
      </c>
      <c r="B4585" s="503" t="s">
        <v>12517</v>
      </c>
      <c r="C4585" s="502" t="s">
        <v>12</v>
      </c>
      <c r="D4585" s="502" t="s">
        <v>1308</v>
      </c>
      <c r="E4585" s="504"/>
    </row>
    <row r="4586" spans="1:5">
      <c r="A4586" s="502">
        <v>38054</v>
      </c>
      <c r="B4586" s="503" t="s">
        <v>12518</v>
      </c>
      <c r="C4586" s="502" t="s">
        <v>12</v>
      </c>
      <c r="D4586" s="502" t="s">
        <v>1308</v>
      </c>
      <c r="E4586" s="504"/>
    </row>
    <row r="4587" spans="1:5">
      <c r="A4587" s="502">
        <v>38052</v>
      </c>
      <c r="B4587" s="503" t="s">
        <v>12519</v>
      </c>
      <c r="C4587" s="502" t="s">
        <v>12</v>
      </c>
      <c r="D4587" s="502" t="s">
        <v>1335</v>
      </c>
      <c r="E4587" s="504"/>
    </row>
    <row r="4588" spans="1:5">
      <c r="A4588" s="502">
        <v>38051</v>
      </c>
      <c r="B4588" s="503" t="s">
        <v>12520</v>
      </c>
      <c r="C4588" s="502" t="s">
        <v>12</v>
      </c>
      <c r="D4588" s="502" t="s">
        <v>1308</v>
      </c>
      <c r="E4588" s="504"/>
    </row>
    <row r="4589" spans="1:5">
      <c r="A4589" s="502">
        <v>38787</v>
      </c>
      <c r="B4589" s="503" t="s">
        <v>12521</v>
      </c>
      <c r="C4589" s="502" t="s">
        <v>12</v>
      </c>
      <c r="D4589" s="502" t="s">
        <v>1335</v>
      </c>
      <c r="E4589" s="504"/>
    </row>
    <row r="4590" spans="1:5">
      <c r="A4590" s="502">
        <v>38825</v>
      </c>
      <c r="B4590" s="503" t="s">
        <v>12522</v>
      </c>
      <c r="C4590" s="502" t="s">
        <v>12</v>
      </c>
      <c r="D4590" s="502" t="s">
        <v>1308</v>
      </c>
      <c r="E4590" s="504"/>
    </row>
    <row r="4591" spans="1:5">
      <c r="A4591" s="502">
        <v>38826</v>
      </c>
      <c r="B4591" s="503" t="s">
        <v>12523</v>
      </c>
      <c r="C4591" s="502" t="s">
        <v>12</v>
      </c>
      <c r="D4591" s="502" t="s">
        <v>1308</v>
      </c>
      <c r="E4591" s="504"/>
    </row>
    <row r="4592" spans="1:5">
      <c r="A4592" s="502">
        <v>38827</v>
      </c>
      <c r="B4592" s="503" t="s">
        <v>12524</v>
      </c>
      <c r="C4592" s="502" t="s">
        <v>12</v>
      </c>
      <c r="D4592" s="502" t="s">
        <v>1308</v>
      </c>
      <c r="E4592" s="504"/>
    </row>
    <row r="4593" spans="1:5">
      <c r="A4593" s="502">
        <v>38828</v>
      </c>
      <c r="B4593" s="503" t="s">
        <v>12525</v>
      </c>
      <c r="C4593" s="502" t="s">
        <v>12</v>
      </c>
      <c r="D4593" s="502" t="s">
        <v>1308</v>
      </c>
      <c r="E4593" s="504"/>
    </row>
    <row r="4594" spans="1:5">
      <c r="A4594" s="502">
        <v>38829</v>
      </c>
      <c r="B4594" s="503" t="s">
        <v>12526</v>
      </c>
      <c r="C4594" s="502" t="s">
        <v>12</v>
      </c>
      <c r="D4594" s="502" t="s">
        <v>1308</v>
      </c>
      <c r="E4594" s="504"/>
    </row>
    <row r="4595" spans="1:5">
      <c r="A4595" s="502">
        <v>38830</v>
      </c>
      <c r="B4595" s="503" t="s">
        <v>12527</v>
      </c>
      <c r="C4595" s="502" t="s">
        <v>12</v>
      </c>
      <c r="D4595" s="502" t="s">
        <v>1308</v>
      </c>
      <c r="E4595" s="504"/>
    </row>
    <row r="4596" spans="1:5">
      <c r="A4596" s="502">
        <v>38831</v>
      </c>
      <c r="B4596" s="503" t="s">
        <v>12528</v>
      </c>
      <c r="C4596" s="502" t="s">
        <v>12</v>
      </c>
      <c r="D4596" s="502" t="s">
        <v>1308</v>
      </c>
      <c r="E4596" s="504"/>
    </row>
    <row r="4597" spans="1:5">
      <c r="A4597" s="502">
        <v>36274</v>
      </c>
      <c r="B4597" s="503" t="s">
        <v>12529</v>
      </c>
      <c r="C4597" s="502" t="s">
        <v>12</v>
      </c>
      <c r="D4597" s="502" t="s">
        <v>1335</v>
      </c>
      <c r="E4597" s="504">
        <v>11.48</v>
      </c>
    </row>
    <row r="4598" spans="1:5">
      <c r="A4598" s="502">
        <v>36278</v>
      </c>
      <c r="B4598" s="503" t="s">
        <v>12530</v>
      </c>
      <c r="C4598" s="502" t="s">
        <v>12</v>
      </c>
      <c r="D4598" s="502" t="s">
        <v>1308</v>
      </c>
      <c r="E4598" s="504">
        <v>15.57</v>
      </c>
    </row>
    <row r="4599" spans="1:5">
      <c r="A4599" s="502">
        <v>38977</v>
      </c>
      <c r="B4599" s="503" t="s">
        <v>12531</v>
      </c>
      <c r="C4599" s="502" t="s">
        <v>12</v>
      </c>
      <c r="D4599" s="502" t="s">
        <v>1308</v>
      </c>
      <c r="E4599" s="504">
        <v>152.30000000000001</v>
      </c>
    </row>
    <row r="4600" spans="1:5">
      <c r="A4600" s="502">
        <v>38971</v>
      </c>
      <c r="B4600" s="503" t="s">
        <v>12532</v>
      </c>
      <c r="C4600" s="502" t="s">
        <v>12</v>
      </c>
      <c r="D4600" s="502" t="s">
        <v>1308</v>
      </c>
      <c r="E4600" s="504">
        <v>12.78</v>
      </c>
    </row>
    <row r="4601" spans="1:5">
      <c r="A4601" s="502">
        <v>38972</v>
      </c>
      <c r="B4601" s="503" t="s">
        <v>12533</v>
      </c>
      <c r="C4601" s="502" t="s">
        <v>12</v>
      </c>
      <c r="D4601" s="502" t="s">
        <v>1308</v>
      </c>
      <c r="E4601" s="504">
        <v>17.23</v>
      </c>
    </row>
    <row r="4602" spans="1:5">
      <c r="A4602" s="502">
        <v>38973</v>
      </c>
      <c r="B4602" s="503" t="s">
        <v>12534</v>
      </c>
      <c r="C4602" s="502" t="s">
        <v>12</v>
      </c>
      <c r="D4602" s="502" t="s">
        <v>1308</v>
      </c>
      <c r="E4602" s="504">
        <v>28.48</v>
      </c>
    </row>
    <row r="4603" spans="1:5">
      <c r="A4603" s="502">
        <v>38974</v>
      </c>
      <c r="B4603" s="503" t="s">
        <v>12535</v>
      </c>
      <c r="C4603" s="502" t="s">
        <v>12</v>
      </c>
      <c r="D4603" s="502" t="s">
        <v>1308</v>
      </c>
      <c r="E4603" s="504">
        <v>46.24</v>
      </c>
    </row>
    <row r="4604" spans="1:5">
      <c r="A4604" s="502">
        <v>38975</v>
      </c>
      <c r="B4604" s="503" t="s">
        <v>12536</v>
      </c>
      <c r="C4604" s="502" t="s">
        <v>12</v>
      </c>
      <c r="D4604" s="502" t="s">
        <v>1308</v>
      </c>
      <c r="E4604" s="504">
        <v>59.3</v>
      </c>
    </row>
    <row r="4605" spans="1:5">
      <c r="A4605" s="502">
        <v>38976</v>
      </c>
      <c r="B4605" s="503" t="s">
        <v>12537</v>
      </c>
      <c r="C4605" s="502" t="s">
        <v>12</v>
      </c>
      <c r="D4605" s="502" t="s">
        <v>1308</v>
      </c>
      <c r="E4605" s="504">
        <v>101.93</v>
      </c>
    </row>
    <row r="4606" spans="1:5">
      <c r="A4606" s="502">
        <v>44176</v>
      </c>
      <c r="B4606" s="503" t="s">
        <v>12538</v>
      </c>
      <c r="C4606" s="502" t="s">
        <v>12</v>
      </c>
      <c r="D4606" s="502" t="s">
        <v>1308</v>
      </c>
      <c r="E4606" s="504">
        <v>23.43</v>
      </c>
    </row>
    <row r="4607" spans="1:5">
      <c r="A4607" s="502">
        <v>38986</v>
      </c>
      <c r="B4607" s="503" t="s">
        <v>12539</v>
      </c>
      <c r="C4607" s="502" t="s">
        <v>12</v>
      </c>
      <c r="D4607" s="502" t="s">
        <v>1308</v>
      </c>
      <c r="E4607" s="504">
        <v>307.7</v>
      </c>
    </row>
    <row r="4608" spans="1:5">
      <c r="A4608" s="502">
        <v>38978</v>
      </c>
      <c r="B4608" s="503" t="s">
        <v>12540</v>
      </c>
      <c r="C4608" s="502" t="s">
        <v>12</v>
      </c>
      <c r="D4608" s="502" t="s">
        <v>1308</v>
      </c>
      <c r="E4608" s="504">
        <v>12.62</v>
      </c>
    </row>
    <row r="4609" spans="1:5">
      <c r="A4609" s="502">
        <v>38979</v>
      </c>
      <c r="B4609" s="503" t="s">
        <v>12541</v>
      </c>
      <c r="C4609" s="502" t="s">
        <v>12</v>
      </c>
      <c r="D4609" s="502" t="s">
        <v>1308</v>
      </c>
      <c r="E4609" s="504">
        <v>17.45</v>
      </c>
    </row>
    <row r="4610" spans="1:5">
      <c r="A4610" s="502">
        <v>38980</v>
      </c>
      <c r="B4610" s="503" t="s">
        <v>12542</v>
      </c>
      <c r="C4610" s="502" t="s">
        <v>12</v>
      </c>
      <c r="D4610" s="502" t="s">
        <v>1308</v>
      </c>
      <c r="E4610" s="504">
        <v>23.35</v>
      </c>
    </row>
    <row r="4611" spans="1:5">
      <c r="A4611" s="502">
        <v>38981</v>
      </c>
      <c r="B4611" s="503" t="s">
        <v>12543</v>
      </c>
      <c r="C4611" s="502" t="s">
        <v>12</v>
      </c>
      <c r="D4611" s="502" t="s">
        <v>1308</v>
      </c>
      <c r="E4611" s="504">
        <v>33.700000000000003</v>
      </c>
    </row>
    <row r="4612" spans="1:5">
      <c r="A4612" s="502">
        <v>38982</v>
      </c>
      <c r="B4612" s="503" t="s">
        <v>12544</v>
      </c>
      <c r="C4612" s="502" t="s">
        <v>12</v>
      </c>
      <c r="D4612" s="502" t="s">
        <v>1308</v>
      </c>
      <c r="E4612" s="504">
        <v>53.25</v>
      </c>
    </row>
    <row r="4613" spans="1:5">
      <c r="A4613" s="502">
        <v>38983</v>
      </c>
      <c r="B4613" s="503" t="s">
        <v>12545</v>
      </c>
      <c r="C4613" s="502" t="s">
        <v>12</v>
      </c>
      <c r="D4613" s="502" t="s">
        <v>1308</v>
      </c>
      <c r="E4613" s="504">
        <v>93.69</v>
      </c>
    </row>
    <row r="4614" spans="1:5">
      <c r="A4614" s="502">
        <v>38984</v>
      </c>
      <c r="B4614" s="503" t="s">
        <v>12546</v>
      </c>
      <c r="C4614" s="502" t="s">
        <v>12</v>
      </c>
      <c r="D4614" s="502" t="s">
        <v>1308</v>
      </c>
      <c r="E4614" s="504">
        <v>128.79</v>
      </c>
    </row>
    <row r="4615" spans="1:5">
      <c r="A4615" s="502">
        <v>38985</v>
      </c>
      <c r="B4615" s="503" t="s">
        <v>12547</v>
      </c>
      <c r="C4615" s="502" t="s">
        <v>12</v>
      </c>
      <c r="D4615" s="502" t="s">
        <v>1308</v>
      </c>
      <c r="E4615" s="504">
        <v>221.43</v>
      </c>
    </row>
    <row r="4616" spans="1:5">
      <c r="A4616" s="502">
        <v>38032</v>
      </c>
      <c r="B4616" s="503" t="s">
        <v>12548</v>
      </c>
      <c r="C4616" s="502" t="s">
        <v>12</v>
      </c>
      <c r="D4616" s="502" t="s">
        <v>1308</v>
      </c>
      <c r="E4616" s="504">
        <v>55.99</v>
      </c>
    </row>
    <row r="4617" spans="1:5">
      <c r="A4617" s="502">
        <v>38033</v>
      </c>
      <c r="B4617" s="503" t="s">
        <v>12549</v>
      </c>
      <c r="C4617" s="502" t="s">
        <v>12</v>
      </c>
      <c r="D4617" s="502" t="s">
        <v>1308</v>
      </c>
      <c r="E4617" s="504">
        <v>95.18</v>
      </c>
    </row>
    <row r="4618" spans="1:5">
      <c r="A4618" s="502">
        <v>38034</v>
      </c>
      <c r="B4618" s="503" t="s">
        <v>12550</v>
      </c>
      <c r="C4618" s="502" t="s">
        <v>12</v>
      </c>
      <c r="D4618" s="502" t="s">
        <v>1308</v>
      </c>
      <c r="E4618" s="504">
        <v>149.1</v>
      </c>
    </row>
    <row r="4619" spans="1:5">
      <c r="A4619" s="502">
        <v>38035</v>
      </c>
      <c r="B4619" s="503" t="s">
        <v>12551</v>
      </c>
      <c r="C4619" s="502" t="s">
        <v>12</v>
      </c>
      <c r="D4619" s="502" t="s">
        <v>1308</v>
      </c>
      <c r="E4619" s="504">
        <v>219.34</v>
      </c>
    </row>
    <row r="4620" spans="1:5">
      <c r="A4620" s="502">
        <v>38036</v>
      </c>
      <c r="B4620" s="503" t="s">
        <v>12552</v>
      </c>
      <c r="C4620" s="502" t="s">
        <v>12</v>
      </c>
      <c r="D4620" s="502" t="s">
        <v>1308</v>
      </c>
      <c r="E4620" s="504">
        <v>295.48</v>
      </c>
    </row>
    <row r="4621" spans="1:5">
      <c r="A4621" s="502">
        <v>38037</v>
      </c>
      <c r="B4621" s="503" t="s">
        <v>12553</v>
      </c>
      <c r="C4621" s="502" t="s">
        <v>12</v>
      </c>
      <c r="D4621" s="502" t="s">
        <v>1308</v>
      </c>
      <c r="E4621" s="504">
        <v>390.29</v>
      </c>
    </row>
    <row r="4622" spans="1:5">
      <c r="A4622" s="502">
        <v>9850</v>
      </c>
      <c r="B4622" s="503" t="s">
        <v>12554</v>
      </c>
      <c r="C4622" s="502" t="s">
        <v>12</v>
      </c>
      <c r="D4622" s="502" t="s">
        <v>1335</v>
      </c>
      <c r="E4622" s="504"/>
    </row>
    <row r="4623" spans="1:5">
      <c r="A4623" s="502">
        <v>9853</v>
      </c>
      <c r="B4623" s="503" t="s">
        <v>12555</v>
      </c>
      <c r="C4623" s="502" t="s">
        <v>12</v>
      </c>
      <c r="D4623" s="502" t="s">
        <v>1308</v>
      </c>
      <c r="E4623" s="504"/>
    </row>
    <row r="4624" spans="1:5">
      <c r="A4624" s="502">
        <v>9854</v>
      </c>
      <c r="B4624" s="503" t="s">
        <v>12556</v>
      </c>
      <c r="C4624" s="502" t="s">
        <v>12</v>
      </c>
      <c r="D4624" s="502" t="s">
        <v>1308</v>
      </c>
      <c r="E4624" s="504"/>
    </row>
    <row r="4625" spans="1:5">
      <c r="A4625" s="502">
        <v>9851</v>
      </c>
      <c r="B4625" s="503" t="s">
        <v>12557</v>
      </c>
      <c r="C4625" s="502" t="s">
        <v>12</v>
      </c>
      <c r="D4625" s="502" t="s">
        <v>1308</v>
      </c>
      <c r="E4625" s="504"/>
    </row>
    <row r="4626" spans="1:5">
      <c r="A4626" s="502">
        <v>9825</v>
      </c>
      <c r="B4626" s="503" t="s">
        <v>12558</v>
      </c>
      <c r="C4626" s="502" t="s">
        <v>12</v>
      </c>
      <c r="D4626" s="502" t="s">
        <v>1308</v>
      </c>
      <c r="E4626" s="504"/>
    </row>
    <row r="4627" spans="1:5">
      <c r="A4627" s="502">
        <v>9828</v>
      </c>
      <c r="B4627" s="503" t="s">
        <v>12559</v>
      </c>
      <c r="C4627" s="502" t="s">
        <v>12</v>
      </c>
      <c r="D4627" s="502" t="s">
        <v>1308</v>
      </c>
      <c r="E4627" s="504"/>
    </row>
    <row r="4628" spans="1:5">
      <c r="A4628" s="502">
        <v>9829</v>
      </c>
      <c r="B4628" s="503" t="s">
        <v>12560</v>
      </c>
      <c r="C4628" s="502" t="s">
        <v>12</v>
      </c>
      <c r="D4628" s="502" t="s">
        <v>1308</v>
      </c>
      <c r="E4628" s="504"/>
    </row>
    <row r="4629" spans="1:5">
      <c r="A4629" s="502">
        <v>9826</v>
      </c>
      <c r="B4629" s="503" t="s">
        <v>12561</v>
      </c>
      <c r="C4629" s="502" t="s">
        <v>12</v>
      </c>
      <c r="D4629" s="502" t="s">
        <v>1308</v>
      </c>
      <c r="E4629" s="504"/>
    </row>
    <row r="4630" spans="1:5">
      <c r="A4630" s="502">
        <v>9827</v>
      </c>
      <c r="B4630" s="503" t="s">
        <v>12562</v>
      </c>
      <c r="C4630" s="502" t="s">
        <v>12</v>
      </c>
      <c r="D4630" s="502" t="s">
        <v>1308</v>
      </c>
      <c r="E4630" s="504"/>
    </row>
    <row r="4631" spans="1:5">
      <c r="A4631" s="502">
        <v>36374</v>
      </c>
      <c r="B4631" s="503" t="s">
        <v>12563</v>
      </c>
      <c r="C4631" s="502" t="s">
        <v>12</v>
      </c>
      <c r="D4631" s="502" t="s">
        <v>1308</v>
      </c>
      <c r="E4631" s="504"/>
    </row>
    <row r="4632" spans="1:5">
      <c r="A4632" s="502">
        <v>36084</v>
      </c>
      <c r="B4632" s="503" t="s">
        <v>12564</v>
      </c>
      <c r="C4632" s="502" t="s">
        <v>12</v>
      </c>
      <c r="D4632" s="502" t="s">
        <v>1335</v>
      </c>
      <c r="E4632" s="504"/>
    </row>
    <row r="4633" spans="1:5">
      <c r="A4633" s="502">
        <v>36373</v>
      </c>
      <c r="B4633" s="503" t="s">
        <v>12565</v>
      </c>
      <c r="C4633" s="502" t="s">
        <v>12</v>
      </c>
      <c r="D4633" s="502" t="s">
        <v>1308</v>
      </c>
      <c r="E4633" s="504"/>
    </row>
    <row r="4634" spans="1:5">
      <c r="A4634" s="502">
        <v>36377</v>
      </c>
      <c r="B4634" s="503" t="s">
        <v>12566</v>
      </c>
      <c r="C4634" s="502" t="s">
        <v>12</v>
      </c>
      <c r="D4634" s="502" t="s">
        <v>1308</v>
      </c>
      <c r="E4634" s="504"/>
    </row>
    <row r="4635" spans="1:5">
      <c r="A4635" s="502">
        <v>36375</v>
      </c>
      <c r="B4635" s="503" t="s">
        <v>12567</v>
      </c>
      <c r="C4635" s="502" t="s">
        <v>12</v>
      </c>
      <c r="D4635" s="502" t="s">
        <v>1308</v>
      </c>
      <c r="E4635" s="504"/>
    </row>
    <row r="4636" spans="1:5">
      <c r="A4636" s="502">
        <v>36376</v>
      </c>
      <c r="B4636" s="503" t="s">
        <v>12568</v>
      </c>
      <c r="C4636" s="502" t="s">
        <v>12</v>
      </c>
      <c r="D4636" s="502" t="s">
        <v>1308</v>
      </c>
      <c r="E4636" s="504"/>
    </row>
    <row r="4637" spans="1:5">
      <c r="A4637" s="502">
        <v>36380</v>
      </c>
      <c r="B4637" s="503" t="s">
        <v>12569</v>
      </c>
      <c r="C4637" s="502" t="s">
        <v>12</v>
      </c>
      <c r="D4637" s="502" t="s">
        <v>1308</v>
      </c>
      <c r="E4637" s="504"/>
    </row>
    <row r="4638" spans="1:5">
      <c r="A4638" s="502">
        <v>36378</v>
      </c>
      <c r="B4638" s="503" t="s">
        <v>12570</v>
      </c>
      <c r="C4638" s="502" t="s">
        <v>12</v>
      </c>
      <c r="D4638" s="502" t="s">
        <v>1308</v>
      </c>
      <c r="E4638" s="504"/>
    </row>
    <row r="4639" spans="1:5">
      <c r="A4639" s="502">
        <v>36379</v>
      </c>
      <c r="B4639" s="503" t="s">
        <v>12571</v>
      </c>
      <c r="C4639" s="502" t="s">
        <v>12</v>
      </c>
      <c r="D4639" s="502" t="s">
        <v>1308</v>
      </c>
      <c r="E4639" s="504"/>
    </row>
    <row r="4640" spans="1:5">
      <c r="A4640" s="502">
        <v>9859</v>
      </c>
      <c r="B4640" s="503" t="s">
        <v>12572</v>
      </c>
      <c r="C4640" s="502" t="s">
        <v>12</v>
      </c>
      <c r="D4640" s="502" t="s">
        <v>1308</v>
      </c>
      <c r="E4640" s="504">
        <v>11.36</v>
      </c>
    </row>
    <row r="4641" spans="1:5">
      <c r="A4641" s="502">
        <v>9836</v>
      </c>
      <c r="B4641" s="503" t="s">
        <v>12573</v>
      </c>
      <c r="C4641" s="502" t="s">
        <v>12</v>
      </c>
      <c r="D4641" s="502" t="s">
        <v>1335</v>
      </c>
      <c r="E4641" s="504">
        <v>14.17</v>
      </c>
    </row>
    <row r="4642" spans="1:5">
      <c r="A4642" s="502">
        <v>20065</v>
      </c>
      <c r="B4642" s="503" t="s">
        <v>12574</v>
      </c>
      <c r="C4642" s="502" t="s">
        <v>12</v>
      </c>
      <c r="D4642" s="502" t="s">
        <v>1308</v>
      </c>
      <c r="E4642" s="504">
        <v>37.04</v>
      </c>
    </row>
    <row r="4643" spans="1:5">
      <c r="A4643" s="502">
        <v>9835</v>
      </c>
      <c r="B4643" s="503" t="s">
        <v>12575</v>
      </c>
      <c r="C4643" s="502" t="s">
        <v>12</v>
      </c>
      <c r="D4643" s="502" t="s">
        <v>1308</v>
      </c>
      <c r="E4643" s="504">
        <v>6.19</v>
      </c>
    </row>
    <row r="4644" spans="1:5">
      <c r="A4644" s="502">
        <v>9838</v>
      </c>
      <c r="B4644" s="503" t="s">
        <v>12576</v>
      </c>
      <c r="C4644" s="502" t="s">
        <v>12</v>
      </c>
      <c r="D4644" s="502" t="s">
        <v>1308</v>
      </c>
      <c r="E4644" s="504">
        <v>10.220000000000001</v>
      </c>
    </row>
    <row r="4645" spans="1:5">
      <c r="A4645" s="502">
        <v>9837</v>
      </c>
      <c r="B4645" s="503" t="s">
        <v>12577</v>
      </c>
      <c r="C4645" s="502" t="s">
        <v>12</v>
      </c>
      <c r="D4645" s="502" t="s">
        <v>1308</v>
      </c>
      <c r="E4645" s="504">
        <v>13.41</v>
      </c>
    </row>
    <row r="4646" spans="1:5">
      <c r="A4646" s="502">
        <v>44315</v>
      </c>
      <c r="B4646" s="503" t="s">
        <v>12578</v>
      </c>
      <c r="C4646" s="502" t="s">
        <v>12</v>
      </c>
      <c r="D4646" s="502" t="s">
        <v>1308</v>
      </c>
      <c r="E4646" s="504">
        <v>55.48</v>
      </c>
    </row>
    <row r="4647" spans="1:5">
      <c r="A4647" s="502">
        <v>9862</v>
      </c>
      <c r="B4647" s="503" t="s">
        <v>12579</v>
      </c>
      <c r="C4647" s="502" t="s">
        <v>12</v>
      </c>
      <c r="D4647" s="502" t="s">
        <v>1308</v>
      </c>
      <c r="E4647" s="504">
        <v>35.01</v>
      </c>
    </row>
    <row r="4648" spans="1:5">
      <c r="A4648" s="502">
        <v>9861</v>
      </c>
      <c r="B4648" s="503" t="s">
        <v>12580</v>
      </c>
      <c r="C4648" s="502" t="s">
        <v>12</v>
      </c>
      <c r="D4648" s="502" t="s">
        <v>1308</v>
      </c>
      <c r="E4648" s="504">
        <v>27.49</v>
      </c>
    </row>
    <row r="4649" spans="1:5">
      <c r="A4649" s="502">
        <v>9866</v>
      </c>
      <c r="B4649" s="503" t="s">
        <v>12581</v>
      </c>
      <c r="C4649" s="502" t="s">
        <v>12</v>
      </c>
      <c r="D4649" s="502" t="s">
        <v>1308</v>
      </c>
      <c r="E4649" s="504">
        <v>23.73</v>
      </c>
    </row>
    <row r="4650" spans="1:5">
      <c r="A4650" s="502">
        <v>9856</v>
      </c>
      <c r="B4650" s="503" t="s">
        <v>12582</v>
      </c>
      <c r="C4650" s="502" t="s">
        <v>12</v>
      </c>
      <c r="D4650" s="502" t="s">
        <v>1308</v>
      </c>
      <c r="E4650" s="504">
        <v>8.8699999999999992</v>
      </c>
    </row>
    <row r="4651" spans="1:5">
      <c r="A4651" s="502">
        <v>9863</v>
      </c>
      <c r="B4651" s="503" t="s">
        <v>12583</v>
      </c>
      <c r="C4651" s="502" t="s">
        <v>12</v>
      </c>
      <c r="D4651" s="502" t="s">
        <v>1308</v>
      </c>
      <c r="E4651" s="504">
        <v>68.64</v>
      </c>
    </row>
    <row r="4652" spans="1:5">
      <c r="A4652" s="502">
        <v>9860</v>
      </c>
      <c r="B4652" s="503" t="s">
        <v>12584</v>
      </c>
      <c r="C4652" s="502" t="s">
        <v>12</v>
      </c>
      <c r="D4652" s="502" t="s">
        <v>1308</v>
      </c>
      <c r="E4652" s="504">
        <v>50.1</v>
      </c>
    </row>
    <row r="4653" spans="1:5">
      <c r="A4653" s="502">
        <v>9841</v>
      </c>
      <c r="B4653" s="503" t="s">
        <v>12585</v>
      </c>
      <c r="C4653" s="502" t="s">
        <v>12</v>
      </c>
      <c r="D4653" s="502" t="s">
        <v>1308</v>
      </c>
      <c r="E4653" s="504">
        <v>26.68</v>
      </c>
    </row>
    <row r="4654" spans="1:5">
      <c r="A4654" s="502">
        <v>9840</v>
      </c>
      <c r="B4654" s="503" t="s">
        <v>12586</v>
      </c>
      <c r="C4654" s="502" t="s">
        <v>12</v>
      </c>
      <c r="D4654" s="502" t="s">
        <v>1308</v>
      </c>
      <c r="E4654" s="504">
        <v>56.37</v>
      </c>
    </row>
    <row r="4655" spans="1:5">
      <c r="A4655" s="502">
        <v>20067</v>
      </c>
      <c r="B4655" s="503" t="s">
        <v>12587</v>
      </c>
      <c r="C4655" s="502" t="s">
        <v>12</v>
      </c>
      <c r="D4655" s="502" t="s">
        <v>1308</v>
      </c>
      <c r="E4655" s="504">
        <v>8.65</v>
      </c>
    </row>
    <row r="4656" spans="1:5">
      <c r="A4656" s="502">
        <v>20068</v>
      </c>
      <c r="B4656" s="503" t="s">
        <v>12588</v>
      </c>
      <c r="C4656" s="502" t="s">
        <v>12</v>
      </c>
      <c r="D4656" s="502" t="s">
        <v>1308</v>
      </c>
      <c r="E4656" s="504">
        <v>12.19</v>
      </c>
    </row>
    <row r="4657" spans="1:5">
      <c r="A4657" s="502">
        <v>9839</v>
      </c>
      <c r="B4657" s="503" t="s">
        <v>12589</v>
      </c>
      <c r="C4657" s="502" t="s">
        <v>12</v>
      </c>
      <c r="D4657" s="502" t="s">
        <v>1308</v>
      </c>
      <c r="E4657" s="504">
        <v>22.1</v>
      </c>
    </row>
    <row r="4658" spans="1:5">
      <c r="A4658" s="502">
        <v>9870</v>
      </c>
      <c r="B4658" s="503" t="s">
        <v>12590</v>
      </c>
      <c r="C4658" s="502" t="s">
        <v>12</v>
      </c>
      <c r="D4658" s="502" t="s">
        <v>1308</v>
      </c>
      <c r="E4658" s="504">
        <v>102.36</v>
      </c>
    </row>
    <row r="4659" spans="1:5">
      <c r="A4659" s="502">
        <v>9867</v>
      </c>
      <c r="B4659" s="503" t="s">
        <v>12591</v>
      </c>
      <c r="C4659" s="502" t="s">
        <v>12</v>
      </c>
      <c r="D4659" s="502" t="s">
        <v>1308</v>
      </c>
      <c r="E4659" s="504">
        <v>4.1100000000000003</v>
      </c>
    </row>
    <row r="4660" spans="1:5">
      <c r="A4660" s="502">
        <v>9868</v>
      </c>
      <c r="B4660" s="503" t="s">
        <v>12592</v>
      </c>
      <c r="C4660" s="502" t="s">
        <v>12</v>
      </c>
      <c r="D4660" s="502" t="s">
        <v>1335</v>
      </c>
      <c r="E4660" s="504">
        <v>4.6399999999999997</v>
      </c>
    </row>
    <row r="4661" spans="1:5">
      <c r="A4661" s="502">
        <v>9869</v>
      </c>
      <c r="B4661" s="503" t="s">
        <v>12593</v>
      </c>
      <c r="C4661" s="502" t="s">
        <v>12</v>
      </c>
      <c r="D4661" s="502" t="s">
        <v>1308</v>
      </c>
      <c r="E4661" s="504">
        <v>10.01</v>
      </c>
    </row>
    <row r="4662" spans="1:5">
      <c r="A4662" s="502">
        <v>9874</v>
      </c>
      <c r="B4662" s="503" t="s">
        <v>12594</v>
      </c>
      <c r="C4662" s="502" t="s">
        <v>12</v>
      </c>
      <c r="D4662" s="502" t="s">
        <v>1308</v>
      </c>
      <c r="E4662" s="504">
        <v>15.72</v>
      </c>
    </row>
    <row r="4663" spans="1:5">
      <c r="A4663" s="502">
        <v>9875</v>
      </c>
      <c r="B4663" s="503" t="s">
        <v>12595</v>
      </c>
      <c r="C4663" s="502" t="s">
        <v>12</v>
      </c>
      <c r="D4663" s="502" t="s">
        <v>1308</v>
      </c>
      <c r="E4663" s="504">
        <v>17.25</v>
      </c>
    </row>
    <row r="4664" spans="1:5">
      <c r="A4664" s="502">
        <v>9873</v>
      </c>
      <c r="B4664" s="503" t="s">
        <v>12596</v>
      </c>
      <c r="C4664" s="502" t="s">
        <v>12</v>
      </c>
      <c r="D4664" s="502" t="s">
        <v>1308</v>
      </c>
      <c r="E4664" s="504">
        <v>28.37</v>
      </c>
    </row>
    <row r="4665" spans="1:5">
      <c r="A4665" s="502">
        <v>9871</v>
      </c>
      <c r="B4665" s="503" t="s">
        <v>12597</v>
      </c>
      <c r="C4665" s="502" t="s">
        <v>12</v>
      </c>
      <c r="D4665" s="502" t="s">
        <v>1308</v>
      </c>
      <c r="E4665" s="504">
        <v>47.02</v>
      </c>
    </row>
    <row r="4666" spans="1:5">
      <c r="A4666" s="502">
        <v>9872</v>
      </c>
      <c r="B4666" s="503" t="s">
        <v>12598</v>
      </c>
      <c r="C4666" s="502" t="s">
        <v>12</v>
      </c>
      <c r="D4666" s="502" t="s">
        <v>1308</v>
      </c>
      <c r="E4666" s="504">
        <v>65.41</v>
      </c>
    </row>
    <row r="4667" spans="1:5">
      <c r="A4667" s="502">
        <v>12425</v>
      </c>
      <c r="B4667" s="503" t="s">
        <v>12599</v>
      </c>
      <c r="C4667" s="502" t="s">
        <v>13</v>
      </c>
      <c r="D4667" s="502" t="s">
        <v>1308</v>
      </c>
      <c r="E4667" s="504"/>
    </row>
    <row r="4668" spans="1:5">
      <c r="A4668" s="502">
        <v>12426</v>
      </c>
      <c r="B4668" s="503" t="s">
        <v>12600</v>
      </c>
      <c r="C4668" s="502" t="s">
        <v>13</v>
      </c>
      <c r="D4668" s="502" t="s">
        <v>1308</v>
      </c>
      <c r="E4668" s="504"/>
    </row>
    <row r="4669" spans="1:5">
      <c r="A4669" s="502">
        <v>12427</v>
      </c>
      <c r="B4669" s="503" t="s">
        <v>12601</v>
      </c>
      <c r="C4669" s="502" t="s">
        <v>13</v>
      </c>
      <c r="D4669" s="502" t="s">
        <v>1308</v>
      </c>
      <c r="E4669" s="504"/>
    </row>
    <row r="4670" spans="1:5">
      <c r="A4670" s="502">
        <v>12428</v>
      </c>
      <c r="B4670" s="503" t="s">
        <v>12602</v>
      </c>
      <c r="C4670" s="502" t="s">
        <v>13</v>
      </c>
      <c r="D4670" s="502" t="s">
        <v>1308</v>
      </c>
      <c r="E4670" s="504"/>
    </row>
    <row r="4671" spans="1:5">
      <c r="A4671" s="502">
        <v>12429</v>
      </c>
      <c r="B4671" s="503" t="s">
        <v>12603</v>
      </c>
      <c r="C4671" s="502" t="s">
        <v>13</v>
      </c>
      <c r="D4671" s="502" t="s">
        <v>1308</v>
      </c>
      <c r="E4671" s="504"/>
    </row>
    <row r="4672" spans="1:5">
      <c r="A4672" s="502">
        <v>12430</v>
      </c>
      <c r="B4672" s="503" t="s">
        <v>12604</v>
      </c>
      <c r="C4672" s="502" t="s">
        <v>13</v>
      </c>
      <c r="D4672" s="502" t="s">
        <v>1308</v>
      </c>
      <c r="E4672" s="504"/>
    </row>
    <row r="4673" spans="1:5">
      <c r="A4673" s="502">
        <v>12431</v>
      </c>
      <c r="B4673" s="503" t="s">
        <v>12605</v>
      </c>
      <c r="C4673" s="502" t="s">
        <v>13</v>
      </c>
      <c r="D4673" s="502" t="s">
        <v>1308</v>
      </c>
      <c r="E4673" s="504"/>
    </row>
    <row r="4674" spans="1:5">
      <c r="A4674" s="502">
        <v>12432</v>
      </c>
      <c r="B4674" s="503" t="s">
        <v>12606</v>
      </c>
      <c r="C4674" s="502" t="s">
        <v>13</v>
      </c>
      <c r="D4674" s="502" t="s">
        <v>1308</v>
      </c>
      <c r="E4674" s="504"/>
    </row>
    <row r="4675" spans="1:5">
      <c r="A4675" s="502">
        <v>12433</v>
      </c>
      <c r="B4675" s="503" t="s">
        <v>12607</v>
      </c>
      <c r="C4675" s="502" t="s">
        <v>13</v>
      </c>
      <c r="D4675" s="502" t="s">
        <v>1308</v>
      </c>
      <c r="E4675" s="504"/>
    </row>
    <row r="4676" spans="1:5">
      <c r="A4676" s="502">
        <v>12434</v>
      </c>
      <c r="B4676" s="503" t="s">
        <v>12608</v>
      </c>
      <c r="C4676" s="502" t="s">
        <v>13</v>
      </c>
      <c r="D4676" s="502" t="s">
        <v>1308</v>
      </c>
      <c r="E4676" s="504"/>
    </row>
    <row r="4677" spans="1:5">
      <c r="A4677" s="502">
        <v>12435</v>
      </c>
      <c r="B4677" s="503" t="s">
        <v>12609</v>
      </c>
      <c r="C4677" s="502" t="s">
        <v>13</v>
      </c>
      <c r="D4677" s="502" t="s">
        <v>1308</v>
      </c>
      <c r="E4677" s="504"/>
    </row>
    <row r="4678" spans="1:5">
      <c r="A4678" s="502">
        <v>12437</v>
      </c>
      <c r="B4678" s="503" t="s">
        <v>12610</v>
      </c>
      <c r="C4678" s="502" t="s">
        <v>13</v>
      </c>
      <c r="D4678" s="502" t="s">
        <v>1308</v>
      </c>
      <c r="E4678" s="504"/>
    </row>
    <row r="4679" spans="1:5">
      <c r="A4679" s="502">
        <v>12438</v>
      </c>
      <c r="B4679" s="503" t="s">
        <v>12611</v>
      </c>
      <c r="C4679" s="502" t="s">
        <v>13</v>
      </c>
      <c r="D4679" s="502" t="s">
        <v>1308</v>
      </c>
      <c r="E4679" s="504"/>
    </row>
    <row r="4680" spans="1:5">
      <c r="A4680" s="502">
        <v>12439</v>
      </c>
      <c r="B4680" s="503" t="s">
        <v>12612</v>
      </c>
      <c r="C4680" s="502" t="s">
        <v>13</v>
      </c>
      <c r="D4680" s="502" t="s">
        <v>1308</v>
      </c>
      <c r="E4680" s="504"/>
    </row>
    <row r="4681" spans="1:5">
      <c r="A4681" s="502">
        <v>12436</v>
      </c>
      <c r="B4681" s="503" t="s">
        <v>12613</v>
      </c>
      <c r="C4681" s="502" t="s">
        <v>13</v>
      </c>
      <c r="D4681" s="502" t="s">
        <v>1308</v>
      </c>
      <c r="E4681" s="504"/>
    </row>
    <row r="4682" spans="1:5">
      <c r="A4682" s="502">
        <v>36357</v>
      </c>
      <c r="B4682" s="503" t="s">
        <v>12614</v>
      </c>
      <c r="C4682" s="502" t="s">
        <v>13</v>
      </c>
      <c r="D4682" s="502" t="s">
        <v>1308</v>
      </c>
      <c r="E4682" s="504">
        <v>169.93</v>
      </c>
    </row>
    <row r="4683" spans="1:5">
      <c r="A4683" s="502">
        <v>12424</v>
      </c>
      <c r="B4683" s="503" t="s">
        <v>12615</v>
      </c>
      <c r="C4683" s="502" t="s">
        <v>13</v>
      </c>
      <c r="D4683" s="502" t="s">
        <v>1308</v>
      </c>
      <c r="E4683" s="504"/>
    </row>
    <row r="4684" spans="1:5">
      <c r="A4684" s="502">
        <v>12440</v>
      </c>
      <c r="B4684" s="503" t="s">
        <v>12616</v>
      </c>
      <c r="C4684" s="502" t="s">
        <v>13</v>
      </c>
      <c r="D4684" s="502" t="s">
        <v>1308</v>
      </c>
      <c r="E4684" s="504"/>
    </row>
    <row r="4685" spans="1:5">
      <c r="A4685" s="502">
        <v>9884</v>
      </c>
      <c r="B4685" s="503" t="s">
        <v>12617</v>
      </c>
      <c r="C4685" s="502" t="s">
        <v>13</v>
      </c>
      <c r="D4685" s="502" t="s">
        <v>1308</v>
      </c>
      <c r="E4685" s="504"/>
    </row>
    <row r="4686" spans="1:5">
      <c r="A4686" s="502">
        <v>9888</v>
      </c>
      <c r="B4686" s="503" t="s">
        <v>12618</v>
      </c>
      <c r="C4686" s="502" t="s">
        <v>13</v>
      </c>
      <c r="D4686" s="502" t="s">
        <v>1308</v>
      </c>
      <c r="E4686" s="504"/>
    </row>
    <row r="4687" spans="1:5">
      <c r="A4687" s="502">
        <v>9886</v>
      </c>
      <c r="B4687" s="503" t="s">
        <v>12619</v>
      </c>
      <c r="C4687" s="502" t="s">
        <v>13</v>
      </c>
      <c r="D4687" s="502" t="s">
        <v>1308</v>
      </c>
      <c r="E4687" s="504"/>
    </row>
    <row r="4688" spans="1:5">
      <c r="A4688" s="502">
        <v>9883</v>
      </c>
      <c r="B4688" s="503" t="s">
        <v>12620</v>
      </c>
      <c r="C4688" s="502" t="s">
        <v>13</v>
      </c>
      <c r="D4688" s="502" t="s">
        <v>1308</v>
      </c>
      <c r="E4688" s="504"/>
    </row>
    <row r="4689" spans="1:5">
      <c r="A4689" s="502">
        <v>9889</v>
      </c>
      <c r="B4689" s="503" t="s">
        <v>12621</v>
      </c>
      <c r="C4689" s="502" t="s">
        <v>13</v>
      </c>
      <c r="D4689" s="502" t="s">
        <v>1308</v>
      </c>
      <c r="E4689" s="504"/>
    </row>
    <row r="4690" spans="1:5">
      <c r="A4690" s="502">
        <v>9887</v>
      </c>
      <c r="B4690" s="503" t="s">
        <v>12622</v>
      </c>
      <c r="C4690" s="502" t="s">
        <v>13</v>
      </c>
      <c r="D4690" s="502" t="s">
        <v>1308</v>
      </c>
      <c r="E4690" s="504"/>
    </row>
    <row r="4691" spans="1:5">
      <c r="A4691" s="502">
        <v>9890</v>
      </c>
      <c r="B4691" s="503" t="s">
        <v>12623</v>
      </c>
      <c r="C4691" s="502" t="s">
        <v>13</v>
      </c>
      <c r="D4691" s="502" t="s">
        <v>1308</v>
      </c>
      <c r="E4691" s="504"/>
    </row>
    <row r="4692" spans="1:5">
      <c r="A4692" s="502">
        <v>9885</v>
      </c>
      <c r="B4692" s="503" t="s">
        <v>12624</v>
      </c>
      <c r="C4692" s="502" t="s">
        <v>13</v>
      </c>
      <c r="D4692" s="502" t="s">
        <v>1308</v>
      </c>
      <c r="E4692" s="504"/>
    </row>
    <row r="4693" spans="1:5">
      <c r="A4693" s="502">
        <v>9891</v>
      </c>
      <c r="B4693" s="503" t="s">
        <v>12625</v>
      </c>
      <c r="C4693" s="502" t="s">
        <v>13</v>
      </c>
      <c r="D4693" s="502" t="s">
        <v>1308</v>
      </c>
      <c r="E4693" s="504"/>
    </row>
    <row r="4694" spans="1:5">
      <c r="A4694" s="502">
        <v>36316</v>
      </c>
      <c r="B4694" s="503" t="s">
        <v>12626</v>
      </c>
      <c r="C4694" s="502" t="s">
        <v>13</v>
      </c>
      <c r="D4694" s="502" t="s">
        <v>1308</v>
      </c>
      <c r="E4694" s="504">
        <v>27.69</v>
      </c>
    </row>
    <row r="4695" spans="1:5">
      <c r="A4695" s="502">
        <v>36313</v>
      </c>
      <c r="B4695" s="503" t="s">
        <v>12627</v>
      </c>
      <c r="C4695" s="502" t="s">
        <v>13</v>
      </c>
      <c r="D4695" s="502" t="s">
        <v>1308</v>
      </c>
      <c r="E4695" s="504">
        <v>17.78</v>
      </c>
    </row>
    <row r="4696" spans="1:5">
      <c r="A4696" s="502">
        <v>64</v>
      </c>
      <c r="B4696" s="503" t="s">
        <v>12628</v>
      </c>
      <c r="C4696" s="502" t="s">
        <v>13</v>
      </c>
      <c r="D4696" s="502" t="s">
        <v>1308</v>
      </c>
      <c r="E4696" s="504"/>
    </row>
    <row r="4697" spans="1:5">
      <c r="A4697" s="502">
        <v>37423</v>
      </c>
      <c r="B4697" s="503" t="s">
        <v>12629</v>
      </c>
      <c r="C4697" s="502" t="s">
        <v>13</v>
      </c>
      <c r="D4697" s="502" t="s">
        <v>1308</v>
      </c>
      <c r="E4697" s="504"/>
    </row>
    <row r="4698" spans="1:5">
      <c r="A4698" s="502">
        <v>9892</v>
      </c>
      <c r="B4698" s="503" t="s">
        <v>12630</v>
      </c>
      <c r="C4698" s="502" t="s">
        <v>13</v>
      </c>
      <c r="D4698" s="502" t="s">
        <v>1308</v>
      </c>
      <c r="E4698" s="504">
        <v>7.53</v>
      </c>
    </row>
    <row r="4699" spans="1:5">
      <c r="A4699" s="502">
        <v>9901</v>
      </c>
      <c r="B4699" s="503" t="s">
        <v>12631</v>
      </c>
      <c r="C4699" s="502" t="s">
        <v>13</v>
      </c>
      <c r="D4699" s="502" t="s">
        <v>1308</v>
      </c>
      <c r="E4699" s="504">
        <v>36.43</v>
      </c>
    </row>
    <row r="4700" spans="1:5">
      <c r="A4700" s="502">
        <v>9900</v>
      </c>
      <c r="B4700" s="503" t="s">
        <v>12632</v>
      </c>
      <c r="C4700" s="502" t="s">
        <v>13</v>
      </c>
      <c r="D4700" s="502" t="s">
        <v>1308</v>
      </c>
      <c r="E4700" s="504">
        <v>21.11</v>
      </c>
    </row>
    <row r="4701" spans="1:5">
      <c r="A4701" s="502">
        <v>9899</v>
      </c>
      <c r="B4701" s="503" t="s">
        <v>12633</v>
      </c>
      <c r="C4701" s="502" t="s">
        <v>13</v>
      </c>
      <c r="D4701" s="502" t="s">
        <v>1308</v>
      </c>
      <c r="E4701" s="504">
        <v>9.4700000000000006</v>
      </c>
    </row>
    <row r="4702" spans="1:5">
      <c r="A4702" s="502">
        <v>9908</v>
      </c>
      <c r="B4702" s="503" t="s">
        <v>12634</v>
      </c>
      <c r="C4702" s="502" t="s">
        <v>13</v>
      </c>
      <c r="D4702" s="502" t="s">
        <v>1308</v>
      </c>
      <c r="E4702" s="504">
        <v>425.55</v>
      </c>
    </row>
    <row r="4703" spans="1:5">
      <c r="A4703" s="502">
        <v>9905</v>
      </c>
      <c r="B4703" s="503" t="s">
        <v>12635</v>
      </c>
      <c r="C4703" s="502" t="s">
        <v>13</v>
      </c>
      <c r="D4703" s="502" t="s">
        <v>1308</v>
      </c>
      <c r="E4703" s="504">
        <v>7.4</v>
      </c>
    </row>
    <row r="4704" spans="1:5">
      <c r="A4704" s="502">
        <v>9906</v>
      </c>
      <c r="B4704" s="503" t="s">
        <v>12636</v>
      </c>
      <c r="C4704" s="502" t="s">
        <v>13</v>
      </c>
      <c r="D4704" s="502" t="s">
        <v>1308</v>
      </c>
      <c r="E4704" s="504">
        <v>8.93</v>
      </c>
    </row>
    <row r="4705" spans="1:5">
      <c r="A4705" s="502">
        <v>9895</v>
      </c>
      <c r="B4705" s="503" t="s">
        <v>12637</v>
      </c>
      <c r="C4705" s="502" t="s">
        <v>13</v>
      </c>
      <c r="D4705" s="502" t="s">
        <v>1308</v>
      </c>
      <c r="E4705" s="504">
        <v>15.03</v>
      </c>
    </row>
    <row r="4706" spans="1:5">
      <c r="A4706" s="502">
        <v>9894</v>
      </c>
      <c r="B4706" s="503" t="s">
        <v>12638</v>
      </c>
      <c r="C4706" s="502" t="s">
        <v>13</v>
      </c>
      <c r="D4706" s="502" t="s">
        <v>1308</v>
      </c>
      <c r="E4706" s="504">
        <v>28.91</v>
      </c>
    </row>
    <row r="4707" spans="1:5">
      <c r="A4707" s="502">
        <v>9897</v>
      </c>
      <c r="B4707" s="503" t="s">
        <v>12639</v>
      </c>
      <c r="C4707" s="502" t="s">
        <v>13</v>
      </c>
      <c r="D4707" s="502" t="s">
        <v>1308</v>
      </c>
      <c r="E4707" s="504">
        <v>30.87</v>
      </c>
    </row>
    <row r="4708" spans="1:5">
      <c r="A4708" s="502">
        <v>9910</v>
      </c>
      <c r="B4708" s="503" t="s">
        <v>12640</v>
      </c>
      <c r="C4708" s="502" t="s">
        <v>13</v>
      </c>
      <c r="D4708" s="502" t="s">
        <v>1308</v>
      </c>
      <c r="E4708" s="504">
        <v>80.33</v>
      </c>
    </row>
    <row r="4709" spans="1:5">
      <c r="A4709" s="502">
        <v>9909</v>
      </c>
      <c r="B4709" s="503" t="s">
        <v>12641</v>
      </c>
      <c r="C4709" s="502" t="s">
        <v>13</v>
      </c>
      <c r="D4709" s="502" t="s">
        <v>1308</v>
      </c>
      <c r="E4709" s="504">
        <v>163.59</v>
      </c>
    </row>
    <row r="4710" spans="1:5">
      <c r="A4710" s="502">
        <v>9907</v>
      </c>
      <c r="B4710" s="503" t="s">
        <v>12642</v>
      </c>
      <c r="C4710" s="502" t="s">
        <v>13</v>
      </c>
      <c r="D4710" s="502" t="s">
        <v>1308</v>
      </c>
      <c r="E4710" s="504">
        <v>193.15</v>
      </c>
    </row>
    <row r="4711" spans="1:5">
      <c r="A4711" s="502">
        <v>20973</v>
      </c>
      <c r="B4711" s="503" t="s">
        <v>12643</v>
      </c>
      <c r="C4711" s="502" t="s">
        <v>13</v>
      </c>
      <c r="D4711" s="502" t="s">
        <v>1308</v>
      </c>
      <c r="E4711" s="504">
        <v>116.36</v>
      </c>
    </row>
    <row r="4712" spans="1:5">
      <c r="A4712" s="502">
        <v>20974</v>
      </c>
      <c r="B4712" s="503" t="s">
        <v>12644</v>
      </c>
      <c r="C4712" s="502" t="s">
        <v>13</v>
      </c>
      <c r="D4712" s="502" t="s">
        <v>1308</v>
      </c>
      <c r="E4712" s="504">
        <v>166.47</v>
      </c>
    </row>
    <row r="4713" spans="1:5">
      <c r="A4713" s="502">
        <v>37989</v>
      </c>
      <c r="B4713" s="503" t="s">
        <v>12645</v>
      </c>
      <c r="C4713" s="502" t="s">
        <v>13</v>
      </c>
      <c r="D4713" s="502" t="s">
        <v>1308</v>
      </c>
      <c r="E4713" s="504">
        <v>15.36</v>
      </c>
    </row>
    <row r="4714" spans="1:5">
      <c r="A4714" s="502">
        <v>37990</v>
      </c>
      <c r="B4714" s="503" t="s">
        <v>12646</v>
      </c>
      <c r="C4714" s="502" t="s">
        <v>13</v>
      </c>
      <c r="D4714" s="502" t="s">
        <v>1308</v>
      </c>
      <c r="E4714" s="504">
        <v>16.93</v>
      </c>
    </row>
    <row r="4715" spans="1:5">
      <c r="A4715" s="502">
        <v>37991</v>
      </c>
      <c r="B4715" s="503" t="s">
        <v>12647</v>
      </c>
      <c r="C4715" s="502" t="s">
        <v>13</v>
      </c>
      <c r="D4715" s="502" t="s">
        <v>1308</v>
      </c>
      <c r="E4715" s="504">
        <v>22.54</v>
      </c>
    </row>
    <row r="4716" spans="1:5">
      <c r="A4716" s="502">
        <v>37992</v>
      </c>
      <c r="B4716" s="503" t="s">
        <v>12648</v>
      </c>
      <c r="C4716" s="502" t="s">
        <v>13</v>
      </c>
      <c r="D4716" s="502" t="s">
        <v>1308</v>
      </c>
      <c r="E4716" s="504">
        <v>34.97</v>
      </c>
    </row>
    <row r="4717" spans="1:5">
      <c r="A4717" s="502">
        <v>37993</v>
      </c>
      <c r="B4717" s="503" t="s">
        <v>12649</v>
      </c>
      <c r="C4717" s="502" t="s">
        <v>13</v>
      </c>
      <c r="D4717" s="502" t="s">
        <v>1308</v>
      </c>
      <c r="E4717" s="504">
        <v>53.07</v>
      </c>
    </row>
    <row r="4718" spans="1:5">
      <c r="A4718" s="502">
        <v>37994</v>
      </c>
      <c r="B4718" s="503" t="s">
        <v>12650</v>
      </c>
      <c r="C4718" s="502" t="s">
        <v>13</v>
      </c>
      <c r="D4718" s="502" t="s">
        <v>1308</v>
      </c>
      <c r="E4718" s="504">
        <v>126.36</v>
      </c>
    </row>
    <row r="4719" spans="1:5">
      <c r="A4719" s="502">
        <v>37995</v>
      </c>
      <c r="B4719" s="503" t="s">
        <v>12651</v>
      </c>
      <c r="C4719" s="502" t="s">
        <v>13</v>
      </c>
      <c r="D4719" s="502" t="s">
        <v>1308</v>
      </c>
      <c r="E4719" s="504">
        <v>164.71</v>
      </c>
    </row>
    <row r="4720" spans="1:5">
      <c r="A4720" s="502">
        <v>37996</v>
      </c>
      <c r="B4720" s="503" t="s">
        <v>12652</v>
      </c>
      <c r="C4720" s="502" t="s">
        <v>13</v>
      </c>
      <c r="D4720" s="502" t="s">
        <v>1308</v>
      </c>
      <c r="E4720" s="504">
        <v>250.81</v>
      </c>
    </row>
    <row r="4721" spans="1:5">
      <c r="A4721" s="502">
        <v>13883</v>
      </c>
      <c r="B4721" s="503" t="s">
        <v>12653</v>
      </c>
      <c r="C4721" s="502" t="s">
        <v>13</v>
      </c>
      <c r="D4721" s="502" t="s">
        <v>1308</v>
      </c>
      <c r="E4721" s="504"/>
    </row>
    <row r="4722" spans="1:5">
      <c r="A4722" s="502">
        <v>38604</v>
      </c>
      <c r="B4722" s="503" t="s">
        <v>12654</v>
      </c>
      <c r="C4722" s="502" t="s">
        <v>13</v>
      </c>
      <c r="D4722" s="502" t="s">
        <v>1308</v>
      </c>
      <c r="E4722" s="504"/>
    </row>
    <row r="4723" spans="1:5">
      <c r="A4723" s="502">
        <v>10601</v>
      </c>
      <c r="B4723" s="503" t="s">
        <v>12655</v>
      </c>
      <c r="C4723" s="502" t="s">
        <v>13</v>
      </c>
      <c r="D4723" s="502" t="s">
        <v>1308</v>
      </c>
      <c r="E4723" s="504"/>
    </row>
    <row r="4724" spans="1:5">
      <c r="A4724" s="502">
        <v>44469</v>
      </c>
      <c r="B4724" s="503" t="s">
        <v>12656</v>
      </c>
      <c r="C4724" s="502" t="s">
        <v>13</v>
      </c>
      <c r="D4724" s="502" t="s">
        <v>1308</v>
      </c>
      <c r="E4724" s="504"/>
    </row>
    <row r="4725" spans="1:5">
      <c r="A4725" s="502">
        <v>13894</v>
      </c>
      <c r="B4725" s="503" t="s">
        <v>12657</v>
      </c>
      <c r="C4725" s="502" t="s">
        <v>13</v>
      </c>
      <c r="D4725" s="502" t="s">
        <v>1308</v>
      </c>
      <c r="E4725" s="504"/>
    </row>
    <row r="4726" spans="1:5">
      <c r="A4726" s="502">
        <v>13895</v>
      </c>
      <c r="B4726" s="503" t="s">
        <v>12658</v>
      </c>
      <c r="C4726" s="502" t="s">
        <v>13</v>
      </c>
      <c r="D4726" s="502" t="s">
        <v>1308</v>
      </c>
      <c r="E4726" s="504"/>
    </row>
    <row r="4727" spans="1:5">
      <c r="A4727" s="502">
        <v>13892</v>
      </c>
      <c r="B4727" s="503" t="s">
        <v>12659</v>
      </c>
      <c r="C4727" s="502" t="s">
        <v>13</v>
      </c>
      <c r="D4727" s="502" t="s">
        <v>1308</v>
      </c>
      <c r="E4727" s="504"/>
    </row>
    <row r="4728" spans="1:5">
      <c r="A4728" s="502">
        <v>9914</v>
      </c>
      <c r="B4728" s="503" t="s">
        <v>12660</v>
      </c>
      <c r="C4728" s="502" t="s">
        <v>13</v>
      </c>
      <c r="D4728" s="502" t="s">
        <v>1335</v>
      </c>
      <c r="E4728" s="504"/>
    </row>
    <row r="4729" spans="1:5">
      <c r="A4729" s="502">
        <v>36485</v>
      </c>
      <c r="B4729" s="503" t="s">
        <v>12661</v>
      </c>
      <c r="C4729" s="502" t="s">
        <v>13</v>
      </c>
      <c r="D4729" s="502" t="s">
        <v>1308</v>
      </c>
      <c r="E4729" s="504"/>
    </row>
    <row r="4730" spans="1:5">
      <c r="A4730" s="502">
        <v>9912</v>
      </c>
      <c r="B4730" s="503" t="s">
        <v>12662</v>
      </c>
      <c r="C4730" s="502" t="s">
        <v>13</v>
      </c>
      <c r="D4730" s="502" t="s">
        <v>1335</v>
      </c>
      <c r="E4730" s="504"/>
    </row>
    <row r="4731" spans="1:5">
      <c r="A4731" s="502">
        <v>9921</v>
      </c>
      <c r="B4731" s="503" t="s">
        <v>12663</v>
      </c>
      <c r="C4731" s="502" t="s">
        <v>13</v>
      </c>
      <c r="D4731" s="502" t="s">
        <v>1308</v>
      </c>
      <c r="E4731" s="504"/>
    </row>
    <row r="4732" spans="1:5">
      <c r="A4732" s="502">
        <v>21112</v>
      </c>
      <c r="B4732" s="503" t="s">
        <v>12664</v>
      </c>
      <c r="C4732" s="502" t="s">
        <v>13</v>
      </c>
      <c r="D4732" s="502" t="s">
        <v>1308</v>
      </c>
      <c r="E4732" s="504">
        <v>309.89</v>
      </c>
    </row>
    <row r="4733" spans="1:5">
      <c r="A4733" s="502">
        <v>10228</v>
      </c>
      <c r="B4733" s="503" t="s">
        <v>12665</v>
      </c>
      <c r="C4733" s="502" t="s">
        <v>13</v>
      </c>
      <c r="D4733" s="502" t="s">
        <v>1335</v>
      </c>
      <c r="E4733" s="504">
        <v>360</v>
      </c>
    </row>
    <row r="4734" spans="1:5">
      <c r="A4734" s="502">
        <v>11781</v>
      </c>
      <c r="B4734" s="503" t="s">
        <v>12666</v>
      </c>
      <c r="C4734" s="502" t="s">
        <v>13</v>
      </c>
      <c r="D4734" s="502" t="s">
        <v>1308</v>
      </c>
      <c r="E4734" s="504">
        <v>291.64</v>
      </c>
    </row>
    <row r="4735" spans="1:5">
      <c r="A4735" s="502">
        <v>37588</v>
      </c>
      <c r="B4735" s="503" t="s">
        <v>12667</v>
      </c>
      <c r="C4735" s="502" t="s">
        <v>13</v>
      </c>
      <c r="D4735" s="502" t="s">
        <v>1308</v>
      </c>
      <c r="E4735" s="504">
        <v>47.92</v>
      </c>
    </row>
    <row r="4736" spans="1:5">
      <c r="A4736" s="502">
        <v>11751</v>
      </c>
      <c r="B4736" s="503" t="s">
        <v>12668</v>
      </c>
      <c r="C4736" s="502" t="s">
        <v>13</v>
      </c>
      <c r="D4736" s="502" t="s">
        <v>1308</v>
      </c>
      <c r="E4736" s="504">
        <v>148.85</v>
      </c>
    </row>
    <row r="4737" spans="1:5">
      <c r="A4737" s="502">
        <v>11750</v>
      </c>
      <c r="B4737" s="503" t="s">
        <v>12669</v>
      </c>
      <c r="C4737" s="502" t="s">
        <v>13</v>
      </c>
      <c r="D4737" s="502" t="s">
        <v>1308</v>
      </c>
      <c r="E4737" s="504">
        <v>123.53</v>
      </c>
    </row>
    <row r="4738" spans="1:5">
      <c r="A4738" s="502">
        <v>11746</v>
      </c>
      <c r="B4738" s="503" t="s">
        <v>12670</v>
      </c>
      <c r="C4738" s="502" t="s">
        <v>13</v>
      </c>
      <c r="D4738" s="502" t="s">
        <v>1308</v>
      </c>
      <c r="E4738" s="504">
        <v>82.88</v>
      </c>
    </row>
    <row r="4739" spans="1:5">
      <c r="A4739" s="502">
        <v>11748</v>
      </c>
      <c r="B4739" s="503" t="s">
        <v>12671</v>
      </c>
      <c r="C4739" s="502" t="s">
        <v>13</v>
      </c>
      <c r="D4739" s="502" t="s">
        <v>1308</v>
      </c>
      <c r="E4739" s="504">
        <v>53.18</v>
      </c>
    </row>
    <row r="4740" spans="1:5">
      <c r="A4740" s="502">
        <v>11747</v>
      </c>
      <c r="B4740" s="503" t="s">
        <v>12672</v>
      </c>
      <c r="C4740" s="502" t="s">
        <v>13</v>
      </c>
      <c r="D4740" s="502" t="s">
        <v>1308</v>
      </c>
      <c r="E4740" s="504">
        <v>229.53</v>
      </c>
    </row>
    <row r="4741" spans="1:5">
      <c r="A4741" s="502">
        <v>11749</v>
      </c>
      <c r="B4741" s="503" t="s">
        <v>12673</v>
      </c>
      <c r="C4741" s="502" t="s">
        <v>13</v>
      </c>
      <c r="D4741" s="502" t="s">
        <v>1308</v>
      </c>
      <c r="E4741" s="504">
        <v>61.39</v>
      </c>
    </row>
    <row r="4742" spans="1:5">
      <c r="A4742" s="502">
        <v>10236</v>
      </c>
      <c r="B4742" s="503" t="s">
        <v>12674</v>
      </c>
      <c r="C4742" s="502" t="s">
        <v>13</v>
      </c>
      <c r="D4742" s="502" t="s">
        <v>1308</v>
      </c>
      <c r="E4742" s="504"/>
    </row>
    <row r="4743" spans="1:5">
      <c r="A4743" s="502">
        <v>10233</v>
      </c>
      <c r="B4743" s="503" t="s">
        <v>12675</v>
      </c>
      <c r="C4743" s="502" t="s">
        <v>13</v>
      </c>
      <c r="D4743" s="502" t="s">
        <v>1308</v>
      </c>
      <c r="E4743" s="504"/>
    </row>
    <row r="4744" spans="1:5">
      <c r="A4744" s="502">
        <v>10234</v>
      </c>
      <c r="B4744" s="503" t="s">
        <v>12676</v>
      </c>
      <c r="C4744" s="502" t="s">
        <v>13</v>
      </c>
      <c r="D4744" s="502" t="s">
        <v>1308</v>
      </c>
      <c r="E4744" s="504"/>
    </row>
    <row r="4745" spans="1:5">
      <c r="A4745" s="502">
        <v>10231</v>
      </c>
      <c r="B4745" s="503" t="s">
        <v>12677</v>
      </c>
      <c r="C4745" s="502" t="s">
        <v>13</v>
      </c>
      <c r="D4745" s="502" t="s">
        <v>1308</v>
      </c>
      <c r="E4745" s="504"/>
    </row>
    <row r="4746" spans="1:5">
      <c r="A4746" s="502">
        <v>10232</v>
      </c>
      <c r="B4746" s="503" t="s">
        <v>12678</v>
      </c>
      <c r="C4746" s="502" t="s">
        <v>13</v>
      </c>
      <c r="D4746" s="502" t="s">
        <v>1308</v>
      </c>
      <c r="E4746" s="504"/>
    </row>
    <row r="4747" spans="1:5">
      <c r="A4747" s="502">
        <v>10235</v>
      </c>
      <c r="B4747" s="503" t="s">
        <v>12679</v>
      </c>
      <c r="C4747" s="502" t="s">
        <v>13</v>
      </c>
      <c r="D4747" s="502" t="s">
        <v>1308</v>
      </c>
      <c r="E4747" s="504"/>
    </row>
    <row r="4748" spans="1:5">
      <c r="A4748" s="502">
        <v>10229</v>
      </c>
      <c r="B4748" s="503" t="s">
        <v>12680</v>
      </c>
      <c r="C4748" s="502" t="s">
        <v>13</v>
      </c>
      <c r="D4748" s="502" t="s">
        <v>1335</v>
      </c>
      <c r="E4748" s="504"/>
    </row>
    <row r="4749" spans="1:5">
      <c r="A4749" s="502">
        <v>10230</v>
      </c>
      <c r="B4749" s="503" t="s">
        <v>12681</v>
      </c>
      <c r="C4749" s="502" t="s">
        <v>13</v>
      </c>
      <c r="D4749" s="502" t="s">
        <v>1308</v>
      </c>
      <c r="E4749" s="504"/>
    </row>
    <row r="4750" spans="1:5">
      <c r="A4750" s="502">
        <v>10409</v>
      </c>
      <c r="B4750" s="503" t="s">
        <v>12682</v>
      </c>
      <c r="C4750" s="502" t="s">
        <v>13</v>
      </c>
      <c r="D4750" s="502" t="s">
        <v>1308</v>
      </c>
      <c r="E4750" s="504"/>
    </row>
    <row r="4751" spans="1:5">
      <c r="A4751" s="502">
        <v>10411</v>
      </c>
      <c r="B4751" s="503" t="s">
        <v>12683</v>
      </c>
      <c r="C4751" s="502" t="s">
        <v>13</v>
      </c>
      <c r="D4751" s="502" t="s">
        <v>1308</v>
      </c>
      <c r="E4751" s="504"/>
    </row>
    <row r="4752" spans="1:5">
      <c r="A4752" s="502">
        <v>10410</v>
      </c>
      <c r="B4752" s="503" t="s">
        <v>12684</v>
      </c>
      <c r="C4752" s="502" t="s">
        <v>13</v>
      </c>
      <c r="D4752" s="502" t="s">
        <v>1308</v>
      </c>
      <c r="E4752" s="504"/>
    </row>
    <row r="4753" spans="1:5">
      <c r="A4753" s="502">
        <v>10404</v>
      </c>
      <c r="B4753" s="503" t="s">
        <v>12685</v>
      </c>
      <c r="C4753" s="502" t="s">
        <v>13</v>
      </c>
      <c r="D4753" s="502" t="s">
        <v>1308</v>
      </c>
      <c r="E4753" s="504"/>
    </row>
    <row r="4754" spans="1:5">
      <c r="A4754" s="502">
        <v>10405</v>
      </c>
      <c r="B4754" s="503" t="s">
        <v>12686</v>
      </c>
      <c r="C4754" s="502" t="s">
        <v>13</v>
      </c>
      <c r="D4754" s="502" t="s">
        <v>1308</v>
      </c>
      <c r="E4754" s="504"/>
    </row>
    <row r="4755" spans="1:5">
      <c r="A4755" s="502">
        <v>10408</v>
      </c>
      <c r="B4755" s="503" t="s">
        <v>12687</v>
      </c>
      <c r="C4755" s="502" t="s">
        <v>13</v>
      </c>
      <c r="D4755" s="502" t="s">
        <v>1308</v>
      </c>
      <c r="E4755" s="504"/>
    </row>
    <row r="4756" spans="1:5">
      <c r="A4756" s="502">
        <v>10406</v>
      </c>
      <c r="B4756" s="503" t="s">
        <v>12688</v>
      </c>
      <c r="C4756" s="502" t="s">
        <v>13</v>
      </c>
      <c r="D4756" s="502" t="s">
        <v>1308</v>
      </c>
      <c r="E4756" s="504"/>
    </row>
    <row r="4757" spans="1:5">
      <c r="A4757" s="502">
        <v>10412</v>
      </c>
      <c r="B4757" s="503" t="s">
        <v>12689</v>
      </c>
      <c r="C4757" s="502" t="s">
        <v>13</v>
      </c>
      <c r="D4757" s="502" t="s">
        <v>1308</v>
      </c>
      <c r="E4757" s="504"/>
    </row>
    <row r="4758" spans="1:5">
      <c r="A4758" s="502">
        <v>10407</v>
      </c>
      <c r="B4758" s="503" t="s">
        <v>12690</v>
      </c>
      <c r="C4758" s="502" t="s">
        <v>13</v>
      </c>
      <c r="D4758" s="502" t="s">
        <v>1308</v>
      </c>
      <c r="E4758" s="504"/>
    </row>
    <row r="4759" spans="1:5">
      <c r="A4759" s="502">
        <v>10416</v>
      </c>
      <c r="B4759" s="503" t="s">
        <v>12691</v>
      </c>
      <c r="C4759" s="502" t="s">
        <v>13</v>
      </c>
      <c r="D4759" s="502" t="s">
        <v>1308</v>
      </c>
      <c r="E4759" s="504"/>
    </row>
    <row r="4760" spans="1:5">
      <c r="A4760" s="502">
        <v>10419</v>
      </c>
      <c r="B4760" s="503" t="s">
        <v>12692</v>
      </c>
      <c r="C4760" s="502" t="s">
        <v>13</v>
      </c>
      <c r="D4760" s="502" t="s">
        <v>1308</v>
      </c>
      <c r="E4760" s="504"/>
    </row>
    <row r="4761" spans="1:5">
      <c r="A4761" s="502">
        <v>10418</v>
      </c>
      <c r="B4761" s="503" t="s">
        <v>12693</v>
      </c>
      <c r="C4761" s="502" t="s">
        <v>13</v>
      </c>
      <c r="D4761" s="502" t="s">
        <v>1308</v>
      </c>
      <c r="E4761" s="504"/>
    </row>
    <row r="4762" spans="1:5">
      <c r="A4762" s="502">
        <v>21092</v>
      </c>
      <c r="B4762" s="503" t="s">
        <v>12694</v>
      </c>
      <c r="C4762" s="502" t="s">
        <v>13</v>
      </c>
      <c r="D4762" s="502" t="s">
        <v>1308</v>
      </c>
      <c r="E4762" s="504"/>
    </row>
    <row r="4763" spans="1:5">
      <c r="A4763" s="502">
        <v>12657</v>
      </c>
      <c r="B4763" s="503" t="s">
        <v>12695</v>
      </c>
      <c r="C4763" s="502" t="s">
        <v>13</v>
      </c>
      <c r="D4763" s="502" t="s">
        <v>1308</v>
      </c>
      <c r="E4763" s="504"/>
    </row>
    <row r="4764" spans="1:5">
      <c r="A4764" s="502">
        <v>10417</v>
      </c>
      <c r="B4764" s="503" t="s">
        <v>12696</v>
      </c>
      <c r="C4764" s="502" t="s">
        <v>13</v>
      </c>
      <c r="D4764" s="502" t="s">
        <v>1308</v>
      </c>
      <c r="E4764" s="504"/>
    </row>
    <row r="4765" spans="1:5">
      <c r="A4765" s="502">
        <v>10414</v>
      </c>
      <c r="B4765" s="503" t="s">
        <v>12697</v>
      </c>
      <c r="C4765" s="502" t="s">
        <v>13</v>
      </c>
      <c r="D4765" s="502" t="s">
        <v>1308</v>
      </c>
      <c r="E4765" s="504"/>
    </row>
    <row r="4766" spans="1:5">
      <c r="A4766" s="502">
        <v>10413</v>
      </c>
      <c r="B4766" s="503" t="s">
        <v>12698</v>
      </c>
      <c r="C4766" s="502" t="s">
        <v>13</v>
      </c>
      <c r="D4766" s="502" t="s">
        <v>1308</v>
      </c>
      <c r="E4766" s="504"/>
    </row>
    <row r="4767" spans="1:5">
      <c r="A4767" s="502">
        <v>10415</v>
      </c>
      <c r="B4767" s="503" t="s">
        <v>12699</v>
      </c>
      <c r="C4767" s="502" t="s">
        <v>13</v>
      </c>
      <c r="D4767" s="502" t="s">
        <v>1308</v>
      </c>
      <c r="E4767" s="504"/>
    </row>
    <row r="4768" spans="1:5">
      <c r="A4768" s="502">
        <v>38643</v>
      </c>
      <c r="B4768" s="503" t="s">
        <v>12700</v>
      </c>
      <c r="C4768" s="502" t="s">
        <v>13</v>
      </c>
      <c r="D4768" s="502" t="s">
        <v>1308</v>
      </c>
      <c r="E4768" s="504">
        <v>38.08</v>
      </c>
    </row>
    <row r="4769" spans="1:5">
      <c r="A4769" s="502">
        <v>6157</v>
      </c>
      <c r="B4769" s="503" t="s">
        <v>12701</v>
      </c>
      <c r="C4769" s="502" t="s">
        <v>13</v>
      </c>
      <c r="D4769" s="502" t="s">
        <v>1308</v>
      </c>
      <c r="E4769" s="504">
        <v>52.02</v>
      </c>
    </row>
    <row r="4770" spans="1:5">
      <c r="A4770" s="502">
        <v>6158</v>
      </c>
      <c r="B4770" s="503" t="s">
        <v>12702</v>
      </c>
      <c r="C4770" s="502" t="s">
        <v>13</v>
      </c>
      <c r="D4770" s="502" t="s">
        <v>1308</v>
      </c>
      <c r="E4770" s="504">
        <v>7.22</v>
      </c>
    </row>
    <row r="4771" spans="1:5">
      <c r="A4771" s="502">
        <v>6156</v>
      </c>
      <c r="B4771" s="503" t="s">
        <v>12703</v>
      </c>
      <c r="C4771" s="502" t="s">
        <v>13</v>
      </c>
      <c r="D4771" s="502" t="s">
        <v>1308</v>
      </c>
      <c r="E4771" s="504">
        <v>6.19</v>
      </c>
    </row>
    <row r="4772" spans="1:5">
      <c r="A4772" s="502">
        <v>6153</v>
      </c>
      <c r="B4772" s="503" t="s">
        <v>12704</v>
      </c>
      <c r="C4772" s="502" t="s">
        <v>13</v>
      </c>
      <c r="D4772" s="502" t="s">
        <v>1308</v>
      </c>
      <c r="E4772" s="504">
        <v>4.97</v>
      </c>
    </row>
    <row r="4773" spans="1:5">
      <c r="A4773" s="502">
        <v>6154</v>
      </c>
      <c r="B4773" s="503" t="s">
        <v>12705</v>
      </c>
      <c r="C4773" s="502" t="s">
        <v>13</v>
      </c>
      <c r="D4773" s="502" t="s">
        <v>1308</v>
      </c>
      <c r="E4773" s="504">
        <v>8.83</v>
      </c>
    </row>
    <row r="4774" spans="1:5">
      <c r="A4774" s="502">
        <v>6155</v>
      </c>
      <c r="B4774" s="503" t="s">
        <v>12706</v>
      </c>
      <c r="C4774" s="502" t="s">
        <v>13</v>
      </c>
      <c r="D4774" s="502" t="s">
        <v>1308</v>
      </c>
      <c r="E4774" s="504">
        <v>20.32</v>
      </c>
    </row>
    <row r="4775" spans="1:5">
      <c r="A4775" s="502">
        <v>43595</v>
      </c>
      <c r="B4775" s="503" t="s">
        <v>12707</v>
      </c>
      <c r="C4775" s="502" t="s">
        <v>13</v>
      </c>
      <c r="D4775" s="502" t="s">
        <v>1308</v>
      </c>
      <c r="E4775" s="504">
        <v>18.52</v>
      </c>
    </row>
    <row r="4776" spans="1:5">
      <c r="A4776" s="502">
        <v>43596</v>
      </c>
      <c r="B4776" s="503" t="s">
        <v>12708</v>
      </c>
      <c r="C4776" s="502" t="s">
        <v>13</v>
      </c>
      <c r="D4776" s="502" t="s">
        <v>1308</v>
      </c>
      <c r="E4776" s="504">
        <v>21.41</v>
      </c>
    </row>
    <row r="4777" spans="1:5">
      <c r="A4777" s="502">
        <v>38108</v>
      </c>
      <c r="B4777" s="503" t="s">
        <v>12709</v>
      </c>
      <c r="C4777" s="502" t="s">
        <v>13</v>
      </c>
      <c r="D4777" s="502" t="s">
        <v>1308</v>
      </c>
      <c r="E4777" s="504">
        <v>66.66</v>
      </c>
    </row>
    <row r="4778" spans="1:5">
      <c r="A4778" s="502">
        <v>38087</v>
      </c>
      <c r="B4778" s="503" t="s">
        <v>12710</v>
      </c>
      <c r="C4778" s="502" t="s">
        <v>13</v>
      </c>
      <c r="D4778" s="502" t="s">
        <v>1308</v>
      </c>
      <c r="E4778" s="504">
        <v>85.74</v>
      </c>
    </row>
    <row r="4779" spans="1:5">
      <c r="A4779" s="502">
        <v>38109</v>
      </c>
      <c r="B4779" s="503" t="s">
        <v>12711</v>
      </c>
      <c r="C4779" s="502" t="s">
        <v>13</v>
      </c>
      <c r="D4779" s="502" t="s">
        <v>1308</v>
      </c>
      <c r="E4779" s="504">
        <v>106.54</v>
      </c>
    </row>
    <row r="4780" spans="1:5">
      <c r="A4780" s="502">
        <v>38088</v>
      </c>
      <c r="B4780" s="503" t="s">
        <v>12712</v>
      </c>
      <c r="C4780" s="502" t="s">
        <v>13</v>
      </c>
      <c r="D4780" s="502" t="s">
        <v>1308</v>
      </c>
      <c r="E4780" s="504">
        <v>112.03</v>
      </c>
    </row>
    <row r="4781" spans="1:5">
      <c r="A4781" s="502">
        <v>38110</v>
      </c>
      <c r="B4781" s="503" t="s">
        <v>12713</v>
      </c>
      <c r="C4781" s="502" t="s">
        <v>13</v>
      </c>
      <c r="D4781" s="502" t="s">
        <v>1308</v>
      </c>
      <c r="E4781" s="504">
        <v>40.98</v>
      </c>
    </row>
    <row r="4782" spans="1:5">
      <c r="A4782" s="502">
        <v>38089</v>
      </c>
      <c r="B4782" s="503" t="s">
        <v>12714</v>
      </c>
      <c r="C4782" s="502" t="s">
        <v>13</v>
      </c>
      <c r="D4782" s="502" t="s">
        <v>1308</v>
      </c>
      <c r="E4782" s="504">
        <v>71.41</v>
      </c>
    </row>
    <row r="4783" spans="1:5">
      <c r="A4783" s="502">
        <v>38111</v>
      </c>
      <c r="B4783" s="503" t="s">
        <v>12715</v>
      </c>
      <c r="C4783" s="502" t="s">
        <v>13</v>
      </c>
      <c r="D4783" s="502" t="s">
        <v>1308</v>
      </c>
      <c r="E4783" s="504">
        <v>45.83</v>
      </c>
    </row>
    <row r="4784" spans="1:5">
      <c r="A4784" s="502">
        <v>38090</v>
      </c>
      <c r="B4784" s="503" t="s">
        <v>12716</v>
      </c>
      <c r="C4784" s="502" t="s">
        <v>13</v>
      </c>
      <c r="D4784" s="502" t="s">
        <v>1308</v>
      </c>
      <c r="E4784" s="504">
        <v>73.81</v>
      </c>
    </row>
    <row r="4785" spans="1:5">
      <c r="A4785" s="502">
        <v>38400</v>
      </c>
      <c r="B4785" s="503" t="s">
        <v>12717</v>
      </c>
      <c r="C4785" s="502" t="s">
        <v>13</v>
      </c>
      <c r="D4785" s="502" t="s">
        <v>1308</v>
      </c>
      <c r="E4785" s="504">
        <v>16.59</v>
      </c>
    </row>
    <row r="4786" spans="1:5">
      <c r="A4786" s="502">
        <v>13726</v>
      </c>
      <c r="B4786" s="503" t="s">
        <v>12718</v>
      </c>
      <c r="C4786" s="502" t="s">
        <v>13</v>
      </c>
      <c r="D4786" s="502" t="s">
        <v>1308</v>
      </c>
      <c r="E4786" s="504"/>
    </row>
    <row r="4787" spans="1:5">
      <c r="A4787" s="502">
        <v>12627</v>
      </c>
      <c r="B4787" s="503" t="s">
        <v>12719</v>
      </c>
      <c r="C4787" s="502" t="s">
        <v>13</v>
      </c>
      <c r="D4787" s="502" t="s">
        <v>1308</v>
      </c>
      <c r="E4787" s="504">
        <v>1.22</v>
      </c>
    </row>
    <row r="4788" spans="1:5">
      <c r="A4788" s="502">
        <v>39996</v>
      </c>
      <c r="B4788" s="503" t="s">
        <v>12720</v>
      </c>
      <c r="C4788" s="502" t="s">
        <v>12</v>
      </c>
      <c r="D4788" s="502" t="s">
        <v>1308</v>
      </c>
      <c r="E4788" s="504">
        <v>2.88</v>
      </c>
    </row>
    <row r="4789" spans="1:5">
      <c r="A4789" s="502">
        <v>10478</v>
      </c>
      <c r="B4789" s="503" t="s">
        <v>12721</v>
      </c>
      <c r="C4789" s="502" t="s">
        <v>1023</v>
      </c>
      <c r="D4789" s="502" t="s">
        <v>1335</v>
      </c>
      <c r="E4789" s="504">
        <v>36.86</v>
      </c>
    </row>
    <row r="4790" spans="1:5">
      <c r="A4790" s="502">
        <v>10481</v>
      </c>
      <c r="B4790" s="503" t="s">
        <v>12722</v>
      </c>
      <c r="C4790" s="502" t="s">
        <v>1023</v>
      </c>
      <c r="D4790" s="502" t="s">
        <v>1308</v>
      </c>
      <c r="E4790" s="504">
        <v>32.78</v>
      </c>
    </row>
    <row r="4791" spans="1:5">
      <c r="A4791" s="502">
        <v>10475</v>
      </c>
      <c r="B4791" s="503" t="s">
        <v>12723</v>
      </c>
      <c r="C4791" s="502" t="s">
        <v>1023</v>
      </c>
      <c r="D4791" s="502" t="s">
        <v>1308</v>
      </c>
      <c r="E4791" s="504">
        <v>31.72</v>
      </c>
    </row>
    <row r="4792" spans="1:5">
      <c r="A4792" s="502">
        <v>4030</v>
      </c>
      <c r="B4792" s="503" t="s">
        <v>12724</v>
      </c>
      <c r="C4792" s="502" t="s">
        <v>15</v>
      </c>
      <c r="D4792" s="502" t="s">
        <v>1308</v>
      </c>
      <c r="E4792" s="504">
        <v>6.5</v>
      </c>
    </row>
    <row r="4793" spans="1:5">
      <c r="A4793" s="502">
        <v>4031</v>
      </c>
      <c r="B4793" s="503" t="s">
        <v>12725</v>
      </c>
      <c r="C4793" s="502" t="s">
        <v>15</v>
      </c>
      <c r="D4793" s="502" t="s">
        <v>1308</v>
      </c>
      <c r="E4793" s="504">
        <v>30.55</v>
      </c>
    </row>
    <row r="4794" spans="1:5">
      <c r="A4794" s="502">
        <v>39399</v>
      </c>
      <c r="B4794" s="503" t="s">
        <v>12726</v>
      </c>
      <c r="C4794" s="502" t="s">
        <v>13</v>
      </c>
      <c r="D4794" s="502" t="s">
        <v>1308</v>
      </c>
      <c r="E4794" s="504"/>
    </row>
    <row r="4795" spans="1:5">
      <c r="A4795" s="502">
        <v>39400</v>
      </c>
      <c r="B4795" s="503" t="s">
        <v>12727</v>
      </c>
      <c r="C4795" s="502" t="s">
        <v>13</v>
      </c>
      <c r="D4795" s="502" t="s">
        <v>1308</v>
      </c>
      <c r="E4795" s="504"/>
    </row>
    <row r="4796" spans="1:5">
      <c r="A4796" s="502">
        <v>39401</v>
      </c>
      <c r="B4796" s="503" t="s">
        <v>12728</v>
      </c>
      <c r="C4796" s="502" t="s">
        <v>13</v>
      </c>
      <c r="D4796" s="502" t="s">
        <v>1308</v>
      </c>
      <c r="E4796" s="504"/>
    </row>
    <row r="4797" spans="1:5">
      <c r="A4797" s="502">
        <v>11652</v>
      </c>
      <c r="B4797" s="503" t="s">
        <v>12729</v>
      </c>
      <c r="C4797" s="502" t="s">
        <v>13</v>
      </c>
      <c r="D4797" s="502" t="s">
        <v>1335</v>
      </c>
      <c r="E4797" s="504"/>
    </row>
    <row r="4798" spans="1:5">
      <c r="A4798" s="502">
        <v>13475</v>
      </c>
      <c r="B4798" s="503" t="s">
        <v>12730</v>
      </c>
      <c r="C4798" s="502" t="s">
        <v>13</v>
      </c>
      <c r="D4798" s="502" t="s">
        <v>1308</v>
      </c>
      <c r="E4798" s="504"/>
    </row>
    <row r="4799" spans="1:5">
      <c r="A4799" s="502">
        <v>13896</v>
      </c>
      <c r="B4799" s="503" t="s">
        <v>12731</v>
      </c>
      <c r="C4799" s="502" t="s">
        <v>13</v>
      </c>
      <c r="D4799" s="502" t="s">
        <v>1308</v>
      </c>
      <c r="E4799" s="504"/>
    </row>
    <row r="4800" spans="1:5">
      <c r="A4800" s="502">
        <v>44470</v>
      </c>
      <c r="B4800" s="503" t="s">
        <v>12732</v>
      </c>
      <c r="C4800" s="502" t="s">
        <v>13</v>
      </c>
      <c r="D4800" s="502" t="s">
        <v>1308</v>
      </c>
      <c r="E4800" s="504"/>
    </row>
    <row r="4801" spans="1:5">
      <c r="A4801" s="502">
        <v>13476</v>
      </c>
      <c r="B4801" s="503" t="s">
        <v>12733</v>
      </c>
      <c r="C4801" s="502" t="s">
        <v>13</v>
      </c>
      <c r="D4801" s="502" t="s">
        <v>1308</v>
      </c>
      <c r="E4801" s="504"/>
    </row>
    <row r="4802" spans="1:5">
      <c r="A4802" s="502">
        <v>44491</v>
      </c>
      <c r="B4802" s="503" t="s">
        <v>12734</v>
      </c>
      <c r="C4802" s="502" t="s">
        <v>13</v>
      </c>
      <c r="D4802" s="502" t="s">
        <v>1308</v>
      </c>
      <c r="E4802" s="504"/>
    </row>
    <row r="4803" spans="1:5">
      <c r="A4803" s="502">
        <v>10488</v>
      </c>
      <c r="B4803" s="503" t="s">
        <v>12735</v>
      </c>
      <c r="C4803" s="502" t="s">
        <v>13</v>
      </c>
      <c r="D4803" s="502" t="s">
        <v>1335</v>
      </c>
      <c r="E4803" s="504"/>
    </row>
    <row r="4804" spans="1:5">
      <c r="A4804" s="502">
        <v>13606</v>
      </c>
      <c r="B4804" s="503" t="s">
        <v>12736</v>
      </c>
      <c r="C4804" s="502" t="s">
        <v>13</v>
      </c>
      <c r="D4804" s="502" t="s">
        <v>1308</v>
      </c>
      <c r="E4804" s="504"/>
    </row>
    <row r="4805" spans="1:5">
      <c r="A4805" s="502">
        <v>10489</v>
      </c>
      <c r="B4805" s="503" t="s">
        <v>12737</v>
      </c>
      <c r="C4805" s="502" t="s">
        <v>250</v>
      </c>
      <c r="D4805" s="502" t="s">
        <v>1308</v>
      </c>
      <c r="E4805" s="504">
        <v>19.62</v>
      </c>
    </row>
    <row r="4806" spans="1:5">
      <c r="A4806" s="502">
        <v>41073</v>
      </c>
      <c r="B4806" s="503" t="s">
        <v>12738</v>
      </c>
      <c r="C4806" s="502" t="s">
        <v>1176</v>
      </c>
      <c r="D4806" s="502" t="s">
        <v>1308</v>
      </c>
      <c r="E4806" s="504">
        <v>3499.41</v>
      </c>
    </row>
    <row r="4807" spans="1:5">
      <c r="A4807" s="502">
        <v>34391</v>
      </c>
      <c r="B4807" s="503" t="s">
        <v>12739</v>
      </c>
      <c r="C4807" s="502" t="s">
        <v>15</v>
      </c>
      <c r="D4807" s="502" t="s">
        <v>1308</v>
      </c>
      <c r="E4807" s="504">
        <v>658.28</v>
      </c>
    </row>
    <row r="4808" spans="1:5">
      <c r="A4808" s="502">
        <v>10496</v>
      </c>
      <c r="B4808" s="503" t="s">
        <v>12740</v>
      </c>
      <c r="C4808" s="502" t="s">
        <v>15</v>
      </c>
      <c r="D4808" s="502" t="s">
        <v>1308</v>
      </c>
      <c r="E4808" s="504">
        <v>572.91</v>
      </c>
    </row>
    <row r="4809" spans="1:5">
      <c r="A4809" s="502">
        <v>10497</v>
      </c>
      <c r="B4809" s="503" t="s">
        <v>12741</v>
      </c>
      <c r="C4809" s="502" t="s">
        <v>15</v>
      </c>
      <c r="D4809" s="502" t="s">
        <v>1308</v>
      </c>
      <c r="E4809" s="504">
        <v>1489.58</v>
      </c>
    </row>
    <row r="4810" spans="1:5">
      <c r="A4810" s="502">
        <v>10504</v>
      </c>
      <c r="B4810" s="503" t="s">
        <v>12742</v>
      </c>
      <c r="C4810" s="502" t="s">
        <v>15</v>
      </c>
      <c r="D4810" s="502" t="s">
        <v>1308</v>
      </c>
      <c r="E4810" s="504">
        <v>1741.66</v>
      </c>
    </row>
    <row r="4811" spans="1:5">
      <c r="A4811" s="502">
        <v>34390</v>
      </c>
      <c r="B4811" s="503" t="s">
        <v>12743</v>
      </c>
      <c r="C4811" s="502" t="s">
        <v>15</v>
      </c>
      <c r="D4811" s="502" t="s">
        <v>1308</v>
      </c>
      <c r="E4811" s="504">
        <v>513.33000000000004</v>
      </c>
    </row>
    <row r="4812" spans="1:5">
      <c r="A4812" s="502">
        <v>34389</v>
      </c>
      <c r="B4812" s="503" t="s">
        <v>12744</v>
      </c>
      <c r="C4812" s="502" t="s">
        <v>15</v>
      </c>
      <c r="D4812" s="502" t="s">
        <v>1308</v>
      </c>
      <c r="E4812" s="504">
        <v>160.41</v>
      </c>
    </row>
    <row r="4813" spans="1:5">
      <c r="A4813" s="502">
        <v>34388</v>
      </c>
      <c r="B4813" s="503" t="s">
        <v>12745</v>
      </c>
      <c r="C4813" s="502" t="s">
        <v>15</v>
      </c>
      <c r="D4813" s="502" t="s">
        <v>1308</v>
      </c>
      <c r="E4813" s="504">
        <v>227.99</v>
      </c>
    </row>
    <row r="4814" spans="1:5">
      <c r="A4814" s="502">
        <v>34387</v>
      </c>
      <c r="B4814" s="503" t="s">
        <v>12746</v>
      </c>
      <c r="C4814" s="502" t="s">
        <v>15</v>
      </c>
      <c r="D4814" s="502" t="s">
        <v>1308</v>
      </c>
      <c r="E4814" s="504">
        <v>370.1</v>
      </c>
    </row>
    <row r="4815" spans="1:5">
      <c r="A4815" s="502">
        <v>11188</v>
      </c>
      <c r="B4815" s="503" t="s">
        <v>12747</v>
      </c>
      <c r="C4815" s="502" t="s">
        <v>15</v>
      </c>
      <c r="D4815" s="502" t="s">
        <v>1308</v>
      </c>
      <c r="E4815" s="504">
        <v>183.33</v>
      </c>
    </row>
    <row r="4816" spans="1:5">
      <c r="A4816" s="502">
        <v>11189</v>
      </c>
      <c r="B4816" s="503" t="s">
        <v>12748</v>
      </c>
      <c r="C4816" s="502" t="s">
        <v>15</v>
      </c>
      <c r="D4816" s="502" t="s">
        <v>1308</v>
      </c>
      <c r="E4816" s="504">
        <v>275</v>
      </c>
    </row>
    <row r="4817" spans="1:5">
      <c r="A4817" s="502">
        <v>21107</v>
      </c>
      <c r="B4817" s="503" t="s">
        <v>12749</v>
      </c>
      <c r="C4817" s="502" t="s">
        <v>15</v>
      </c>
      <c r="D4817" s="502" t="s">
        <v>1308</v>
      </c>
      <c r="E4817" s="504">
        <v>197.9</v>
      </c>
    </row>
    <row r="4818" spans="1:5">
      <c r="A4818" s="502">
        <v>34386</v>
      </c>
      <c r="B4818" s="503" t="s">
        <v>12750</v>
      </c>
      <c r="C4818" s="502" t="s">
        <v>15</v>
      </c>
      <c r="D4818" s="502" t="s">
        <v>1308</v>
      </c>
      <c r="E4818" s="504">
        <v>343.75</v>
      </c>
    </row>
    <row r="4819" spans="1:5">
      <c r="A4819" s="502">
        <v>10490</v>
      </c>
      <c r="B4819" s="503" t="s">
        <v>12751</v>
      </c>
      <c r="C4819" s="502" t="s">
        <v>15</v>
      </c>
      <c r="D4819" s="502" t="s">
        <v>1308</v>
      </c>
      <c r="E4819" s="504">
        <v>120.31</v>
      </c>
    </row>
    <row r="4820" spans="1:5">
      <c r="A4820" s="502">
        <v>10492</v>
      </c>
      <c r="B4820" s="503" t="s">
        <v>12752</v>
      </c>
      <c r="C4820" s="502" t="s">
        <v>15</v>
      </c>
      <c r="D4820" s="502" t="s">
        <v>1335</v>
      </c>
      <c r="E4820" s="504">
        <v>137.5</v>
      </c>
    </row>
    <row r="4821" spans="1:5">
      <c r="A4821" s="502">
        <v>10493</v>
      </c>
      <c r="B4821" s="503" t="s">
        <v>12753</v>
      </c>
      <c r="C4821" s="502" t="s">
        <v>15</v>
      </c>
      <c r="D4821" s="502" t="s">
        <v>1308</v>
      </c>
      <c r="E4821" s="504">
        <v>160.41</v>
      </c>
    </row>
    <row r="4822" spans="1:5">
      <c r="A4822" s="502">
        <v>10491</v>
      </c>
      <c r="B4822" s="503" t="s">
        <v>12754</v>
      </c>
      <c r="C4822" s="502" t="s">
        <v>15</v>
      </c>
      <c r="D4822" s="502" t="s">
        <v>1308</v>
      </c>
      <c r="E4822" s="504">
        <v>194.79</v>
      </c>
    </row>
    <row r="4823" spans="1:5">
      <c r="A4823" s="502">
        <v>34385</v>
      </c>
      <c r="B4823" s="503" t="s">
        <v>12755</v>
      </c>
      <c r="C4823" s="502" t="s">
        <v>15</v>
      </c>
      <c r="D4823" s="502" t="s">
        <v>1308</v>
      </c>
      <c r="E4823" s="504">
        <v>284.16000000000003</v>
      </c>
    </row>
    <row r="4824" spans="1:5">
      <c r="A4824" s="502">
        <v>10499</v>
      </c>
      <c r="B4824" s="503" t="s">
        <v>12756</v>
      </c>
      <c r="C4824" s="502" t="s">
        <v>15</v>
      </c>
      <c r="D4824" s="502" t="s">
        <v>1308</v>
      </c>
      <c r="E4824" s="504">
        <v>114.58</v>
      </c>
    </row>
    <row r="4825" spans="1:5">
      <c r="A4825" s="502">
        <v>34384</v>
      </c>
      <c r="B4825" s="503" t="s">
        <v>12757</v>
      </c>
      <c r="C4825" s="502" t="s">
        <v>15</v>
      </c>
      <c r="D4825" s="502" t="s">
        <v>1308</v>
      </c>
      <c r="E4825" s="504">
        <v>343.75</v>
      </c>
    </row>
    <row r="4826" spans="1:5">
      <c r="A4826" s="502">
        <v>11185</v>
      </c>
      <c r="B4826" s="503" t="s">
        <v>12758</v>
      </c>
      <c r="C4826" s="502" t="s">
        <v>15</v>
      </c>
      <c r="D4826" s="502" t="s">
        <v>1308</v>
      </c>
      <c r="E4826" s="504">
        <v>355.2</v>
      </c>
    </row>
    <row r="4827" spans="1:5">
      <c r="A4827" s="502">
        <v>10507</v>
      </c>
      <c r="B4827" s="503" t="s">
        <v>12759</v>
      </c>
      <c r="C4827" s="502" t="s">
        <v>15</v>
      </c>
      <c r="D4827" s="502" t="s">
        <v>1308</v>
      </c>
      <c r="E4827" s="504">
        <v>306.02</v>
      </c>
    </row>
    <row r="4828" spans="1:5">
      <c r="A4828" s="502">
        <v>10505</v>
      </c>
      <c r="B4828" s="503" t="s">
        <v>12760</v>
      </c>
      <c r="C4828" s="502" t="s">
        <v>15</v>
      </c>
      <c r="D4828" s="502" t="s">
        <v>1308</v>
      </c>
      <c r="E4828" s="504">
        <v>180.57</v>
      </c>
    </row>
    <row r="4829" spans="1:5">
      <c r="A4829" s="502">
        <v>10506</v>
      </c>
      <c r="B4829" s="503" t="s">
        <v>12761</v>
      </c>
      <c r="C4829" s="502" t="s">
        <v>15</v>
      </c>
      <c r="D4829" s="502" t="s">
        <v>1308</v>
      </c>
      <c r="E4829" s="504">
        <v>235.73</v>
      </c>
    </row>
    <row r="4830" spans="1:5">
      <c r="A4830" s="502">
        <v>5031</v>
      </c>
      <c r="B4830" s="503" t="s">
        <v>12762</v>
      </c>
      <c r="C4830" s="502" t="s">
        <v>15</v>
      </c>
      <c r="D4830" s="502" t="s">
        <v>1335</v>
      </c>
      <c r="E4830" s="504">
        <v>331</v>
      </c>
    </row>
    <row r="4831" spans="1:5">
      <c r="A4831" s="502">
        <v>10502</v>
      </c>
      <c r="B4831" s="503" t="s">
        <v>12763</v>
      </c>
      <c r="C4831" s="502" t="s">
        <v>15</v>
      </c>
      <c r="D4831" s="502" t="s">
        <v>1308</v>
      </c>
      <c r="E4831" s="504">
        <v>385.69</v>
      </c>
    </row>
    <row r="4832" spans="1:5">
      <c r="A4832" s="502">
        <v>10501</v>
      </c>
      <c r="B4832" s="503" t="s">
        <v>12764</v>
      </c>
      <c r="C4832" s="502" t="s">
        <v>15</v>
      </c>
      <c r="D4832" s="502" t="s">
        <v>1308</v>
      </c>
      <c r="E4832" s="504">
        <v>217.9</v>
      </c>
    </row>
    <row r="4833" spans="1:5">
      <c r="A4833" s="502">
        <v>10503</v>
      </c>
      <c r="B4833" s="503" t="s">
        <v>12765</v>
      </c>
      <c r="C4833" s="502" t="s">
        <v>15</v>
      </c>
      <c r="D4833" s="502" t="s">
        <v>1308</v>
      </c>
      <c r="E4833" s="504">
        <v>294.39</v>
      </c>
    </row>
    <row r="4834" spans="1:5">
      <c r="A4834" s="502">
        <v>4500</v>
      </c>
      <c r="B4834" s="503" t="s">
        <v>12766</v>
      </c>
      <c r="C4834" s="502" t="s">
        <v>12</v>
      </c>
      <c r="D4834" s="502" t="s">
        <v>1308</v>
      </c>
      <c r="E4834" s="504">
        <v>14.82</v>
      </c>
    </row>
    <row r="4835" spans="1:5">
      <c r="A4835" s="502">
        <v>4448</v>
      </c>
      <c r="B4835" s="503" t="s">
        <v>12767</v>
      </c>
      <c r="C4835" s="502" t="s">
        <v>12</v>
      </c>
      <c r="D4835" s="502" t="s">
        <v>1308</v>
      </c>
      <c r="E4835" s="504">
        <v>20.36</v>
      </c>
    </row>
    <row r="4836" spans="1:5">
      <c r="A4836" s="502">
        <v>20213</v>
      </c>
      <c r="B4836" s="503" t="s">
        <v>12768</v>
      </c>
      <c r="C4836" s="502" t="s">
        <v>12</v>
      </c>
      <c r="D4836" s="502" t="s">
        <v>1308</v>
      </c>
      <c r="E4836" s="504">
        <v>25.06</v>
      </c>
    </row>
    <row r="4837" spans="1:5">
      <c r="A4837" s="502">
        <v>20211</v>
      </c>
      <c r="B4837" s="503" t="s">
        <v>12769</v>
      </c>
      <c r="C4837" s="502" t="s">
        <v>12</v>
      </c>
      <c r="D4837" s="502" t="s">
        <v>1308</v>
      </c>
      <c r="E4837" s="504">
        <v>33.19</v>
      </c>
    </row>
    <row r="4838" spans="1:5">
      <c r="A4838" s="502">
        <v>40270</v>
      </c>
      <c r="B4838" s="503" t="s">
        <v>12770</v>
      </c>
      <c r="C4838" s="502" t="s">
        <v>12</v>
      </c>
      <c r="D4838" s="502" t="s">
        <v>1335</v>
      </c>
      <c r="E4838" s="504"/>
    </row>
    <row r="4839" spans="1:5">
      <c r="A4839" s="502">
        <v>4425</v>
      </c>
      <c r="B4839" s="503" t="s">
        <v>12771</v>
      </c>
      <c r="C4839" s="502" t="s">
        <v>12</v>
      </c>
      <c r="D4839" s="502" t="s">
        <v>1308</v>
      </c>
      <c r="E4839" s="504">
        <v>27.43</v>
      </c>
    </row>
    <row r="4840" spans="1:5">
      <c r="A4840" s="502">
        <v>4472</v>
      </c>
      <c r="B4840" s="503" t="s">
        <v>12772</v>
      </c>
      <c r="C4840" s="502" t="s">
        <v>12</v>
      </c>
      <c r="D4840" s="502" t="s">
        <v>1308</v>
      </c>
      <c r="E4840" s="504">
        <v>34.270000000000003</v>
      </c>
    </row>
    <row r="4841" spans="1:5">
      <c r="A4841" s="502">
        <v>35272</v>
      </c>
      <c r="B4841" s="503" t="s">
        <v>12773</v>
      </c>
      <c r="C4841" s="502" t="s">
        <v>12</v>
      </c>
      <c r="D4841" s="502" t="s">
        <v>1308</v>
      </c>
      <c r="E4841" s="504">
        <v>49.54</v>
      </c>
    </row>
    <row r="4842" spans="1:5">
      <c r="A4842" s="502">
        <v>4481</v>
      </c>
      <c r="B4842" s="503" t="s">
        <v>12774</v>
      </c>
      <c r="C4842" s="502" t="s">
        <v>12</v>
      </c>
      <c r="D4842" s="502" t="s">
        <v>1308</v>
      </c>
      <c r="E4842" s="504">
        <v>53.02</v>
      </c>
    </row>
    <row r="4843" spans="1:5">
      <c r="A4843" s="502">
        <v>34345</v>
      </c>
      <c r="B4843" s="503" t="s">
        <v>12775</v>
      </c>
      <c r="C4843" s="502" t="s">
        <v>250</v>
      </c>
      <c r="D4843" s="502" t="s">
        <v>1308</v>
      </c>
      <c r="E4843" s="504">
        <v>15.46</v>
      </c>
    </row>
    <row r="4844" spans="1:5">
      <c r="A4844" s="502">
        <v>41096</v>
      </c>
      <c r="B4844" s="503" t="s">
        <v>12776</v>
      </c>
      <c r="C4844" s="502" t="s">
        <v>1176</v>
      </c>
      <c r="D4844" s="502" t="s">
        <v>1308</v>
      </c>
      <c r="E4844" s="504">
        <v>2755.93</v>
      </c>
    </row>
    <row r="4845" spans="1:5">
      <c r="E4845" s="81"/>
    </row>
    <row r="4846" spans="1:5">
      <c r="E4846" s="81"/>
    </row>
    <row r="4847" spans="1:5">
      <c r="E4847" s="81"/>
    </row>
    <row r="4848" spans="1:5">
      <c r="E4848" s="357"/>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44550-E3E2-4D8D-81E8-1F29349E3A78}">
  <sheetPr>
    <pageSetUpPr fitToPage="1"/>
  </sheetPr>
  <dimension ref="A1:XFD475"/>
  <sheetViews>
    <sheetView showGridLines="0" tabSelected="1" topLeftCell="A304" zoomScaleNormal="100" zoomScaleSheetLayoutView="90" workbookViewId="0">
      <selection activeCell="B17" sqref="B17"/>
    </sheetView>
  </sheetViews>
  <sheetFormatPr defaultRowHeight="15"/>
  <cols>
    <col min="1" max="1" width="2.7109375" customWidth="1"/>
    <col min="2" max="2" width="15.140625" style="222" customWidth="1"/>
    <col min="3" max="3" width="95.140625" style="9" customWidth="1"/>
    <col min="4" max="4" width="8.5703125" style="1" customWidth="1"/>
    <col min="5" max="5" width="11.42578125" style="209" bestFit="1" customWidth="1"/>
    <col min="6" max="6" width="16.42578125" style="55" customWidth="1"/>
    <col min="7" max="7" width="21.140625" style="62" customWidth="1"/>
    <col min="8" max="8" width="15.85546875" bestFit="1" customWidth="1"/>
    <col min="9" max="9" width="16.7109375"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 r="B2" s="619"/>
      <c r="C2" s="622" t="s">
        <v>17</v>
      </c>
      <c r="D2" s="623"/>
      <c r="E2" s="623"/>
      <c r="F2" s="624"/>
      <c r="G2" s="8" t="s">
        <v>18</v>
      </c>
      <c r="I2" s="7"/>
      <c r="J2" s="7"/>
      <c r="L2"/>
      <c r="M2"/>
      <c r="N2"/>
      <c r="O2"/>
      <c r="P2"/>
      <c r="Q2"/>
      <c r="R2"/>
      <c r="S2"/>
      <c r="T2"/>
      <c r="U2"/>
    </row>
    <row r="3" spans="2:21" s="6" customFormat="1" ht="15.75">
      <c r="B3" s="620"/>
      <c r="C3" s="625" t="s">
        <v>19</v>
      </c>
      <c r="D3" s="626"/>
      <c r="E3" s="626"/>
      <c r="F3" s="627"/>
      <c r="G3" s="5">
        <f ca="1">NOW()</f>
        <v>45770.588280208336</v>
      </c>
      <c r="I3" s="7"/>
      <c r="J3" s="7"/>
      <c r="L3"/>
      <c r="M3"/>
      <c r="N3"/>
      <c r="O3"/>
      <c r="P3"/>
      <c r="Q3"/>
      <c r="R3"/>
      <c r="S3"/>
      <c r="T3"/>
      <c r="U3"/>
    </row>
    <row r="4" spans="2:21" s="6" customFormat="1" ht="21.75" thickBot="1">
      <c r="B4" s="621"/>
      <c r="C4" s="628" t="s">
        <v>20</v>
      </c>
      <c r="D4" s="629"/>
      <c r="E4" s="629"/>
      <c r="F4" s="630"/>
      <c r="G4" s="46" t="s">
        <v>5551</v>
      </c>
      <c r="I4" s="7"/>
      <c r="J4" s="7"/>
      <c r="L4"/>
      <c r="M4"/>
      <c r="N4"/>
      <c r="O4"/>
      <c r="P4"/>
      <c r="Q4"/>
      <c r="R4"/>
      <c r="S4"/>
      <c r="T4"/>
      <c r="U4"/>
    </row>
    <row r="5" spans="2:21" s="6" customFormat="1" ht="15.75">
      <c r="B5" s="223" t="s">
        <v>21</v>
      </c>
      <c r="C5" s="197">
        <f ca="1">NOW()</f>
        <v>45770.588280208336</v>
      </c>
      <c r="D5" s="631" t="s">
        <v>15014</v>
      </c>
      <c r="E5" s="631"/>
      <c r="F5" s="631"/>
      <c r="G5" s="632"/>
      <c r="I5" s="7"/>
      <c r="J5" s="7"/>
      <c r="L5"/>
      <c r="M5"/>
      <c r="N5"/>
      <c r="O5"/>
      <c r="P5"/>
      <c r="Q5"/>
      <c r="R5"/>
      <c r="S5"/>
      <c r="T5"/>
      <c r="U5"/>
    </row>
    <row r="6" spans="2:21" s="6" customFormat="1">
      <c r="B6" s="224" t="s">
        <v>22</v>
      </c>
      <c r="C6" s="198" t="s">
        <v>2963</v>
      </c>
      <c r="D6" s="122"/>
      <c r="E6" s="356"/>
      <c r="F6" s="122"/>
      <c r="G6" s="123"/>
      <c r="H6" s="122"/>
      <c r="I6" s="7"/>
      <c r="J6" s="7"/>
      <c r="L6"/>
      <c r="M6"/>
      <c r="N6"/>
      <c r="O6"/>
      <c r="P6"/>
      <c r="Q6"/>
      <c r="R6"/>
      <c r="S6"/>
      <c r="T6"/>
      <c r="U6"/>
    </row>
    <row r="7" spans="2:21" s="6" customFormat="1">
      <c r="B7" s="224" t="s">
        <v>23</v>
      </c>
      <c r="C7" s="199" t="s">
        <v>3406</v>
      </c>
      <c r="D7" s="122"/>
      <c r="E7" s="356"/>
      <c r="F7" s="122"/>
      <c r="G7" s="123"/>
      <c r="H7" s="122"/>
      <c r="I7" s="7"/>
      <c r="J7" s="7"/>
      <c r="L7"/>
      <c r="M7"/>
      <c r="N7"/>
      <c r="O7"/>
      <c r="P7"/>
      <c r="Q7"/>
      <c r="R7"/>
      <c r="S7"/>
      <c r="T7"/>
      <c r="U7"/>
    </row>
    <row r="8" spans="2:21" s="6" customFormat="1" ht="15.75" thickBot="1">
      <c r="B8" s="225" t="s">
        <v>24</v>
      </c>
      <c r="C8" s="200" t="s">
        <v>3407</v>
      </c>
      <c r="D8" s="124"/>
      <c r="E8" s="210"/>
      <c r="F8" s="124"/>
      <c r="G8" s="125"/>
      <c r="H8" s="122"/>
      <c r="I8" s="7"/>
      <c r="J8" s="7"/>
      <c r="L8"/>
      <c r="M8"/>
      <c r="N8"/>
      <c r="O8"/>
      <c r="P8"/>
      <c r="Q8"/>
      <c r="R8"/>
      <c r="S8"/>
      <c r="T8"/>
      <c r="U8"/>
    </row>
    <row r="9" spans="2:21">
      <c r="B9" s="226" t="s">
        <v>5</v>
      </c>
      <c r="C9" s="2" t="s">
        <v>6</v>
      </c>
      <c r="D9" s="2" t="s">
        <v>7</v>
      </c>
      <c r="E9" s="211" t="s">
        <v>8</v>
      </c>
      <c r="F9" s="12" t="s">
        <v>9</v>
      </c>
      <c r="G9" s="141" t="s">
        <v>10</v>
      </c>
    </row>
    <row r="10" spans="2:21">
      <c r="B10" s="227">
        <v>1</v>
      </c>
      <c r="C10" s="52" t="s">
        <v>1567</v>
      </c>
      <c r="D10" s="53"/>
      <c r="E10" s="212"/>
      <c r="F10" s="56"/>
      <c r="G10" s="142"/>
    </row>
    <row r="11" spans="2:21">
      <c r="B11" s="228" t="s">
        <v>25</v>
      </c>
      <c r="C11" s="48" t="s">
        <v>1568</v>
      </c>
      <c r="D11" s="49"/>
      <c r="E11" s="213"/>
      <c r="F11" s="57"/>
      <c r="G11" s="143"/>
    </row>
    <row r="12" spans="2:21" ht="22.5" customHeight="1">
      <c r="B12" s="339" t="str">
        <f>'F1-VIGIA NOTURNO'!B6</f>
        <v>CPU 22/SLU/DF</v>
      </c>
      <c r="C12" s="421" t="str">
        <f>'F1-VIGIA NOTURNO'!E6</f>
        <v>POSTO DE TRABALHO DE VIGIA NOTURNO HORISTA COM ENCARGOS COMPLEMENTARES MENSALISTAS</v>
      </c>
      <c r="D12" s="13" t="s">
        <v>1312</v>
      </c>
      <c r="E12" s="214">
        <v>5</v>
      </c>
      <c r="F12" s="120">
        <f>'F1-VIGIA NOTURNO'!O6</f>
        <v>8977.8911896497084</v>
      </c>
      <c r="G12" s="147">
        <f>IFERROR(ROUND(F12*E12,2),"CÓDIGO NÃO ENCONTRADO")</f>
        <v>44889.46</v>
      </c>
    </row>
    <row r="13" spans="2:21">
      <c r="B13" s="339">
        <v>90780</v>
      </c>
      <c r="C13" s="10" t="str">
        <f>IFERROR(VLOOKUP($B13,'SINTETICO 03-2025'!B11:E9663,2,FALSE),IFERROR(VLOOKUP($B13,'INSUMOS 03-2025'!$A:$F,2,FALSE),"CÓDIGO NÃO ENCONTRADO"))</f>
        <v>MESTRE DE OBRAS COM ENCARGOS COMPLEMENTARES</v>
      </c>
      <c r="D13" s="13" t="str">
        <f>IFERROR(VLOOKUP($B13,'SINTETICO 03-2025'!B11:E9663,3,FALSE),IFERROR(VLOOKUP($B13,'INSUMOS 03-2025'!$A:$F,3,FALSE),"CÓDIGO NÃO ENCONTRADO"))</f>
        <v>H</v>
      </c>
      <c r="E13" s="214">
        <f>(20*4*5)</f>
        <v>400</v>
      </c>
      <c r="F13" s="120">
        <f>IFERROR((VLOOKUP($B13,'SINTETICO 03-2025'!B11:E9663,4,FALSE)),IFERROR(DOLLAR(VLOOKUP($B13,'INSUMOS 03-2025'!$A:$F,5,FALSE)),"CÓDIGO NÃO ENCONTRADO"))</f>
        <v>50.96</v>
      </c>
      <c r="G13" s="147">
        <f>IFERROR(ROUND(F13*E13,2),"CÓDIGO NÃO ENCONTRADO")</f>
        <v>20384</v>
      </c>
    </row>
    <row r="14" spans="2:21" ht="15" customHeight="1">
      <c r="B14" s="339">
        <v>90778</v>
      </c>
      <c r="C14" s="10" t="str">
        <f>IFERROR(VLOOKUP($B14,'SINTETICO 03-2025'!B11:E9663,2,FALSE),IFERROR(VLOOKUP($B14,'INSUMOS 03-2025'!$A:$F,2,FALSE),"CÓDIGO NÃO ENCONTRADO"))</f>
        <v>ENGENHEIRO CIVIL DE OBRA PLENO COM ENCARGOS COMPLEMENTARES</v>
      </c>
      <c r="D14" s="13" t="str">
        <f>IFERROR(VLOOKUP($B14,'SINTETICO 03-2025'!B11:E9663,3,FALSE),IFERROR(VLOOKUP($B14,'INSUMOS 03-2025'!$A:$F,3,FALSE),"CÓDIGO NÃO ENCONTRADO"))</f>
        <v>H</v>
      </c>
      <c r="E14" s="214">
        <f>(10*4*5)</f>
        <v>200</v>
      </c>
      <c r="F14" s="120">
        <f>IFERROR((VLOOKUP($B14,'SINTETICO 03-2025'!B11:E9663,4,FALSE)),IFERROR(DOLLAR(VLOOKUP($B14,'INSUMOS 03-2025'!$A:$F,5,FALSE)),"CÓDIGO NÃO ENCONTRADO"))</f>
        <v>150.27000000000001</v>
      </c>
      <c r="G14" s="147">
        <f>IFERROR(ROUND(F14*E14,2),"CÓDIGO NÃO ENCONTRADO")</f>
        <v>30054</v>
      </c>
    </row>
    <row r="15" spans="2:21" ht="15" customHeight="1">
      <c r="B15" s="339">
        <v>90781</v>
      </c>
      <c r="C15" s="10" t="str">
        <f>IFERROR(VLOOKUP($B15,'SINTETICO 03-2025'!B11:E9663,2,FALSE),IFERROR(VLOOKUP($B15,'INSUMOS 03-2025'!$A:$F,2,FALSE),"CÓDIGO NÃO ENCONTRADO"))</f>
        <v>TOPOGRAFO COM ENCARGOS COMPLEMENTARES</v>
      </c>
      <c r="D15" s="13" t="str">
        <f>IFERROR(VLOOKUP($B15,'SINTETICO 03-2025'!B11:E9663,3,FALSE),IFERROR(VLOOKUP($B15,'INSUMOS 03-2025'!$A:$F,3,FALSE),"CÓDIGO NÃO ENCONTRADO"))</f>
        <v>H</v>
      </c>
      <c r="E15" s="218">
        <f>8*3</f>
        <v>24</v>
      </c>
      <c r="F15" s="120">
        <f>IFERROR((VLOOKUP($B15,'SINTETICO 03-2025'!B11:E9663,4,FALSE)),IFERROR(DOLLAR(VLOOKUP($B15,'INSUMOS 03-2025'!$A:$F,5,FALSE)),"CÓDIGO NÃO ENCONTRADO"))</f>
        <v>24.31</v>
      </c>
      <c r="G15" s="147">
        <f>IFERROR(ROUND(F15*E15,2),"CÓDIGO NÃO ENCONTRADO")</f>
        <v>583.44000000000005</v>
      </c>
    </row>
    <row r="16" spans="2:21" ht="15" customHeight="1">
      <c r="B16" s="339">
        <v>88253</v>
      </c>
      <c r="C16" s="10" t="str">
        <f>IFERROR(VLOOKUP($B16,'SINTETICO 03-2025'!B11:E9663,2,FALSE),IFERROR(VLOOKUP($B16,'INSUMOS 03-2025'!$A:$F,2,FALSE),"CÓDIGO NÃO ENCONTRADO"))</f>
        <v>AUXILIAR DE TOPÓGRAFO COM ENCARGOS COMPLEMENTARES</v>
      </c>
      <c r="D16" s="13" t="str">
        <f>IFERROR(VLOOKUP($B16,'SINTETICO 03-2025'!B11:E9663,3,FALSE),IFERROR(VLOOKUP($B16,'INSUMOS 03-2025'!$A:$F,3,FALSE),"CÓDIGO NÃO ENCONTRADO"))</f>
        <v>H</v>
      </c>
      <c r="E16" s="218">
        <f>3*16</f>
        <v>48</v>
      </c>
      <c r="F16" s="120">
        <f>IFERROR((VLOOKUP($B16,'SINTETICO 03-2025'!B11:E9663,4,FALSE)),IFERROR(DOLLAR(VLOOKUP($B16,'INSUMOS 03-2025'!$A:$F,5,FALSE)),"CÓDIGO NÃO ENCONTRADO"))</f>
        <v>12.19</v>
      </c>
      <c r="G16" s="147">
        <f>IFERROR(ROUND(F16*E16,2),"CÓDIGO NÃO ENCONTRADO")</f>
        <v>585.12</v>
      </c>
    </row>
    <row r="17" spans="2:9" ht="15" customHeight="1">
      <c r="B17" s="229"/>
      <c r="C17" s="63"/>
      <c r="D17" s="64"/>
      <c r="E17" s="215"/>
      <c r="F17" s="65" t="s">
        <v>1341</v>
      </c>
      <c r="G17" s="144">
        <f>SUM(G12:G16)</f>
        <v>96496.01999999999</v>
      </c>
      <c r="H17" s="204"/>
      <c r="I17" s="205"/>
    </row>
    <row r="18" spans="2:9" ht="15" customHeight="1">
      <c r="B18" s="227">
        <v>2</v>
      </c>
      <c r="C18" s="52" t="s">
        <v>2</v>
      </c>
      <c r="D18" s="53"/>
      <c r="E18" s="212"/>
      <c r="F18" s="56"/>
      <c r="G18" s="142"/>
      <c r="I18" s="205"/>
    </row>
    <row r="19" spans="2:9">
      <c r="B19" s="228" t="s">
        <v>0</v>
      </c>
      <c r="C19" s="48" t="s">
        <v>1340</v>
      </c>
      <c r="D19" s="49"/>
      <c r="E19" s="213"/>
      <c r="F19" s="57"/>
      <c r="G19" s="143"/>
      <c r="I19" s="205"/>
    </row>
    <row r="20" spans="2:9" ht="30">
      <c r="B20" s="339">
        <v>98525</v>
      </c>
      <c r="C20" s="10" t="str">
        <f>IFERROR(VLOOKUP($B20,'SINTETICO 03-2025'!B11:E9663,2,FALSE),IFERROR(VLOOKUP($B20,'INSUMOS 03-2025'!$A:$F,2,FALSE),"CÓDIGO NÃO ENCONTRADO"))</f>
        <v>LIMPEZA MECANIZADA DE CAMADA VEGETAL, VEGETAÇÃO E PEQUENAS ÁRVORES (DIÂMETRO DE TRONCO MENOR QUE 0,20 M), COM TRATOR DE ESTEIRAS. AF_03/2024</v>
      </c>
      <c r="D20" s="13" t="str">
        <f>IFERROR(VLOOKUP($B20,'SINTETICO 03-2025'!B11:E9663,3,FALSE),IFERROR(VLOOKUP($B20,'INSUMOS 03-2025'!$A:$F,3,FALSE),"CÓDIGO NÃO ENCONTRADO"))</f>
        <v>M2</v>
      </c>
      <c r="E20" s="214">
        <f>30*24.9</f>
        <v>747</v>
      </c>
      <c r="F20" s="120">
        <f>IFERROR((VLOOKUP($B20,'SINTETICO 03-2025'!B11:E9663,4,FALSE)),IFERROR(DOLLAR(VLOOKUP($B20,'INSUMOS 03-2025'!$A:$F,5,FALSE)),"CÓDIGO NÃO ENCONTRADO"))</f>
        <v>0.67</v>
      </c>
      <c r="G20" s="147">
        <f t="shared" ref="G20:G26" si="0">IFERROR(ROUND(F20*E20,2),"CÓDIGO NÃO ENCONTRADO")</f>
        <v>500.49</v>
      </c>
      <c r="I20" s="205"/>
    </row>
    <row r="21" spans="2:9" ht="45">
      <c r="B21" s="339">
        <v>100977</v>
      </c>
      <c r="C21" s="10" t="str">
        <f>IFERROR(VLOOKUP($B21,'SINTETICO 03-2025'!B11:E9663,2,FALSE),IFERROR(VLOOKUP($B21,'INSUMOS 03-2025'!$A:$F,2,FALSE),"CÓDIGO NÃO ENCONTRADO"))</f>
        <v>CARGA, MANOBRA E DESCARGA DE SOLOS E MATERIAIS GRANULARES EM CAMINHÃO BASCULANTE 6 M³ - CARGA COM ESCAVADEIRA HIDRÁULICA (CAÇAMBA DE 1,20 M³ / 155 HP) E DESCARGA LIVRE (UNIDADE: M3). AF_07/2020</v>
      </c>
      <c r="D21" s="13" t="str">
        <f>IFERROR(VLOOKUP($B21,'SINTETICO 03-2025'!B11:E9663,3,FALSE),IFERROR(VLOOKUP($B21,'INSUMOS 03-2025'!$A:$F,3,FALSE),"CÓDIGO NÃO ENCONTRADO"))</f>
        <v>M3</v>
      </c>
      <c r="E21" s="214">
        <f>E20*0.1</f>
        <v>74.7</v>
      </c>
      <c r="F21" s="120">
        <f>IFERROR((VLOOKUP($B21,'SINTETICO 03-2025'!B11:E9663,4,FALSE)),IFERROR(DOLLAR(VLOOKUP($B21,'INSUMOS 03-2025'!$A:$F,5,FALSE)),"CÓDIGO NÃO ENCONTRADO"))</f>
        <v>8.06</v>
      </c>
      <c r="G21" s="147">
        <f t="shared" si="0"/>
        <v>602.08000000000004</v>
      </c>
      <c r="I21" s="205"/>
    </row>
    <row r="22" spans="2:9">
      <c r="B22" s="339">
        <v>99061</v>
      </c>
      <c r="C22" s="10" t="str">
        <f>IFERROR(VLOOKUP($B22,'SINTETICO 03-2025'!B11:E9663,2,FALSE),IFERROR(VLOOKUP($B22,'INSUMOS 03-2025'!$A:$F,2,FALSE),"CÓDIGO NÃO ENCONTRADO"))</f>
        <v>LOCAÇÃO COM CAVALETE COM ALTURA DE 0,50 M - 2 UTILIZAÇÕES. AF_03/2024</v>
      </c>
      <c r="D22" s="13" t="str">
        <f>IFERROR(VLOOKUP($B22,'SINTETICO 03-2025'!B11:E9663,3,FALSE),IFERROR(VLOOKUP($B22,'INSUMOS 03-2025'!$A:$F,3,FALSE),"CÓDIGO NÃO ENCONTRADO"))</f>
        <v>UN</v>
      </c>
      <c r="E22" s="214">
        <v>14</v>
      </c>
      <c r="F22" s="120">
        <f>IFERROR((VLOOKUP($B22,'SINTETICO 03-2025'!B11:E9663,4,FALSE)),IFERROR(DOLLAR(VLOOKUP($B22,'INSUMOS 03-2025'!$A:$F,5,FALSE)),"CÓDIGO NÃO ENCONTRADO"))</f>
        <v>121.72</v>
      </c>
      <c r="G22" s="147">
        <f t="shared" si="0"/>
        <v>1704.08</v>
      </c>
      <c r="I22" s="205"/>
    </row>
    <row r="23" spans="2:9" ht="30">
      <c r="B23" s="339">
        <v>10775</v>
      </c>
      <c r="C23" s="10" t="str">
        <f>IFERROR(VLOOKUP($B23,'SINTETICO 03-2025'!B11:E9663,2,FALSE),IFERROR(VLOOKUP($B23,'INSUMOS 03-2025'!$A:$F,2,FALSE),"CÓDIGO NÃO ENCONTRADO"))</f>
        <v>LOCACAO DE CONTAINER 2,30 X 6,00 M, ALT. 2,50 M, COM 1 SANITARIO, PARA ESCRITORIO, COMPLETO, SEM DIVISORIAS INTERNAS (NAO INCLUI MOBILIZACAO/DESMOBILIZACAO)</v>
      </c>
      <c r="D23" s="13" t="str">
        <f>IFERROR(VLOOKUP($B23,'SINTETICO 03-2025'!B11:E9663,3,FALSE),IFERROR(VLOOKUP($B23,'INSUMOS 03-2025'!$A:$F,3,FALSE),"CÓDIGO NÃO ENCONTRADO"))</f>
        <v>MES</v>
      </c>
      <c r="E23" s="214">
        <v>5</v>
      </c>
      <c r="F23" s="120">
        <f>IFERROR((VLOOKUP($B23,'SINTETICO 03-2025'!B11:E9663,4,FALSE)),IFERROR((VLOOKUP($B23,'INSUMOS 03-2025'!$A:$F,5,FALSE)),"CÓDIGO NÃO ENCONTRADO"))</f>
        <v>1500</v>
      </c>
      <c r="G23" s="147">
        <f t="shared" si="0"/>
        <v>7500</v>
      </c>
      <c r="I23" s="205"/>
    </row>
    <row r="24" spans="2:9" ht="30">
      <c r="B24" s="339">
        <v>10776</v>
      </c>
      <c r="C24" s="10" t="str">
        <f>IFERROR(VLOOKUP($B24,'SINTETICO 03-2025'!B11:E9663,2,FALSE),IFERROR(VLOOKUP($B24,'INSUMOS 03-2025'!$A:$F,2,FALSE),"CÓDIGO NÃO ENCONTRADO"))</f>
        <v>LOCACAO DE CONTAINER 2,30 X 6,00 M, ALT. 2,50 M, PARA ESCRITORIO, SEM DIVISORIAS INTERNAS E SEM SANITARIO (NAO INCLUI MOBILIZACAO/DESMOBILIZACAO)</v>
      </c>
      <c r="D24" s="13" t="str">
        <f>IFERROR(VLOOKUP($B24,'SINTETICO 03-2025'!B11:E9663,3,FALSE),IFERROR(VLOOKUP($B24,'INSUMOS 03-2025'!$A:$F,3,FALSE),"CÓDIGO NÃO ENCONTRADO"))</f>
        <v>MES</v>
      </c>
      <c r="E24" s="214">
        <v>5</v>
      </c>
      <c r="F24" s="120">
        <f>IFERROR((VLOOKUP($B24,'SINTETICO 03-2025'!B11:E9663,4,FALSE)),IFERROR((VLOOKUP($B24,'INSUMOS 03-2025'!$A:$F,5,FALSE)),"CÓDIGO NÃO ENCONTRADO"))</f>
        <v>1171.8699999999999</v>
      </c>
      <c r="G24" s="147">
        <f t="shared" ref="G24" si="1">IFERROR(ROUND(F24*E24,2),"CÓDIGO NÃO ENCONTRADO")</f>
        <v>5859.35</v>
      </c>
      <c r="I24" s="205"/>
    </row>
    <row r="25" spans="2:9" ht="30">
      <c r="B25" s="339">
        <v>95876</v>
      </c>
      <c r="C25" s="10" t="str">
        <f>IFERROR(VLOOKUP($B25,'SINTETICO 03-2025'!B11:E9663,2,FALSE),IFERROR(VLOOKUP($B25,'INSUMOS 03-2025'!$A:$F,2,FALSE),"CÓDIGO NÃO ENCONTRADO"))</f>
        <v>TRANSPORTE COM CAMINHÃO BASCULANTE DE 14 M³, EM VIA URBANA PAVIMENTADA, DMT ATÉ 30 KM (UNIDADE: M3XKM). AF_07/2020</v>
      </c>
      <c r="D25" s="13" t="str">
        <f>IFERROR(VLOOKUP($B25,'SINTETICO 03-2025'!B11:E9663,3,FALSE),IFERROR(VLOOKUP($B25,'INSUMOS 03-2025'!$A:$F,3,FALSE),"CÓDIGO NÃO ENCONTRADO"))</f>
        <v>M3XKM</v>
      </c>
      <c r="E25" s="214">
        <f>(2.3*6*2.5)*15*2*2</f>
        <v>2070</v>
      </c>
      <c r="F25" s="120">
        <f>IFERROR((VLOOKUP($B25,'SINTETICO 03-2025'!B11:E9663,4,FALSE)),IFERROR((VLOOKUP($B25,'INSUMOS 03-2025'!$A:$F,5,FALSE)),"CÓDIGO NÃO ENCONTRADO"))</f>
        <v>2.27</v>
      </c>
      <c r="G25" s="147">
        <f t="shared" si="0"/>
        <v>4698.8999999999996</v>
      </c>
      <c r="H25" t="s">
        <v>7690</v>
      </c>
      <c r="I25" s="205"/>
    </row>
    <row r="26" spans="2:9" ht="30">
      <c r="B26" s="339">
        <v>103689</v>
      </c>
      <c r="C26" s="10" t="str">
        <f>IFERROR(VLOOKUP($B26,'SINTETICO 03-2025'!B11:E9663,2,FALSE),IFERROR(VLOOKUP($B26,'INSUMOS 03-2025'!$A:$F,2,FALSE),"CÓDIGO NÃO ENCONTRADO"))</f>
        <v>FORNECIMENTO E INSTALAÇÃO DE PLACA DE OBRA COM CHAPA GALVANIZADA E ESTRUTURA DE MADEIRA. AF_03/2022_PS</v>
      </c>
      <c r="D26" s="13" t="str">
        <f>IFERROR(VLOOKUP($B26,'SINTETICO 03-2025'!B11:E9663,3,FALSE),IFERROR(VLOOKUP($B26,'INSUMOS 03-2025'!$A:$F,3,FALSE),"CÓDIGO NÃO ENCONTRADO"))</f>
        <v>M2</v>
      </c>
      <c r="E26" s="214">
        <v>12</v>
      </c>
      <c r="F26" s="120">
        <f>IFERROR((VLOOKUP($B26,'SINTETICO 03-2025'!B11:E9663,4,FALSE)),IFERROR((VLOOKUP($B26,'INSUMOS 03-2025'!$A:$F,5,FALSE)),"CÓDIGO NÃO ENCONTRADO"))</f>
        <v>463.71</v>
      </c>
      <c r="G26" s="147">
        <f t="shared" si="0"/>
        <v>5564.52</v>
      </c>
      <c r="I26" s="205"/>
    </row>
    <row r="27" spans="2:9" ht="30">
      <c r="B27" s="339" t="str">
        <f>'[42]B5 - COMPOSIÇÃO'!$B$5</f>
        <v>CPU 01/SLU/DF</v>
      </c>
      <c r="C27" s="10" t="str">
        <f>'F-COMPOSIÇÕES '!B7</f>
        <v>LIGAÇÃO PROVISÓRIA DE ÁGUA PARA OBRA, INSTALAÇÃO SANITÁRIA PROVI, PEQ. OBRAS - INSTALAÇÃO MÍNIMA</v>
      </c>
      <c r="D27" s="13" t="s">
        <v>1563</v>
      </c>
      <c r="E27" s="214">
        <v>1</v>
      </c>
      <c r="F27" s="58">
        <f>'F-COMPOSIÇÕES '!G7</f>
        <v>1403.22</v>
      </c>
      <c r="G27" s="147">
        <f>IFERROR(ROUND(F27*E27,2),"CÓDIGO NÃO ENCONTRADO")</f>
        <v>1403.22</v>
      </c>
      <c r="I27" s="205"/>
    </row>
    <row r="28" spans="2:9">
      <c r="B28" s="411"/>
      <c r="C28" s="63"/>
      <c r="D28" s="64"/>
      <c r="E28" s="215"/>
      <c r="F28" s="65" t="s">
        <v>1750</v>
      </c>
      <c r="G28" s="420">
        <f>SUM(G20:G27)</f>
        <v>27832.640000000003</v>
      </c>
      <c r="I28" s="205"/>
    </row>
    <row r="29" spans="2:9">
      <c r="B29" s="282" t="s">
        <v>11</v>
      </c>
      <c r="C29" s="418" t="s">
        <v>1564</v>
      </c>
      <c r="D29" s="284"/>
      <c r="E29" s="285"/>
      <c r="F29" s="419"/>
      <c r="G29" s="287"/>
      <c r="I29" s="205"/>
    </row>
    <row r="30" spans="2:9">
      <c r="B30" s="145" t="s">
        <v>7793</v>
      </c>
      <c r="C30" s="50" t="s">
        <v>7794</v>
      </c>
      <c r="D30" s="82"/>
      <c r="E30" s="216"/>
      <c r="F30" s="83"/>
      <c r="G30" s="146"/>
      <c r="I30" s="205"/>
    </row>
    <row r="31" spans="2:9" ht="45">
      <c r="B31" s="339">
        <v>96385</v>
      </c>
      <c r="C31" s="10" t="str">
        <f>IFERROR(VLOOKUP($B31,'SINTETICO 03-2025'!B11:E9663,2,FALSE),IFERROR(VLOOKUP($B31,'INSUMOS 03-2025'!$A:$F,2,FALSE),"CÓDIGO NÃO ENCONTRADO"))</f>
        <v>EXECUÇÃO E COMPACTAÇÃO DE CORPO DE ATERRO DE ATERRO (95% DE ENERGIA DO PROCTOR NORMAL) COM SOLO PREDOMINANTEMENTE ARGILOSO ESPESSURA 15 CM - EXCLUSIVE MATERIAL, ESCAVAÇÃO, CARGA E TRANSPORTE. AF_09/2024</v>
      </c>
      <c r="D31" s="13" t="str">
        <f>IFERROR(VLOOKUP($B31,'SINTETICO 03-2025'!B11:E9663,3,FALSE),IFERROR(VLOOKUP($B31,'INSUMOS 03-2025'!$A:$F,3,FALSE),"CÓDIGO NÃO ENCONTRADO"))</f>
        <v>M3</v>
      </c>
      <c r="E31" s="217">
        <f>E32</f>
        <v>224.1</v>
      </c>
      <c r="F31" s="58">
        <f>IFERROR((VLOOKUP($B31,'SINTETICO 03-2025'!B11:E9663,4,FALSE)),IFERROR((VLOOKUP($B31,'INSUMOS 03-2025'!$A:$F,5,FALSE)),"CÓDIGO NÃO ENCONTRADO"))</f>
        <v>12.54</v>
      </c>
      <c r="G31" s="147">
        <f>IFERROR(ROUND(F31*E31,2),"CÓDIGO NÃO ENCONTRADO")</f>
        <v>2810.21</v>
      </c>
      <c r="I31" s="205"/>
    </row>
    <row r="32" spans="2:9" ht="30">
      <c r="B32" s="339" t="str">
        <f>'F-COMPOSIÇÕES '!A151</f>
        <v>CPU 20/SLU/DF</v>
      </c>
      <c r="C32" s="10" t="str">
        <f>'F-COMPOSIÇÕES '!B151</f>
        <v>ARGILA, ARGILA VERMELHA OU ARGILA ARENOSA (RETIRADA NA JAZIDA, SEM TRANSPORTE), COM CARGA E DESCARGA</v>
      </c>
      <c r="D32" s="13" t="str">
        <f>'F-COMPOSIÇÕES '!D151</f>
        <v>m3</v>
      </c>
      <c r="E32" s="217">
        <f>(E20*0.3)</f>
        <v>224.1</v>
      </c>
      <c r="F32" s="58">
        <f>'F-COMPOSIÇÕES '!G151</f>
        <v>56.405695999999999</v>
      </c>
      <c r="G32" s="147">
        <f>IFERROR(ROUND(F32*E32,2),"CÓDIGO NÃO ENCONTRADO")</f>
        <v>12640.52</v>
      </c>
      <c r="H32" t="s">
        <v>7795</v>
      </c>
      <c r="I32" s="205"/>
    </row>
    <row r="33" spans="2:14" ht="30">
      <c r="B33" s="339">
        <v>95875</v>
      </c>
      <c r="C33" s="10" t="str">
        <f>IFERROR(VLOOKUP($B33,'SINTETICO 03-2025'!B11:E9663,2,FALSE),IFERROR(VLOOKUP($B33,'INSUMOS 03-2025'!$A:$F,2,FALSE),"CÓDIGO NÃO ENCONTRADO"))</f>
        <v>TRANSPORTE COM CAMINHÃO BASCULANTE DE 10 M³, EM VIA URBANA PAVIMENTADA, DMT ATÉ 30 KM (UNIDADE: M3XKM). AF_07/2020</v>
      </c>
      <c r="D33" s="13" t="str">
        <f>IFERROR(VLOOKUP($B33,'SINTETICO 03-2025'!B11:E9663,3,FALSE),IFERROR(VLOOKUP($B33,'INSUMOS 03-2025'!$A:$F,3,FALSE),"CÓDIGO NÃO ENCONTRADO"))</f>
        <v>M3XKM</v>
      </c>
      <c r="E33" s="217">
        <f>E32*10</f>
        <v>2241</v>
      </c>
      <c r="F33" s="58">
        <f>IFERROR((VLOOKUP($B33,'SINTETICO 03-2025'!B11:E9663,4,FALSE)),IFERROR((VLOOKUP($B33,'INSUMOS 03-2025'!$A:$F,5,FALSE)),"CÓDIGO NÃO ENCONTRADO"))</f>
        <v>2.62</v>
      </c>
      <c r="G33" s="147">
        <f>IFERROR(ROUND(F33*E33,2),"CÓDIGO NÃO ENCONTRADO")</f>
        <v>5871.42</v>
      </c>
      <c r="I33" s="205"/>
    </row>
    <row r="34" spans="2:14">
      <c r="B34" s="145" t="s">
        <v>7792</v>
      </c>
      <c r="C34" s="50" t="s">
        <v>7796</v>
      </c>
      <c r="D34" s="82"/>
      <c r="E34" s="216"/>
      <c r="F34" s="83"/>
      <c r="G34" s="146"/>
      <c r="I34" s="205"/>
    </row>
    <row r="35" spans="2:14" ht="45">
      <c r="B35" s="339">
        <f>B31</f>
        <v>96385</v>
      </c>
      <c r="C35" s="10" t="str">
        <f>IFERROR(VLOOKUP($B35,'SINTETICO 03-2025'!B11:E9663,2,FALSE),IFERROR(VLOOKUP($B35,'INSUMOS 03-2025'!$A:$F,2,FALSE),"CÓDIGO NÃO ENCONTRADO"))</f>
        <v>EXECUÇÃO E COMPACTAÇÃO DE CORPO DE ATERRO DE ATERRO (95% DE ENERGIA DO PROCTOR NORMAL) COM SOLO PREDOMINANTEMENTE ARGILOSO ESPESSURA 15 CM - EXCLUSIVE MATERIAL, ESCAVAÇÃO, CARGA E TRANSPORTE. AF_09/2024</v>
      </c>
      <c r="D35" s="13" t="str">
        <f>IFERROR(VLOOKUP($B35,'SINTETICO 03-2025'!B11:E9663,3,FALSE),IFERROR(VLOOKUP($B35,'INSUMOS 03-2025'!$A:$F,3,FALSE),"CÓDIGO NÃO ENCONTRADO"))</f>
        <v>M3</v>
      </c>
      <c r="E35" s="217">
        <f>(165*0.84)+(20.12*0.84*0.5)</f>
        <v>147.0504</v>
      </c>
      <c r="F35" s="58">
        <f>IFERROR((VLOOKUP($B35,'SINTETICO 03-2025'!B11:E9663,4,FALSE)),IFERROR((VLOOKUP($B35,'INSUMOS 03-2025'!$A:$F,5,FALSE)),"CÓDIGO NÃO ENCONTRADO"))</f>
        <v>12.54</v>
      </c>
      <c r="G35" s="147">
        <f>IFERROR(ROUND(F35*E35,2),"CÓDIGO NÃO ENCONTRADO")</f>
        <v>1844.01</v>
      </c>
      <c r="H35" s="359"/>
      <c r="I35" s="205"/>
    </row>
    <row r="36" spans="2:14" ht="30">
      <c r="B36" s="339" t="str">
        <f>B32</f>
        <v>CPU 20/SLU/DF</v>
      </c>
      <c r="C36" s="10" t="str">
        <f>C32</f>
        <v>ARGILA, ARGILA VERMELHA OU ARGILA ARENOSA (RETIRADA NA JAZIDA, SEM TRANSPORTE), COM CARGA E DESCARGA</v>
      </c>
      <c r="D36" s="13" t="str">
        <f>D32</f>
        <v>m3</v>
      </c>
      <c r="E36" s="217">
        <f>E35</f>
        <v>147.0504</v>
      </c>
      <c r="F36" s="58">
        <f>F32</f>
        <v>56.405695999999999</v>
      </c>
      <c r="G36" s="147">
        <f>IFERROR(ROUND(F36*E36,2),"CÓDIGO NÃO ENCONTRADO")</f>
        <v>8294.48</v>
      </c>
      <c r="H36" s="359"/>
      <c r="I36" s="205"/>
    </row>
    <row r="37" spans="2:14" ht="30">
      <c r="B37" s="339">
        <v>95875</v>
      </c>
      <c r="C37" s="10" t="str">
        <f>IFERROR(VLOOKUP($B37,'SINTETICO 03-2025'!B11:E9663,2,FALSE),IFERROR(VLOOKUP($B37,'INSUMOS 03-2025'!$A:$F,2,FALSE),"CÓDIGO NÃO ENCONTRADO"))</f>
        <v>TRANSPORTE COM CAMINHÃO BASCULANTE DE 10 M³, EM VIA URBANA PAVIMENTADA, DMT ATÉ 30 KM (UNIDADE: M3XKM). AF_07/2020</v>
      </c>
      <c r="D37" s="13" t="str">
        <f>IFERROR(VLOOKUP($B37,'SINTETICO 03-2025'!B11:E9663,3,FALSE),IFERROR(VLOOKUP($B37,'INSUMOS 03-2025'!$A:$F,3,FALSE),"CÓDIGO NÃO ENCONTRADO"))</f>
        <v>M3XKM</v>
      </c>
      <c r="E37" s="217">
        <f>E35*10</f>
        <v>1470.5039999999999</v>
      </c>
      <c r="F37" s="58">
        <f>IFERROR((VLOOKUP($B37,'SINTETICO 03-2025'!B11:E9663,4,FALSE)),IFERROR((VLOOKUP($B37,'INSUMOS 03-2025'!$A:$F,5,FALSE)),"CÓDIGO NÃO ENCONTRADO"))</f>
        <v>2.62</v>
      </c>
      <c r="G37" s="147">
        <f>IFERROR(ROUND(F37*E37,2),"CÓDIGO NÃO ENCONTRADO")</f>
        <v>3852.72</v>
      </c>
      <c r="I37" s="205"/>
    </row>
    <row r="38" spans="2:14">
      <c r="B38" s="229"/>
      <c r="C38" s="63"/>
      <c r="D38" s="64"/>
      <c r="E38" s="215"/>
      <c r="F38" s="65" t="s">
        <v>1751</v>
      </c>
      <c r="G38" s="144">
        <f>SUM(G31:G37)</f>
        <v>35313.360000000001</v>
      </c>
      <c r="I38" s="205"/>
    </row>
    <row r="39" spans="2:14" ht="14.25" customHeight="1">
      <c r="B39" s="228" t="s">
        <v>14</v>
      </c>
      <c r="C39" s="50" t="s">
        <v>1306</v>
      </c>
      <c r="D39" s="49"/>
      <c r="E39" s="213"/>
      <c r="F39" s="57"/>
      <c r="G39" s="143"/>
    </row>
    <row r="40" spans="2:14" ht="30">
      <c r="B40" s="339">
        <v>98522</v>
      </c>
      <c r="C40" s="10" t="str">
        <f>IFERROR(VLOOKUP($B40,'SINTETICO 03-2025'!B11:E9663,2,FALSE),IFERROR(VLOOKUP($B40,'INSUMOS 03-2025'!$A:$F,2,FALSE),"CÓDIGO NÃO ENCONTRADO"))</f>
        <v>ALAMBRADO EM MOURÕES DE CONCRETO, COM TELA DE ARAME GALVANIZADO (INCLUSIVE MURETA EM CONCRETO). AF_05/2018</v>
      </c>
      <c r="D40" s="13" t="str">
        <f>IFERROR(VLOOKUP($B40,'SINTETICO 03-2025'!B11:E9663,3,FALSE),IFERROR(VLOOKUP($B40,'INSUMOS 03-2025'!$A:$F,3,FALSE),"CÓDIGO NÃO ENCONTRADO"))</f>
        <v>M</v>
      </c>
      <c r="E40" s="217">
        <f>(30+30+24.9+24.9-6.2-6.43-2.3)</f>
        <v>94.870000000000019</v>
      </c>
      <c r="F40" s="58">
        <f>IFERROR((VLOOKUP($B40,'SINTETICO 03-2025'!B11:E9663,4,FALSE)),IFERROR(DOLLAR(VLOOKUP($B40,'INSUMOS 03-2025'!$A:$F,5,FALSE)),"CÓDIGO NÃO ENCONTRADO"))</f>
        <v>166.41</v>
      </c>
      <c r="G40" s="147">
        <f>IFERROR(ROUND(F40*E40,2),"CÓDIGO NÃO ENCONTRADO")</f>
        <v>15787.32</v>
      </c>
    </row>
    <row r="41" spans="2:14" ht="30">
      <c r="B41" s="339" t="str">
        <f>'F-COMPOSIÇÕES '!A17</f>
        <v>CPU 02/SLU/DF</v>
      </c>
      <c r="C41" s="10" t="s">
        <v>1718</v>
      </c>
      <c r="D41" s="326" t="s">
        <v>1563</v>
      </c>
      <c r="E41" s="217">
        <v>1</v>
      </c>
      <c r="F41" s="328">
        <f>'F-COMPOSIÇÕES '!G17</f>
        <v>3931.1251600000001</v>
      </c>
      <c r="G41" s="147">
        <f>IFERROR(ROUND(F41*E41,2),"CÓDIGO NÃO ENCONTRADO")</f>
        <v>3931.13</v>
      </c>
    </row>
    <row r="42" spans="2:14" ht="30">
      <c r="B42" s="339" t="str">
        <f>'F-COMPOSIÇÕES '!A28</f>
        <v>CPU 03/SLU/DF</v>
      </c>
      <c r="C42" s="10" t="s">
        <v>1719</v>
      </c>
      <c r="D42" s="326" t="s">
        <v>1563</v>
      </c>
      <c r="E42" s="217">
        <v>1</v>
      </c>
      <c r="F42" s="328">
        <f>'F-COMPOSIÇÕES '!G28</f>
        <v>1170.94786</v>
      </c>
      <c r="G42" s="147">
        <f>IFERROR(ROUND(F42*E42,2),"CÓDIGO NÃO ENCONTRADO")</f>
        <v>1170.95</v>
      </c>
      <c r="M42" s="206"/>
      <c r="N42" s="206"/>
    </row>
    <row r="43" spans="2:14">
      <c r="B43" s="339">
        <v>88489</v>
      </c>
      <c r="C43" s="10" t="str">
        <f>IFERROR(VLOOKUP($B43,'SINTETICO 03-2025'!B11:E9663,2,FALSE),IFERROR(VLOOKUP($B43,'INSUMOS 03-2025'!$A:$F,2,FALSE),"CÓDIGO NÃO ENCONTRADO"))</f>
        <v>PINTURA LÁTEX ACRÍLICA PREMIUM, APLICAÇÃO MANUAL EM PAREDES, DUAS DEMÃOS. AF_04/2023</v>
      </c>
      <c r="D43" s="13" t="str">
        <f>IFERROR(VLOOKUP($B43,'SINTETICO 03-2025'!B11:E9663,3,FALSE),IFERROR(VLOOKUP($B43,'INSUMOS 03-2025'!$A:$F,3,FALSE),"CÓDIGO NÃO ENCONTRADO"))</f>
        <v>M2</v>
      </c>
      <c r="E43" s="217">
        <f>(E40/2.5)*4*0.1*2</f>
        <v>30.358400000000007</v>
      </c>
      <c r="F43" s="58">
        <f>IFERROR((VLOOKUP($B43,'SINTETICO 03-2025'!B11:E9663,4,FALSE)),IFERROR(DOLLAR(VLOOKUP($B43,'INSUMOS 03-2025'!$A:$F,5,FALSE)),"CÓDIGO NÃO ENCONTRADO"))</f>
        <v>14.08</v>
      </c>
      <c r="G43" s="147">
        <f>IFERROR(ROUND(F43*E43,2),"CÓDIGO NÃO ENCONTRADO")</f>
        <v>427.45</v>
      </c>
    </row>
    <row r="44" spans="2:14" ht="45">
      <c r="B44" s="339">
        <v>100725</v>
      </c>
      <c r="C44" s="10" t="str">
        <f>IFERROR(VLOOKUP($B44,'SINTETICO 03-2025'!B11:E9663,2,FALSE),IFERROR(VLOOKUP($B44,'INSUMOS 03-2025'!$A:$F,2,FALSE),"CÓDIGO NÃO ENCONTRADO"))</f>
        <v>PINTURA COM TINTA ALQUÍDICA DE FUNDO E ACABAMENTO (ESMALTE SINTÉTICO GRAFITE) PULVERIZADA SOBRE SUPERFÍCIES METÁLICAS (EXCETO PERFIL) EXECUTADO EM OBRA (POR DEMÃO). AF_01/2020_PE</v>
      </c>
      <c r="D44" s="13" t="str">
        <f>IFERROR(VLOOKUP($B44,'SINTETICO 03-2025'!B11:E9663,3,FALSE),IFERROR(VLOOKUP($B44,'INSUMOS 03-2025'!$A:$F,3,FALSE),"CÓDIGO NÃO ENCONTRADO"))</f>
        <v>M2</v>
      </c>
      <c r="E44" s="217">
        <f>('F-COMPOSIÇÕES '!E18+'F-COMPOSIÇÕES '!E29)*0.2</f>
        <v>2.7280000000000002</v>
      </c>
      <c r="F44" s="58">
        <f>IFERROR((VLOOKUP($B44,'SINTETICO 03-2025'!B11:E9663,4,FALSE)),IFERROR(DOLLAR(VLOOKUP($B44,'INSUMOS 03-2025'!$A:$F,5,FALSE)),"CÓDIGO NÃO ENCONTRADO"))</f>
        <v>28.76</v>
      </c>
      <c r="G44" s="147">
        <f>IFERROR(ROUND(F44*E44,2),"CÓDIGO NÃO ENCONTRADO")</f>
        <v>78.459999999999994</v>
      </c>
      <c r="H44" t="s">
        <v>7874</v>
      </c>
    </row>
    <row r="45" spans="2:14" ht="15" customHeight="1">
      <c r="B45" s="229"/>
      <c r="C45" s="63"/>
      <c r="D45" s="64"/>
      <c r="E45" s="215"/>
      <c r="F45" s="65" t="s">
        <v>1752</v>
      </c>
      <c r="G45" s="144">
        <f>SUM(G40:G43)</f>
        <v>21316.850000000002</v>
      </c>
      <c r="I45" s="205"/>
    </row>
    <row r="46" spans="2:14">
      <c r="B46" s="228" t="s">
        <v>2115</v>
      </c>
      <c r="C46" s="51" t="s">
        <v>1747</v>
      </c>
      <c r="D46" s="49"/>
      <c r="E46" s="213"/>
      <c r="F46" s="61"/>
      <c r="G46" s="143"/>
    </row>
    <row r="47" spans="2:14" ht="45" customHeight="1">
      <c r="B47" s="339">
        <v>103322</v>
      </c>
      <c r="C47" s="10" t="str">
        <f>IFERROR(VLOOKUP($B47,'SINTETICO 03-2025'!B11:E9663,2,FALSE),IFERROR(VLOOKUP($B47,'INSUMOS 03-2025'!$A:$F,2,FALSE),"CÓDIGO NÃO ENCONTRADO"))</f>
        <v>ALVENARIA DE VEDAÇÃO DE BLOCOS CERÂMICOS FURADOS NA VERTICAL DE 9X19X39 CM (ESPESSURA 9 CM) E ARGAMASSA DE ASSENTAMENTO COM PREPARO EM BETONEIRA. AF_12/2021</v>
      </c>
      <c r="D47" s="13" t="str">
        <f>IFERROR(VLOOKUP($B47,'SINTETICO 03-2025'!B11:E9663,3,FALSE),IFERROR(VLOOKUP($B47,'INSUMOS 03-2025'!$A:$F,3,FALSE),"CÓDIGO NÃO ENCONTRADO"))</f>
        <v>M2</v>
      </c>
      <c r="E47" s="217">
        <f>(6.42+2.3)*2-(3*2*0.3)</f>
        <v>15.639999999999997</v>
      </c>
      <c r="F47" s="58">
        <f>IFERROR((VLOOKUP($B47,'SINTETICO 03-2025'!B11:E9663,4,FALSE)),IFERROR(DOLLAR(VLOOKUP($B47,'INSUMOS 03-2025'!$A:$F,5,FALSE)),"CÓDIGO NÃO ENCONTRADO"))</f>
        <v>64.069999999999993</v>
      </c>
      <c r="G47" s="147">
        <f t="shared" ref="G47:G58" si="2">IFERROR(ROUND(F47*E47,2),"CÓDIGO NÃO ENCONTRADO")</f>
        <v>1002.05</v>
      </c>
    </row>
    <row r="48" spans="2:14" ht="45" customHeight="1">
      <c r="B48" s="339">
        <v>100896</v>
      </c>
      <c r="C48" s="10" t="str">
        <f>IFERROR(VLOOKUP($B48,'SINTETICO 03-2025'!B11:E9663,2,FALSE),IFERROR(VLOOKUP($B48,'INSUMOS 03-2025'!$A:$F,2,FALSE),"CÓDIGO NÃO ENCONTRADO"))</f>
        <v>ESTACA ESCAVADA MECANICAMENTE, SEM FLUIDO ESTABILIZANTE, COM 25CM DE DIÂMETRO, CONCRETO LANÇADO POR CAMINHÃO BETONEIRA (EXCLUSIVE MOBILIZAÇÃO E DESMOBILIZAÇÃO). AF_01/2020</v>
      </c>
      <c r="D48" s="13" t="str">
        <f>IFERROR(VLOOKUP($B48,'SINTETICO 03-2025'!B11:E9663,3,FALSE),IFERROR(VLOOKUP($B48,'INSUMOS 03-2025'!$A:$F,3,FALSE),"CÓDIGO NÃO ENCONTRADO"))</f>
        <v>M</v>
      </c>
      <c r="E48" s="217">
        <f>3*2</f>
        <v>6</v>
      </c>
      <c r="F48" s="58">
        <f>IFERROR((VLOOKUP($B48,'SINTETICO 03-2025'!B11:E9663,4,FALSE)),IFERROR(DOLLAR(VLOOKUP($B48,'INSUMOS 03-2025'!$A:$F,5,FALSE)),"CÓDIGO NÃO ENCONTRADO"))</f>
        <v>60.43</v>
      </c>
      <c r="G48" s="147">
        <f t="shared" si="2"/>
        <v>362.58</v>
      </c>
    </row>
    <row r="49" spans="1:9" ht="30">
      <c r="B49" s="339">
        <v>93205</v>
      </c>
      <c r="C49" s="10" t="str">
        <f>IFERROR(VLOOKUP($B49,'SINTETICO 03-2025'!B11:E9663,2,FALSE),IFERROR(VLOOKUP($B49,'INSUMOS 03-2025'!$A:$F,2,FALSE),"CÓDIGO NÃO ENCONTRADO"))</f>
        <v>CINTA DE AMARRAÇÃO DE ALVENARIA MOLDADA IN LOCO COM UTILIZAÇÃO DE BLOCOS CANALETA, ESPESSURA DE *20* CM. AF_03/2024</v>
      </c>
      <c r="D49" s="13" t="str">
        <f>IFERROR(VLOOKUP($B49,'SINTETICO 03-2025'!B11:E9663,3,FALSE),IFERROR(VLOOKUP($B49,'INSUMOS 03-2025'!$A:$F,3,FALSE),"CÓDIGO NÃO ENCONTRADO"))</f>
        <v>M</v>
      </c>
      <c r="E49" s="217">
        <f>2*(6.42+2.3)</f>
        <v>17.439999999999998</v>
      </c>
      <c r="F49" s="58">
        <f>IFERROR((VLOOKUP($B49,'SINTETICO 03-2025'!B11:E9663,4,FALSE)),IFERROR(DOLLAR(VLOOKUP($B49,'INSUMOS 03-2025'!$A:$F,5,FALSE)),"CÓDIGO NÃO ENCONTRADO"))</f>
        <v>76.569999999999993</v>
      </c>
      <c r="G49" s="147">
        <f t="shared" si="2"/>
        <v>1335.38</v>
      </c>
    </row>
    <row r="50" spans="1:9" ht="30">
      <c r="B50" s="339">
        <v>92759</v>
      </c>
      <c r="C50" s="10" t="str">
        <f>IFERROR(VLOOKUP($B50,'SINTETICO 03-2025'!B11:E9663,2,FALSE),IFERROR(VLOOKUP($B50,'INSUMOS 03-2025'!$A:$F,2,FALSE),"CÓDIGO NÃO ENCONTRADO"))</f>
        <v>ARMAÇÃO DE PILAR OU VIGA DE ESTRUTURA CONVENCIONAL DE CONCRETO ARMADO UTILIZANDO AÇO CA-60 DE 5,0 MM - MONTAGEM. AF_06/2022</v>
      </c>
      <c r="D50" s="13" t="str">
        <f>IFERROR(VLOOKUP($B50,'SINTETICO 03-2025'!B11:E9663,3,FALSE),IFERROR(VLOOKUP($B50,'INSUMOS 03-2025'!$A:$F,3,FALSE),"CÓDIGO NÃO ENCONTRADO"))</f>
        <v>KG</v>
      </c>
      <c r="E50" s="217">
        <f>3*(14*0.76)*0.154</f>
        <v>4.91568</v>
      </c>
      <c r="F50" s="58">
        <f>IFERROR((VLOOKUP($B50,'SINTETICO 03-2025'!B11:E9663,4,FALSE)),IFERROR(DOLLAR(VLOOKUP($B50,'INSUMOS 03-2025'!$A:$F,5,FALSE)),"CÓDIGO NÃO ENCONTRADO"))</f>
        <v>14.78</v>
      </c>
      <c r="G50" s="147">
        <f t="shared" si="2"/>
        <v>72.650000000000006</v>
      </c>
    </row>
    <row r="51" spans="1:9" ht="30">
      <c r="B51" s="339">
        <v>92762</v>
      </c>
      <c r="C51" s="10" t="str">
        <f>IFERROR(VLOOKUP($B51,'SINTETICO 03-2025'!B11:E9663,2,FALSE),IFERROR(VLOOKUP($B51,'INSUMOS 03-2025'!$A:$F,2,FALSE),"CÓDIGO NÃO ENCONTRADO"))</f>
        <v>ARMAÇÃO DE PILAR OU VIGA DE ESTRUTURA CONVENCIONAL DE CONCRETO ARMADO UTILIZANDO AÇO CA-50 DE 10,0 MM - MONTAGEM. AF_06/2022</v>
      </c>
      <c r="D51" s="13" t="str">
        <f>IFERROR(VLOOKUP($B51,'SINTETICO 03-2025'!B11:E9663,3,FALSE),IFERROR(VLOOKUP($B51,'INSUMOS 03-2025'!$A:$F,3,FALSE),"CÓDIGO NÃO ENCONTRADO"))</f>
        <v>KG</v>
      </c>
      <c r="E51" s="217">
        <f>3*(4*2.3)*0.617</f>
        <v>17.029199999999999</v>
      </c>
      <c r="F51" s="58">
        <f>IFERROR((VLOOKUP($B51,'SINTETICO 03-2025'!B11:E9663,4,FALSE)),IFERROR(DOLLAR(VLOOKUP($B51,'INSUMOS 03-2025'!$A:$F,5,FALSE)),"CÓDIGO NÃO ENCONTRADO"))</f>
        <v>11.34</v>
      </c>
      <c r="G51" s="147">
        <f t="shared" si="2"/>
        <v>193.11</v>
      </c>
    </row>
    <row r="52" spans="1:9" ht="30">
      <c r="B52" s="339">
        <v>92423</v>
      </c>
      <c r="C52" s="10" t="str">
        <f>IFERROR(VLOOKUP($B52,'SINTETICO 03-2025'!B11:E9663,2,FALSE),IFERROR(VLOOKUP($B52,'INSUMOS 03-2025'!$A:$F,2,FALSE),"CÓDIGO NÃO ENCONTRADO"))</f>
        <v>MONTAGEM E DESMONTAGEM DE FÔRMA DE PILARES RETANGULARES E ESTRUTURAS SIMILARES, PÉ-DIREITO SIMPLES, EM CHAPA DE MADEIRA COMPENSADA RESINADA, 6 UTILIZAÇÕES. AF_09/2020</v>
      </c>
      <c r="D52" s="13" t="str">
        <f>IFERROR(VLOOKUP($B52,'SINTETICO 03-2025'!B11:E9663,3,FALSE),IFERROR(VLOOKUP($B52,'INSUMOS 03-2025'!$A:$F,3,FALSE),"CÓDIGO NÃO ENCONTRADO"))</f>
        <v>M2</v>
      </c>
      <c r="E52" s="217">
        <f>3*(2*0.3*2)+2*(2*0.14)</f>
        <v>4.16</v>
      </c>
      <c r="F52" s="58">
        <f>IFERROR((VLOOKUP($B52,'SINTETICO 03-2025'!B11:E9663,4,FALSE)),IFERROR(DOLLAR(VLOOKUP($B52,'INSUMOS 03-2025'!$A:$F,5,FALSE)),"CÓDIGO NÃO ENCONTRADO"))</f>
        <v>75.97</v>
      </c>
      <c r="G52" s="147">
        <f t="shared" si="2"/>
        <v>316.04000000000002</v>
      </c>
    </row>
    <row r="53" spans="1:9" ht="30">
      <c r="B53" s="339">
        <v>103672</v>
      </c>
      <c r="C53" s="10" t="str">
        <f>IFERROR(VLOOKUP($B53,'SINTETICO 03-2025'!B11:E9663,2,FALSE),IFERROR(VLOOKUP($B53,'INSUMOS 03-2025'!$A:$F,2,FALSE),"CÓDIGO NÃO ENCONTRADO"))</f>
        <v>CONCRETAGEM DE PILARES, FCK = 25 MPA, COM USO DE BOMBA - LANÇAMENTO, ADENSAMENTO E ACABAMENTO. AF_02/2022_PS</v>
      </c>
      <c r="D53" s="13" t="str">
        <f>IFERROR(VLOOKUP($B53,'SINTETICO 03-2025'!B11:E9663,3,FALSE),IFERROR(VLOOKUP($B53,'INSUMOS 03-2025'!$A:$F,3,FALSE),"CÓDIGO NÃO ENCONTRADO"))</f>
        <v>M3</v>
      </c>
      <c r="E53" s="217">
        <f>3*(0.3*0.14*2)</f>
        <v>0.252</v>
      </c>
      <c r="F53" s="58">
        <f>IFERROR((VLOOKUP($B53,'SINTETICO 03-2025'!B11:E9663,4,FALSE)),IFERROR(DOLLAR(VLOOKUP($B53,'INSUMOS 03-2025'!$A:$F,5,FALSE)),"CÓDIGO NÃO ENCONTRADO"))</f>
        <v>617.34</v>
      </c>
      <c r="G53" s="147">
        <f t="shared" si="2"/>
        <v>155.57</v>
      </c>
      <c r="H53" s="440">
        <f>E69+E53+E96+E98+E104+E262+E264</f>
        <v>32.701799999999999</v>
      </c>
      <c r="I53" s="440">
        <f>0.3*H53*19</f>
        <v>186.40026</v>
      </c>
    </row>
    <row r="54" spans="1:9" ht="45">
      <c r="A54" s="318"/>
      <c r="B54" s="339">
        <v>87905</v>
      </c>
      <c r="C54" s="10" t="str">
        <f>IFERROR(VLOOKUP($B54,'SINTETICO 03-2025'!B11:E9663,2,FALSE),IFERROR(VLOOKUP($B54,'INSUMOS 03-2025'!$A:$F,2,FALSE),"CÓDIGO NÃO ENCONTRADO"))</f>
        <v>CHAPISCO APLICADO EM ALVENARIA (COM PRESENÇA DE VÃOS) E ESTRUTURAS DE CONCRETO DE FACHADA, COM COLHER DE PEDREIRO.  ARGAMASSA TRAÇO 1:3 COM PREPARO EM BETONEIRA 400L. AF_10/2022</v>
      </c>
      <c r="D54" s="13" t="str">
        <f>IFERROR(VLOOKUP($B54,'SINTETICO 03-2025'!B11:E9663,3,FALSE),IFERROR(VLOOKUP($B54,'INSUMOS 03-2025'!$A:$F,3,FALSE),"CÓDIGO NÃO ENCONTRADO"))</f>
        <v>M2</v>
      </c>
      <c r="E54" s="217">
        <f>(E47*2)+(2*0.09*4)</f>
        <v>31.999999999999993</v>
      </c>
      <c r="F54" s="58">
        <f>IFERROR((VLOOKUP($B54,'SINTETICO 03-2025'!B11:E9663,4,FALSE)),IFERROR(DOLLAR(VLOOKUP($B54,'INSUMOS 03-2025'!$A:$F,5,FALSE)),"CÓDIGO NÃO ENCONTRADO"))</f>
        <v>8.89</v>
      </c>
      <c r="G54" s="147">
        <f t="shared" si="2"/>
        <v>284.48</v>
      </c>
      <c r="H54" s="441">
        <f>E50+E51+E70+E71+E72+E100+E101+E102+E267+E266+E265</f>
        <v>2345.7448799999997</v>
      </c>
      <c r="I54" s="440">
        <f>0.3*H54*19</f>
        <v>13370.745815999999</v>
      </c>
    </row>
    <row r="55" spans="1:9" ht="45">
      <c r="A55" s="318"/>
      <c r="B55" s="339">
        <v>87794</v>
      </c>
      <c r="C55" s="10" t="str">
        <f>IFERROR(VLOOKUP($B55,'SINTETICO 03-2025'!B11:E9663,2,FALSE),IFERROR(VLOOKUP($B55,'INSUMOS 03-2025'!$A:$F,2,FALSE),"CÓDIGO NÃO ENCONTRADO"))</f>
        <v>EMBOÇO OU MASSA ÚNICA EM ARGAMASSA TRAÇO 1:2:8, PREPARO MANUAL, APLICADA MANUALMENTE EM PANOS CEGOS DE FACHADA (SEM PRESENÇA DE VÃOS), ESPESSURA DE 25 MM. AF_09/2022</v>
      </c>
      <c r="D55" s="13" t="str">
        <f>IFERROR(VLOOKUP($B55,'SINTETICO 03-2025'!B11:E9663,3,FALSE),IFERROR(VLOOKUP($B55,'INSUMOS 03-2025'!$A:$F,3,FALSE),"CÓDIGO NÃO ENCONTRADO"))</f>
        <v>M2</v>
      </c>
      <c r="E55" s="217">
        <f>E54</f>
        <v>31.999999999999993</v>
      </c>
      <c r="F55" s="58">
        <f>IFERROR((VLOOKUP($B55,'SINTETICO 03-2025'!B11:E9663,4,FALSE)),IFERROR(DOLLAR(VLOOKUP($B55,'INSUMOS 03-2025'!$A:$F,5,FALSE)),"CÓDIGO NÃO ENCONTRADO"))</f>
        <v>50.55</v>
      </c>
      <c r="G55" s="147">
        <f t="shared" si="2"/>
        <v>1617.6</v>
      </c>
      <c r="H55" s="359">
        <f>E31+E35</f>
        <v>371.15039999999999</v>
      </c>
      <c r="I55" s="440">
        <f>0.3*H55*19</f>
        <v>2115.55728</v>
      </c>
    </row>
    <row r="56" spans="1:9">
      <c r="B56" s="339">
        <v>96130</v>
      </c>
      <c r="C56" s="10" t="str">
        <f>IFERROR(VLOOKUP($B56,'SINTETICO 03-2025'!B11:E9663,2,FALSE),IFERROR(VLOOKUP($B56,'INSUMOS 03-2025'!$A:$F,2,FALSE),"CÓDIGO NÃO ENCONTRADO"))</f>
        <v>APLICAÇÃO MANUAL DE MASSA ACRÍLICA EM PAREDES EXTERNAS DE CASAS, UMA DEMÃO. AF_03/2024</v>
      </c>
      <c r="D56" s="13" t="str">
        <f>IFERROR(VLOOKUP($B56,'SINTETICO 03-2025'!B11:E9663,3,FALSE),IFERROR(VLOOKUP($B56,'INSUMOS 03-2025'!$A:$F,3,FALSE),"CÓDIGO NÃO ENCONTRADO"))</f>
        <v>M2</v>
      </c>
      <c r="E56" s="217">
        <f>E55</f>
        <v>31.999999999999993</v>
      </c>
      <c r="F56" s="58">
        <f>IFERROR((VLOOKUP($B56,'SINTETICO 03-2025'!B11:E9663,4,FALSE)),IFERROR(DOLLAR(VLOOKUP($B56,'INSUMOS 03-2025'!$A:$F,5,FALSE)),"CÓDIGO NÃO ENCONTRADO"))</f>
        <v>21.49</v>
      </c>
      <c r="G56" s="147">
        <f t="shared" si="2"/>
        <v>687.68</v>
      </c>
      <c r="H56" s="359">
        <f>E62+E290+E303</f>
        <v>570.4</v>
      </c>
      <c r="I56" s="440">
        <f>0.3*H56*19</f>
        <v>3251.2799999999997</v>
      </c>
    </row>
    <row r="57" spans="1:9">
      <c r="B57" s="339">
        <v>88489</v>
      </c>
      <c r="C57" s="10" t="str">
        <f>IFERROR(VLOOKUP($B57,'SINTETICO 03-2025'!B11:E9663,2,FALSE),IFERROR(VLOOKUP($B57,'INSUMOS 03-2025'!$A:$F,2,FALSE),"CÓDIGO NÃO ENCONTRADO"))</f>
        <v>PINTURA LÁTEX ACRÍLICA PREMIUM, APLICAÇÃO MANUAL EM PAREDES, DUAS DEMÃOS. AF_04/2023</v>
      </c>
      <c r="D57" s="13" t="str">
        <f>IFERROR(VLOOKUP($B57,'SINTETICO 03-2025'!B11:E9663,3,FALSE),IFERROR(VLOOKUP($B57,'INSUMOS 03-2025'!$A:$F,3,FALSE),"CÓDIGO NÃO ENCONTRADO"))</f>
        <v>M2</v>
      </c>
      <c r="E57" s="217">
        <f>E55</f>
        <v>31.999999999999993</v>
      </c>
      <c r="F57" s="58">
        <f>IFERROR((VLOOKUP($B57,'SINTETICO 03-2025'!B11:E9663,4,FALSE)),IFERROR(DOLLAR(VLOOKUP($B57,'INSUMOS 03-2025'!$A:$F,5,FALSE)),"CÓDIGO NÃO ENCONTRADO"))</f>
        <v>14.08</v>
      </c>
      <c r="G57" s="147">
        <f t="shared" si="2"/>
        <v>450.56</v>
      </c>
    </row>
    <row r="58" spans="1:9">
      <c r="B58" s="339">
        <v>88311</v>
      </c>
      <c r="C58" s="10" t="str">
        <f>IFERROR(VLOOKUP($B58,'SINTETICO 03-2025'!B11:E9663,2,FALSE),IFERROR(VLOOKUP($B58,'INSUMOS 03-2025'!$A:$F,2,FALSE),"CÓDIGO NÃO ENCONTRADO"))</f>
        <v>PINTOR DE LETREIROS COM ENCARGOS COMPLEMENTARES</v>
      </c>
      <c r="D58" s="13" t="str">
        <f>IFERROR(VLOOKUP($B58,'SINTETICO 03-2025'!B11:E9663,3,FALSE),IFERROR(VLOOKUP($B58,'INSUMOS 03-2025'!$A:$F,3,FALSE),"CÓDIGO NÃO ENCONTRADO"))</f>
        <v>H</v>
      </c>
      <c r="E58" s="217">
        <v>12</v>
      </c>
      <c r="F58" s="58">
        <f>IFERROR((VLOOKUP($B58,'SINTETICO 03-2025'!B11:E9663,4,FALSE)),IFERROR(DOLLAR(VLOOKUP($B58,'INSUMOS 03-2025'!$A:$F,5,FALSE)),"CÓDIGO NÃO ENCONTRADO"))</f>
        <v>32.340000000000003</v>
      </c>
      <c r="G58" s="147">
        <f t="shared" si="2"/>
        <v>388.08</v>
      </c>
    </row>
    <row r="59" spans="1:9">
      <c r="B59" s="229"/>
      <c r="C59" s="63"/>
      <c r="D59" s="64"/>
      <c r="E59" s="215"/>
      <c r="F59" s="65" t="s">
        <v>1768</v>
      </c>
      <c r="G59" s="144">
        <f>SUM(G47:G58)</f>
        <v>6865.7800000000016</v>
      </c>
      <c r="I59" s="205"/>
    </row>
    <row r="60" spans="1:9">
      <c r="B60" s="227">
        <v>3</v>
      </c>
      <c r="C60" s="54" t="s">
        <v>1720</v>
      </c>
      <c r="D60" s="53"/>
      <c r="E60" s="212"/>
      <c r="F60" s="60"/>
      <c r="G60" s="142"/>
    </row>
    <row r="61" spans="1:9">
      <c r="B61" s="228" t="s">
        <v>3</v>
      </c>
      <c r="C61" s="51" t="s">
        <v>5547</v>
      </c>
      <c r="D61" s="49"/>
      <c r="E61" s="213"/>
      <c r="F61" s="61"/>
      <c r="G61" s="143"/>
    </row>
    <row r="62" spans="1:9" ht="30">
      <c r="B62" s="339">
        <v>92397</v>
      </c>
      <c r="C62" s="10" t="str">
        <f>IFERROR(VLOOKUP($B62,'SINTETICO 03-2025'!B11:E9663,2,FALSE),IFERROR(VLOOKUP($B62,'INSUMOS 03-2025'!$A:$F,2,FALSE),"CÓDIGO NÃO ENCONTRADO"))</f>
        <v>EXECUÇÃO DE PAVIMENTO EM PISO INTERTRAVADO, COM BLOCO RETANGULAR COR NATURAL DE 20 X 10 CM, ESPESSURA 6 CM. AF_10/2022</v>
      </c>
      <c r="D62" s="13" t="str">
        <f>IFERROR(VLOOKUP($B62,'SINTETICO 03-2025'!B11:E9663,3,FALSE),IFERROR(VLOOKUP($B62,'INSUMOS 03-2025'!$A:$F,3,FALSE),"CÓDIGO NÃO ENCONTRADO"))</f>
        <v>M2</v>
      </c>
      <c r="E62" s="217">
        <v>190</v>
      </c>
      <c r="F62" s="58">
        <f>IFERROR((VLOOKUP($B62,'SINTETICO 03-2025'!B11:E9663,4,FALSE)),IFERROR(DOLLAR(VLOOKUP($B62,'INSUMOS 03-2025'!$A:$F,5,FALSE)),"CÓDIGO NÃO ENCONTRADO"))</f>
        <v>87.62</v>
      </c>
      <c r="G62" s="147">
        <f>IFERROR(ROUND(F62*E62,2),"CÓDIGO NÃO ENCONTRADO")</f>
        <v>16647.8</v>
      </c>
    </row>
    <row r="63" spans="1:9" ht="30">
      <c r="B63" s="339">
        <v>95878</v>
      </c>
      <c r="C63" s="10" t="str">
        <f>IFERROR(VLOOKUP($B63,'SINTETICO 03-2025'!B11:E9663,2,FALSE),IFERROR(VLOOKUP($B63,'INSUMOS 03-2025'!$A:$F,2,FALSE),"CÓDIGO NÃO ENCONTRADO"))</f>
        <v>TRANSPORTE COM CAMINHÃO BASCULANTE DE 10 M³, EM VIA URBANA PAVIMENTADA, DMT ATÉ 30 KM (UNIDADE: TXKM). AF_07/2020</v>
      </c>
      <c r="D63" s="13" t="str">
        <f>IFERROR(VLOOKUP($B63,'SINTETICO 03-2025'!B11:E9663,3,FALSE),IFERROR(VLOOKUP($B63,'INSUMOS 03-2025'!$A:$F,3,FALSE),"CÓDIGO NÃO ENCONTRADO"))</f>
        <v>TXKM</v>
      </c>
      <c r="E63" s="217">
        <f>E62*0.06*2.5*29</f>
        <v>826.5</v>
      </c>
      <c r="F63" s="58">
        <f>IFERROR((VLOOKUP($B63,'SINTETICO 03-2025'!B11:E9663,4,FALSE)),IFERROR(DOLLAR(VLOOKUP($B63,'INSUMOS 03-2025'!$A:$F,5,FALSE)),"CÓDIGO NÃO ENCONTRADO"))</f>
        <v>1.76</v>
      </c>
      <c r="G63" s="147">
        <f>IFERROR(ROUND(F63*E63,2),"CÓDIGO NÃO ENCONTRADO")</f>
        <v>1454.64</v>
      </c>
    </row>
    <row r="64" spans="1:9">
      <c r="B64" s="339">
        <v>102500</v>
      </c>
      <c r="C64" s="10" t="str">
        <f>IFERROR(VLOOKUP($B64,'SINTETICO 03-2025'!B11:E9663,2,FALSE),IFERROR(VLOOKUP($B64,'INSUMOS 03-2025'!$A:$F,2,FALSE),"CÓDIGO NÃO ENCONTRADO"))</f>
        <v>PINTURA DE DEMARCAÇÃO DE VAGA COM TINTA ACRÍLICA, E = 10 CM, APLICAÇÃO MANUAL. AF_05/2021</v>
      </c>
      <c r="D64" s="13" t="str">
        <f>IFERROR(VLOOKUP($B64,'SINTETICO 03-2025'!B11:E9663,3,FALSE),IFERROR(VLOOKUP($B64,'INSUMOS 03-2025'!$A:$F,3,FALSE),"CÓDIGO NÃO ENCONTRADO"))</f>
        <v>M</v>
      </c>
      <c r="E64" s="217">
        <f>4.7*5</f>
        <v>23.5</v>
      </c>
      <c r="F64" s="58">
        <f>IFERROR((VLOOKUP($B64,'SINTETICO 03-2025'!B11:E9663,4,FALSE)),IFERROR(DOLLAR(VLOOKUP($B64,'INSUMOS 03-2025'!$A:$F,5,FALSE)),"CÓDIGO NÃO ENCONTRADO"))</f>
        <v>4.91</v>
      </c>
      <c r="G64" s="147">
        <f>IFERROR(ROUND(F64*E64,2),"CÓDIGO NÃO ENCONTRADO")</f>
        <v>115.39</v>
      </c>
    </row>
    <row r="65" spans="2:9" ht="30">
      <c r="B65" s="339">
        <v>100341</v>
      </c>
      <c r="C65" s="10" t="str">
        <f>IFERROR(VLOOKUP($B65,'SINTETICO 03-2025'!B11:E9663,2,FALSE),IFERROR(VLOOKUP($B65,'INSUMOS 03-2025'!$A:$F,2,FALSE),"CÓDIGO NÃO ENCONTRADO"))</f>
        <v>FABRICAÇÃO, MONTAGEM E DESMONTAGEM DE FÔRMA PARA CORTINA DE CONTENÇÃO, EM CHAPA DE MADEIRA COMPENSADA PLASTIFICADA, E = 18 MM, 10 UTILIZAÇÕES. AF_11/2024</v>
      </c>
      <c r="D65" s="13" t="str">
        <f>IFERROR(VLOOKUP($B65,'SINTETICO 03-2025'!B11:E9663,3,FALSE),IFERROR(VLOOKUP($B65,'INSUMOS 03-2025'!$A:$F,3,FALSE),"CÓDIGO NÃO ENCONTRADO"))</f>
        <v>M2</v>
      </c>
      <c r="E65" s="217">
        <f>(145.46+12.32)</f>
        <v>157.78</v>
      </c>
      <c r="F65" s="58">
        <f>IFERROR((VLOOKUP($B65,'SINTETICO 03-2025'!B11:E9663,4,FALSE)),IFERROR(DOLLAR(VLOOKUP($B65,'INSUMOS 03-2025'!$A:$F,5,FALSE)),"CÓDIGO NÃO ENCONTRADO"))</f>
        <v>41.41</v>
      </c>
      <c r="G65" s="147">
        <f t="shared" ref="G65:G71" si="3">IFERROR(ROUND(F65*E65,2),"CÓDIGO NÃO ENCONTRADO")</f>
        <v>6533.67</v>
      </c>
    </row>
    <row r="66" spans="2:9">
      <c r="B66" s="339">
        <v>98557</v>
      </c>
      <c r="C66" s="10" t="str">
        <f>IFERROR(VLOOKUP($B66,'SINTETICO 03-2025'!B11:E9663,2,FALSE),IFERROR(VLOOKUP($B66,'INSUMOS 03-2025'!$A:$F,2,FALSE),"CÓDIGO NÃO ENCONTRADO"))</f>
        <v>IMPERMEABILIZAÇÃO DE SUPERFÍCIE COM EMULSÃO ASFÁLTICA, 2 DEMÃOS. AF_09/2023</v>
      </c>
      <c r="D66" s="13" t="str">
        <f>IFERROR(VLOOKUP($B66,'SINTETICO 03-2025'!B11:E9663,3,FALSE),IFERROR(VLOOKUP($B66,'INSUMOS 03-2025'!$A:$F,3,FALSE),"CÓDIGO NÃO ENCONTRADO"))</f>
        <v>M2</v>
      </c>
      <c r="E66" s="217">
        <f>1.2*50.9+2*5.6*1.2/2</f>
        <v>67.8</v>
      </c>
      <c r="F66" s="58">
        <f>IFERROR((VLOOKUP($B66,'SINTETICO 03-2025'!B11:E9663,4,FALSE)),IFERROR(DOLLAR(VLOOKUP($B66,'INSUMOS 03-2025'!$A:$F,5,FALSE)),"CÓDIGO NÃO ENCONTRADO"))</f>
        <v>46.16</v>
      </c>
      <c r="G66" s="147">
        <f>IFERROR(ROUND(F66*E66,2),"CÓDIGO NÃO ENCONTRADO")</f>
        <v>3129.65</v>
      </c>
    </row>
    <row r="67" spans="2:9">
      <c r="B67" s="339">
        <v>93358</v>
      </c>
      <c r="C67" s="10" t="str">
        <f>IFERROR(VLOOKUP($B67,'SINTETICO 03-2025'!B11:E9663,2,FALSE),IFERROR(VLOOKUP($B67,'INSUMOS 03-2025'!$A:$F,2,FALSE),"CÓDIGO NÃO ENCONTRADO"))</f>
        <v>ESCAVAÇÃO MANUAL DE VALA. AF_09/2024</v>
      </c>
      <c r="D67" s="13" t="str">
        <f>IFERROR(VLOOKUP($B67,'SINTETICO 03-2025'!B11:E9663,3,FALSE),IFERROR(VLOOKUP($B67,'INSUMOS 03-2025'!$A:$F,3,FALSE),"CÓDIGO NÃO ENCONTRADO"))</f>
        <v>M3</v>
      </c>
      <c r="E67" s="217">
        <f>(62.42*0.15*0.3)+(0.15*0.15*58.02)</f>
        <v>4.11435</v>
      </c>
      <c r="F67" s="58">
        <f>IFERROR((VLOOKUP($B67,'SINTETICO 03-2025'!B11:E9663,4,FALSE)),IFERROR(DOLLAR(VLOOKUP($B67,'INSUMOS 03-2025'!$A:$F,5,FALSE)),"CÓDIGO NÃO ENCONTRADO"))</f>
        <v>93.94</v>
      </c>
      <c r="G67" s="147">
        <f>IFERROR(ROUND(F67*E67,2),"CÓDIGO NÃO ENCONTRADO")</f>
        <v>386.5</v>
      </c>
    </row>
    <row r="68" spans="2:9" ht="30">
      <c r="B68" s="339">
        <v>101617</v>
      </c>
      <c r="C68" s="10" t="str">
        <f>IFERROR(VLOOKUP($B68,'SINTETICO 03-2025'!B11:E9663,2,FALSE),IFERROR(VLOOKUP($B68,'INSUMOS 03-2025'!$A:$F,2,FALSE),"CÓDIGO NÃO ENCONTRADO"))</f>
        <v>PREPARO DE FUNDO DE VALA COM LARGURA MAIOR OU IGUAL A 1,5 M E MENOR QUE 2,5 M (ACERTO DO SOLO NATURAL). AF_08/2020</v>
      </c>
      <c r="D68" s="13" t="str">
        <f>IFERROR(VLOOKUP($B68,'SINTETICO 03-2025'!B11:E9663,3,FALSE),IFERROR(VLOOKUP($B68,'INSUMOS 03-2025'!$A:$F,3,FALSE),"CÓDIGO NÃO ENCONTRADO"))</f>
        <v>M2</v>
      </c>
      <c r="E68" s="217">
        <v>72.260000000000005</v>
      </c>
      <c r="F68" s="58">
        <f>IFERROR((VLOOKUP($B68,'SINTETICO 03-2025'!B11:E9663,4,FALSE)),IFERROR(DOLLAR(VLOOKUP($B68,'INSUMOS 03-2025'!$A:$F,5,FALSE)),"CÓDIGO NÃO ENCONTRADO"))</f>
        <v>3.47</v>
      </c>
      <c r="G68" s="147">
        <f>IFERROR(ROUND(F68*E68,2),"CÓDIGO NÃO ENCONTRADO")</f>
        <v>250.74</v>
      </c>
    </row>
    <row r="69" spans="2:9" ht="30">
      <c r="B69" s="339">
        <v>103685</v>
      </c>
      <c r="C69" s="10" t="str">
        <f>IFERROR(VLOOKUP($B69,'SINTETICO 03-2025'!B11:E9663,2,FALSE),IFERROR(VLOOKUP($B69,'INSUMOS 03-2025'!$A:$F,2,FALSE),"CÓDIGO NÃO ENCONTRADO"))</f>
        <v>CONCRETAGEM DE MURETAS, FCK=25 MPA, COM USO DE BOMBA - LANÇAMENTO, ADENSAMENTO E ACABAMENTO. AF_02/2022_PS</v>
      </c>
      <c r="D69" s="13" t="str">
        <f>IFERROR(VLOOKUP($B69,'SINTETICO 03-2025'!B11:E9663,3,FALSE),IFERROR(VLOOKUP($B69,'INSUMOS 03-2025'!$A:$F,3,FALSE),"CÓDIGO NÃO ENCONTRADO"))</f>
        <v>M3</v>
      </c>
      <c r="E69" s="217">
        <f>20.29+4.78</f>
        <v>25.07</v>
      </c>
      <c r="F69" s="58">
        <f>IFERROR((VLOOKUP($B69,'SINTETICO 03-2025'!B11:E9663,4,FALSE)),IFERROR(DOLLAR(VLOOKUP($B69,'INSUMOS 03-2025'!$A:$F,5,FALSE)),"CÓDIGO NÃO ENCONTRADO"))</f>
        <v>623.73</v>
      </c>
      <c r="G69" s="147">
        <f t="shared" si="3"/>
        <v>15636.91</v>
      </c>
    </row>
    <row r="70" spans="2:9" ht="30" customHeight="1">
      <c r="B70" s="339">
        <v>100342</v>
      </c>
      <c r="C70" s="10" t="str">
        <f>IFERROR(VLOOKUP($B70,'SINTETICO 03-2025'!B11:E9663,2,FALSE),IFERROR(VLOOKUP($B70,'INSUMOS 03-2025'!$A:$F,2,FALSE),"CÓDIGO NÃO ENCONTRADO"))</f>
        <v>ARMAÇÃO DE CORTINA DE CONTENÇÃO EM CONCRETO ARMADO, COM AÇO CA-50 DE 6,3 MM - MONTAGEM. AF_11/2024</v>
      </c>
      <c r="D70" s="13" t="str">
        <f>IFERROR(VLOOKUP($B70,'SINTETICO 03-2025'!B11:E9663,3,FALSE),IFERROR(VLOOKUP($B70,'INSUMOS 03-2025'!$A:$F,3,FALSE),"CÓDIGO NÃO ENCONTRADO"))</f>
        <v>KG</v>
      </c>
      <c r="E70" s="217">
        <f>743.83+132.65</f>
        <v>876.48</v>
      </c>
      <c r="F70" s="58">
        <f>IFERROR((VLOOKUP($B70,'SINTETICO 03-2025'!B11:E9663,4,FALSE)),IFERROR(DOLLAR(VLOOKUP($B70,'INSUMOS 03-2025'!$A:$F,5,FALSE)),"CÓDIGO NÃO ENCONTRADO"))</f>
        <v>17.91</v>
      </c>
      <c r="G70" s="147">
        <f t="shared" si="3"/>
        <v>15697.76</v>
      </c>
    </row>
    <row r="71" spans="2:9" ht="30">
      <c r="B71" s="339">
        <v>100343</v>
      </c>
      <c r="C71" s="10" t="str">
        <f>IFERROR(VLOOKUP($B71,'SINTETICO 03-2025'!B11:E9663,2,FALSE),IFERROR(VLOOKUP($B71,'INSUMOS 03-2025'!$A:$F,2,FALSE),"CÓDIGO NÃO ENCONTRADO"))</f>
        <v>ARMAÇÃO DE CORTINA DE CONTENÇÃO EM CONCRETO ARMADO, COM AÇO CA-50 DE 8 MM - MONTAGEM. AF_11/2024</v>
      </c>
      <c r="D71" s="13" t="str">
        <f>IFERROR(VLOOKUP($B71,'SINTETICO 03-2025'!B11:E9663,3,FALSE),IFERROR(VLOOKUP($B71,'INSUMOS 03-2025'!$A:$F,3,FALSE),"CÓDIGO NÃO ENCONTRADO"))</f>
        <v>KG</v>
      </c>
      <c r="E71" s="217">
        <f>390.15+88.7</f>
        <v>478.84999999999997</v>
      </c>
      <c r="F71" s="58">
        <f>IFERROR((VLOOKUP($B71,'SINTETICO 03-2025'!B11:E9663,4,FALSE)),IFERROR(DOLLAR(VLOOKUP($B71,'INSUMOS 03-2025'!$A:$F,5,FALSE)),"CÓDIGO NÃO ENCONTRADO"))</f>
        <v>15.73</v>
      </c>
      <c r="G71" s="147">
        <f t="shared" si="3"/>
        <v>7532.31</v>
      </c>
    </row>
    <row r="72" spans="2:9" ht="30">
      <c r="B72" s="339">
        <v>100344</v>
      </c>
      <c r="C72" s="10" t="str">
        <f>IFERROR(VLOOKUP($B72,'SINTETICO 03-2025'!B11:E9663,2,FALSE),IFERROR(VLOOKUP($B72,'INSUMOS 03-2025'!$A:$F,2,FALSE),"CÓDIGO NÃO ENCONTRADO"))</f>
        <v>ARMAÇÃO DE CORTINA DE CONTENÇÃO EM CONCRETO ARMADO, COM AÇO CA-50 DE 10 MM - MONTAGEM. AF_11/2024</v>
      </c>
      <c r="D72" s="13" t="str">
        <f>IFERROR(VLOOKUP($B72,'SINTETICO 03-2025'!B11:E9663,3,FALSE),IFERROR(VLOOKUP($B72,'INSUMOS 03-2025'!$A:$F,3,FALSE),"CÓDIGO NÃO ENCONTRADO"))</f>
        <v>KG</v>
      </c>
      <c r="E72" s="217">
        <f>270.05+47.31</f>
        <v>317.36</v>
      </c>
      <c r="F72" s="58">
        <f>IFERROR((VLOOKUP($B72,'SINTETICO 03-2025'!B11:E9663,4,FALSE)),IFERROR(DOLLAR(VLOOKUP($B72,'INSUMOS 03-2025'!$A:$F,5,FALSE)),"CÓDIGO NÃO ENCONTRADO"))</f>
        <v>12.86</v>
      </c>
      <c r="G72" s="147">
        <f>IFERROR(ROUND(F72*E72,2),"CÓDIGO NÃO ENCONTRADO")</f>
        <v>4081.25</v>
      </c>
    </row>
    <row r="73" spans="2:9">
      <c r="B73" s="229"/>
      <c r="C73" s="63"/>
      <c r="D73" s="64"/>
      <c r="E73" s="215"/>
      <c r="F73" s="65" t="s">
        <v>1753</v>
      </c>
      <c r="G73" s="144">
        <f>SUM(G62:G72)</f>
        <v>71466.62000000001</v>
      </c>
      <c r="I73" s="205"/>
    </row>
    <row r="74" spans="2:9">
      <c r="B74" s="228" t="s">
        <v>4</v>
      </c>
      <c r="C74" s="51" t="s">
        <v>1566</v>
      </c>
      <c r="D74" s="49"/>
      <c r="E74" s="213"/>
      <c r="F74" s="61"/>
      <c r="G74" s="143"/>
    </row>
    <row r="75" spans="2:9" ht="22.5">
      <c r="B75" s="339" t="s">
        <v>7910</v>
      </c>
      <c r="C75" s="10" t="s">
        <v>1773</v>
      </c>
      <c r="D75" s="13" t="s">
        <v>13</v>
      </c>
      <c r="E75" s="168">
        <v>36</v>
      </c>
      <c r="F75" s="58">
        <v>19.329999999999998</v>
      </c>
      <c r="G75" s="147">
        <f>IFERROR(ROUND(F75*E75,2),"CÓDIGO NÃO ENCONTRADO")</f>
        <v>695.88</v>
      </c>
    </row>
    <row r="76" spans="2:9">
      <c r="B76" s="229"/>
      <c r="C76" s="63"/>
      <c r="D76" s="64"/>
      <c r="E76" s="215"/>
      <c r="F76" s="65" t="s">
        <v>1754</v>
      </c>
      <c r="G76" s="144">
        <f>SUM(G75:G75)</f>
        <v>695.88</v>
      </c>
      <c r="I76" s="205"/>
    </row>
    <row r="77" spans="2:9">
      <c r="B77" s="228" t="s">
        <v>1741</v>
      </c>
      <c r="C77" s="51" t="s">
        <v>1742</v>
      </c>
      <c r="D77" s="49"/>
      <c r="E77" s="213"/>
      <c r="F77" s="61"/>
      <c r="G77" s="143"/>
    </row>
    <row r="78" spans="2:9" ht="30">
      <c r="B78" s="339">
        <v>94992</v>
      </c>
      <c r="C78" s="10" t="str">
        <f>IFERROR(VLOOKUP($B78,'SINTETICO 03-2025'!B11:E9663,2,FALSE),IFERROR(VLOOKUP($B78,'INSUMOS 03-2025'!$A:$F,2,FALSE),"CÓDIGO NÃO ENCONTRADO"))</f>
        <v>EXECUÇÃO DE PASSEIO (CALÇADA) OU PISO DE CONCRETO COM CONCRETO MOLDADO IN LOCO, FEITO EM OBRA, ACABAMENTO CONVENCIONAL, ESPESSURA 6 CM, ARMADO. AF_08/2022</v>
      </c>
      <c r="D78" s="13" t="str">
        <f>IFERROR(VLOOKUP($B78,'SINTETICO 03-2025'!B11:E9663,3,FALSE),IFERROR(VLOOKUP($B78,'INSUMOS 03-2025'!$A:$F,3,FALSE),"CÓDIGO NÃO ENCONTRADO"))</f>
        <v>M2</v>
      </c>
      <c r="E78" s="168">
        <v>32.799999999999997</v>
      </c>
      <c r="F78" s="58">
        <f>IFERROR((VLOOKUP($B78,'SINTETICO 03-2025'!B11:E9663,4,FALSE)),IFERROR(DOLLAR(VLOOKUP($B78,'INSUMOS 03-2025'!$A:$F,5,FALSE)),"CÓDIGO NÃO ENCONTRADO"))</f>
        <v>84.6</v>
      </c>
      <c r="G78" s="147">
        <f>IFERROR(ROUND(F78*E78,2),"CÓDIGO NÃO ENCONTRADO")</f>
        <v>2774.88</v>
      </c>
    </row>
    <row r="79" spans="2:9" ht="30">
      <c r="B79" s="339">
        <v>100324</v>
      </c>
      <c r="C79" s="10" t="str">
        <f>IFERROR(VLOOKUP($B79,'SINTETICO 03-2025'!B11:E9663,2,FALSE),IFERROR(VLOOKUP($B79,'INSUMOS 03-2025'!$A:$F,2,FALSE),"CÓDIGO NÃO ENCONTRADO"))</f>
        <v>LASTRO COM MATERIAL GRANULAR (PEDRA BRITADA N.1 E PEDRA BRITADA N.2), APLICADO EM PISOS OU LAJES SOBRE SOLO, ESPESSURA DE *10 CM*. AF_01/2024</v>
      </c>
      <c r="D79" s="13" t="str">
        <f>IFERROR(VLOOKUP($B79,'SINTETICO 03-2025'!B11:E9663,3,FALSE),IFERROR(VLOOKUP($B79,'INSUMOS 03-2025'!$A:$F,3,FALSE),"CÓDIGO NÃO ENCONTRADO"))</f>
        <v>M3</v>
      </c>
      <c r="E79" s="168">
        <f>E78*0.1</f>
        <v>3.28</v>
      </c>
      <c r="F79" s="58">
        <f>IFERROR((VLOOKUP($B79,'SINTETICO 03-2025'!B11:E9663,4,FALSE)),IFERROR(DOLLAR(VLOOKUP($B79,'INSUMOS 03-2025'!$A:$F,5,FALSE)),"CÓDIGO NÃO ENCONTRADO"))</f>
        <v>287.18</v>
      </c>
      <c r="G79" s="147">
        <f>IFERROR(ROUND(F79*E79,2),"CÓDIGO NÃO ENCONTRADO")</f>
        <v>941.95</v>
      </c>
      <c r="H79" t="s">
        <v>7871</v>
      </c>
    </row>
    <row r="80" spans="2:9">
      <c r="B80" s="229"/>
      <c r="C80" s="66"/>
      <c r="D80" s="64"/>
      <c r="E80" s="215"/>
      <c r="F80" s="67" t="s">
        <v>1755</v>
      </c>
      <c r="G80" s="148">
        <f>SUM(G78:G78)</f>
        <v>2774.88</v>
      </c>
      <c r="I80" s="205"/>
    </row>
    <row r="81" spans="2:9">
      <c r="B81" s="227">
        <v>4</v>
      </c>
      <c r="C81" s="54" t="s">
        <v>1569</v>
      </c>
      <c r="D81" s="53"/>
      <c r="E81" s="212"/>
      <c r="F81" s="60"/>
      <c r="G81" s="142"/>
    </row>
    <row r="82" spans="2:9">
      <c r="B82" s="228" t="s">
        <v>1570</v>
      </c>
      <c r="C82" s="51" t="s">
        <v>1565</v>
      </c>
      <c r="D82" s="49"/>
      <c r="E82" s="213"/>
      <c r="F82" s="61"/>
      <c r="G82" s="143"/>
    </row>
    <row r="83" spans="2:9">
      <c r="B83" s="228" t="s">
        <v>1571</v>
      </c>
      <c r="C83" s="51" t="s">
        <v>1572</v>
      </c>
      <c r="D83" s="49"/>
      <c r="E83" s="213"/>
      <c r="F83" s="61"/>
      <c r="G83" s="143"/>
    </row>
    <row r="84" spans="2:9">
      <c r="B84" s="339" t="s">
        <v>7901</v>
      </c>
      <c r="C84" s="10" t="s">
        <v>5544</v>
      </c>
      <c r="D84" s="13" t="s">
        <v>12</v>
      </c>
      <c r="E84" s="168">
        <v>15</v>
      </c>
      <c r="F84" s="58">
        <f>'G- mapa de preços'!I11</f>
        <v>85</v>
      </c>
      <c r="G84" s="147">
        <f>F84*E84</f>
        <v>1275</v>
      </c>
    </row>
    <row r="85" spans="2:9" ht="45">
      <c r="B85" s="339">
        <v>100896</v>
      </c>
      <c r="C85" s="10" t="str">
        <f>IFERROR(VLOOKUP($B85,'SINTETICO 03-2025'!B11:E9663,2,FALSE),IFERROR(VLOOKUP($B85,'INSUMOS 03-2025'!$A:$F,2,FALSE),"CÓDIGO NÃO ENCONTRADO"))</f>
        <v>ESTACA ESCAVADA MECANICAMENTE, SEM FLUIDO ESTABILIZANTE, COM 25CM DE DIÂMETRO, CONCRETO LANÇADO POR CAMINHÃO BETONEIRA (EXCLUSIVE MOBILIZAÇÃO E DESMOBILIZAÇÃO). AF_01/2020</v>
      </c>
      <c r="D85" s="13" t="str">
        <f>IFERROR(VLOOKUP($B85,'SINTETICO 03-2025'!B11:E9663,3,FALSE),IFERROR(VLOOKUP($B85,'INSUMOS 03-2025'!$A:$F,3,FALSE),"CÓDIGO NÃO ENCONTRADO"))</f>
        <v>M</v>
      </c>
      <c r="E85" s="168">
        <f>7*5</f>
        <v>35</v>
      </c>
      <c r="F85" s="58">
        <f>IFERROR((VLOOKUP($B85,'SINTETICO 03-2025'!B11:E9663,4,FALSE)),IFERROR(DOLLAR(VLOOKUP($B85,'INSUMOS 03-2025'!$A:$F,5,FALSE)),"CÓDIGO NÃO ENCONTRADO"))</f>
        <v>60.43</v>
      </c>
      <c r="G85" s="147">
        <f>IFERROR(ROUND(F85*E85,2),"CÓDIGO NÃO ENCONTRADO")</f>
        <v>2115.0500000000002</v>
      </c>
    </row>
    <row r="86" spans="2:9">
      <c r="B86" s="229"/>
      <c r="C86" s="66"/>
      <c r="D86" s="64"/>
      <c r="E86" s="215"/>
      <c r="F86" s="67" t="s">
        <v>1756</v>
      </c>
      <c r="G86" s="148">
        <f>SUM(G84:G85)</f>
        <v>3390.05</v>
      </c>
      <c r="I86" s="205"/>
    </row>
    <row r="87" spans="2:9">
      <c r="B87" s="228" t="s">
        <v>1573</v>
      </c>
      <c r="C87" s="51" t="s">
        <v>5538</v>
      </c>
      <c r="D87" s="49"/>
      <c r="E87" s="213"/>
      <c r="F87" s="61"/>
      <c r="G87" s="143"/>
    </row>
    <row r="88" spans="2:9" ht="30">
      <c r="B88" s="339">
        <v>96523</v>
      </c>
      <c r="C88" s="10" t="str">
        <f>IFERROR(VLOOKUP($B88,'SINTETICO 03-2025'!B11:E9663,2,FALSE),IFERROR(VLOOKUP($B88,'INSUMOS 03-2025'!$A:$F,2,FALSE),"CÓDIGO NÃO ENCONTRADO"))</f>
        <v>ESCAVAÇÃO MANUAL PARA BLOCO DE COROAMENTO OU SAPATA (INCLUINDO ESCAVAÇÃO PARA COLOCAÇÃO DE FÔRMAS). AF_01/2024</v>
      </c>
      <c r="D88" s="13" t="str">
        <f>IFERROR(VLOOKUP($B88,'SINTETICO 03-2025'!B11:E9663,3,FALSE),IFERROR(VLOOKUP($B88,'INSUMOS 03-2025'!$A:$F,3,FALSE),"CÓDIGO NÃO ENCONTRADO"))</f>
        <v>M3</v>
      </c>
      <c r="E88" s="218">
        <f>1.584+0.77028</f>
        <v>2.3542800000000002</v>
      </c>
      <c r="F88" s="58">
        <f>IFERROR((VLOOKUP($B88,'SINTETICO 03-2025'!B11:E9663,4,FALSE)),IFERROR(DOLLAR(VLOOKUP($B88,'INSUMOS 03-2025'!$A:$F,5,FALSE)),"CÓDIGO NÃO ENCONTRADO"))</f>
        <v>104.51</v>
      </c>
      <c r="G88" s="147">
        <f t="shared" ref="G88:G96" si="4">IFERROR(ROUND(F88*E88,2),"CÓDIGO NÃO ENCONTRADO")</f>
        <v>246.05</v>
      </c>
    </row>
    <row r="89" spans="2:9" ht="30">
      <c r="B89" s="339">
        <v>101616</v>
      </c>
      <c r="C89" s="10" t="str">
        <f>IFERROR(VLOOKUP($B89,'SINTETICO 03-2025'!B11:E9663,2,FALSE),IFERROR(VLOOKUP($B89,'INSUMOS 03-2025'!$A:$F,2,FALSE),"CÓDIGO NÃO ENCONTRADO"))</f>
        <v>PREPARO DE FUNDO DE VALA COM LARGURA MENOR QUE 1,5 M (ACERTO DO SOLO NATURAL). AF_08/2020</v>
      </c>
      <c r="D89" s="13" t="str">
        <f>IFERROR(VLOOKUP($B89,'SINTETICO 03-2025'!B11:E9663,3,FALSE),IFERROR(VLOOKUP($B89,'INSUMOS 03-2025'!$A:$F,3,FALSE),"CÓDIGO NÃO ENCONTRADO"))</f>
        <v>M2</v>
      </c>
      <c r="E89" s="218">
        <f>2.88+2.56</f>
        <v>5.4399999999999995</v>
      </c>
      <c r="F89" s="58">
        <f>IFERROR((VLOOKUP($B89,'SINTETICO 03-2025'!B11:E9663,4,FALSE)),IFERROR(DOLLAR(VLOOKUP($B89,'INSUMOS 03-2025'!$A:$F,5,FALSE)),"CÓDIGO NÃO ENCONTRADO"))</f>
        <v>7.03</v>
      </c>
      <c r="G89" s="147">
        <f t="shared" si="4"/>
        <v>38.24</v>
      </c>
    </row>
    <row r="90" spans="2:9" ht="30">
      <c r="B90" s="339">
        <v>96617</v>
      </c>
      <c r="C90" s="10" t="str">
        <f>IFERROR(VLOOKUP($B90,'SINTETICO 03-2025'!B11:E9663,2,FALSE),IFERROR(VLOOKUP($B90,'INSUMOS 03-2025'!$A:$F,2,FALSE),"CÓDIGO NÃO ENCONTRADO"))</f>
        <v>LASTRO DE CONCRETO MAGRO, APLICADO EM BLOCOS DE COROAMENTO OU SAPATAS, ESPESSURA DE 3 CM. AF_01/2024</v>
      </c>
      <c r="D90" s="13" t="str">
        <f>IFERROR(VLOOKUP($B90,'SINTETICO 03-2025'!B11:E9663,3,FALSE),IFERROR(VLOOKUP($B90,'INSUMOS 03-2025'!$A:$F,3,FALSE),"CÓDIGO NÃO ENCONTRADO"))</f>
        <v>M2</v>
      </c>
      <c r="E90" s="218">
        <f>2.88+2.56</f>
        <v>5.4399999999999995</v>
      </c>
      <c r="F90" s="58">
        <f>IFERROR((VLOOKUP($B90,'SINTETICO 03-2025'!B11:E9663,4,FALSE)),IFERROR(DOLLAR(VLOOKUP($B90,'INSUMOS 03-2025'!$A:$F,5,FALSE)),"CÓDIGO NÃO ENCONTRADO"))</f>
        <v>23.86</v>
      </c>
      <c r="G90" s="147">
        <f t="shared" si="4"/>
        <v>129.80000000000001</v>
      </c>
    </row>
    <row r="91" spans="2:9" ht="30">
      <c r="B91" s="339" t="str">
        <f>'F-COMPOSIÇÕES '!A105</f>
        <v>CPU 13/SLU/DF</v>
      </c>
      <c r="C91" s="10" t="str">
        <f>'F-COMPOSIÇÕES '!B105</f>
        <v>CONCRETAGEM DE BLOCOS DE COROAMENTO E VIGAS BALDRAMES, FCK 25 MPA, COM USO DE BOMBA –  LANÇAMENTO, ADENSAMENTO E ACABAMENTO</v>
      </c>
      <c r="D91" s="13" t="str">
        <f>'F-COMPOSIÇÕES '!D105</f>
        <v>M³</v>
      </c>
      <c r="E91" s="218">
        <f>1.584+0.77</f>
        <v>2.3540000000000001</v>
      </c>
      <c r="F91" s="58">
        <f>'F-COMPOSIÇÕES '!G105</f>
        <v>574.26895000000002</v>
      </c>
      <c r="G91" s="147">
        <f t="shared" si="4"/>
        <v>1351.83</v>
      </c>
    </row>
    <row r="92" spans="2:9" ht="30">
      <c r="B92" s="339">
        <v>96540</v>
      </c>
      <c r="C92" s="10" t="str">
        <f>IFERROR(VLOOKUP($B92,'SINTETICO 03-2025'!B11:E9663,2,FALSE),IFERROR(VLOOKUP($B92,'INSUMOS 03-2025'!$A:$F,2,FALSE),"CÓDIGO NÃO ENCONTRADO"))</f>
        <v>FABRICAÇÃO, MONTAGEM E DESMONTAGEM DE FÔRMA PARA BLOCO DE COROAMENTO, EM CHAPA DE MADEIRA COMPENSADA RESINADA, E=17 MM, 4 UTILIZAÇÕES. AF_01/2024</v>
      </c>
      <c r="D92" s="13" t="str">
        <f>'F-COMPOSIÇÕES '!D105</f>
        <v>M³</v>
      </c>
      <c r="E92" s="218">
        <v>8.58</v>
      </c>
      <c r="F92" s="58">
        <f>IFERROR((VLOOKUP($B92,'SINTETICO 03-2025'!B11:E9663,4,FALSE)),IFERROR(DOLLAR(VLOOKUP($B92,'INSUMOS 03-2025'!$A:$F,5,FALSE)),"CÓDIGO NÃO ENCONTRADO"))</f>
        <v>129.82</v>
      </c>
      <c r="G92" s="147">
        <f t="shared" si="4"/>
        <v>1113.8599999999999</v>
      </c>
    </row>
    <row r="93" spans="2:9" ht="30">
      <c r="B93" s="339">
        <v>96536</v>
      </c>
      <c r="C93" s="10" t="str">
        <f>IFERROR(VLOOKUP($B93,'SINTETICO 03-2025'!B11:E9663,2,FALSE),IFERROR(VLOOKUP($B93,'INSUMOS 03-2025'!$A:$F,2,FALSE),"CÓDIGO NÃO ENCONTRADO"))</f>
        <v>FABRICAÇÃO, MONTAGEM E DESMONTAGEM DE FÔRMA PARA VIGA BALDRAME, EM MADEIRA SERRADA, E=25 MM, 4 UTILIZAÇÕES. AF_01/2024</v>
      </c>
      <c r="D93" s="13" t="str">
        <f>'F-COMPOSIÇÕES '!D106</f>
        <v>M3</v>
      </c>
      <c r="E93" s="218">
        <v>10.926</v>
      </c>
      <c r="F93" s="58">
        <f>IFERROR((VLOOKUP($B93,'SINTETICO 03-2025'!B11:E9663,4,FALSE)),IFERROR(DOLLAR(VLOOKUP($B93,'INSUMOS 03-2025'!$A:$F,5,FALSE)),"CÓDIGO NÃO ENCONTRADO"))</f>
        <v>69.459999999999994</v>
      </c>
      <c r="G93" s="147">
        <f t="shared" si="4"/>
        <v>758.92</v>
      </c>
    </row>
    <row r="94" spans="2:9">
      <c r="B94" s="339">
        <v>98557</v>
      </c>
      <c r="C94" s="10" t="str">
        <f>IFERROR(VLOOKUP($B94,'SINTETICO 03-2025'!B11:E9663,2,FALSE),IFERROR(VLOOKUP($B94,'INSUMOS 03-2025'!$A:$F,2,FALSE),"CÓDIGO NÃO ENCONTRADO"))</f>
        <v>IMPERMEABILIZAÇÃO DE SUPERFÍCIE COM EMULSÃO ASFÁLTICA, 2 DEMÃOS. AF_09/2023</v>
      </c>
      <c r="D94" s="13" t="str">
        <f>IFERROR(VLOOKUP($B94,'SINTETICO 03-2025'!B11:E9663,3,FALSE),IFERROR(VLOOKUP($B94,'INSUMOS 03-2025'!$A:$F,3,FALSE),"CÓDIGO NÃO ENCONTRADO"))</f>
        <v>M2</v>
      </c>
      <c r="E94" s="218">
        <v>10.93</v>
      </c>
      <c r="F94" s="58">
        <f>IFERROR((VLOOKUP($B94,'SINTETICO 03-2025'!B11:E9663,4,FALSE)),IFERROR(DOLLAR(VLOOKUP($B94,'INSUMOS 03-2025'!$A:$F,5,FALSE)),"CÓDIGO NÃO ENCONTRADO"))</f>
        <v>46.16</v>
      </c>
      <c r="G94" s="147">
        <f t="shared" si="4"/>
        <v>504.53</v>
      </c>
    </row>
    <row r="95" spans="2:9" ht="30">
      <c r="B95" s="339">
        <v>92423</v>
      </c>
      <c r="C95" s="10" t="str">
        <f>IFERROR(VLOOKUP($B95,'SINTETICO 03-2025'!B11:E9663,2,FALSE),IFERROR(VLOOKUP($B95,'INSUMOS 03-2025'!$A:$F,2,FALSE),"CÓDIGO NÃO ENCONTRADO"))</f>
        <v>MONTAGEM E DESMONTAGEM DE FÔRMA DE PILARES RETANGULARES E ESTRUTURAS SIMILARES, PÉ-DIREITO SIMPLES, EM CHAPA DE MADEIRA COMPENSADA RESINADA, 6 UTILIZAÇÕES. AF_09/2020</v>
      </c>
      <c r="D95" s="13" t="str">
        <f>IFERROR(VLOOKUP($B95,'SINTETICO 03-2025'!B11:E9663,3,FALSE),IFERROR(VLOOKUP($B95,'INSUMOS 03-2025'!$A:$F,3,FALSE),"CÓDIGO NÃO ENCONTRADO"))</f>
        <v>M2</v>
      </c>
      <c r="E95" s="218">
        <v>8.8000000000000007</v>
      </c>
      <c r="F95" s="58">
        <f>IFERROR((VLOOKUP($B95,'SINTETICO 03-2025'!B11:E9663,4,FALSE)),IFERROR(DOLLAR(VLOOKUP($B95,'INSUMOS 03-2025'!$A:$F,5,FALSE)),"CÓDIGO NÃO ENCONTRADO"))</f>
        <v>75.97</v>
      </c>
      <c r="G95" s="147">
        <f t="shared" si="4"/>
        <v>668.54</v>
      </c>
    </row>
    <row r="96" spans="2:9" ht="30">
      <c r="B96" s="339">
        <v>103672</v>
      </c>
      <c r="C96" s="10" t="str">
        <f>IFERROR(VLOOKUP($B96,'SINTETICO 03-2025'!B11:E9663,2,FALSE),IFERROR(VLOOKUP($B96,'INSUMOS 03-2025'!$A:$F,2,FALSE),"CÓDIGO NÃO ENCONTRADO"))</f>
        <v>CONCRETAGEM DE PILARES, FCK = 25 MPA, COM USO DE BOMBA - LANÇAMENTO, ADENSAMENTO E ACABAMENTO. AF_02/2022_PS</v>
      </c>
      <c r="D96" s="13" t="str">
        <f>IFERROR(VLOOKUP($B96,'SINTETICO 03-2025'!B11:E9663,3,FALSE),IFERROR(VLOOKUP($B96,'INSUMOS 03-2025'!$A:$F,3,FALSE),"CÓDIGO NÃO ENCONTRADO"))</f>
        <v>M3</v>
      </c>
      <c r="E96" s="218">
        <v>0.42</v>
      </c>
      <c r="F96" s="58">
        <f>IFERROR((VLOOKUP($B96,'SINTETICO 03-2025'!B11:E9663,4,FALSE)),IFERROR(DOLLAR(VLOOKUP($B96,'INSUMOS 03-2025'!$A:$F,5,FALSE)),"CÓDIGO NÃO ENCONTRADO"))</f>
        <v>617.34</v>
      </c>
      <c r="G96" s="147">
        <f t="shared" si="4"/>
        <v>259.27999999999997</v>
      </c>
    </row>
    <row r="97" spans="2:9" ht="30">
      <c r="B97" s="339">
        <v>92266</v>
      </c>
      <c r="C97" s="10" t="str">
        <f>IFERROR(VLOOKUP($B97,'SINTETICO 03-2025'!B11:E9663,2,FALSE),IFERROR(VLOOKUP($B97,'INSUMOS 03-2025'!$A:$F,2,FALSE),"CÓDIGO NÃO ENCONTRADO"))</f>
        <v>FABRICAÇÃO DE FÔRMA PARA VIGAS, EM CHAPA DE MADEIRA COMPENSADA PLASTIFICADA, E = 18 MM. AF_09/2020</v>
      </c>
      <c r="D97" s="13" t="str">
        <f>IFERROR(VLOOKUP($B97,'SINTETICO 03-2025'!B11:E9663,3,FALSE),IFERROR(VLOOKUP($B97,'INSUMOS 03-2025'!$A:$F,3,FALSE),"CÓDIGO NÃO ENCONTRADO"))</f>
        <v>M2</v>
      </c>
      <c r="E97" s="327">
        <v>19.010000000000002</v>
      </c>
      <c r="F97" s="58">
        <f>IFERROR((VLOOKUP($B97,'SINTETICO 03-2025'!B11:E9663,4,FALSE)),IFERROR(DOLLAR(VLOOKUP($B97,'INSUMOS 03-2025'!$A:$F,5,FALSE)),"CÓDIGO NÃO ENCONTRADO"))</f>
        <v>137.5</v>
      </c>
      <c r="G97" s="147">
        <f t="shared" ref="G97:G104" si="5">IFERROR(ROUND(F97*E97,2),"CÓDIGO NÃO ENCONTRADO")</f>
        <v>2613.88</v>
      </c>
    </row>
    <row r="98" spans="2:9" ht="30">
      <c r="B98" s="339">
        <v>103674</v>
      </c>
      <c r="C98" s="10" t="str">
        <f>IFERROR(VLOOKUP($B98,'SINTETICO 03-2025'!B11:E9663,2,FALSE),IFERROR(VLOOKUP($B98,'INSUMOS 03-2025'!$A:$F,2,FALSE),"CÓDIGO NÃO ENCONTRADO"))</f>
        <v>CONCRETAGEM DE VIGAS E LAJES, FCK=25 MPA, PARA LAJES PREMOLDADAS COM USO DE BOMBA - LANÇAMENTO, ADENSAMENTO E ACABAMENTO. AF_02/2022_PS</v>
      </c>
      <c r="D98" s="13" t="str">
        <f>IFERROR(VLOOKUP($B98,'SINTETICO 03-2025'!B11:E9663,3,FALSE),IFERROR(VLOOKUP($B98,'INSUMOS 03-2025'!$A:$F,3,FALSE),"CÓDIGO NÃO ENCONTRADO"))</f>
        <v>M3</v>
      </c>
      <c r="E98" s="218">
        <v>1.351</v>
      </c>
      <c r="F98" s="58">
        <f>IFERROR((VLOOKUP($B98,'SINTETICO 03-2025'!B11:E9663,4,FALSE)),IFERROR(DOLLAR(VLOOKUP($B98,'INSUMOS 03-2025'!$A:$F,5,FALSE)),"CÓDIGO NÃO ENCONTRADO"))</f>
        <v>640.72</v>
      </c>
      <c r="G98" s="147">
        <f t="shared" si="5"/>
        <v>865.61</v>
      </c>
    </row>
    <row r="99" spans="2:9" ht="30">
      <c r="B99" s="339">
        <v>92759</v>
      </c>
      <c r="C99" s="10" t="str">
        <f>IFERROR(VLOOKUP($B99,'SINTETICO 03-2025'!B11:E9663,2,FALSE),IFERROR(VLOOKUP($B99,'INSUMOS 03-2025'!$A:$F,2,FALSE),"CÓDIGO NÃO ENCONTRADO"))</f>
        <v>ARMAÇÃO DE PILAR OU VIGA DE ESTRUTURA CONVENCIONAL DE CONCRETO ARMADO UTILIZANDO AÇO CA-60 DE 5,0 MM - MONTAGEM. AF_06/2022</v>
      </c>
      <c r="D99" s="13" t="str">
        <f>IFERROR(VLOOKUP($B99,'SINTETICO 03-2025'!B11:E9663,3,FALSE),IFERROR(VLOOKUP($B99,'INSUMOS 03-2025'!$A:$F,3,FALSE),"CÓDIGO NÃO ENCONTRADO"))</f>
        <v>KG</v>
      </c>
      <c r="E99" s="218">
        <f>70.1+16.3</f>
        <v>86.399999999999991</v>
      </c>
      <c r="F99" s="58">
        <f>IFERROR((VLOOKUP($B99,'SINTETICO 03-2025'!B11:E9663,4,FALSE)),IFERROR(DOLLAR(VLOOKUP($B99,'INSUMOS 03-2025'!$A:$F,5,FALSE)),"CÓDIGO NÃO ENCONTRADO"))</f>
        <v>14.78</v>
      </c>
      <c r="G99" s="147">
        <f t="shared" si="5"/>
        <v>1276.99</v>
      </c>
    </row>
    <row r="100" spans="2:9" ht="30">
      <c r="B100" s="339">
        <v>92761</v>
      </c>
      <c r="C100" s="10" t="str">
        <f>IFERROR(VLOOKUP($B100,'SINTETICO 03-2025'!B11:E9663,2,FALSE),IFERROR(VLOOKUP($B100,'INSUMOS 03-2025'!$A:$F,2,FALSE),"CÓDIGO NÃO ENCONTRADO"))</f>
        <v>ARMAÇÃO DE PILAR OU VIGA DE ESTRUTURA CONVENCIONAL DE CONCRETO ARMADO UTILIZANDO AÇO CA-50 DE 8,0 MM - MONTAGEM. AF_06/2022</v>
      </c>
      <c r="D100" s="13" t="str">
        <f>IFERROR(VLOOKUP($B100,'SINTETICO 03-2025'!B11:E9663,3,FALSE),IFERROR(VLOOKUP($B100,'INSUMOS 03-2025'!$A:$F,3,FALSE),"CÓDIGO NÃO ENCONTRADO"))</f>
        <v>KG</v>
      </c>
      <c r="E100" s="218">
        <v>70.5</v>
      </c>
      <c r="F100" s="58">
        <f>IFERROR((VLOOKUP($B100,'SINTETICO 03-2025'!B11:E9663,4,FALSE)),IFERROR(DOLLAR(VLOOKUP($B100,'INSUMOS 03-2025'!$A:$F,5,FALSE)),"CÓDIGO NÃO ENCONTRADO"))</f>
        <v>12.78</v>
      </c>
      <c r="G100" s="147">
        <f t="shared" si="5"/>
        <v>900.99</v>
      </c>
    </row>
    <row r="101" spans="2:9" ht="30">
      <c r="B101" s="339">
        <v>92762</v>
      </c>
      <c r="C101" s="10" t="str">
        <f>IFERROR(VLOOKUP($B101,'SINTETICO 03-2025'!B11:E9663,2,FALSE),IFERROR(VLOOKUP($B101,'INSUMOS 03-2025'!$A:$F,2,FALSE),"CÓDIGO NÃO ENCONTRADO"))</f>
        <v>ARMAÇÃO DE PILAR OU VIGA DE ESTRUTURA CONVENCIONAL DE CONCRETO ARMADO UTILIZANDO AÇO CA-50 DE 10,0 MM - MONTAGEM. AF_06/2022</v>
      </c>
      <c r="D101" s="13" t="str">
        <f>IFERROR(VLOOKUP($B101,'SINTETICO 03-2025'!B11:E9663,3,FALSE),IFERROR(VLOOKUP($B101,'INSUMOS 03-2025'!$A:$F,3,FALSE),"CÓDIGO NÃO ENCONTRADO"))</f>
        <v>KG</v>
      </c>
      <c r="E101" s="218">
        <f>14.5+47.9</f>
        <v>62.4</v>
      </c>
      <c r="F101" s="58">
        <f>IFERROR((VLOOKUP($B101,'SINTETICO 03-2025'!B11:E9663,4,FALSE)),IFERROR(DOLLAR(VLOOKUP($B101,'INSUMOS 03-2025'!$A:$F,5,FALSE)),"CÓDIGO NÃO ENCONTRADO"))</f>
        <v>11.34</v>
      </c>
      <c r="G101" s="147">
        <f t="shared" si="5"/>
        <v>707.62</v>
      </c>
    </row>
    <row r="102" spans="2:9" ht="30">
      <c r="B102" s="339">
        <v>92764</v>
      </c>
      <c r="C102" s="10" t="str">
        <f>IFERROR(VLOOKUP($B102,'SINTETICO 03-2025'!B11:E9663,2,FALSE),IFERROR(VLOOKUP($B102,'INSUMOS 03-2025'!$A:$F,2,FALSE),"CÓDIGO NÃO ENCONTRADO"))</f>
        <v>ARMAÇÃO DE PILAR OU VIGA DE ESTRUTURA CONVENCIONAL DE CONCRETO ARMADO UTILIZANDO AÇO CA-50 DE 16,0 MM - MONTAGEM. AF_06/2022</v>
      </c>
      <c r="D102" s="13" t="str">
        <f>IFERROR(VLOOKUP($B102,'SINTETICO 03-2025'!B11:E9663,3,FALSE),IFERROR(VLOOKUP($B102,'INSUMOS 03-2025'!$A:$F,3,FALSE),"CÓDIGO NÃO ENCONTRADO"))</f>
        <v>KG</v>
      </c>
      <c r="E102" s="218">
        <v>19.010000000000002</v>
      </c>
      <c r="F102" s="58">
        <f>IFERROR((VLOOKUP($B102,'SINTETICO 03-2025'!B11:E9663,4,FALSE)),IFERROR(DOLLAR(VLOOKUP($B102,'INSUMOS 03-2025'!$A:$F,5,FALSE)),"CÓDIGO NÃO ENCONTRADO"))</f>
        <v>9.1199999999999992</v>
      </c>
      <c r="G102" s="147">
        <f t="shared" si="5"/>
        <v>173.37</v>
      </c>
    </row>
    <row r="103" spans="2:9" ht="30">
      <c r="B103" s="339">
        <v>101963</v>
      </c>
      <c r="C103" s="10" t="str">
        <f>IFERROR(VLOOKUP($B103,'SINTETICO 03-2025'!B11:E9663,2,FALSE),IFERROR(VLOOKUP($B103,'INSUMOS 03-2025'!$A:$F,2,FALSE),"CÓDIGO NÃO ENCONTRADO"))</f>
        <v>LAJE PRÉ-MOLDADA UNIDIRECIONAL, BIAPOIADA, PARA PISO, ENCHIMENTO EM CERÂMICA, VIGOTA CONVENCIONAL, ALTURA TOTAL DA LAJE (ENCHIMENTO+CAPA) = (8+4). AF_11/2020</v>
      </c>
      <c r="D103" s="13" t="str">
        <f>IFERROR(VLOOKUP($B103,'SINTETICO 03-2025'!B11:E9663,3,FALSE),IFERROR(VLOOKUP($B103,'INSUMOS 03-2025'!$A:$F,3,FALSE),"CÓDIGO NÃO ENCONTRADO"))</f>
        <v>M2</v>
      </c>
      <c r="E103" s="218">
        <v>21.1</v>
      </c>
      <c r="F103" s="58">
        <f>IFERROR((VLOOKUP($B103,'SINTETICO 03-2025'!B11:E9663,4,FALSE)),IFERROR(DOLLAR(VLOOKUP($B103,'INSUMOS 03-2025'!$A:$F,5,FALSE)),"CÓDIGO NÃO ENCONTRADO"))</f>
        <v>181.82</v>
      </c>
      <c r="G103" s="147">
        <f t="shared" si="5"/>
        <v>3836.4</v>
      </c>
    </row>
    <row r="104" spans="2:9" ht="30">
      <c r="B104" s="339">
        <v>103674</v>
      </c>
      <c r="C104" s="10" t="str">
        <f>IFERROR(VLOOKUP($B104,'SINTETICO 03-2025'!B11:E9663,2,FALSE),IFERROR(VLOOKUP($B104,'INSUMOS 03-2025'!$A:$F,2,FALSE),"CÓDIGO NÃO ENCONTRADO"))</f>
        <v>CONCRETAGEM DE VIGAS E LAJES, FCK=25 MPA, PARA LAJES PREMOLDADAS COM USO DE BOMBA - LANÇAMENTO, ADENSAMENTO E ACABAMENTO. AF_02/2022_PS</v>
      </c>
      <c r="D104" s="13" t="str">
        <f>IFERROR(VLOOKUP($B104,'SINTETICO 03-2025'!B11:E9663,3,FALSE),IFERROR(VLOOKUP($B104,'INSUMOS 03-2025'!$A:$F,3,FALSE),"CÓDIGO NÃO ENCONTRADO"))</f>
        <v>M3</v>
      </c>
      <c r="E104" s="218">
        <v>2.5299999999999998</v>
      </c>
      <c r="F104" s="58">
        <f>IFERROR((VLOOKUP($B104,'SINTETICO 03-2025'!B11:E9663,4,FALSE)),IFERROR(DOLLAR(VLOOKUP($B104,'INSUMOS 03-2025'!$A:$F,5,FALSE)),"CÓDIGO NÃO ENCONTRADO"))</f>
        <v>640.72</v>
      </c>
      <c r="G104" s="147">
        <f t="shared" si="5"/>
        <v>1621.02</v>
      </c>
    </row>
    <row r="105" spans="2:9">
      <c r="B105" s="229"/>
      <c r="C105" s="66"/>
      <c r="D105" s="64"/>
      <c r="E105" s="215"/>
      <c r="F105" s="67" t="s">
        <v>1757</v>
      </c>
      <c r="G105" s="148">
        <f>SUM(G88:G104)</f>
        <v>17066.93</v>
      </c>
      <c r="I105" s="205"/>
    </row>
    <row r="106" spans="2:9">
      <c r="B106" s="228" t="s">
        <v>1578</v>
      </c>
      <c r="C106" s="51" t="s">
        <v>1721</v>
      </c>
      <c r="D106" s="49"/>
      <c r="E106" s="213"/>
      <c r="F106" s="61"/>
      <c r="G106" s="143"/>
    </row>
    <row r="107" spans="2:9">
      <c r="B107" s="228" t="s">
        <v>1722</v>
      </c>
      <c r="C107" s="51" t="s">
        <v>6104</v>
      </c>
      <c r="D107" s="49"/>
      <c r="E107" s="213"/>
      <c r="F107" s="61"/>
      <c r="G107" s="143"/>
    </row>
    <row r="108" spans="2:9" ht="30">
      <c r="B108" s="339">
        <v>103322</v>
      </c>
      <c r="C108" s="10" t="str">
        <f>IFERROR(VLOOKUP($B108,'SINTETICO 03-2025'!B11:E9663,2,FALSE),IFERROR(VLOOKUP($B108,'INSUMOS 03-2025'!$A:$F,2,FALSE),"CÓDIGO NÃO ENCONTRADO"))</f>
        <v>ALVENARIA DE VEDAÇÃO DE BLOCOS CERÂMICOS FURADOS NA VERTICAL DE 9X19X39 CM (ESPESSURA 9 CM) E ARGAMASSA DE ASSENTAMENTO COM PREPARO EM BETONEIRA. AF_12/2021</v>
      </c>
      <c r="D108" s="13" t="str">
        <f>IFERROR(VLOOKUP($B108,'SINTETICO 03-2025'!B11:E9663,3,FALSE),IFERROR(VLOOKUP($B108,'INSUMOS 03-2025'!$A:$F,3,FALSE),"CÓDIGO NÃO ENCONTRADO"))</f>
        <v>M2</v>
      </c>
      <c r="E108" s="168">
        <v>60.95</v>
      </c>
      <c r="F108" s="58">
        <f>IFERROR((VLOOKUP($B108,'SINTETICO 03-2025'!B11:E9663,4,FALSE)),IFERROR(DOLLAR(VLOOKUP($B108,'INSUMOS 03-2025'!$A:$F,5,FALSE)),"CÓDIGO NÃO ENCONTRADO"))</f>
        <v>64.069999999999993</v>
      </c>
      <c r="G108" s="147">
        <f t="shared" ref="G108:G120" si="6">IFERROR(ROUND(F108*E108,2),"CÓDIGO NÃO ENCONTRADO")</f>
        <v>3905.07</v>
      </c>
    </row>
    <row r="109" spans="2:9" ht="45">
      <c r="B109" s="339">
        <v>87905</v>
      </c>
      <c r="C109" s="10" t="str">
        <f>IFERROR(VLOOKUP($B109,'SINTETICO 03-2025'!B11:E9663,2,FALSE),IFERROR(VLOOKUP($B109,'INSUMOS 03-2025'!$A:$F,2,FALSE),"CÓDIGO NÃO ENCONTRADO"))</f>
        <v>CHAPISCO APLICADO EM ALVENARIA (COM PRESENÇA DE VÃOS) E ESTRUTURAS DE CONCRETO DE FACHADA, COM COLHER DE PEDREIRO.  ARGAMASSA TRAÇO 1:3 COM PREPARO EM BETONEIRA 400L. AF_10/2022</v>
      </c>
      <c r="D109" s="13" t="str">
        <f>IFERROR(VLOOKUP($B109,'SINTETICO 03-2025'!B11:E9663,3,FALSE),IFERROR(VLOOKUP($B109,'INSUMOS 03-2025'!$A:$F,3,FALSE),"CÓDIGO NÃO ENCONTRADO"))</f>
        <v>M2</v>
      </c>
      <c r="E109" s="168">
        <f>(E108*2)+17.03</f>
        <v>138.93</v>
      </c>
      <c r="F109" s="58">
        <f>IFERROR((VLOOKUP($B109,'SINTETICO 03-2025'!B11:E9663,4,FALSE)),IFERROR(DOLLAR(VLOOKUP($B109,'INSUMOS 03-2025'!$A:$F,5,FALSE)),"CÓDIGO NÃO ENCONTRADO"))</f>
        <v>8.89</v>
      </c>
      <c r="G109" s="147">
        <f t="shared" si="6"/>
        <v>1235.0899999999999</v>
      </c>
    </row>
    <row r="110" spans="2:9" ht="45">
      <c r="B110" s="339">
        <v>87794</v>
      </c>
      <c r="C110" s="10" t="str">
        <f>IFERROR(VLOOKUP($B110,'SINTETICO 03-2025'!B11:E9663,2,FALSE),IFERROR(VLOOKUP($B110,'INSUMOS 03-2025'!$A:$F,2,FALSE),"CÓDIGO NÃO ENCONTRADO"))</f>
        <v>EMBOÇO OU MASSA ÚNICA EM ARGAMASSA TRAÇO 1:2:8, PREPARO MANUAL, APLICADA MANUALMENTE EM PANOS CEGOS DE FACHADA (SEM PRESENÇA DE VÃOS), ESPESSURA DE 25 MM. AF_09/2022</v>
      </c>
      <c r="D110" s="13" t="str">
        <f>IFERROR(VLOOKUP($B110,'SINTETICO 03-2025'!B11:E9663,3,FALSE),IFERROR(VLOOKUP($B110,'INSUMOS 03-2025'!$A:$F,3,FALSE),"CÓDIGO NÃO ENCONTRADO"))</f>
        <v>M2</v>
      </c>
      <c r="E110" s="168">
        <f>E109-E111</f>
        <v>120.30000000000001</v>
      </c>
      <c r="F110" s="58">
        <f>IFERROR((VLOOKUP($B110,'SINTETICO 03-2025'!B11:E9663,4,FALSE)),IFERROR(DOLLAR(VLOOKUP($B110,'INSUMOS 03-2025'!$A:$F,5,FALSE)),"CÓDIGO NÃO ENCONTRADO"))</f>
        <v>50.55</v>
      </c>
      <c r="G110" s="147">
        <f t="shared" si="6"/>
        <v>6081.17</v>
      </c>
    </row>
    <row r="111" spans="2:9" ht="30">
      <c r="B111" s="339">
        <v>87546</v>
      </c>
      <c r="C111" s="10" t="str">
        <f>IFERROR(VLOOKUP($B111,'SINTETICO 03-2025'!B11:E9663,2,FALSE),IFERROR(VLOOKUP($B111,'INSUMOS 03-2025'!$A:$F,2,FALSE),"CÓDIGO NÃO ENCONTRADO"))</f>
        <v>EMBOÇO, EM ARGAMASSA TRAÇO 1:2:8, PREPARO MANUAL, APLICADO MANUALMENTE EM PAREDES INTERNAS, PARA AMBIENTES COM ÁREA MENOR QUE 5M², E = 10MM, COM TALISCAS. AF_03/2024</v>
      </c>
      <c r="D111" s="13" t="str">
        <f>IFERROR(VLOOKUP($B111,'SINTETICO 03-2025'!B11:E9663,3,FALSE),IFERROR(VLOOKUP($B111,'INSUMOS 03-2025'!$A:$F,3,FALSE),"CÓDIGO NÃO ENCONTRADO"))</f>
        <v>M2</v>
      </c>
      <c r="E111" s="168">
        <f>2*(1.4+2.2)*2.5-(0.8*2.1+0.5*0.5)+(1.6*1.6)</f>
        <v>18.630000000000003</v>
      </c>
      <c r="F111" s="58">
        <f>IFERROR((VLOOKUP($B111,'SINTETICO 03-2025'!B11:E9663,4,FALSE)),IFERROR(DOLLAR(VLOOKUP($B111,'INSUMOS 03-2025'!$A:$F,5,FALSE)),"CÓDIGO NÃO ENCONTRADO"))</f>
        <v>36.619999999999997</v>
      </c>
      <c r="G111" s="147">
        <f t="shared" si="6"/>
        <v>682.23</v>
      </c>
    </row>
    <row r="112" spans="2:9" ht="30">
      <c r="B112" s="339">
        <v>87248</v>
      </c>
      <c r="C112" s="10" t="str">
        <f>IFERROR(VLOOKUP($B112,'SINTETICO 03-2025'!B11:E9663,2,FALSE),IFERROR(VLOOKUP($B112,'INSUMOS 03-2025'!$A:$F,2,FALSE),"CÓDIGO NÃO ENCONTRADO"))</f>
        <v>REVESTIMENTO CERÂMICO PARA PISO COM PLACAS TIPO ESMALTADA DE DIMENSÕES 35X35 CM APLICADA EM AMBIENTES DE ÁREA MAIOR QUE 10 M2. AF_02/2023_PE</v>
      </c>
      <c r="D112" s="13" t="str">
        <f>IFERROR(VLOOKUP($B112,'SINTETICO 03-2025'!B11:E9663,3,FALSE),IFERROR(VLOOKUP($B112,'INSUMOS 03-2025'!$A:$F,3,FALSE),"CÓDIGO NÃO ENCONTRADO"))</f>
        <v>M2</v>
      </c>
      <c r="E112" s="168">
        <f>E111</f>
        <v>18.630000000000003</v>
      </c>
      <c r="F112" s="58">
        <f>IFERROR((VLOOKUP($B112,'SINTETICO 03-2025'!B11:E9663,4,FALSE)),IFERROR(DOLLAR(VLOOKUP($B112,'INSUMOS 03-2025'!$A:$F,5,FALSE)),"CÓDIGO NÃO ENCONTRADO"))</f>
        <v>48.65</v>
      </c>
      <c r="G112" s="147">
        <f t="shared" si="6"/>
        <v>906.35</v>
      </c>
    </row>
    <row r="113" spans="2:9">
      <c r="B113" s="339">
        <v>96130</v>
      </c>
      <c r="C113" s="10" t="str">
        <f>IFERROR(VLOOKUP($B113,'SINTETICO 03-2025'!B11:E9663,2,FALSE),IFERROR(VLOOKUP($B113,'INSUMOS 03-2025'!$A:$F,2,FALSE),"CÓDIGO NÃO ENCONTRADO"))</f>
        <v>APLICAÇÃO MANUAL DE MASSA ACRÍLICA EM PAREDES EXTERNAS DE CASAS, UMA DEMÃO. AF_03/2024</v>
      </c>
      <c r="D113" s="13" t="str">
        <f>IFERROR(VLOOKUP($B113,'SINTETICO 03-2025'!B11:E9663,3,FALSE),IFERROR(VLOOKUP($B113,'INSUMOS 03-2025'!$A:$F,3,FALSE),"CÓDIGO NÃO ENCONTRADO"))</f>
        <v>M2</v>
      </c>
      <c r="E113" s="168">
        <f>E110-E114</f>
        <v>110.07500000000002</v>
      </c>
      <c r="F113" s="58">
        <f>IFERROR((VLOOKUP($B113,'SINTETICO 03-2025'!B11:E9663,4,FALSE)),IFERROR(DOLLAR(VLOOKUP($B113,'INSUMOS 03-2025'!$A:$F,5,FALSE)),"CÓDIGO NÃO ENCONTRADO"))</f>
        <v>21.49</v>
      </c>
      <c r="G113" s="147">
        <f t="shared" si="6"/>
        <v>2365.5100000000002</v>
      </c>
    </row>
    <row r="114" spans="2:9" ht="30">
      <c r="B114" s="339">
        <v>88497</v>
      </c>
      <c r="C114" s="10" t="str">
        <f>IFERROR(VLOOKUP($B114,'SINTETICO 03-2025'!B11:E9663,2,FALSE),IFERROR(VLOOKUP($B114,'INSUMOS 03-2025'!$A:$F,2,FALSE),"CÓDIGO NÃO ENCONTRADO"))</f>
        <v>EMASSAMENTO COM MASSA LÁTEX, APLICAÇÃO EM PAREDE, DUAS DEMÃOS, LIXAMENTO MANUAL. AF_04/2023</v>
      </c>
      <c r="D114" s="13" t="str">
        <f>IFERROR(VLOOKUP($B114,'SINTETICO 03-2025'!B11:E9663,3,FALSE),IFERROR(VLOOKUP($B114,'INSUMOS 03-2025'!$A:$F,3,FALSE),"CÓDIGO NÃO ENCONTRADO"))</f>
        <v>M2</v>
      </c>
      <c r="E114" s="168">
        <f>13.6-(1.2*1.2)-(2.15*0.9)</f>
        <v>10.225</v>
      </c>
      <c r="F114" s="58">
        <f>IFERROR((VLOOKUP($B114,'SINTETICO 03-2025'!B11:E9663,4,FALSE)),IFERROR(DOLLAR(VLOOKUP($B114,'INSUMOS 03-2025'!$A:$F,5,FALSE)),"CÓDIGO NÃO ENCONTRADO"))</f>
        <v>20.29</v>
      </c>
      <c r="G114" s="147">
        <f t="shared" si="6"/>
        <v>207.47</v>
      </c>
    </row>
    <row r="115" spans="2:9">
      <c r="B115" s="339">
        <v>88489</v>
      </c>
      <c r="C115" s="10" t="str">
        <f>IFERROR(VLOOKUP($B115,'SINTETICO 03-2025'!B11:E9663,2,FALSE),IFERROR(VLOOKUP($B115,'INSUMOS 03-2025'!$A:$F,2,FALSE),"CÓDIGO NÃO ENCONTRADO"))</f>
        <v>PINTURA LÁTEX ACRÍLICA PREMIUM, APLICAÇÃO MANUAL EM PAREDES, DUAS DEMÃOS. AF_04/2023</v>
      </c>
      <c r="D115" s="13" t="str">
        <f>IFERROR(VLOOKUP($B115,'SINTETICO 03-2025'!B11:E9663,3,FALSE),IFERROR(VLOOKUP($B115,'INSUMOS 03-2025'!$A:$F,3,FALSE),"CÓDIGO NÃO ENCONTRADO"))</f>
        <v>M2</v>
      </c>
      <c r="E115" s="168">
        <f>E110</f>
        <v>120.30000000000001</v>
      </c>
      <c r="F115" s="58">
        <f>IFERROR((VLOOKUP($B115,'SINTETICO 03-2025'!B11:E9663,4,FALSE)),IFERROR(DOLLAR(VLOOKUP($B115,'INSUMOS 03-2025'!$A:$F,5,FALSE)),"CÓDIGO NÃO ENCONTRADO"))</f>
        <v>14.08</v>
      </c>
      <c r="G115" s="147">
        <f t="shared" si="6"/>
        <v>1693.82</v>
      </c>
    </row>
    <row r="116" spans="2:9" ht="30">
      <c r="B116" s="339">
        <v>88496</v>
      </c>
      <c r="C116" s="10" t="str">
        <f>IFERROR(VLOOKUP($B116,'SINTETICO 03-2025'!B11:E9663,2,FALSE),IFERROR(VLOOKUP($B116,'INSUMOS 03-2025'!$A:$F,2,FALSE),"CÓDIGO NÃO ENCONTRADO"))</f>
        <v>EMASSAMENTO COM MASSA LÁTEX, APLICAÇÃO EM TETO, DUAS DEMÃOS, LIXAMENTO MANUAL. AF_04/2023</v>
      </c>
      <c r="D116" s="13" t="str">
        <f>IFERROR(VLOOKUP($B116,'SINTETICO 03-2025'!B11:E9663,3,FALSE),IFERROR(VLOOKUP($B116,'INSUMOS 03-2025'!$A:$F,3,FALSE),"CÓDIGO NÃO ENCONTRADO"))</f>
        <v>M2</v>
      </c>
      <c r="E116" s="168">
        <f>E136</f>
        <v>20.67</v>
      </c>
      <c r="F116" s="58">
        <f>IFERROR((VLOOKUP($B116,'SINTETICO 03-2025'!B11:E9663,4,FALSE)),IFERROR(DOLLAR(VLOOKUP($B116,'INSUMOS 03-2025'!$A:$F,5,FALSE)),"CÓDIGO NÃO ENCONTRADO"))</f>
        <v>35.89</v>
      </c>
      <c r="G116" s="147">
        <f t="shared" si="6"/>
        <v>741.85</v>
      </c>
    </row>
    <row r="117" spans="2:9" ht="39" customHeight="1">
      <c r="B117" s="339">
        <v>105022</v>
      </c>
      <c r="C117" s="10" t="str">
        <f>IFERROR(VLOOKUP($B117,'SINTETICO 03-2025'!B11:E9663,2,FALSE),IFERROR(VLOOKUP($B117,'INSUMOS 03-2025'!$A:$F,2,FALSE),"CÓDIGO NÃO ENCONTRADO"))</f>
        <v>VERGA PRÉ-MOLDADA COM ATÉ 1,5 M DE VÃO, ESPESSURA DE *10* CM. AF_03/2024</v>
      </c>
      <c r="D117" s="13" t="str">
        <f>IFERROR(VLOOKUP($B117,'SINTETICO 03-2025'!B11:E9663,3,FALSE),IFERROR(VLOOKUP($B117,'INSUMOS 03-2025'!$A:$F,3,FALSE),"CÓDIGO NÃO ENCONTRADO"))</f>
        <v>M</v>
      </c>
      <c r="E117" s="168">
        <f>2*4.5</f>
        <v>9</v>
      </c>
      <c r="F117" s="58">
        <f>IFERROR((VLOOKUP($B117,'SINTETICO 03-2025'!B11:E9663,4,FALSE)),IFERROR(DOLLAR(VLOOKUP($B117,'INSUMOS 03-2025'!$A:$F,5,FALSE)),"CÓDIGO NÃO ENCONTRADO"))</f>
        <v>22.8</v>
      </c>
      <c r="G117" s="147">
        <f t="shared" si="6"/>
        <v>205.2</v>
      </c>
    </row>
    <row r="118" spans="2:9" ht="39" customHeight="1">
      <c r="B118" s="339">
        <v>87416</v>
      </c>
      <c r="C118" s="10" t="str">
        <f>IFERROR(VLOOKUP($B118,'SINTETICO 03-2025'!B11:E9663,2,FALSE),IFERROR(VLOOKUP($B118,'INSUMOS 03-2025'!$A:$F,2,FALSE),"CÓDIGO NÃO ENCONTRADO"))</f>
        <v>APLICAÇÃO MANUAL DE GESSO DESEMPENADO (SEM TALISCAS) EM TETO DE AMBIENTES DE ÁREA MENOR QUE 5M², ESPESSURA DE 1,0CM. AF_03/2023</v>
      </c>
      <c r="D118" s="13" t="str">
        <f>IFERROR(VLOOKUP($B118,'SINTETICO 03-2025'!B11:E9663,3,FALSE),IFERROR(VLOOKUP($B118,'INSUMOS 03-2025'!$A:$F,3,FALSE),"CÓDIGO NÃO ENCONTRADO"))</f>
        <v>M2</v>
      </c>
      <c r="E118" s="168">
        <v>3.1</v>
      </c>
      <c r="F118" s="58">
        <f>IFERROR((VLOOKUP($B118,'SINTETICO 03-2025'!B11:E9663,4,FALSE)),IFERROR(DOLLAR(VLOOKUP($B118,'INSUMOS 03-2025'!$A:$F,5,FALSE)),"CÓDIGO NÃO ENCONTRADO"))</f>
        <v>40.590000000000003</v>
      </c>
      <c r="G118" s="147">
        <f t="shared" si="6"/>
        <v>125.83</v>
      </c>
    </row>
    <row r="119" spans="2:9" ht="39" customHeight="1">
      <c r="B119" s="339">
        <v>87415</v>
      </c>
      <c r="C119" s="10" t="str">
        <f>IFERROR(VLOOKUP($B119,'SINTETICO 03-2025'!B11:E9663,2,FALSE),IFERROR(VLOOKUP($B119,'INSUMOS 03-2025'!$A:$F,2,FALSE),"CÓDIGO NÃO ENCONTRADO"))</f>
        <v>APLICAÇÃO MANUAL DE GESSO DESEMPENADO (SEM TALISCAS) EM TETO DE AMBIENTES DE ÁREA ENTRE 5M² E 10M², ESPESSURA DE 1,0CM. AF_03/2023</v>
      </c>
      <c r="D119" s="13" t="str">
        <f>IFERROR(VLOOKUP($B119,'SINTETICO 03-2025'!B11:E9663,3,FALSE),IFERROR(VLOOKUP($B119,'INSUMOS 03-2025'!$A:$F,3,FALSE),"CÓDIGO NÃO ENCONTRADO"))</f>
        <v>M2</v>
      </c>
      <c r="E119" s="168">
        <v>6.38</v>
      </c>
      <c r="F119" s="58">
        <f>IFERROR((VLOOKUP($B119,'SINTETICO 03-2025'!B11:E9663,4,FALSE)),IFERROR(DOLLAR(VLOOKUP($B119,'INSUMOS 03-2025'!$A:$F,5,FALSE)),"CÓDIGO NÃO ENCONTRADO"))</f>
        <v>35.28</v>
      </c>
      <c r="G119" s="147">
        <f t="shared" si="6"/>
        <v>225.09</v>
      </c>
    </row>
    <row r="120" spans="2:9" ht="39" customHeight="1">
      <c r="B120" s="339">
        <v>87414</v>
      </c>
      <c r="C120" s="10" t="str">
        <f>IFERROR(VLOOKUP($B120,'SINTETICO 03-2025'!B11:E9663,2,FALSE),IFERROR(VLOOKUP($B120,'INSUMOS 03-2025'!$A:$F,2,FALSE),"CÓDIGO NÃO ENCONTRADO"))</f>
        <v>APLICAÇÃO MANUAL DE GESSO DESEMPENADO (SEM TALISCAS) EM TETO DE AMBIENTES DE ÁREA MAIOR QUE 10M², ESPESSURA DE 1,0CM. AF_03/2023</v>
      </c>
      <c r="D120" s="13" t="str">
        <f>IFERROR(VLOOKUP($B120,'SINTETICO 03-2025'!B11:E9663,3,FALSE),IFERROR(VLOOKUP($B120,'INSUMOS 03-2025'!$A:$F,3,FALSE),"CÓDIGO NÃO ENCONTRADO"))</f>
        <v>M2</v>
      </c>
      <c r="E120" s="338">
        <v>11.2</v>
      </c>
      <c r="F120" s="58">
        <f>IFERROR((VLOOKUP($B120,'SINTETICO 03-2025'!B11:E9663,4,FALSE)),IFERROR(DOLLAR(VLOOKUP($B120,'INSUMOS 03-2025'!$A:$F,5,FALSE)),"CÓDIGO NÃO ENCONTRADO"))</f>
        <v>26.01</v>
      </c>
      <c r="G120" s="147">
        <f t="shared" si="6"/>
        <v>291.31</v>
      </c>
    </row>
    <row r="121" spans="2:9">
      <c r="B121" s="332"/>
      <c r="C121" s="333"/>
      <c r="D121" s="334"/>
      <c r="E121" s="335"/>
      <c r="F121" s="336" t="s">
        <v>1758</v>
      </c>
      <c r="G121" s="337">
        <f>SUM(G108:G120)</f>
        <v>18665.990000000002</v>
      </c>
      <c r="I121" s="205"/>
    </row>
    <row r="122" spans="2:9">
      <c r="B122" s="269" t="s">
        <v>1723</v>
      </c>
      <c r="C122" s="270" t="s">
        <v>1724</v>
      </c>
      <c r="D122" s="271"/>
      <c r="E122" s="272"/>
      <c r="F122" s="273"/>
      <c r="G122" s="274"/>
    </row>
    <row r="123" spans="2:9" ht="30">
      <c r="B123" s="339">
        <v>91341</v>
      </c>
      <c r="C123" s="10" t="str">
        <f>IFERROR(VLOOKUP($B123,'SINTETICO 03-2025'!B11:E9663,2,FALSE),IFERROR(VLOOKUP($B123,'INSUMOS 03-2025'!$A:$F,2,FALSE),"CÓDIGO NÃO ENCONTRADO"))</f>
        <v>PORTA EM ALUMÍNIO DE ABRIR TIPO VENEZIANA COM GUARNIÇÃO, FIXAÇÃO COM PARAFUSOS - FORNECIMENTO E INSTALAÇÃO. AF_12/2019</v>
      </c>
      <c r="D123" s="13" t="str">
        <f>IFERROR(VLOOKUP($B123,'SINTETICO 03-2025'!B11:E9663,3,FALSE),IFERROR(VLOOKUP($B123,'INSUMOS 03-2025'!$A:$F,3,FALSE),"CÓDIGO NÃO ENCONTRADO"))</f>
        <v>M2</v>
      </c>
      <c r="E123" s="168">
        <f>(2*0.8*2.1)+(0.6*0.6)</f>
        <v>3.72</v>
      </c>
      <c r="F123" s="58">
        <f>IFERROR((VLOOKUP($B123,'SINTETICO 03-2025'!B11:E9663,4,FALSE)),IFERROR(DOLLAR(VLOOKUP($B123,'INSUMOS 03-2025'!$A:$F,5,FALSE)),"CÓDIGO NÃO ENCONTRADO"))</f>
        <v>639.44000000000005</v>
      </c>
      <c r="G123" s="147">
        <f>IFERROR(ROUND(F123*E123,2),"CÓDIGO NÃO ENCONTRADO")</f>
        <v>2378.7199999999998</v>
      </c>
    </row>
    <row r="124" spans="2:9" ht="60">
      <c r="B124" s="339">
        <v>94570</v>
      </c>
      <c r="C124" s="10" t="str">
        <f>IFERROR(VLOOKUP($B124,'SINTETICO 03-2025'!B11:E9663,2,FALSE),IFERROR(VLOOKUP($B124,'INSUMOS 03-2025'!$A:$F,2,FALSE),"CÓDIGO NÃO ENCONTRADO"))</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D124" s="13" t="str">
        <f>IFERROR(VLOOKUP($B124,'SINTETICO 03-2025'!B11:E9663,3,FALSE),IFERROR(VLOOKUP($B124,'INSUMOS 03-2025'!$A:$F,3,FALSE),"CÓDIGO NÃO ENCONTRADO"))</f>
        <v>M2</v>
      </c>
      <c r="E124" s="168">
        <f>1.2*1.2</f>
        <v>1.44</v>
      </c>
      <c r="F124" s="58">
        <f>IFERROR((VLOOKUP($B124,'SINTETICO 03-2025'!B11:E9663,4,FALSE)),IFERROR(DOLLAR(VLOOKUP($B124,'INSUMOS 03-2025'!$A:$F,5,FALSE)),"CÓDIGO NÃO ENCONTRADO"))</f>
        <v>431.53</v>
      </c>
      <c r="G124" s="147">
        <f>IFERROR(ROUND(F124*E124,2),"CÓDIGO NÃO ENCONTRADO")</f>
        <v>621.4</v>
      </c>
    </row>
    <row r="125" spans="2:9" ht="30">
      <c r="B125" s="339">
        <v>101161</v>
      </c>
      <c r="C125" s="10" t="str">
        <f>IFERROR(VLOOKUP($B125,'SINTETICO 03-2025'!B11:E9663,2,FALSE),IFERROR(VLOOKUP($B125,'INSUMOS 03-2025'!$A:$F,2,FALSE),"CÓDIGO NÃO ENCONTRADO"))</f>
        <v>ALVENARIA DE VEDAÇÃO COM ELEMENTO VAZADO DE CONCRETO (COBOGÓ) DE 7X50X50CM E ARGAMASSA DE ASSENTAMENTO COM PREPARO EM BETONEIRA. AF_05/2020</v>
      </c>
      <c r="D125" s="13" t="str">
        <f>IFERROR(VLOOKUP($B125,'SINTETICO 03-2025'!B11:E9663,3,FALSE),IFERROR(VLOOKUP($B125,'INSUMOS 03-2025'!$A:$F,3,FALSE),"CÓDIGO NÃO ENCONTRADO"))</f>
        <v>M2</v>
      </c>
      <c r="E125" s="168">
        <f>(0.5+0.5*0.5)</f>
        <v>0.75</v>
      </c>
      <c r="F125" s="58">
        <f>IFERROR((VLOOKUP($B125,'SINTETICO 03-2025'!B11:E9663,4,FALSE)),IFERROR(DOLLAR(VLOOKUP($B125,'INSUMOS 03-2025'!$A:$F,5,FALSE)),"CÓDIGO NÃO ENCONTRADO"))</f>
        <v>261.25</v>
      </c>
      <c r="G125" s="147">
        <f>IFERROR(ROUND(F125*E125,2),"CÓDIGO NÃO ENCONTRADO")</f>
        <v>195.94</v>
      </c>
    </row>
    <row r="126" spans="2:9" ht="30">
      <c r="B126" s="410">
        <v>101965</v>
      </c>
      <c r="C126" s="281" t="str">
        <f>IFERROR(VLOOKUP($B126,'SINTETICO 03-2025'!B11:E9663,2,FALSE),IFERROR(VLOOKUP($B126,'INSUMOS 03-2025'!$A:$F,2,FALSE),"CÓDIGO NÃO ENCONTRADO"))</f>
        <v>PEITORIL LINEAR EM GRANITO OU MÁRMORE, L = 15CM, ASSENTADO COM ARGAMASSA 1:6 COM ADITIVO. AF_11/2020</v>
      </c>
      <c r="D126" s="278" t="str">
        <f>IFERROR(VLOOKUP($B126,'SINTETICO 03-2025'!B11:E9663,3,FALSE),IFERROR(VLOOKUP($B126,'INSUMOS 03-2025'!$A:$F,3,FALSE),"CÓDIGO NÃO ENCONTRADO"))</f>
        <v>M</v>
      </c>
      <c r="E126" s="279">
        <v>1.2</v>
      </c>
      <c r="F126" s="280">
        <f>IFERROR((VLOOKUP($B126,'SINTETICO 03-2025'!B11:E9663,4,FALSE)),IFERROR(DOLLAR(VLOOKUP($B126,'INSUMOS 03-2025'!$A:$F,5,FALSE)),"CÓDIGO NÃO ENCONTRADO"))</f>
        <v>118.25</v>
      </c>
      <c r="G126" s="331">
        <f>IFERROR(ROUND(F126*E126,2),"CÓDIGO NÃO ENCONTRADO")</f>
        <v>141.9</v>
      </c>
    </row>
    <row r="127" spans="2:9">
      <c r="B127" s="411"/>
      <c r="C127" s="66"/>
      <c r="D127" s="64"/>
      <c r="E127" s="215"/>
      <c r="F127" s="67" t="s">
        <v>1759</v>
      </c>
      <c r="G127" s="412">
        <f>SUM(G123:G126)</f>
        <v>3337.96</v>
      </c>
      <c r="I127" s="205"/>
    </row>
    <row r="128" spans="2:9">
      <c r="B128" s="282" t="s">
        <v>1725</v>
      </c>
      <c r="C128" s="283" t="s">
        <v>1726</v>
      </c>
      <c r="D128" s="284"/>
      <c r="E128" s="285"/>
      <c r="F128" s="286"/>
      <c r="G128" s="287"/>
    </row>
    <row r="129" spans="2:9" ht="30">
      <c r="B129" s="339">
        <v>92569</v>
      </c>
      <c r="C129" s="10" t="str">
        <f>IFERROR(VLOOKUP($B129,'SINTETICO 03-2025'!B11:E9663,2,FALSE),IFERROR(VLOOKUP($B129,'INSUMOS 03-2025'!$A:$F,2,FALSE),"CÓDIGO NÃO ENCONTRADO"))</f>
        <v>TRAMA DE AÇO COMPOSTA POR RIPAS E CAIBROS PARA TELHADOS DE ATÉ 2 ÁGUAS PARA TELHA DE ENCAIXE DE CERÂMICA OU DE CONCRETO, INCLUSO TRANSPORTE VERTICAL. AF_07/2019</v>
      </c>
      <c r="D129" s="13" t="str">
        <f>IFERROR(VLOOKUP($B129,'SINTETICO 03-2025'!B11:E9663,3,FALSE),IFERROR(VLOOKUP($B129,'INSUMOS 03-2025'!$A:$F,3,FALSE),"CÓDIGO NÃO ENCONTRADO"))</f>
        <v>M2</v>
      </c>
      <c r="E129" s="168">
        <f>2.6*2*6.85</f>
        <v>35.619999999999997</v>
      </c>
      <c r="F129" s="58">
        <f>IFERROR((VLOOKUP($B129,'SINTETICO 03-2025'!B11:E9663,4,FALSE)),IFERROR(DOLLAR(VLOOKUP($B129,'INSUMOS 03-2025'!$A:$F,5,FALSE)),"CÓDIGO NÃO ENCONTRADO"))</f>
        <v>69.27</v>
      </c>
      <c r="G129" s="147">
        <f t="shared" ref="G129:G137" si="7">IFERROR(ROUND(F129*E129,2),"CÓDIGO NÃO ENCONTRADO")</f>
        <v>2467.4</v>
      </c>
    </row>
    <row r="130" spans="2:9" ht="30">
      <c r="B130" s="339">
        <v>94195</v>
      </c>
      <c r="C130" s="10" t="str">
        <f>IFERROR(VLOOKUP($B130,'SINTETICO 03-2025'!B11:E9663,2,FALSE),IFERROR(VLOOKUP($B130,'INSUMOS 03-2025'!$A:$F,2,FALSE),"CÓDIGO NÃO ENCONTRADO"))</f>
        <v>TELHAMENTO COM TELHA CERÂMICA DE ENCAIXE, TIPO PORTUGUESA, COM ATÉ 2 ÁGUAS, INCLUSO TRANSPORTE VERTICAL. AF_07/2019</v>
      </c>
      <c r="D130" s="13" t="str">
        <f>IFERROR(VLOOKUP($B130,'SINTETICO 03-2025'!B11:E9663,3,FALSE),IFERROR(VLOOKUP($B130,'INSUMOS 03-2025'!$A:$F,3,FALSE),"CÓDIGO NÃO ENCONTRADO"))</f>
        <v>M2</v>
      </c>
      <c r="E130" s="168">
        <f>E129</f>
        <v>35.619999999999997</v>
      </c>
      <c r="F130" s="58">
        <f>IFERROR((VLOOKUP($B130,'SINTETICO 03-2025'!B11:E9663,4,FALSE)),IFERROR(DOLLAR(VLOOKUP($B130,'INSUMOS 03-2025'!$A:$F,5,FALSE)),"CÓDIGO NÃO ENCONTRADO"))</f>
        <v>41.63</v>
      </c>
      <c r="G130" s="147">
        <f t="shared" si="7"/>
        <v>1482.86</v>
      </c>
    </row>
    <row r="131" spans="2:9">
      <c r="B131" s="339">
        <v>100717</v>
      </c>
      <c r="C131" s="10" t="str">
        <f>IFERROR(VLOOKUP($B131,'SINTETICO 03-2025'!B11:E9663,2,FALSE),IFERROR(VLOOKUP($B131,'INSUMOS 03-2025'!$A:$F,2,FALSE),"CÓDIGO NÃO ENCONTRADO"))</f>
        <v>LIXAMENTO MANUAL EM SUPERFÍCIES METÁLICAS EM OBRA. AF_01/2020</v>
      </c>
      <c r="D131" s="13" t="str">
        <f>IFERROR(VLOOKUP($B131,'SINTETICO 03-2025'!B11:E9663,3,FALSE),IFERROR(VLOOKUP($B131,'INSUMOS 03-2025'!$A:$F,3,FALSE),"CÓDIGO NÃO ENCONTRADO"))</f>
        <v>M2</v>
      </c>
      <c r="E131" s="168">
        <f>E130*0.5</f>
        <v>17.809999999999999</v>
      </c>
      <c r="F131" s="58">
        <f>IFERROR((VLOOKUP($B131,'SINTETICO 03-2025'!B11:E9663,4,FALSE)),IFERROR(DOLLAR(VLOOKUP($B131,'INSUMOS 03-2025'!$A:$F,5,FALSE)),"CÓDIGO NÃO ENCONTRADO"))</f>
        <v>11.08</v>
      </c>
      <c r="G131" s="147">
        <f>IFERROR(ROUND(F131*E131,2),"CÓDIGO NÃO ENCONTRADO")</f>
        <v>197.33</v>
      </c>
      <c r="H131" t="s">
        <v>7872</v>
      </c>
    </row>
    <row r="132" spans="2:9" ht="45">
      <c r="B132" s="339">
        <v>100725</v>
      </c>
      <c r="C132" s="10" t="str">
        <f>IFERROR(VLOOKUP($B132,'SINTETICO 03-2025'!B11:E9663,2,FALSE),IFERROR(VLOOKUP($B132,'INSUMOS 03-2025'!$A:$F,2,FALSE),"CÓDIGO NÃO ENCONTRADO"))</f>
        <v>PINTURA COM TINTA ALQUÍDICA DE FUNDO E ACABAMENTO (ESMALTE SINTÉTICO GRAFITE) PULVERIZADA SOBRE SUPERFÍCIES METÁLICAS (EXCETO PERFIL) EXECUTADO EM OBRA (POR DEMÃO). AF_01/2020_PE</v>
      </c>
      <c r="D132" s="13" t="str">
        <f>IFERROR(VLOOKUP($B132,'SINTETICO 03-2025'!B11:E9663,3,FALSE),IFERROR(VLOOKUP($B132,'INSUMOS 03-2025'!$A:$F,3,FALSE),"CÓDIGO NÃO ENCONTRADO"))</f>
        <v>M2</v>
      </c>
      <c r="E132" s="168">
        <f>E131</f>
        <v>17.809999999999999</v>
      </c>
      <c r="F132" s="58">
        <f>IFERROR((VLOOKUP($B132,'SINTETICO 03-2025'!B11:E9663,4,FALSE)),IFERROR(DOLLAR(VLOOKUP($B132,'INSUMOS 03-2025'!$A:$F,5,FALSE)),"CÓDIGO NÃO ENCONTRADO"))</f>
        <v>28.76</v>
      </c>
      <c r="G132" s="147">
        <f>IFERROR(ROUND(F132*E132,2),"CÓDIGO NÃO ENCONTRADO")</f>
        <v>512.22</v>
      </c>
    </row>
    <row r="133" spans="2:9">
      <c r="B133" s="229"/>
      <c r="C133" s="66"/>
      <c r="D133" s="64"/>
      <c r="E133" s="215"/>
      <c r="F133" s="67" t="s">
        <v>1760</v>
      </c>
      <c r="G133" s="148">
        <f>SUM(G129:G130)</f>
        <v>3950.26</v>
      </c>
    </row>
    <row r="134" spans="2:9">
      <c r="B134" s="269" t="s">
        <v>1727</v>
      </c>
      <c r="C134" s="270" t="s">
        <v>1305</v>
      </c>
      <c r="D134" s="271"/>
      <c r="E134" s="272"/>
      <c r="F134" s="273"/>
      <c r="G134" s="274"/>
    </row>
    <row r="135" spans="2:9" ht="45">
      <c r="B135" s="339">
        <v>87680</v>
      </c>
      <c r="C135" s="10" t="str">
        <f>IFERROR(VLOOKUP($B135,'SINTETICO 03-2025'!B11:E9663,2,FALSE),IFERROR(VLOOKUP($B135,'INSUMOS 03-2025'!$A:$F,2,FALSE),"CÓDIGO NÃO ENCONTRADO"))</f>
        <v>CONTRAPISO EM ARGAMASSA TRAÇO 1:4 (CIMENTO E AREIA), PREPARO MECÂNICO COM BETONEIRA 400 L, APLICADO EM ÁREAS SECAS SOBRE LAJE, NÃO ADERIDO, ACABAMENTO NÃO REFORÇADO, ESPESSURA 4CM. AF_07/2021</v>
      </c>
      <c r="D135" s="13" t="str">
        <f>IFERROR(VLOOKUP($B135,'SINTETICO 03-2025'!B11:E9663,3,FALSE),IFERROR(VLOOKUP($B135,'INSUMOS 03-2025'!$A:$F,3,FALSE),"CÓDIGO NÃO ENCONTRADO"))</f>
        <v>M2</v>
      </c>
      <c r="E135" s="168">
        <v>26.63</v>
      </c>
      <c r="F135" s="58">
        <f>IFERROR((VLOOKUP($B135,'SINTETICO 03-2025'!B11:E9663,4,FALSE)),IFERROR(DOLLAR(VLOOKUP($B135,'INSUMOS 03-2025'!$A:$F,5,FALSE)),"CÓDIGO NÃO ENCONTRADO"))</f>
        <v>47.29</v>
      </c>
      <c r="G135" s="147">
        <f t="shared" si="7"/>
        <v>1259.33</v>
      </c>
      <c r="I135" s="205"/>
    </row>
    <row r="136" spans="2:9" ht="30">
      <c r="B136" s="339">
        <v>87250</v>
      </c>
      <c r="C136" s="10" t="str">
        <f>IFERROR(VLOOKUP($B136,'SINTETICO 03-2025'!B11:E9663,2,FALSE),IFERROR(VLOOKUP($B136,'INSUMOS 03-2025'!$A:$F,2,FALSE),"CÓDIGO NÃO ENCONTRADO"))</f>
        <v>REVESTIMENTO CERÂMICO PARA PISO COM PLACAS TIPO ESMALTADA DE DIMENSÕES 45X45 CM APLICADA EM AMBIENTES DE ÁREA ENTRE 5 M2 E 10 M2. AF_02/2023_PE</v>
      </c>
      <c r="D136" s="13" t="str">
        <f>IFERROR(VLOOKUP($B136,'SINTETICO 03-2025'!B11:E9663,3,FALSE),IFERROR(VLOOKUP($B136,'INSUMOS 03-2025'!$A:$F,3,FALSE),"CÓDIGO NÃO ENCONTRADO"))</f>
        <v>M2</v>
      </c>
      <c r="E136" s="168">
        <v>20.67</v>
      </c>
      <c r="F136" s="58">
        <f>IFERROR((VLOOKUP($B136,'SINTETICO 03-2025'!B11:E9663,4,FALSE)),IFERROR(DOLLAR(VLOOKUP($B136,'INSUMOS 03-2025'!$A:$F,5,FALSE)),"CÓDIGO NÃO ENCONTRADO"))</f>
        <v>58.25</v>
      </c>
      <c r="G136" s="147">
        <f t="shared" si="7"/>
        <v>1204.03</v>
      </c>
    </row>
    <row r="137" spans="2:9">
      <c r="B137" s="339">
        <v>98689</v>
      </c>
      <c r="C137" s="10" t="str">
        <f>IFERROR(VLOOKUP($B137,'SINTETICO 03-2025'!B11:E9663,2,FALSE),IFERROR(VLOOKUP($B137,'INSUMOS 03-2025'!$A:$F,2,FALSE),"CÓDIGO NÃO ENCONTRADO"))</f>
        <v>SOLEIRA EM GRANITO, LARGURA 15 CM, ESPESSURA 2,0 CM. AF_09/2020</v>
      </c>
      <c r="D137" s="13" t="str">
        <f>IFERROR(VLOOKUP($B137,'SINTETICO 03-2025'!B11:E9663,3,FALSE),IFERROR(VLOOKUP($B137,'INSUMOS 03-2025'!$A:$F,3,FALSE),"CÓDIGO NÃO ENCONTRADO"))</f>
        <v>M</v>
      </c>
      <c r="E137" s="168">
        <f>0.9*2</f>
        <v>1.8</v>
      </c>
      <c r="F137" s="58">
        <f>IFERROR((VLOOKUP($B137,'SINTETICO 03-2025'!B11:E9663,4,FALSE)),IFERROR(DOLLAR(VLOOKUP($B137,'INSUMOS 03-2025'!$A:$F,5,FALSE)),"CÓDIGO NÃO ENCONTRADO"))</f>
        <v>98.6</v>
      </c>
      <c r="G137" s="147">
        <f t="shared" si="7"/>
        <v>177.48</v>
      </c>
    </row>
    <row r="138" spans="2:9">
      <c r="B138" s="411"/>
      <c r="C138" s="66"/>
      <c r="D138" s="64"/>
      <c r="E138" s="215"/>
      <c r="F138" s="67" t="s">
        <v>1761</v>
      </c>
      <c r="G138" s="412">
        <f>SUM(G135:G137)</f>
        <v>2640.8399999999997</v>
      </c>
    </row>
    <row r="139" spans="2:9" ht="18" customHeight="1">
      <c r="B139" s="282" t="s">
        <v>1579</v>
      </c>
      <c r="C139" s="283" t="s">
        <v>1574</v>
      </c>
      <c r="D139" s="284"/>
      <c r="E139" s="285"/>
      <c r="F139" s="286"/>
      <c r="G139" s="287"/>
    </row>
    <row r="140" spans="2:9">
      <c r="B140" s="228" t="s">
        <v>1728</v>
      </c>
      <c r="C140" s="51" t="s">
        <v>1729</v>
      </c>
      <c r="D140" s="49"/>
      <c r="E140" s="213"/>
      <c r="F140" s="61"/>
      <c r="G140" s="143"/>
      <c r="I140" s="205"/>
    </row>
    <row r="141" spans="2:9" ht="30">
      <c r="B141" s="339">
        <v>95641</v>
      </c>
      <c r="C141" s="10" t="str">
        <f>IFERROR(VLOOKUP($B141,'SINTETICO 03-2025'!B11:E9663,2,FALSE),IFERROR(VLOOKUP($B141,'INSUMOS 03-2025'!$A:$F,2,FALSE),"CÓDIGO NÃO ENCONTRADO"))</f>
        <v>KIT CAVALETE PARA MEDIÇÃO DE ÁGUA - ENTRADA INDIVIDUALIZADA, EM PVC 25 MM (3/4"), PARA 2 MEDIDORES - FORNECIMENTO E INSTALAÇÃO (EXCLUSIVE HIDRÔMETRO). AF_03/2024</v>
      </c>
      <c r="D141" s="13" t="str">
        <f>IFERROR(VLOOKUP($B141,'SINTETICO 03-2025'!B11:E9663,3,FALSE),IFERROR(VLOOKUP($B141,'INSUMOS 03-2025'!$A:$F,3,FALSE),"CÓDIGO NÃO ENCONTRADO"))</f>
        <v>UN</v>
      </c>
      <c r="E141" s="168">
        <v>1</v>
      </c>
      <c r="F141" s="58">
        <f>IFERROR((VLOOKUP($B141,'SINTETICO 03-2025'!B11:E9663,4,FALSE)),IFERROR(DOLLAR(VLOOKUP($B141,'INSUMOS 03-2025'!$A:$F,5,FALSE)),"CÓDIGO NÃO ENCONTRADO"))</f>
        <v>329.2</v>
      </c>
      <c r="G141" s="147">
        <f>IFERROR(ROUND(F141*E141,2),"CÓDIGO NÃO ENCONTRADO")</f>
        <v>329.2</v>
      </c>
    </row>
    <row r="142" spans="2:9">
      <c r="B142" s="339">
        <v>95673</v>
      </c>
      <c r="C142" s="10" t="str">
        <f>IFERROR(VLOOKUP($B142,'SINTETICO 03-2025'!B11:E9663,2,FALSE),IFERROR(VLOOKUP($B142,'INSUMOS 03-2025'!$A:$F,2,FALSE),"CÓDIGO NÃO ENCONTRADO"))</f>
        <v>HIDRÔMETRO DN 1/2", 1,5 M3/H - FORNECIMENTO E INSTALAÇÃO. AF_03/2024</v>
      </c>
      <c r="D142" s="13" t="str">
        <f>IFERROR(VLOOKUP($B142,'SINTETICO 03-2025'!B11:E9663,3,FALSE),IFERROR(VLOOKUP($B142,'INSUMOS 03-2025'!$A:$F,3,FALSE),"CÓDIGO NÃO ENCONTRADO"))</f>
        <v>UN</v>
      </c>
      <c r="E142" s="168">
        <v>1</v>
      </c>
      <c r="F142" s="58">
        <f>IFERROR((VLOOKUP($B142,'SINTETICO 03-2025'!B11:E9663,4,FALSE)),IFERROR(DOLLAR(VLOOKUP($B142,'INSUMOS 03-2025'!$A:$F,5,FALSE)),"CÓDIGO NÃO ENCONTRADO"))</f>
        <v>112.96</v>
      </c>
      <c r="G142" s="147">
        <f>IFERROR(ROUND(F142*E142,2),"CÓDIGO NÃO ENCONTRADO")</f>
        <v>112.96</v>
      </c>
    </row>
    <row r="143" spans="2:9" ht="30">
      <c r="B143" s="339">
        <v>95676</v>
      </c>
      <c r="C143" s="10" t="str">
        <f>IFERROR(VLOOKUP($B143,'SINTETICO 03-2025'!B11:E9663,2,FALSE),IFERROR(VLOOKUP($B143,'INSUMOS 03-2025'!$A:$F,2,FALSE),"CÓDIGO NÃO ENCONTRADO"))</f>
        <v>CAIXA EM CONCRETO PRÉ-MOLDADO PARA ABRIGO DE HIDRÔMETRO COM DN 20 MM - FORNECIMENTO E INSTALAÇÃO. AF_03/2024</v>
      </c>
      <c r="D143" s="13" t="str">
        <f>IFERROR(VLOOKUP($B143,'SINTETICO 03-2025'!B11:E9663,3,FALSE),IFERROR(VLOOKUP($B143,'INSUMOS 03-2025'!$A:$F,3,FALSE),"CÓDIGO NÃO ENCONTRADO"))</f>
        <v>UN</v>
      </c>
      <c r="E143" s="168">
        <v>1</v>
      </c>
      <c r="F143" s="58">
        <f>IFERROR((VLOOKUP($B143,'SINTETICO 03-2025'!B11:E9663,4,FALSE)),IFERROR(DOLLAR(VLOOKUP($B143,'INSUMOS 03-2025'!$A:$F,5,FALSE)),"CÓDIGO NÃO ENCONTRADO"))</f>
        <v>143.37</v>
      </c>
      <c r="G143" s="147">
        <f>IFERROR(ROUND(F143*E143,2),"CÓDIGO NÃO ENCONTRADO")</f>
        <v>143.37</v>
      </c>
    </row>
    <row r="144" spans="2:9">
      <c r="B144" s="339">
        <v>102605</v>
      </c>
      <c r="C144" s="10" t="str">
        <f>IFERROR(VLOOKUP($B144,'SINTETICO 03-2025'!B11:E9663,2,FALSE),IFERROR(VLOOKUP($B144,'INSUMOS 03-2025'!$A:$F,2,FALSE),"CÓDIGO NÃO ENCONTRADO"))</f>
        <v>CAIXA D´ÁGUA EM POLIETILENO, 500 LITROS - FORNECIMENTO E INSTALAÇÃO. AF_06/2021</v>
      </c>
      <c r="D144" s="13" t="str">
        <f>IFERROR(VLOOKUP($B144,'SINTETICO 03-2025'!B11:E9663,3,FALSE),IFERROR(VLOOKUP($B144,'INSUMOS 03-2025'!$A:$F,3,FALSE),"CÓDIGO NÃO ENCONTRADO"))</f>
        <v>UN</v>
      </c>
      <c r="E144" s="168">
        <v>1</v>
      </c>
      <c r="F144" s="58">
        <f>IFERROR((VLOOKUP($B144,'SINTETICO 03-2025'!B11:E9663,4,FALSE)),IFERROR(DOLLAR(VLOOKUP($B144,'INSUMOS 03-2025'!$A:$F,5,FALSE)),"CÓDIGO NÃO ENCONTRADO"))</f>
        <v>314.3</v>
      </c>
      <c r="G144" s="147">
        <f>IFERROR(ROUND(F144*E144,2),"CÓDIGO NÃO ENCONTRADO")</f>
        <v>314.3</v>
      </c>
    </row>
    <row r="145" spans="2:7" ht="30">
      <c r="B145" s="339">
        <v>89355</v>
      </c>
      <c r="C145" s="10" t="str">
        <f>IFERROR(VLOOKUP($B145,'SINTETICO 03-2025'!B11:E9663,2,FALSE),IFERROR(VLOOKUP($B145,'INSUMOS 03-2025'!$A:$F,2,FALSE),"CÓDIGO NÃO ENCONTRADO"))</f>
        <v>TUBO, PVC, SOLDÁVEL, DE 20MM, INSTALADO EM RAMAL OU SUB-RAMAL DE ÁGUA - FORNECIMENTO E INSTALAÇÃO. AF_06/2022</v>
      </c>
      <c r="D145" s="13" t="str">
        <f>IFERROR(VLOOKUP($B145,'SINTETICO 03-2025'!B11:E9663,3,FALSE),IFERROR(VLOOKUP($B145,'INSUMOS 03-2025'!$A:$F,3,FALSE),"CÓDIGO NÃO ENCONTRADO"))</f>
        <v>M</v>
      </c>
      <c r="E145" s="168">
        <f>0.9+6.24+1.8+0.69</f>
        <v>9.6300000000000008</v>
      </c>
      <c r="F145" s="58">
        <f>IFERROR((VLOOKUP($B145,'SINTETICO 03-2025'!B11:E9663,4,FALSE)),IFERROR(DOLLAR(VLOOKUP($B145,'INSUMOS 03-2025'!$A:$F,5,FALSE)),"CÓDIGO NÃO ENCONTRADO"))</f>
        <v>22.41</v>
      </c>
      <c r="G145" s="147">
        <f t="shared" ref="G145:G187" si="8">IFERROR(ROUND(F145*E145,2),"CÓDIGO NÃO ENCONTRADO")</f>
        <v>215.81</v>
      </c>
    </row>
    <row r="146" spans="2:7" ht="30">
      <c r="B146" s="339">
        <v>89356</v>
      </c>
      <c r="C146" s="10" t="str">
        <f>IFERROR(VLOOKUP($B146,'SINTETICO 03-2025'!B11:E9663,2,FALSE),IFERROR(VLOOKUP($B146,'INSUMOS 03-2025'!$A:$F,2,FALSE),"CÓDIGO NÃO ENCONTRADO"))</f>
        <v>TUBO, PVC, SOLDÁVEL, DE 25MM, INSTALADO EM RAMAL OU SUB-RAMAL DE ÁGUA - FORNECIMENTO E INSTALAÇÃO. AF_06/2022</v>
      </c>
      <c r="D146" s="13" t="str">
        <f>IFERROR(VLOOKUP($B146,'SINTETICO 03-2025'!B11:E9663,3,FALSE),IFERROR(VLOOKUP($B146,'INSUMOS 03-2025'!$A:$F,3,FALSE),"CÓDIGO NÃO ENCONTRADO"))</f>
        <v>M</v>
      </c>
      <c r="E146" s="168">
        <f>0.23+6.56+0.22+0.23</f>
        <v>7.24</v>
      </c>
      <c r="F146" s="58">
        <f>IFERROR((VLOOKUP($B146,'SINTETICO 03-2025'!B11:E9663,4,FALSE)),IFERROR(DOLLAR(VLOOKUP($B146,'INSUMOS 03-2025'!$A:$F,5,FALSE)),"CÓDIGO NÃO ENCONTRADO"))</f>
        <v>25.84</v>
      </c>
      <c r="G146" s="147">
        <f t="shared" si="8"/>
        <v>187.08</v>
      </c>
    </row>
    <row r="147" spans="2:7" ht="28.5" customHeight="1">
      <c r="B147" s="339">
        <v>89357</v>
      </c>
      <c r="C147" s="10" t="str">
        <f>IFERROR(VLOOKUP($B147,'SINTETICO 03-2025'!B11:E9663,2,FALSE),IFERROR(VLOOKUP($B147,'INSUMOS 03-2025'!$A:$F,2,FALSE),"CÓDIGO NÃO ENCONTRADO"))</f>
        <v>TUBO, PVC, SOLDÁVEL, DE 32MM, INSTALADO EM RAMAL OU SUB-RAMAL DE ÁGUA - FORNECIMENTO E INSTALAÇÃO. AF_06/2022</v>
      </c>
      <c r="D147" s="13" t="str">
        <f>IFERROR(VLOOKUP($B147,'SINTETICO 03-2025'!B11:E9663,3,FALSE),IFERROR(VLOOKUP($B147,'INSUMOS 03-2025'!$A:$F,3,FALSE),"CÓDIGO NÃO ENCONTRADO"))</f>
        <v>M</v>
      </c>
      <c r="E147" s="168">
        <v>2.41</v>
      </c>
      <c r="F147" s="58">
        <f>IFERROR((VLOOKUP($B147,'SINTETICO 03-2025'!B11:E9663,4,FALSE)),IFERROR(DOLLAR(VLOOKUP($B147,'INSUMOS 03-2025'!$A:$F,5,FALSE)),"CÓDIGO NÃO ENCONTRADO"))</f>
        <v>35.520000000000003</v>
      </c>
      <c r="G147" s="147">
        <f t="shared" si="8"/>
        <v>85.6</v>
      </c>
    </row>
    <row r="148" spans="2:7" ht="24.75" customHeight="1">
      <c r="B148" s="339">
        <v>94703</v>
      </c>
      <c r="C148" s="10" t="str">
        <f>IFERROR(VLOOKUP($B148,'SINTETICO 03-2025'!B11:E9663,2,FALSE),IFERROR(VLOOKUP($B148,'INSUMOS 03-2025'!$A:$F,2,FALSE),"CÓDIGO NÃO ENCONTRADO"))</f>
        <v>ADAPTADOR COM FLANGE E ANEL DE VEDAÇÃO, PVC, SOLDÁVEL, DN  25 MM X 3/4", INSTALADO EM RESERVAÇÃO PREDIAL DE ÁGUA - FORNECIMENTO E INSTALAÇÃO. AF_04/2024</v>
      </c>
      <c r="D148" s="13" t="str">
        <f>IFERROR(VLOOKUP($B148,'SINTETICO 03-2025'!B11:E9663,3,FALSE),IFERROR(VLOOKUP($B148,'INSUMOS 03-2025'!$A:$F,3,FALSE),"CÓDIGO NÃO ENCONTRADO"))</f>
        <v>UN</v>
      </c>
      <c r="E148" s="168">
        <v>2</v>
      </c>
      <c r="F148" s="58">
        <f>IFERROR((VLOOKUP($B148,'SINTETICO 03-2025'!B11:E9663,4,FALSE)),IFERROR(DOLLAR(VLOOKUP($B148,'INSUMOS 03-2025'!$A:$F,5,FALSE)),"CÓDIGO NÃO ENCONTRADO"))</f>
        <v>21.66</v>
      </c>
      <c r="G148" s="147">
        <f t="shared" si="8"/>
        <v>43.32</v>
      </c>
    </row>
    <row r="149" spans="2:7" ht="28.5" customHeight="1">
      <c r="B149" s="339">
        <v>94704</v>
      </c>
      <c r="C149" s="10" t="str">
        <f>IFERROR(VLOOKUP($B149,'SINTETICO 03-2025'!B11:E9663,2,FALSE),IFERROR(VLOOKUP($B149,'INSUMOS 03-2025'!$A:$F,2,FALSE),"CÓDIGO NÃO ENCONTRADO"))</f>
        <v>ADAPTADOR COM FLANGE E ANEL DE VEDAÇÃO, PVC, SOLDÁVEL, DN 32 MM X 1", INSTALADO EM RESERVAÇÃO PREDIAL DE ÁGUA - FORNECIMENTO E INSTALAÇÃO. AF_04/2024</v>
      </c>
      <c r="D149" s="13" t="str">
        <f>IFERROR(VLOOKUP($B149,'SINTETICO 03-2025'!B11:E9663,3,FALSE),IFERROR(VLOOKUP($B149,'INSUMOS 03-2025'!$A:$F,3,FALSE),"CÓDIGO NÃO ENCONTRADO"))</f>
        <v>UN</v>
      </c>
      <c r="E149" s="168">
        <v>1</v>
      </c>
      <c r="F149" s="58">
        <f>IFERROR((VLOOKUP($B149,'SINTETICO 03-2025'!B11:E9663,4,FALSE)),IFERROR(DOLLAR(VLOOKUP($B149,'INSUMOS 03-2025'!$A:$F,5,FALSE)),"CÓDIGO NÃO ENCONTRADO"))</f>
        <v>29.05</v>
      </c>
      <c r="G149" s="147">
        <f t="shared" si="8"/>
        <v>29.05</v>
      </c>
    </row>
    <row r="150" spans="2:7" ht="27.75" customHeight="1">
      <c r="B150" s="339">
        <v>89360</v>
      </c>
      <c r="C150" s="10" t="str">
        <f>IFERROR(VLOOKUP($B150,'SINTETICO 03-2025'!B11:E9663,2,FALSE),IFERROR(VLOOKUP($B150,'INSUMOS 03-2025'!$A:$F,2,FALSE),"CÓDIGO NÃO ENCONTRADO"))</f>
        <v>CURVA 90 GRAUS, PVC, SOLDÁVEL, DN 20MM, INSTALADO EM RAMAL OU SUB-RAMAL DE ÁGUA - FORNECIMENTO E INSTALAÇÃO. AF_06/2022</v>
      </c>
      <c r="D150" s="13" t="str">
        <f>IFERROR(VLOOKUP($B150,'SINTETICO 03-2025'!B11:E9663,3,FALSE),IFERROR(VLOOKUP($B150,'INSUMOS 03-2025'!$A:$F,3,FALSE),"CÓDIGO NÃO ENCONTRADO"))</f>
        <v>UN</v>
      </c>
      <c r="E150" s="168">
        <f>1+5+1</f>
        <v>7</v>
      </c>
      <c r="F150" s="58">
        <f>IFERROR((VLOOKUP($B150,'SINTETICO 03-2025'!B11:E9663,4,FALSE)),IFERROR(DOLLAR(VLOOKUP($B150,'INSUMOS 03-2025'!$A:$F,5,FALSE)),"CÓDIGO NÃO ENCONTRADO"))</f>
        <v>10.46</v>
      </c>
      <c r="G150" s="147">
        <f t="shared" si="8"/>
        <v>73.22</v>
      </c>
    </row>
    <row r="151" spans="2:7" ht="27" customHeight="1">
      <c r="B151" s="339">
        <v>94796</v>
      </c>
      <c r="C151" s="10" t="str">
        <f>IFERROR(VLOOKUP($B151,'SINTETICO 03-2025'!B11:E9663,2,FALSE),IFERROR(VLOOKUP($B151,'INSUMOS 03-2025'!$A:$F,2,FALSE),"CÓDIGO NÃO ENCONTRADO"))</f>
        <v>TORNEIRA DE BOIA PARA CAIXA D'ÁGUA, ROSCÁVEL, 3/4" - FORNECIMENTO E INSTALAÇÃO. AF_08/2021</v>
      </c>
      <c r="D151" s="13" t="str">
        <f>IFERROR(VLOOKUP($B151,'SINTETICO 03-2025'!B11:E9663,3,FALSE),IFERROR(VLOOKUP($B151,'INSUMOS 03-2025'!$A:$F,3,FALSE),"CÓDIGO NÃO ENCONTRADO"))</f>
        <v>UN</v>
      </c>
      <c r="E151" s="168">
        <v>1</v>
      </c>
      <c r="F151" s="58">
        <f>IFERROR((VLOOKUP($B151,'SINTETICO 03-2025'!B11:E9663,4,FALSE)),IFERROR(DOLLAR(VLOOKUP($B151,'INSUMOS 03-2025'!$A:$F,5,FALSE)),"CÓDIGO NÃO ENCONTRADO"))</f>
        <v>67.75</v>
      </c>
      <c r="G151" s="147">
        <f t="shared" si="8"/>
        <v>67.75</v>
      </c>
    </row>
    <row r="152" spans="2:7" ht="30" customHeight="1">
      <c r="B152" s="339">
        <v>94660</v>
      </c>
      <c r="C152" s="10" t="str">
        <f>IFERROR(VLOOKUP($B152,'SINTETICO 03-2025'!B11:E9663,2,FALSE),IFERROR(VLOOKUP($B152,'INSUMOS 03-2025'!$A:$F,2,FALSE),"CÓDIGO NÃO ENCONTRADO"))</f>
        <v>ADAPTADOR CURTO COM BOLSA E ROSCA PARA REGISTRO, PVC, SOLDÁVEL, DN 40 MM X 1 1/4", INSTALADO EM RESERVAÇÃO PREDIAL DE ÁGUA - FORNECIMENTO E INSTALAÇÃO. AF_04/2024</v>
      </c>
      <c r="D152" s="13" t="str">
        <f>IFERROR(VLOOKUP($B152,'SINTETICO 03-2025'!B11:E9663,3,FALSE),IFERROR(VLOOKUP($B152,'INSUMOS 03-2025'!$A:$F,3,FALSE),"CÓDIGO NÃO ENCONTRADO"))</f>
        <v>UN</v>
      </c>
      <c r="E152" s="168">
        <v>1</v>
      </c>
      <c r="F152" s="58">
        <f>IFERROR((VLOOKUP($B152,'SINTETICO 03-2025'!B11:E9663,4,FALSE)),IFERROR(DOLLAR(VLOOKUP($B152,'INSUMOS 03-2025'!$A:$F,5,FALSE)),"CÓDIGO NÃO ENCONTRADO"))</f>
        <v>8.9700000000000006</v>
      </c>
      <c r="G152" s="147">
        <f t="shared" si="8"/>
        <v>8.9700000000000006</v>
      </c>
    </row>
    <row r="153" spans="2:7" ht="31.5" customHeight="1">
      <c r="B153" s="339">
        <v>89367</v>
      </c>
      <c r="C153" s="10" t="str">
        <f>IFERROR(VLOOKUP($B153,'SINTETICO 03-2025'!B11:E9663,2,FALSE),IFERROR(VLOOKUP($B153,'INSUMOS 03-2025'!$A:$F,2,FALSE),"CÓDIGO NÃO ENCONTRADO"))</f>
        <v>JOELHO 90 GRAUS, PVC, SOLDÁVEL, DN 32MM, INSTALADO EM RAMAL OU SUB-RAMAL DE ÁGUA - FORNECIMENTO E INSTALAÇÃO. AF_06/2022</v>
      </c>
      <c r="D153" s="13" t="str">
        <f>IFERROR(VLOOKUP($B153,'SINTETICO 03-2025'!B11:E9663,3,FALSE),IFERROR(VLOOKUP($B153,'INSUMOS 03-2025'!$A:$F,3,FALSE),"CÓDIGO NÃO ENCONTRADO"))</f>
        <v>UN</v>
      </c>
      <c r="E153" s="168">
        <v>1</v>
      </c>
      <c r="F153" s="58">
        <f>IFERROR((VLOOKUP($B153,'SINTETICO 03-2025'!B11:E9663,4,FALSE)),IFERROR(DOLLAR(VLOOKUP($B153,'INSUMOS 03-2025'!$A:$F,5,FALSE)),"CÓDIGO NÃO ENCONTRADO"))</f>
        <v>14.37</v>
      </c>
      <c r="G153" s="147">
        <f t="shared" si="8"/>
        <v>14.37</v>
      </c>
    </row>
    <row r="154" spans="2:7" ht="44.25" customHeight="1">
      <c r="B154" s="339">
        <v>103951</v>
      </c>
      <c r="C154" s="10" t="str">
        <f>IFERROR(VLOOKUP($B154,'SINTETICO 03-2025'!B11:E9663,2,FALSE),IFERROR(VLOOKUP($B154,'INSUMOS 03-2025'!$A:$F,2,FALSE),"CÓDIGO NÃO ENCONTRADO"))</f>
        <v>JOELHO DE REDUÇÃO, 90 GRAUS, PVC, SOLDÁVEL, DN 32 MM X 25 MM, INSTALADO EM RAMAL OU SUB-RAMAL DE ÁGUA - FORNECIMENTO E INSTALAÇÃO. AF_06/2022</v>
      </c>
      <c r="D154" s="13" t="str">
        <f>IFERROR(VLOOKUP($B154,'SINTETICO 03-2025'!B11:E9663,3,FALSE),IFERROR(VLOOKUP($B154,'INSUMOS 03-2025'!$A:$F,3,FALSE),"CÓDIGO NÃO ENCONTRADO"))</f>
        <v>UN</v>
      </c>
      <c r="E154" s="168">
        <v>2</v>
      </c>
      <c r="F154" s="58">
        <f>IFERROR((VLOOKUP($B154,'SINTETICO 03-2025'!B11:E9663,4,FALSE)),IFERROR(DOLLAR(VLOOKUP($B154,'INSUMOS 03-2025'!$A:$F,5,FALSE)),"CÓDIGO NÃO ENCONTRADO"))</f>
        <v>16.420000000000002</v>
      </c>
      <c r="G154" s="147">
        <f t="shared" si="8"/>
        <v>32.840000000000003</v>
      </c>
    </row>
    <row r="155" spans="2:7" ht="32.25" customHeight="1">
      <c r="B155" s="339">
        <v>89443</v>
      </c>
      <c r="C155" s="10" t="str">
        <f>IFERROR(VLOOKUP($B155,'SINTETICO 03-2025'!B11:E9663,2,FALSE),IFERROR(VLOOKUP($B155,'INSUMOS 03-2025'!$A:$F,2,FALSE),"CÓDIGO NÃO ENCONTRADO"))</f>
        <v>TE, PVC, SOLDÁVEL, DN 32MM, INSTALADO EM RAMAL DE DISTRIBUIÇÃO DE ÁGUA - FORNECIMENTO E INSTALAÇÃO. AF_06/2022</v>
      </c>
      <c r="D155" s="13" t="str">
        <f>IFERROR(VLOOKUP($B155,'SINTETICO 03-2025'!B11:E9663,3,FALSE),IFERROR(VLOOKUP($B155,'INSUMOS 03-2025'!$A:$F,3,FALSE),"CÓDIGO NÃO ENCONTRADO"))</f>
        <v>UN</v>
      </c>
      <c r="E155" s="168">
        <v>1</v>
      </c>
      <c r="F155" s="58">
        <f>IFERROR((VLOOKUP($B155,'SINTETICO 03-2025'!B11:E9663,4,FALSE)),IFERROR(DOLLAR(VLOOKUP($B155,'INSUMOS 03-2025'!$A:$F,5,FALSE)),"CÓDIGO NÃO ENCONTRADO"))</f>
        <v>18.66</v>
      </c>
      <c r="G155" s="147">
        <f t="shared" si="8"/>
        <v>18.66</v>
      </c>
    </row>
    <row r="156" spans="2:7" ht="30">
      <c r="B156" s="339">
        <v>94489</v>
      </c>
      <c r="C156" s="10" t="str">
        <f>IFERROR(VLOOKUP($B156,'SINTETICO 03-2025'!B11:E9663,2,FALSE),IFERROR(VLOOKUP($B156,'INSUMOS 03-2025'!$A:$F,2,FALSE),"CÓDIGO NÃO ENCONTRADO"))</f>
        <v>REGISTRO DE ESFERA, PVC, SOLDÁVEL, COM VOLANTE, DN  25 MM - FORNECIMENTO E INSTALAÇÃO. AF_08/2021</v>
      </c>
      <c r="D156" s="13" t="str">
        <f>IFERROR(VLOOKUP($B156,'SINTETICO 03-2025'!B11:E9663,3,FALSE),IFERROR(VLOOKUP($B156,'INSUMOS 03-2025'!$A:$F,3,FALSE),"CÓDIGO NÃO ENCONTRADO"))</f>
        <v>UN</v>
      </c>
      <c r="E156" s="168">
        <v>2</v>
      </c>
      <c r="F156" s="58">
        <f>IFERROR((VLOOKUP($B156,'SINTETICO 03-2025'!B11:E9663,4,FALSE)),IFERROR(DOLLAR(VLOOKUP($B156,'INSUMOS 03-2025'!$A:$F,5,FALSE)),"CÓDIGO NÃO ENCONTRADO"))</f>
        <v>31.87</v>
      </c>
      <c r="G156" s="147">
        <f t="shared" si="8"/>
        <v>63.74</v>
      </c>
    </row>
    <row r="157" spans="2:7" ht="30">
      <c r="B157" s="339">
        <v>89439</v>
      </c>
      <c r="C157" s="10" t="str">
        <f>IFERROR(VLOOKUP($B157,'SINTETICO 03-2025'!B11:E9663,2,FALSE),IFERROR(VLOOKUP($B157,'INSUMOS 03-2025'!$A:$F,2,FALSE),"CÓDIGO NÃO ENCONTRADO"))</f>
        <v>TÊ SOLDÁVEL E COM ROSCA NA BOLSA CENTRAL, PVC, SOLDÁVEL, DN 20MM X 1/2 , INSTALADO EM RAMAL DE DISTRIBUIÇÃO DE ÁGUA - FORNECIMENTO E INSTALAÇÃO. AF_06/2022</v>
      </c>
      <c r="D157" s="13" t="str">
        <f>IFERROR(VLOOKUP($B157,'SINTETICO 03-2025'!B11:E9663,3,FALSE),IFERROR(VLOOKUP($B157,'INSUMOS 03-2025'!$A:$F,3,FALSE),"CÓDIGO NÃO ENCONTRADO"))</f>
        <v>UN</v>
      </c>
      <c r="E157" s="168">
        <v>1</v>
      </c>
      <c r="F157" s="58">
        <f>IFERROR((VLOOKUP($B157,'SINTETICO 03-2025'!B11:E9663,4,FALSE)),IFERROR(DOLLAR(VLOOKUP($B157,'INSUMOS 03-2025'!$A:$F,5,FALSE)),"CÓDIGO NÃO ENCONTRADO"))</f>
        <v>12.78</v>
      </c>
      <c r="G157" s="147">
        <f t="shared" si="8"/>
        <v>12.78</v>
      </c>
    </row>
    <row r="158" spans="2:7" ht="42.75" customHeight="1">
      <c r="B158" s="339">
        <v>89376</v>
      </c>
      <c r="C158" s="10" t="str">
        <f>IFERROR(VLOOKUP($B158,'SINTETICO 03-2025'!B11:E9663,2,FALSE),IFERROR(VLOOKUP($B158,'INSUMOS 03-2025'!$A:$F,2,FALSE),"CÓDIGO NÃO ENCONTRADO"))</f>
        <v>ADAPTADOR CURTO COM BOLSA E ROSCA PARA REGISTRO, PVC, SOLDÁVEL, DN 20MM X 1/2 , INSTALADO EM RAMAL OU SUB-RAMAL DE ÁGUA - FORNECIMENTO E INSTALAÇÃO. AF_06/2022</v>
      </c>
      <c r="D158" s="13" t="str">
        <f>IFERROR(VLOOKUP($B158,'SINTETICO 03-2025'!B11:E9663,3,FALSE),IFERROR(VLOOKUP($B158,'INSUMOS 03-2025'!$A:$F,3,FALSE),"CÓDIGO NÃO ENCONTRADO"))</f>
        <v>UN</v>
      </c>
      <c r="E158" s="168">
        <f>1+2</f>
        <v>3</v>
      </c>
      <c r="F158" s="58">
        <f>IFERROR((VLOOKUP($B158,'SINTETICO 03-2025'!B11:E9663,4,FALSE)),IFERROR(DOLLAR(VLOOKUP($B158,'INSUMOS 03-2025'!$A:$F,5,FALSE)),"CÓDIGO NÃO ENCONTRADO"))</f>
        <v>6.25</v>
      </c>
      <c r="G158" s="147">
        <f t="shared" si="8"/>
        <v>18.75</v>
      </c>
    </row>
    <row r="159" spans="2:7" ht="48" customHeight="1">
      <c r="B159" s="339">
        <v>89383</v>
      </c>
      <c r="C159" s="10" t="str">
        <f>IFERROR(VLOOKUP($B159,'SINTETICO 03-2025'!B11:E9663,2,FALSE),IFERROR(VLOOKUP($B159,'INSUMOS 03-2025'!$A:$F,2,FALSE),"CÓDIGO NÃO ENCONTRADO"))</f>
        <v>ADAPTADOR CURTO COM BOLSA E ROSCA PARA REGISTRO, PVC, SOLDÁVEL, DN 25MM X 3/4 , INSTALADO EM RAMAL OU SUB-RAMAL DE ÁGUA - FORNECIMENTO E INSTALAÇÃO. AF_06/2022</v>
      </c>
      <c r="D159" s="13" t="str">
        <f>IFERROR(VLOOKUP($B159,'SINTETICO 03-2025'!B11:E9663,3,FALSE),IFERROR(VLOOKUP($B159,'INSUMOS 03-2025'!$A:$F,3,FALSE),"CÓDIGO NÃO ENCONTRADO"))</f>
        <v>UN</v>
      </c>
      <c r="E159" s="168">
        <v>4</v>
      </c>
      <c r="F159" s="58">
        <f>IFERROR((VLOOKUP($B159,'SINTETICO 03-2025'!B11:E9663,4,FALSE)),IFERROR(DOLLAR(VLOOKUP($B159,'INSUMOS 03-2025'!$A:$F,5,FALSE)),"CÓDIGO NÃO ENCONTRADO"))</f>
        <v>7.27</v>
      </c>
      <c r="G159" s="147">
        <f t="shared" si="8"/>
        <v>29.08</v>
      </c>
    </row>
    <row r="160" spans="2:7" ht="42.75" customHeight="1">
      <c r="B160" s="339">
        <v>86884</v>
      </c>
      <c r="C160" s="10" t="str">
        <f>IFERROR(VLOOKUP($B160,'SINTETICO 03-2025'!B11:E9663,2,FALSE),IFERROR(VLOOKUP($B160,'INSUMOS 03-2025'!$A:$F,2,FALSE),"CÓDIGO NÃO ENCONTRADO"))</f>
        <v>ENGATE FLEXÍVEL EM PLÁSTICO BRANCO, 1/2" X 30CM - FORNECIMENTO E INSTALAÇÃO. AF_01/2020</v>
      </c>
      <c r="D160" s="13" t="str">
        <f>IFERROR(VLOOKUP($B160,'SINTETICO 03-2025'!B11:E9663,3,FALSE),IFERROR(VLOOKUP($B160,'INSUMOS 03-2025'!$A:$F,3,FALSE),"CÓDIGO NÃO ENCONTRADO"))</f>
        <v>UN</v>
      </c>
      <c r="E160" s="168">
        <v>3</v>
      </c>
      <c r="F160" s="58">
        <f>IFERROR((VLOOKUP($B160,'SINTETICO 03-2025'!B11:E9663,4,FALSE)),IFERROR(DOLLAR(VLOOKUP($B160,'INSUMOS 03-2025'!$A:$F,5,FALSE)),"CÓDIGO NÃO ENCONTRADO"))</f>
        <v>10.99</v>
      </c>
      <c r="G160" s="147">
        <f t="shared" si="8"/>
        <v>32.97</v>
      </c>
    </row>
    <row r="161" spans="2:9" ht="42.75" customHeight="1">
      <c r="B161" s="339">
        <v>89360</v>
      </c>
      <c r="C161" s="10" t="str">
        <f>IFERROR(VLOOKUP($B161,'SINTETICO 03-2025'!B11:E9663,2,FALSE),IFERROR(VLOOKUP($B161,'INSUMOS 03-2025'!$A:$F,2,FALSE),"CÓDIGO NÃO ENCONTRADO"))</f>
        <v>CURVA 90 GRAUS, PVC, SOLDÁVEL, DN 20MM, INSTALADO EM RAMAL OU SUB-RAMAL DE ÁGUA - FORNECIMENTO E INSTALAÇÃO. AF_06/2022</v>
      </c>
      <c r="D161" s="13" t="str">
        <f>IFERROR(VLOOKUP($B161,'SINTETICO 03-2025'!B11:E9663,3,FALSE),IFERROR(VLOOKUP($B161,'INSUMOS 03-2025'!$A:$F,3,FALSE),"CÓDIGO NÃO ENCONTRADO"))</f>
        <v>UN</v>
      </c>
      <c r="E161" s="168">
        <v>1</v>
      </c>
      <c r="F161" s="58">
        <f>IFERROR((VLOOKUP($B161,'SINTETICO 03-2025'!B11:E9663,4,FALSE)),IFERROR(DOLLAR(VLOOKUP($B161,'INSUMOS 03-2025'!$A:$F,5,FALSE)),"CÓDIGO NÃO ENCONTRADO"))</f>
        <v>10.46</v>
      </c>
      <c r="G161" s="147">
        <f t="shared" si="8"/>
        <v>10.46</v>
      </c>
    </row>
    <row r="162" spans="2:9" ht="44.25" customHeight="1">
      <c r="B162" s="339">
        <v>89364</v>
      </c>
      <c r="C162" s="10" t="str">
        <f>IFERROR(VLOOKUP($B162,'SINTETICO 03-2025'!B11:E9663,2,FALSE),IFERROR(VLOOKUP($B162,'INSUMOS 03-2025'!$A:$F,2,FALSE),"CÓDIGO NÃO ENCONTRADO"))</f>
        <v>CURVA 90 GRAUS, PVC, SOLDÁVEL, DN 25MM, INSTALADO EM RAMAL OU SUB-RAMAL DE ÁGUA - FORNECIMENTO E INSTALAÇÃO. AF_06/2022</v>
      </c>
      <c r="D162" s="13" t="str">
        <f>IFERROR(VLOOKUP($B162,'SINTETICO 03-2025'!B11:E9663,3,FALSE),IFERROR(VLOOKUP($B162,'INSUMOS 03-2025'!$A:$F,3,FALSE),"CÓDIGO NÃO ENCONTRADO"))</f>
        <v>UN</v>
      </c>
      <c r="E162" s="168">
        <v>2</v>
      </c>
      <c r="F162" s="58">
        <f>IFERROR((VLOOKUP($B162,'SINTETICO 03-2025'!B11:E9663,4,FALSE)),IFERROR(DOLLAR(VLOOKUP($B162,'INSUMOS 03-2025'!$A:$F,5,FALSE)),"CÓDIGO NÃO ENCONTRADO"))</f>
        <v>12.94</v>
      </c>
      <c r="G162" s="147">
        <f t="shared" si="8"/>
        <v>25.88</v>
      </c>
    </row>
    <row r="163" spans="2:9" ht="44.25" customHeight="1">
      <c r="B163" s="339">
        <v>90373</v>
      </c>
      <c r="C163" s="10" t="str">
        <f>IFERROR(VLOOKUP($B163,'SINTETICO 03-2025'!B11:E9663,2,FALSE),IFERROR(VLOOKUP($B163,'INSUMOS 03-2025'!$A:$F,2,FALSE),"CÓDIGO NÃO ENCONTRADO"))</f>
        <v>JOELHO 90 GRAUS COM BUCHA DE LATÃO, PVC, SOLDÁVEL, DN 25MM, X 1/2  INSTALADO EM RAMAL OU SUB-RAMAL DE ÁGUA - FORNECIMENTO E INSTALAÇÃO. AF_06/2022</v>
      </c>
      <c r="D163" s="13" t="str">
        <f>IFERROR(VLOOKUP($B163,'SINTETICO 03-2025'!B11:E9663,3,FALSE),IFERROR(VLOOKUP($B163,'INSUMOS 03-2025'!$A:$F,3,FALSE),"CÓDIGO NÃO ENCONTRADO"))</f>
        <v>UN</v>
      </c>
      <c r="E163" s="168">
        <f>1+2</f>
        <v>3</v>
      </c>
      <c r="F163" s="58">
        <f>IFERROR((VLOOKUP($B163,'SINTETICO 03-2025'!B11:E9663,4,FALSE)),IFERROR(DOLLAR(VLOOKUP($B163,'INSUMOS 03-2025'!$A:$F,5,FALSE)),"CÓDIGO NÃO ENCONTRADO"))</f>
        <v>14.27</v>
      </c>
      <c r="G163" s="147">
        <f t="shared" si="8"/>
        <v>42.81</v>
      </c>
    </row>
    <row r="164" spans="2:9" ht="44.25" customHeight="1">
      <c r="B164" s="339">
        <v>103947</v>
      </c>
      <c r="C164" s="10" t="str">
        <f>IFERROR(VLOOKUP($B164,'SINTETICO 03-2025'!B11:E9663,2,FALSE),IFERROR(VLOOKUP($B164,'INSUMOS 03-2025'!$A:$F,2,FALSE),"CÓDIGO NÃO ENCONTRADO"))</f>
        <v>BUCHA DE REDUÇÃO, CURTA, PVC, SOLDÁVEL, DN 25 X 20 MM, INSTALADO EM RAMAL OU SUB-RAMAL DE ÁGUA - FORNECIMENTO E INSTALAÇÃO. AF_06/2022</v>
      </c>
      <c r="D164" s="13" t="str">
        <f>IFERROR(VLOOKUP($B164,'SINTETICO 03-2025'!B11:E9663,3,FALSE),IFERROR(VLOOKUP($B164,'INSUMOS 03-2025'!$A:$F,3,FALSE),"CÓDIGO NÃO ENCONTRADO"))</f>
        <v>UN</v>
      </c>
      <c r="E164" s="168">
        <v>1</v>
      </c>
      <c r="F164" s="58">
        <f>IFERROR((VLOOKUP($B164,'SINTETICO 03-2025'!B11:E9663,4,FALSE)),IFERROR(DOLLAR(VLOOKUP($B164,'INSUMOS 03-2025'!$A:$F,5,FALSE)),"CÓDIGO NÃO ENCONTRADO"))</f>
        <v>6.94</v>
      </c>
      <c r="G164" s="147">
        <f t="shared" si="8"/>
        <v>6.94</v>
      </c>
    </row>
    <row r="165" spans="2:9" ht="30">
      <c r="B165" s="339">
        <v>94672</v>
      </c>
      <c r="C165" s="10" t="str">
        <f>IFERROR(VLOOKUP($B165,'SINTETICO 03-2025'!B11:E9663,2,FALSE),IFERROR(VLOOKUP($B165,'INSUMOS 03-2025'!$A:$F,2,FALSE),"CÓDIGO NÃO ENCONTRADO"))</f>
        <v>JOELHO 90 GRAUS COM BUCHA DE LATÃO, PVC, SOLDÁVEL, DN  25 MM X 3/4", INSTALADO EM RESERVAÇÃO PREDIAL DE ÁGUA - FORNECIMENTO E INSTALAÇÃO. AF_04/2024</v>
      </c>
      <c r="D165" s="13" t="str">
        <f>IFERROR(VLOOKUP($B165,'SINTETICO 03-2025'!B11:E9663,3,FALSE),IFERROR(VLOOKUP($B165,'INSUMOS 03-2025'!$A:$F,3,FALSE),"CÓDIGO NÃO ENCONTRADO"))</f>
        <v>UN</v>
      </c>
      <c r="E165" s="168">
        <f>1+1</f>
        <v>2</v>
      </c>
      <c r="F165" s="58">
        <f>IFERROR((VLOOKUP($B165,'SINTETICO 03-2025'!B11:E9663,4,FALSE)),IFERROR(DOLLAR(VLOOKUP($B165,'INSUMOS 03-2025'!$A:$F,5,FALSE)),"CÓDIGO NÃO ENCONTRADO"))</f>
        <v>6.52</v>
      </c>
      <c r="G165" s="147">
        <f t="shared" si="8"/>
        <v>13.04</v>
      </c>
    </row>
    <row r="166" spans="2:9" ht="30">
      <c r="B166" s="339">
        <v>89440</v>
      </c>
      <c r="C166" s="10" t="str">
        <f>IFERROR(VLOOKUP($B166,'SINTETICO 03-2025'!B11:E9663,2,FALSE),IFERROR(VLOOKUP($B166,'INSUMOS 03-2025'!$A:$F,2,FALSE),"CÓDIGO NÃO ENCONTRADO"))</f>
        <v>TE, PVC, SOLDÁVEL, DN 25MM, INSTALADO EM RAMAL DE DISTRIBUIÇÃO DE ÁGUA - FORNECIMENTO E INSTALAÇÃO. AF_06/2022</v>
      </c>
      <c r="D166" s="13" t="str">
        <f>IFERROR(VLOOKUP($B166,'SINTETICO 03-2025'!B11:E9663,3,FALSE),IFERROR(VLOOKUP($B166,'INSUMOS 03-2025'!$A:$F,3,FALSE),"CÓDIGO NÃO ENCONTRADO"))</f>
        <v>UN</v>
      </c>
      <c r="E166" s="168">
        <v>3</v>
      </c>
      <c r="F166" s="58">
        <f>IFERROR((VLOOKUP($B166,'SINTETICO 03-2025'!B11:E9663,4,FALSE)),IFERROR(DOLLAR(VLOOKUP($B166,'INSUMOS 03-2025'!$A:$F,5,FALSE)),"CÓDIGO NÃO ENCONTRADO"))</f>
        <v>13.19</v>
      </c>
      <c r="G166" s="147">
        <f t="shared" si="8"/>
        <v>39.57</v>
      </c>
    </row>
    <row r="167" spans="2:9">
      <c r="B167" s="339">
        <v>104056</v>
      </c>
      <c r="C167" s="10" t="str">
        <f>IFERROR(VLOOKUP($B167,'SINTETICO 03-2025'!B11:E9663,2,FALSE),IFERROR(VLOOKUP($B167,'INSUMOS 03-2025'!$A:$F,2,FALSE),"CÓDIGO NÃO ENCONTRADO"))</f>
        <v>REGISTRO ESFERA, PVC, COM ROSCA, 1/2", PARA LIGAÇÃO PREDIAL DE ÁGUA. AF_06/2022</v>
      </c>
      <c r="D167" s="13" t="str">
        <f>IFERROR(VLOOKUP($B167,'SINTETICO 03-2025'!B11:E9663,3,FALSE),IFERROR(VLOOKUP($B167,'INSUMOS 03-2025'!$A:$F,3,FALSE),"CÓDIGO NÃO ENCONTRADO"))</f>
        <v>UN</v>
      </c>
      <c r="E167" s="168">
        <v>1</v>
      </c>
      <c r="F167" s="58">
        <f>IFERROR((VLOOKUP($B167,'SINTETICO 03-2025'!B11:E9663,4,FALSE)),IFERROR(DOLLAR(VLOOKUP($B167,'INSUMOS 03-2025'!$A:$F,5,FALSE)),"CÓDIGO NÃO ENCONTRADO"))</f>
        <v>24.94</v>
      </c>
      <c r="G167" s="147">
        <f t="shared" si="8"/>
        <v>24.94</v>
      </c>
    </row>
    <row r="168" spans="2:9" ht="30">
      <c r="B168" s="339">
        <v>103041</v>
      </c>
      <c r="C168" s="10" t="str">
        <f>IFERROR(VLOOKUP($B168,'SINTETICO 03-2025'!B11:E9663,2,FALSE),IFERROR(VLOOKUP($B168,'INSUMOS 03-2025'!$A:$F,2,FALSE),"CÓDIGO NÃO ENCONTRADO"))</f>
        <v>REGISTRO DE ESFERA, PVC, ROSCÁVEL, COM BORBOLETA, 1/2" - FORNECIMENTO E INSTALAÇÃO. AF_08/2021</v>
      </c>
      <c r="D168" s="13" t="str">
        <f>IFERROR(VLOOKUP($B168,'SINTETICO 03-2025'!B11:E9663,3,FALSE),IFERROR(VLOOKUP($B168,'INSUMOS 03-2025'!$A:$F,3,FALSE),"CÓDIGO NÃO ENCONTRADO"))</f>
        <v>UN</v>
      </c>
      <c r="E168" s="168">
        <v>1</v>
      </c>
      <c r="F168" s="58">
        <f>IFERROR((VLOOKUP($B168,'SINTETICO 03-2025'!B11:E9663,4,FALSE)),IFERROR(DOLLAR(VLOOKUP($B168,'INSUMOS 03-2025'!$A:$F,5,FALSE)),"CÓDIGO NÃO ENCONTRADO"))</f>
        <v>21.07</v>
      </c>
      <c r="G168" s="147">
        <f t="shared" si="8"/>
        <v>21.07</v>
      </c>
    </row>
    <row r="169" spans="2:9" ht="30">
      <c r="B169" s="339">
        <v>89394</v>
      </c>
      <c r="C169" s="10" t="str">
        <f>IFERROR(VLOOKUP($B169,'SINTETICO 03-2025'!B11:E9663,2,FALSE),IFERROR(VLOOKUP($B169,'INSUMOS 03-2025'!$A:$F,2,FALSE),"CÓDIGO NÃO ENCONTRADO"))</f>
        <v>TÊ COM BUCHA DE LATÃO NA BOLSA CENTRAL, PVC, SOLDÁVEL, DN 20MM X 1/2 , INSTALADO EM RAMAL OU SUB-RAMAL DE ÁGUA - FORNECIMENTO E INSTALAÇÃO. AF_06/2022</v>
      </c>
      <c r="D169" s="13" t="str">
        <f>IFERROR(VLOOKUP($B169,'SINTETICO 03-2025'!B11:E9663,3,FALSE),IFERROR(VLOOKUP($B169,'INSUMOS 03-2025'!$A:$F,3,FALSE),"CÓDIGO NÃO ENCONTRADO"))</f>
        <v>UN</v>
      </c>
      <c r="E169" s="168">
        <v>1</v>
      </c>
      <c r="F169" s="58">
        <f>IFERROR((VLOOKUP($B169,'SINTETICO 03-2025'!B11:E9663,4,FALSE)),IFERROR(DOLLAR(VLOOKUP($B169,'INSUMOS 03-2025'!$A:$F,5,FALSE)),"CÓDIGO NÃO ENCONTRADO"))</f>
        <v>20.440000000000001</v>
      </c>
      <c r="G169" s="147">
        <f t="shared" si="8"/>
        <v>20.440000000000001</v>
      </c>
    </row>
    <row r="170" spans="2:9" ht="30">
      <c r="B170" s="339">
        <v>103950</v>
      </c>
      <c r="C170" s="10" t="str">
        <f>IFERROR(VLOOKUP($B170,'SINTETICO 03-2025'!B11:E9663,2,FALSE),IFERROR(VLOOKUP($B170,'INSUMOS 03-2025'!$A:$F,2,FALSE),"CÓDIGO NÃO ENCONTRADO"))</f>
        <v>JOELHO DE REDUÇÃO, 90 GRAUS, PVC, SOLDÁVEL, DN 25 MM X 20 MM, INSTALADO EM RAMAL OU SUB-RAMAL DE ÁGUA - FORNECIMENTO E INSTALAÇÃO. AF_06/2022</v>
      </c>
      <c r="D170" s="13" t="str">
        <f>IFERROR(VLOOKUP($B170,'SINTETICO 03-2025'!B11:E9663,3,FALSE),IFERROR(VLOOKUP($B170,'INSUMOS 03-2025'!$A:$F,3,FALSE),"CÓDIGO NÃO ENCONTRADO"))</f>
        <v>UN</v>
      </c>
      <c r="E170" s="168">
        <v>5</v>
      </c>
      <c r="F170" s="58">
        <f>IFERROR((VLOOKUP($B170,'SINTETICO 03-2025'!B11:E9663,4,FALSE)),IFERROR(DOLLAR(VLOOKUP($B170,'INSUMOS 03-2025'!$A:$F,5,FALSE)),"CÓDIGO NÃO ENCONTRADO"))</f>
        <v>11.92</v>
      </c>
      <c r="G170" s="147">
        <f t="shared" si="8"/>
        <v>59.6</v>
      </c>
    </row>
    <row r="171" spans="2:9">
      <c r="B171" s="229"/>
      <c r="C171" s="66"/>
      <c r="D171" s="64"/>
      <c r="E171" s="215"/>
      <c r="F171" s="67" t="s">
        <v>1762</v>
      </c>
      <c r="G171" s="148">
        <f>SUM(G141:G170)</f>
        <v>2098.5699999999997</v>
      </c>
    </row>
    <row r="172" spans="2:9">
      <c r="B172" s="228" t="s">
        <v>1730</v>
      </c>
      <c r="C172" s="51" t="s">
        <v>3227</v>
      </c>
      <c r="D172" s="49"/>
      <c r="E172" s="213"/>
      <c r="F172" s="61"/>
      <c r="G172" s="143"/>
    </row>
    <row r="173" spans="2:9" ht="30">
      <c r="B173" s="339">
        <v>86902</v>
      </c>
      <c r="C173" s="10" t="str">
        <f>IFERROR(VLOOKUP($B173,'SINTETICO 03-2025'!B11:E9663,2,FALSE),IFERROR(VLOOKUP($B173,'INSUMOS 03-2025'!$A:$F,2,FALSE),"CÓDIGO NÃO ENCONTRADO"))</f>
        <v>LAVATÓRIO LOUÇA BRANCA COM COLUNA, *44 X 35,5* CM, PADRÃO POPULAR - FORNECIMENTO E INSTALAÇÃO. AF_01/2020</v>
      </c>
      <c r="D173" s="13" t="str">
        <f>IFERROR(VLOOKUP($B173,'SINTETICO 03-2025'!B11:E9663,3,FALSE),IFERROR(VLOOKUP($B173,'INSUMOS 03-2025'!$A:$F,3,FALSE),"CÓDIGO NÃO ENCONTRADO"))</f>
        <v>UN</v>
      </c>
      <c r="E173" s="168">
        <v>1</v>
      </c>
      <c r="F173" s="58">
        <f>IFERROR((VLOOKUP($B173,'SINTETICO 03-2025'!B11:E9663,4,FALSE)),IFERROR(DOLLAR(VLOOKUP($B173,'INSUMOS 03-2025'!$A:$F,5,FALSE)),"CÓDIGO NÃO ENCONTRADO"))</f>
        <v>306.94</v>
      </c>
      <c r="G173" s="147">
        <f t="shared" si="8"/>
        <v>306.94</v>
      </c>
      <c r="I173" s="205"/>
    </row>
    <row r="174" spans="2:9" ht="30">
      <c r="B174" s="339">
        <v>95470</v>
      </c>
      <c r="C174" s="10" t="str">
        <f>IFERROR(VLOOKUP($B174,'SINTETICO 03-2025'!B11:E9663,2,FALSE),IFERROR(VLOOKUP($B174,'INSUMOS 03-2025'!$A:$F,2,FALSE),"CÓDIGO NÃO ENCONTRADO"))</f>
        <v>VASO SANITARIO SIFONADO CONVENCIONAL COM LOUÇA BRANCA, INCLUSO CONJUNTO DE LIGAÇÃO PARA BACIA SANITÁRIA AJUSTÁVEL - FORNECIMENTO E INSTALAÇÃO. AF_01/2020</v>
      </c>
      <c r="D174" s="13" t="str">
        <f>IFERROR(VLOOKUP($B174,'SINTETICO 03-2025'!B11:E9663,3,FALSE),IFERROR(VLOOKUP($B174,'INSUMOS 03-2025'!$A:$F,3,FALSE),"CÓDIGO NÃO ENCONTRADO"))</f>
        <v>UN</v>
      </c>
      <c r="E174" s="168">
        <v>1</v>
      </c>
      <c r="F174" s="58">
        <f>IFERROR((VLOOKUP($B174,'SINTETICO 03-2025'!B11:E9663,4,FALSE)),IFERROR(DOLLAR(VLOOKUP($B174,'INSUMOS 03-2025'!$A:$F,5,FALSE)),"CÓDIGO NÃO ENCONTRADO"))</f>
        <v>303.75</v>
      </c>
      <c r="G174" s="147">
        <f t="shared" si="8"/>
        <v>303.75</v>
      </c>
    </row>
    <row r="175" spans="2:9">
      <c r="B175" s="339">
        <v>100849</v>
      </c>
      <c r="C175" s="10" t="str">
        <f>IFERROR(VLOOKUP($B175,'SINTETICO 03-2025'!B11:E9663,2,FALSE),IFERROR(VLOOKUP($B175,'INSUMOS 03-2025'!$A:$F,2,FALSE),"CÓDIGO NÃO ENCONTRADO"))</f>
        <v>ASSENTO SANITÁRIO CONVENCIONAL - FORNECIMENTO E INSTALACAO. AF_01/2020</v>
      </c>
      <c r="D175" s="13" t="str">
        <f>IFERROR(VLOOKUP($B175,'SINTETICO 03-2025'!B11:E9663,3,FALSE),IFERROR(VLOOKUP($B175,'INSUMOS 03-2025'!$A:$F,3,FALSE),"CÓDIGO NÃO ENCONTRADO"))</f>
        <v>UN</v>
      </c>
      <c r="E175" s="168">
        <v>1</v>
      </c>
      <c r="F175" s="58">
        <f>IFERROR((VLOOKUP($B175,'SINTETICO 03-2025'!B11:E9663,4,FALSE)),IFERROR(DOLLAR(VLOOKUP($B175,'INSUMOS 03-2025'!$A:$F,5,FALSE)),"CÓDIGO NÃO ENCONTRADO"))</f>
        <v>51.74</v>
      </c>
      <c r="G175" s="147">
        <f>IFERROR(ROUND(F175*E175,2),"CÓDIGO NÃO ENCONTRADO")</f>
        <v>51.74</v>
      </c>
    </row>
    <row r="176" spans="2:9" ht="30">
      <c r="B176" s="339">
        <v>86872</v>
      </c>
      <c r="C176" s="10" t="str">
        <f>IFERROR(VLOOKUP($B176,'SINTETICO 03-2025'!B11:E9663,2,FALSE),IFERROR(VLOOKUP($B176,'INSUMOS 03-2025'!$A:$F,2,FALSE),"CÓDIGO NÃO ENCONTRADO"))</f>
        <v>TANQUE DE LOUÇA BRANCA COM COLUNA, 30L OU EQUIVALENTE - FORNECIMENTO E INSTALAÇÃO. AF_01/2020</v>
      </c>
      <c r="D176" s="13" t="str">
        <f>IFERROR(VLOOKUP($B176,'SINTETICO 03-2025'!B11:E9663,3,FALSE),IFERROR(VLOOKUP($B176,'INSUMOS 03-2025'!$A:$F,3,FALSE),"CÓDIGO NÃO ENCONTRADO"))</f>
        <v>UN</v>
      </c>
      <c r="E176" s="168">
        <v>1</v>
      </c>
      <c r="F176" s="58">
        <f>IFERROR((VLOOKUP($B176,'SINTETICO 03-2025'!B11:E9663,4,FALSE)),IFERROR(DOLLAR(VLOOKUP($B176,'INSUMOS 03-2025'!$A:$F,5,FALSE)),"CÓDIGO NÃO ENCONTRADO"))</f>
        <v>706.5</v>
      </c>
      <c r="G176" s="147">
        <f t="shared" si="8"/>
        <v>706.5</v>
      </c>
    </row>
    <row r="177" spans="2:9" ht="30">
      <c r="B177" s="339">
        <v>86914</v>
      </c>
      <c r="C177" s="10" t="str">
        <f>IFERROR(VLOOKUP($B177,'SINTETICO 03-2025'!B11:E9663,2,FALSE),IFERROR(VLOOKUP($B177,'INSUMOS 03-2025'!$A:$F,2,FALSE),"CÓDIGO NÃO ENCONTRADO"))</f>
        <v>TORNEIRA CROMADA 1/2" OU 3/4" PARA TANQUE, PADRÃO MÉDIO - FORNECIMENTO E INSTALAÇÃO. AF_01/2020</v>
      </c>
      <c r="D177" s="13" t="str">
        <f>IFERROR(VLOOKUP($B177,'SINTETICO 03-2025'!B11:E9663,3,FALSE),IFERROR(VLOOKUP($B177,'INSUMOS 03-2025'!$A:$F,3,FALSE),"CÓDIGO NÃO ENCONTRADO"))</f>
        <v>UN</v>
      </c>
      <c r="E177" s="168">
        <v>1</v>
      </c>
      <c r="F177" s="58">
        <f>IFERROR((VLOOKUP($B177,'SINTETICO 03-2025'!B11:E9663,4,FALSE)),IFERROR(DOLLAR(VLOOKUP($B177,'INSUMOS 03-2025'!$A:$F,5,FALSE)),"CÓDIGO NÃO ENCONTRADO"))</f>
        <v>97.57</v>
      </c>
      <c r="G177" s="147">
        <f t="shared" si="8"/>
        <v>97.57</v>
      </c>
    </row>
    <row r="178" spans="2:9" ht="30">
      <c r="B178" s="339">
        <v>86915</v>
      </c>
      <c r="C178" s="10" t="str">
        <f>IFERROR(VLOOKUP($B178,'SINTETICO 03-2025'!B11:E9663,2,FALSE),IFERROR(VLOOKUP($B178,'INSUMOS 03-2025'!$A:$F,2,FALSE),"CÓDIGO NÃO ENCONTRADO"))</f>
        <v>TORNEIRA CROMADA DE MESA, 1/2" OU 3/4", PARA LAVATÓRIO, PADRÃO MÉDIO - FORNECIMENTO E INSTALAÇÃO. AF_01/2020</v>
      </c>
      <c r="D178" s="13" t="str">
        <f>IFERROR(VLOOKUP($B178,'SINTETICO 03-2025'!B11:E9663,3,FALSE),IFERROR(VLOOKUP($B178,'INSUMOS 03-2025'!$A:$F,3,FALSE),"CÓDIGO NÃO ENCONTRADO"))</f>
        <v>UN</v>
      </c>
      <c r="E178" s="168">
        <v>1</v>
      </c>
      <c r="F178" s="58">
        <f>IFERROR((VLOOKUP($B178,'SINTETICO 03-2025'!B11:E9663,4,FALSE)),IFERROR(DOLLAR(VLOOKUP($B178,'INSUMOS 03-2025'!$A:$F,5,FALSE)),"CÓDIGO NÃO ENCONTRADO"))</f>
        <v>141.33000000000001</v>
      </c>
      <c r="G178" s="147">
        <f t="shared" si="8"/>
        <v>141.33000000000001</v>
      </c>
    </row>
    <row r="179" spans="2:9" ht="30">
      <c r="B179" s="339">
        <v>100860</v>
      </c>
      <c r="C179" s="10" t="str">
        <f>IFERROR(VLOOKUP($B179,'SINTETICO 03-2025'!B11:E9663,2,FALSE),IFERROR(VLOOKUP($B179,'INSUMOS 03-2025'!$A:$F,2,FALSE),"CÓDIGO NÃO ENCONTRADO"))</f>
        <v>CHUVEIRO ELÉTRICO COMUM CORPO PLÁSTICO, TIPO DUCHA - FORNECIMENTO E INSTALAÇÃO. AF_01/2020</v>
      </c>
      <c r="D179" s="13" t="str">
        <f>IFERROR(VLOOKUP($B179,'SINTETICO 03-2025'!B11:E9663,3,FALSE),IFERROR(VLOOKUP($B179,'INSUMOS 03-2025'!$A:$F,3,FALSE),"CÓDIGO NÃO ENCONTRADO"))</f>
        <v>UN</v>
      </c>
      <c r="E179" s="168">
        <v>1</v>
      </c>
      <c r="F179" s="58">
        <f>IFERROR((VLOOKUP($B179,'SINTETICO 03-2025'!B11:E9663,4,FALSE)),IFERROR(DOLLAR(VLOOKUP($B179,'INSUMOS 03-2025'!$A:$F,5,FALSE)),"CÓDIGO NÃO ENCONTRADO"))</f>
        <v>97.43</v>
      </c>
      <c r="G179" s="147">
        <f t="shared" si="8"/>
        <v>97.43</v>
      </c>
    </row>
    <row r="180" spans="2:9">
      <c r="B180" s="339">
        <v>95543</v>
      </c>
      <c r="C180" s="10" t="str">
        <f>IFERROR(VLOOKUP($B180,'SINTETICO 03-2025'!B11:E9663,2,FALSE),IFERROR(VLOOKUP($B180,'INSUMOS 03-2025'!$A:$F,2,FALSE),"CÓDIGO NÃO ENCONTRADO"))</f>
        <v>PORTA TOALHA BANHO EM METAL CROMADO, TIPO BARRA, INCLUSO FIXAÇÃO. AF_01/2020</v>
      </c>
      <c r="D180" s="13" t="str">
        <f>IFERROR(VLOOKUP($B180,'SINTETICO 03-2025'!B11:E9663,3,FALSE),IFERROR(VLOOKUP($B180,'INSUMOS 03-2025'!$A:$F,3,FALSE),"CÓDIGO NÃO ENCONTRADO"))</f>
        <v>UN</v>
      </c>
      <c r="E180" s="168">
        <v>1</v>
      </c>
      <c r="F180" s="58">
        <f>IFERROR((VLOOKUP($B180,'SINTETICO 03-2025'!B11:E9663,4,FALSE)),IFERROR(DOLLAR(VLOOKUP($B180,'INSUMOS 03-2025'!$A:$F,5,FALSE)),"CÓDIGO NÃO ENCONTRADO"))</f>
        <v>64.239999999999995</v>
      </c>
      <c r="G180" s="147">
        <f t="shared" si="8"/>
        <v>64.239999999999995</v>
      </c>
    </row>
    <row r="181" spans="2:9">
      <c r="B181" s="339">
        <v>95542</v>
      </c>
      <c r="C181" s="10" t="str">
        <f>IFERROR(VLOOKUP($B181,'SINTETICO 03-2025'!B11:E9663,2,FALSE),IFERROR(VLOOKUP($B181,'INSUMOS 03-2025'!$A:$F,2,FALSE),"CÓDIGO NÃO ENCONTRADO"))</f>
        <v>PORTA TOALHA ROSTO EM METAL CROMADO, TIPO ARGOLA, INCLUSO FIXAÇÃO. AF_01/2020</v>
      </c>
      <c r="D181" s="13" t="str">
        <f>IFERROR(VLOOKUP($B181,'SINTETICO 03-2025'!B11:E9663,3,FALSE),IFERROR(VLOOKUP($B181,'INSUMOS 03-2025'!$A:$F,3,FALSE),"CÓDIGO NÃO ENCONTRADO"))</f>
        <v>UN</v>
      </c>
      <c r="E181" s="168">
        <v>1</v>
      </c>
      <c r="F181" s="58">
        <f>IFERROR((VLOOKUP($B181,'SINTETICO 03-2025'!B11:E9663,4,FALSE)),IFERROR(DOLLAR(VLOOKUP($B181,'INSUMOS 03-2025'!$A:$F,5,FALSE)),"CÓDIGO NÃO ENCONTRADO"))</f>
        <v>37.82</v>
      </c>
      <c r="G181" s="147">
        <f t="shared" si="8"/>
        <v>37.82</v>
      </c>
    </row>
    <row r="182" spans="2:9">
      <c r="B182" s="339">
        <v>95545</v>
      </c>
      <c r="C182" s="10" t="str">
        <f>IFERROR(VLOOKUP($B182,'SINTETICO 03-2025'!B11:E9663,2,FALSE),IFERROR(VLOOKUP($B182,'INSUMOS 03-2025'!$A:$F,2,FALSE),"CÓDIGO NÃO ENCONTRADO"))</f>
        <v>SABONETEIRA DE PAREDE EM METAL CROMADO, INCLUSO FIXAÇÃO. AF_01/2020</v>
      </c>
      <c r="D182" s="13" t="str">
        <f>IFERROR(VLOOKUP($B182,'SINTETICO 03-2025'!B11:E9663,3,FALSE),IFERROR(VLOOKUP($B182,'INSUMOS 03-2025'!$A:$F,3,FALSE),"CÓDIGO NÃO ENCONTRADO"))</f>
        <v>UN</v>
      </c>
      <c r="E182" s="168">
        <v>1</v>
      </c>
      <c r="F182" s="58">
        <f>IFERROR((VLOOKUP($B182,'SINTETICO 03-2025'!B11:E9663,4,FALSE)),IFERROR(DOLLAR(VLOOKUP($B182,'INSUMOS 03-2025'!$A:$F,5,FALSE)),"CÓDIGO NÃO ENCONTRADO"))</f>
        <v>44.94</v>
      </c>
      <c r="G182" s="147">
        <f t="shared" si="8"/>
        <v>44.94</v>
      </c>
    </row>
    <row r="183" spans="2:9">
      <c r="B183" s="339">
        <v>95544</v>
      </c>
      <c r="C183" s="10" t="str">
        <f>IFERROR(VLOOKUP($B183,'SINTETICO 03-2025'!B11:E9663,2,FALSE),IFERROR(VLOOKUP($B183,'INSUMOS 03-2025'!$A:$F,2,FALSE),"CÓDIGO NÃO ENCONTRADO"))</f>
        <v>PAPELEIRA DE PAREDE EM METAL CROMADO SEM TAMPA, INCLUSO FIXAÇÃO. AF_01/2020</v>
      </c>
      <c r="D183" s="13" t="str">
        <f>IFERROR(VLOOKUP($B183,'SINTETICO 03-2025'!B11:E9663,3,FALSE),IFERROR(VLOOKUP($B183,'INSUMOS 03-2025'!$A:$F,3,FALSE),"CÓDIGO NÃO ENCONTRADO"))</f>
        <v>UN</v>
      </c>
      <c r="E183" s="168">
        <v>1</v>
      </c>
      <c r="F183" s="58">
        <f>IFERROR((VLOOKUP($B183,'SINTETICO 03-2025'!B11:E9663,4,FALSE)),IFERROR(DOLLAR(VLOOKUP($B183,'INSUMOS 03-2025'!$A:$F,5,FALSE)),"CÓDIGO NÃO ENCONTRADO"))</f>
        <v>45.79</v>
      </c>
      <c r="G183" s="147">
        <f t="shared" si="8"/>
        <v>45.79</v>
      </c>
    </row>
    <row r="184" spans="2:9">
      <c r="B184" s="339">
        <v>11186</v>
      </c>
      <c r="C184" s="10" t="str">
        <f>IFERROR(VLOOKUP($B184,'SINTETICO 03-2025'!B11:E9663,2,FALSE),IFERROR(VLOOKUP($B184,'INSUMOS 03-2025'!$A:$F,2,FALSE),"CÓDIGO NÃO ENCONTRADO"))</f>
        <v>ESPELHO CRISTAL E = 4 MM</v>
      </c>
      <c r="D184" s="13" t="str">
        <f>IFERROR(VLOOKUP($B184,'SINTETICO 03-2025'!B11:E9663,3,FALSE),IFERROR(VLOOKUP($B184,'INSUMOS 03-2025'!$A:$F,3,FALSE),"CÓDIGO NÃO ENCONTRADO"))</f>
        <v>M2</v>
      </c>
      <c r="E184" s="168">
        <f>0.5*0.8</f>
        <v>0.4</v>
      </c>
      <c r="F184" s="58" t="str">
        <f>IFERROR((VLOOKUP($B184,'SINTETICO 03-2025'!B11:E9663,4,FALSE)),IFERROR(DOLLAR(VLOOKUP($B184,'INSUMOS 03-2025'!$A:$F,5,FALSE)),"CÓDIGO NÃO ENCONTRADO"))</f>
        <v>R$ 394,16</v>
      </c>
      <c r="G184" s="147">
        <f t="shared" si="8"/>
        <v>157.66</v>
      </c>
    </row>
    <row r="185" spans="2:9" ht="30">
      <c r="B185" s="339">
        <v>89986</v>
      </c>
      <c r="C185" s="10" t="str">
        <f>IFERROR(VLOOKUP($B185,'SINTETICO 03-2025'!B11:E9663,2,FALSE),IFERROR(VLOOKUP($B185,'INSUMOS 03-2025'!$A:$F,2,FALSE),"CÓDIGO NÃO ENCONTRADO"))</f>
        <v>REGISTRO DE GAVETA BRUTO, LATÃO, ROSCÁVEL, 1/2", COM ACABAMENTO E CANOPLA CROMADOS - FORNECIMENTO E INSTALAÇÃO. AF_08/2021</v>
      </c>
      <c r="D185" s="13" t="str">
        <f>IFERROR(VLOOKUP($B185,'SINTETICO 03-2025'!B11:E9663,3,FALSE),IFERROR(VLOOKUP($B185,'INSUMOS 03-2025'!$A:$F,3,FALSE),"CÓDIGO NÃO ENCONTRADO"))</f>
        <v>UN</v>
      </c>
      <c r="E185" s="168">
        <v>1</v>
      </c>
      <c r="F185" s="58">
        <f>IFERROR((VLOOKUP($B185,'SINTETICO 03-2025'!B11:E9663,4,FALSE)),IFERROR(DOLLAR(VLOOKUP($B185,'INSUMOS 03-2025'!$A:$F,5,FALSE)),"CÓDIGO NÃO ENCONTRADO"))</f>
        <v>91.04</v>
      </c>
      <c r="G185" s="147">
        <f t="shared" si="8"/>
        <v>91.04</v>
      </c>
    </row>
    <row r="186" spans="2:9" ht="30">
      <c r="B186" s="339">
        <v>89987</v>
      </c>
      <c r="C186" s="10" t="str">
        <f>IFERROR(VLOOKUP($B186,'SINTETICO 03-2025'!B11:E9663,2,FALSE),IFERROR(VLOOKUP($B186,'INSUMOS 03-2025'!$A:$F,2,FALSE),"CÓDIGO NÃO ENCONTRADO"))</f>
        <v>REGISTRO DE GAVETA BRUTO, LATÃO, ROSCÁVEL, 3/4", COM ACABAMENTO E CANOPLA CROMADOS - FORNECIMENTO E INSTALAÇÃO. AF_08/2021</v>
      </c>
      <c r="D186" s="13" t="str">
        <f>IFERROR(VLOOKUP($B186,'SINTETICO 03-2025'!B11:E9663,3,FALSE),IFERROR(VLOOKUP($B186,'INSUMOS 03-2025'!$A:$F,3,FALSE),"CÓDIGO NÃO ENCONTRADO"))</f>
        <v>UN</v>
      </c>
      <c r="E186" s="168">
        <v>2</v>
      </c>
      <c r="F186" s="58">
        <f>IFERROR((VLOOKUP($B186,'SINTETICO 03-2025'!B11:E9663,4,FALSE)),IFERROR(DOLLAR(VLOOKUP($B186,'INSUMOS 03-2025'!$A:$F,5,FALSE)),"CÓDIGO NÃO ENCONTRADO"))</f>
        <v>103.53</v>
      </c>
      <c r="G186" s="147">
        <f t="shared" si="8"/>
        <v>207.06</v>
      </c>
    </row>
    <row r="187" spans="2:9" ht="30">
      <c r="B187" s="339" t="s">
        <v>7901</v>
      </c>
      <c r="C187" s="10" t="s">
        <v>5543</v>
      </c>
      <c r="D187" s="13" t="s">
        <v>5542</v>
      </c>
      <c r="E187" s="168">
        <v>1</v>
      </c>
      <c r="F187" s="58">
        <f>'G- mapa de preços'!I28</f>
        <v>664</v>
      </c>
      <c r="G187" s="147">
        <f t="shared" si="8"/>
        <v>664</v>
      </c>
    </row>
    <row r="188" spans="2:9">
      <c r="B188" s="229"/>
      <c r="C188" s="66"/>
      <c r="D188" s="64"/>
      <c r="E188" s="215"/>
      <c r="F188" s="67" t="s">
        <v>1763</v>
      </c>
      <c r="G188" s="148">
        <f>SUM(G173:G187)</f>
        <v>3017.81</v>
      </c>
    </row>
    <row r="189" spans="2:9">
      <c r="B189" s="228" t="s">
        <v>1731</v>
      </c>
      <c r="C189" s="51" t="s">
        <v>1732</v>
      </c>
      <c r="D189" s="49"/>
      <c r="E189" s="213"/>
      <c r="F189" s="61"/>
      <c r="G189" s="143"/>
    </row>
    <row r="190" spans="2:9" ht="30">
      <c r="B190" s="339">
        <v>99251</v>
      </c>
      <c r="C190" s="10" t="str">
        <f>IFERROR(VLOOKUP($B190,'SINTETICO 03-2025'!B11:E9663,2,FALSE),IFERROR(VLOOKUP($B190,'INSUMOS 03-2025'!$A:$F,2,FALSE),"CÓDIGO NÃO ENCONTRADO"))</f>
        <v>CAIXA ENTERRADA HIDRÁULICA RETANGULAR EM ALVENARIA COM TIJOLOS CERÂMICOS MACIÇOS, DIMENSÕES INTERNAS: 0,4X0,4X0,4 M PARA REDE DE DRENAGEM. AF_12/2020</v>
      </c>
      <c r="D190" s="13" t="str">
        <f>IFERROR(VLOOKUP($B190,'SINTETICO 03-2025'!B11:E9663,3,FALSE),IFERROR(VLOOKUP($B190,'INSUMOS 03-2025'!$A:$F,3,FALSE),"CÓDIGO NÃO ENCONTRADO"))</f>
        <v>UN</v>
      </c>
      <c r="E190" s="168">
        <v>2</v>
      </c>
      <c r="F190" s="58">
        <f>IFERROR((VLOOKUP($B190,'SINTETICO 03-2025'!B11:E9663,4,FALSE)),IFERROR(DOLLAR(VLOOKUP($B190,'INSUMOS 03-2025'!$A:$F,5,FALSE)),"CÓDIGO NÃO ENCONTRADO"))</f>
        <v>306.18</v>
      </c>
      <c r="G190" s="147">
        <f>IFERROR(ROUND(F190*E190,2),"CÓDIGO NÃO ENCONTRADO")</f>
        <v>612.36</v>
      </c>
      <c r="I190" s="205"/>
    </row>
    <row r="191" spans="2:9" ht="30">
      <c r="B191" s="339">
        <v>89707</v>
      </c>
      <c r="C191" s="10" t="str">
        <f>IFERROR(VLOOKUP($B191,'SINTETICO 03-2025'!B11:E9663,2,FALSE),IFERROR(VLOOKUP($B191,'INSUMOS 03-2025'!$A:$F,2,FALSE),"CÓDIGO NÃO ENCONTRADO"))</f>
        <v>CAIXA SIFONADA, PVC, DN 100 X 100 X 50 MM, JUNTA ELÁSTICA, FORNECIDA E INSTALADA EM RAMAL DE DESCARGA OU EM RAMAL DE ESGOTO SANITÁRIO. AF_08/2022</v>
      </c>
      <c r="D191" s="13" t="str">
        <f>IFERROR(VLOOKUP($B191,'SINTETICO 03-2025'!B11:E9663,3,FALSE),IFERROR(VLOOKUP($B191,'INSUMOS 03-2025'!$A:$F,3,FALSE),"CÓDIGO NÃO ENCONTRADO"))</f>
        <v>UN</v>
      </c>
      <c r="E191" s="168">
        <v>2</v>
      </c>
      <c r="F191" s="58">
        <f>IFERROR((VLOOKUP($B191,'SINTETICO 03-2025'!B11:E9663,4,FALSE)),IFERROR(DOLLAR(VLOOKUP($B191,'INSUMOS 03-2025'!$A:$F,5,FALSE)),"CÓDIGO NÃO ENCONTRADO"))</f>
        <v>60.49</v>
      </c>
      <c r="G191" s="147">
        <f t="shared" ref="G191:G208" si="9">IFERROR(ROUND(F191*E191,2),"CÓDIGO NÃO ENCONTRADO")</f>
        <v>120.98</v>
      </c>
    </row>
    <row r="192" spans="2:9" ht="30">
      <c r="B192" s="339">
        <v>89495</v>
      </c>
      <c r="C192" s="10" t="str">
        <f>IFERROR(VLOOKUP($B192,'SINTETICO 03-2025'!B11:E9663,2,FALSE),IFERROR(VLOOKUP($B192,'INSUMOS 03-2025'!$A:$F,2,FALSE),"CÓDIGO NÃO ENCONTRADO"))</f>
        <v>RALO SIFONADO, PVC, DN 100 X 40 MM, JUNTA SOLDÁVEL, FORNECIDO E INSTALADO EM RAMAIS DE ENCAMINHAMENTO DE ÁGUA PLUVIAL. AF_06/2022</v>
      </c>
      <c r="D192" s="13" t="str">
        <f>IFERROR(VLOOKUP($B192,'SINTETICO 03-2025'!B11:E9663,3,FALSE),IFERROR(VLOOKUP($B192,'INSUMOS 03-2025'!$A:$F,3,FALSE),"CÓDIGO NÃO ENCONTRADO"))</f>
        <v>UN</v>
      </c>
      <c r="E192" s="168">
        <v>1</v>
      </c>
      <c r="F192" s="58">
        <f>IFERROR((VLOOKUP($B192,'SINTETICO 03-2025'!B11:E9663,4,FALSE)),IFERROR(DOLLAR(VLOOKUP($B192,'INSUMOS 03-2025'!$A:$F,5,FALSE)),"CÓDIGO NÃO ENCONTRADO"))</f>
        <v>23.51</v>
      </c>
      <c r="G192" s="147">
        <f t="shared" si="9"/>
        <v>23.51</v>
      </c>
    </row>
    <row r="193" spans="2:7">
      <c r="B193" s="339">
        <v>86882</v>
      </c>
      <c r="C193" s="10" t="str">
        <f>IFERROR(VLOOKUP($B193,'SINTETICO 03-2025'!B11:E9663,2,FALSE),IFERROR(VLOOKUP($B193,'INSUMOS 03-2025'!$A:$F,2,FALSE),"CÓDIGO NÃO ENCONTRADO"))</f>
        <v>SIFÃO DO TIPO GARRAFA/COPO EM PVC 1.1/4  X 1.1/2" - FORNECIMENTO E INSTALAÇÃO. AF_01/2020</v>
      </c>
      <c r="D193" s="13" t="str">
        <f>IFERROR(VLOOKUP($B193,'SINTETICO 03-2025'!B11:E9663,3,FALSE),IFERROR(VLOOKUP($B193,'INSUMOS 03-2025'!$A:$F,3,FALSE),"CÓDIGO NÃO ENCONTRADO"))</f>
        <v>UN</v>
      </c>
      <c r="E193" s="168">
        <v>2</v>
      </c>
      <c r="F193" s="58">
        <f>IFERROR((VLOOKUP($B193,'SINTETICO 03-2025'!B11:E9663,4,FALSE)),IFERROR(DOLLAR(VLOOKUP($B193,'INSUMOS 03-2025'!$A:$F,5,FALSE)),"CÓDIGO NÃO ENCONTRADO"))</f>
        <v>21.56</v>
      </c>
      <c r="G193" s="147">
        <f t="shared" si="9"/>
        <v>43.12</v>
      </c>
    </row>
    <row r="194" spans="2:7" ht="30">
      <c r="B194" s="339">
        <v>86879</v>
      </c>
      <c r="C194" s="10" t="str">
        <f>IFERROR(VLOOKUP($B194,'SINTETICO 03-2025'!B11:E9663,2,FALSE),IFERROR(VLOOKUP($B194,'INSUMOS 03-2025'!$A:$F,2,FALSE),"CÓDIGO NÃO ENCONTRADO"))</f>
        <v>VÁLVULA EM PLÁSTICO 1" PARA PIA, TANQUE OU LAVATÓRIO, COM OU SEM LADRÃO - FORNECIMENTO E INSTALAÇÃO. AF_01/2020</v>
      </c>
      <c r="D194" s="13" t="str">
        <f>IFERROR(VLOOKUP($B194,'SINTETICO 03-2025'!B11:E9663,3,FALSE),IFERROR(VLOOKUP($B194,'INSUMOS 03-2025'!$A:$F,3,FALSE),"CÓDIGO NÃO ENCONTRADO"))</f>
        <v>UN</v>
      </c>
      <c r="E194" s="168">
        <v>2</v>
      </c>
      <c r="F194" s="58">
        <f>IFERROR((VLOOKUP($B194,'SINTETICO 03-2025'!B11:E9663,4,FALSE)),IFERROR(DOLLAR(VLOOKUP($B194,'INSUMOS 03-2025'!$A:$F,5,FALSE)),"CÓDIGO NÃO ENCONTRADO"))</f>
        <v>9.7899999999999991</v>
      </c>
      <c r="G194" s="147">
        <f t="shared" si="9"/>
        <v>19.579999999999998</v>
      </c>
    </row>
    <row r="195" spans="2:7" ht="30">
      <c r="B195" s="339">
        <v>89748</v>
      </c>
      <c r="C195" s="10" t="str">
        <f>IFERROR(VLOOKUP($B195,'SINTETICO 03-2025'!B11:E9663,2,FALSE),IFERROR(VLOOKUP($B195,'INSUMOS 03-2025'!$A:$F,2,FALSE),"CÓDIGO NÃO ENCONTRADO"))</f>
        <v>CURVA CURTA 90 GRAUS, PVC, SERIE NORMAL, ESGOTO PREDIAL, DN 100 MM, JUNTA ELÁSTICA, FORNECIDO E INSTALADO EM RAMAL DE DESCARGA OU RAMAL DE ESGOTO SANITÁRIO. AF_08/2022</v>
      </c>
      <c r="D195" s="13" t="str">
        <f>IFERROR(VLOOKUP($B195,'SINTETICO 03-2025'!B11:E9663,3,FALSE),IFERROR(VLOOKUP($B195,'INSUMOS 03-2025'!$A:$F,3,FALSE),"CÓDIGO NÃO ENCONTRADO"))</f>
        <v>UN</v>
      </c>
      <c r="E195" s="168">
        <v>1</v>
      </c>
      <c r="F195" s="58">
        <f>IFERROR((VLOOKUP($B195,'SINTETICO 03-2025'!B11:E9663,4,FALSE)),IFERROR(DOLLAR(VLOOKUP($B195,'INSUMOS 03-2025'!$A:$F,5,FALSE)),"CÓDIGO NÃO ENCONTRADO"))</f>
        <v>42.36</v>
      </c>
      <c r="G195" s="147">
        <f t="shared" si="9"/>
        <v>42.36</v>
      </c>
    </row>
    <row r="196" spans="2:7" ht="30">
      <c r="B196" s="339">
        <v>89728</v>
      </c>
      <c r="C196" s="10" t="str">
        <f>IFERROR(VLOOKUP($B196,'SINTETICO 03-2025'!B11:E9663,2,FALSE),IFERROR(VLOOKUP($B196,'INSUMOS 03-2025'!$A:$F,2,FALSE),"CÓDIGO NÃO ENCONTRADO"))</f>
        <v>CURVA CURTA 90 GRAUS, PVC, SERIE NORMAL, ESGOTO PREDIAL, DN 40 MM, JUNTA SOLDÁVEL, FORNECIDO E INSTALADO EM RAMAL DE DESCARGA OU RAMAL DE ESGOTO SANITÁRIO. AF_08/2022</v>
      </c>
      <c r="D196" s="13" t="str">
        <f>IFERROR(VLOOKUP($B196,'SINTETICO 03-2025'!B11:E9663,3,FALSE),IFERROR(VLOOKUP($B196,'INSUMOS 03-2025'!$A:$F,3,FALSE),"CÓDIGO NÃO ENCONTRADO"))</f>
        <v>UN</v>
      </c>
      <c r="E196" s="168">
        <v>2</v>
      </c>
      <c r="F196" s="58">
        <f>IFERROR((VLOOKUP($B196,'SINTETICO 03-2025'!B11:E9663,4,FALSE)),IFERROR(DOLLAR(VLOOKUP($B196,'INSUMOS 03-2025'!$A:$F,5,FALSE)),"CÓDIGO NÃO ENCONTRADO"))</f>
        <v>13.78</v>
      </c>
      <c r="G196" s="147">
        <f t="shared" si="9"/>
        <v>27.56</v>
      </c>
    </row>
    <row r="197" spans="2:7" ht="30">
      <c r="B197" s="339">
        <v>89746</v>
      </c>
      <c r="C197" s="10" t="str">
        <f>IFERROR(VLOOKUP($B197,'SINTETICO 03-2025'!B11:E9663,2,FALSE),IFERROR(VLOOKUP($B197,'INSUMOS 03-2025'!$A:$F,2,FALSE),"CÓDIGO NÃO ENCONTRADO"))</f>
        <v>JOELHO 45 GRAUS, PVC, SERIE NORMAL, ESGOTO PREDIAL, DN 100 MM, JUNTA ELÁSTICA, FORNECIDO E INSTALADO EM RAMAL DE DESCARGA OU RAMAL DE ESGOTO SANITÁRIO. AF_08/2022</v>
      </c>
      <c r="D197" s="13" t="str">
        <f>IFERROR(VLOOKUP($B197,'SINTETICO 03-2025'!B11:E9663,3,FALSE),IFERROR(VLOOKUP($B197,'INSUMOS 03-2025'!$A:$F,3,FALSE),"CÓDIGO NÃO ENCONTRADO"))</f>
        <v>UN</v>
      </c>
      <c r="E197" s="168">
        <v>1</v>
      </c>
      <c r="F197" s="58">
        <f>IFERROR((VLOOKUP($B197,'SINTETICO 03-2025'!B11:E9663,4,FALSE)),IFERROR(DOLLAR(VLOOKUP($B197,'INSUMOS 03-2025'!$A:$F,5,FALSE)),"CÓDIGO NÃO ENCONTRADO"))</f>
        <v>28.88</v>
      </c>
      <c r="G197" s="147">
        <f t="shared" si="9"/>
        <v>28.88</v>
      </c>
    </row>
    <row r="198" spans="2:7" ht="30">
      <c r="B198" s="339">
        <v>89726</v>
      </c>
      <c r="C198" s="10" t="str">
        <f>IFERROR(VLOOKUP($B198,'SINTETICO 03-2025'!B11:E9663,2,FALSE),IFERROR(VLOOKUP($B198,'INSUMOS 03-2025'!$A:$F,2,FALSE),"CÓDIGO NÃO ENCONTRADO"))</f>
        <v>JOELHO 45 GRAUS, PVC, SERIE NORMAL, ESGOTO PREDIAL, DN 40 MM, JUNTA SOLDÁVEL, FORNECIDO E INSTALADO EM RAMAL DE DESCARGA OU RAMAL DE ESGOTO SANITÁRIO. AF_08/2022</v>
      </c>
      <c r="D198" s="13" t="str">
        <f>IFERROR(VLOOKUP($B198,'SINTETICO 03-2025'!B11:E9663,3,FALSE),IFERROR(VLOOKUP($B198,'INSUMOS 03-2025'!$A:$F,3,FALSE),"CÓDIGO NÃO ENCONTRADO"))</f>
        <v>UN</v>
      </c>
      <c r="E198" s="168">
        <v>2</v>
      </c>
      <c r="F198" s="58">
        <f>IFERROR((VLOOKUP($B198,'SINTETICO 03-2025'!B11:E9663,4,FALSE)),IFERROR(DOLLAR(VLOOKUP($B198,'INSUMOS 03-2025'!$A:$F,5,FALSE)),"CÓDIGO NÃO ENCONTRADO"))</f>
        <v>11.22</v>
      </c>
      <c r="G198" s="147">
        <f t="shared" si="9"/>
        <v>22.44</v>
      </c>
    </row>
    <row r="199" spans="2:7" ht="30">
      <c r="B199" s="339">
        <v>89744</v>
      </c>
      <c r="C199" s="10" t="str">
        <f>IFERROR(VLOOKUP($B199,'SINTETICO 03-2025'!B11:E9663,2,FALSE),IFERROR(VLOOKUP($B199,'INSUMOS 03-2025'!$A:$F,2,FALSE),"CÓDIGO NÃO ENCONTRADO"))</f>
        <v>JOELHO 90 GRAUS, PVC, SERIE NORMAL, ESGOTO PREDIAL, DN 100 MM, JUNTA ELÁSTICA, FORNECIDO E INSTALADO EM RAMAL DE DESCARGA OU RAMAL DE ESGOTO SANITÁRIO. AF_08/2022</v>
      </c>
      <c r="D199" s="13" t="str">
        <f>IFERROR(VLOOKUP($B199,'SINTETICO 03-2025'!B11:E9663,3,FALSE),IFERROR(VLOOKUP($B199,'INSUMOS 03-2025'!$A:$F,3,FALSE),"CÓDIGO NÃO ENCONTRADO"))</f>
        <v>UN</v>
      </c>
      <c r="E199" s="168">
        <v>1</v>
      </c>
      <c r="F199" s="58">
        <f>IFERROR((VLOOKUP($B199,'SINTETICO 03-2025'!B11:E9663,4,FALSE)),IFERROR(DOLLAR(VLOOKUP($B199,'INSUMOS 03-2025'!$A:$F,5,FALSE)),"CÓDIGO NÃO ENCONTRADO"))</f>
        <v>28.09</v>
      </c>
      <c r="G199" s="147">
        <f t="shared" si="9"/>
        <v>28.09</v>
      </c>
    </row>
    <row r="200" spans="2:7" ht="30">
      <c r="B200" s="339">
        <v>89731</v>
      </c>
      <c r="C200" s="10" t="str">
        <f>IFERROR(VLOOKUP($B200,'SINTETICO 03-2025'!B11:E9663,2,FALSE),IFERROR(VLOOKUP($B200,'INSUMOS 03-2025'!$A:$F,2,FALSE),"CÓDIGO NÃO ENCONTRADO"))</f>
        <v>JOELHO 90 GRAUS, PVC, SERIE NORMAL, ESGOTO PREDIAL, DN 50 MM, JUNTA ELÁSTICA, FORNECIDO E INSTALADO EM RAMAL DE DESCARGA OU RAMAL DE ESGOTO SANITÁRIO. AF_08/2022</v>
      </c>
      <c r="D200" s="13" t="str">
        <f>IFERROR(VLOOKUP($B200,'SINTETICO 03-2025'!B11:E9663,3,FALSE),IFERROR(VLOOKUP($B200,'INSUMOS 03-2025'!$A:$F,3,FALSE),"CÓDIGO NÃO ENCONTRADO"))</f>
        <v>UN</v>
      </c>
      <c r="E200" s="168">
        <v>4</v>
      </c>
      <c r="F200" s="58">
        <f>IFERROR((VLOOKUP($B200,'SINTETICO 03-2025'!B11:E9663,4,FALSE)),IFERROR(DOLLAR(VLOOKUP($B200,'INSUMOS 03-2025'!$A:$F,5,FALSE)),"CÓDIGO NÃO ENCONTRADO"))</f>
        <v>15.42</v>
      </c>
      <c r="G200" s="147">
        <f t="shared" si="9"/>
        <v>61.68</v>
      </c>
    </row>
    <row r="201" spans="2:7" ht="33" customHeight="1">
      <c r="B201" s="339">
        <v>89724</v>
      </c>
      <c r="C201" s="10" t="str">
        <f>IFERROR(VLOOKUP($B201,'SINTETICO 03-2025'!B11:E9663,2,FALSE),IFERROR(VLOOKUP($B201,'INSUMOS 03-2025'!$A:$F,2,FALSE),"CÓDIGO NÃO ENCONTRADO"))</f>
        <v>JOELHO 90 GRAUS, PVC, SERIE NORMAL, ESGOTO PREDIAL, DN 40 MM, JUNTA SOLDÁVEL, FORNECIDO E INSTALADO EM RAMAL DE DESCARGA OU RAMAL DE ESGOTO SANITÁRIO. AF_08/2022</v>
      </c>
      <c r="D201" s="13" t="str">
        <f>IFERROR(VLOOKUP($B201,'SINTETICO 03-2025'!B11:E9663,3,FALSE),IFERROR(VLOOKUP($B201,'INSUMOS 03-2025'!$A:$F,3,FALSE),"CÓDIGO NÃO ENCONTRADO"))</f>
        <v>UN</v>
      </c>
      <c r="E201" s="168">
        <v>1</v>
      </c>
      <c r="F201" s="58">
        <f>IFERROR((VLOOKUP($B201,'SINTETICO 03-2025'!B11:E9663,4,FALSE)),IFERROR(DOLLAR(VLOOKUP($B201,'INSUMOS 03-2025'!$A:$F,5,FALSE)),"CÓDIGO NÃO ENCONTRADO"))</f>
        <v>11.01</v>
      </c>
      <c r="G201" s="147">
        <f t="shared" si="9"/>
        <v>11.01</v>
      </c>
    </row>
    <row r="202" spans="2:7" ht="30">
      <c r="B202" s="339">
        <v>89834</v>
      </c>
      <c r="C202" s="10" t="str">
        <f>IFERROR(VLOOKUP($B202,'SINTETICO 03-2025'!B11:E9663,2,FALSE),IFERROR(VLOOKUP($B202,'INSUMOS 03-2025'!$A:$F,2,FALSE),"CÓDIGO NÃO ENCONTRADO"))</f>
        <v>JUNÇÃO SIMPLES, PVC, SERIE NORMAL, ESGOTO PREDIAL, DN 100 X 100 MM, JUNTA ELÁSTICA, FORNECIDO E INSTALADO EM PRUMADA DE ESGOTO SANITÁRIO OU VENTILAÇÃO. AF_08/2022</v>
      </c>
      <c r="D202" s="13" t="str">
        <f>IFERROR(VLOOKUP($B202,'SINTETICO 03-2025'!B11:E9663,3,FALSE),IFERROR(VLOOKUP($B202,'INSUMOS 03-2025'!$A:$F,3,FALSE),"CÓDIGO NÃO ENCONTRADO"))</f>
        <v>UN</v>
      </c>
      <c r="E202" s="168">
        <v>1</v>
      </c>
      <c r="F202" s="58">
        <f>IFERROR((VLOOKUP($B202,'SINTETICO 03-2025'!B11:E9663,4,FALSE)),IFERROR(DOLLAR(VLOOKUP($B202,'INSUMOS 03-2025'!$A:$F,5,FALSE)),"CÓDIGO NÃO ENCONTRADO"))</f>
        <v>53.17</v>
      </c>
      <c r="G202" s="147">
        <f t="shared" si="9"/>
        <v>53.17</v>
      </c>
    </row>
    <row r="203" spans="2:7" ht="30">
      <c r="B203" s="339">
        <v>89821</v>
      </c>
      <c r="C203" s="10" t="str">
        <f>IFERROR(VLOOKUP($B203,'SINTETICO 03-2025'!B11:E9663,2,FALSE),IFERROR(VLOOKUP($B203,'INSUMOS 03-2025'!$A:$F,2,FALSE),"CÓDIGO NÃO ENCONTRADO"))</f>
        <v>LUVA SIMPLES, PVC, SERIE NORMAL, ESGOTO PREDIAL, DN 100 MM, JUNTA ELÁSTICA, FORNECIDO E INSTALADO EM PRUMADA DE ESGOTO SANITÁRIO OU VENTILAÇÃO. AF_08/2022</v>
      </c>
      <c r="D203" s="13" t="str">
        <f>IFERROR(VLOOKUP($B203,'SINTETICO 03-2025'!B11:E9663,3,FALSE),IFERROR(VLOOKUP($B203,'INSUMOS 03-2025'!$A:$F,3,FALSE),"CÓDIGO NÃO ENCONTRADO"))</f>
        <v>UN</v>
      </c>
      <c r="E203" s="168">
        <v>9</v>
      </c>
      <c r="F203" s="58">
        <f>IFERROR((VLOOKUP($B203,'SINTETICO 03-2025'!B11:E9663,4,FALSE)),IFERROR(DOLLAR(VLOOKUP($B203,'INSUMOS 03-2025'!$A:$F,5,FALSE)),"CÓDIGO NÃO ENCONTRADO"))</f>
        <v>19.5</v>
      </c>
      <c r="G203" s="147">
        <f t="shared" si="9"/>
        <v>175.5</v>
      </c>
    </row>
    <row r="204" spans="2:7" ht="33.75" customHeight="1">
      <c r="B204" s="339">
        <v>89813</v>
      </c>
      <c r="C204" s="10" t="str">
        <f>IFERROR(VLOOKUP($B204,'SINTETICO 03-2025'!B11:E9663,2,FALSE),IFERROR(VLOOKUP($B204,'INSUMOS 03-2025'!$A:$F,2,FALSE),"CÓDIGO NÃO ENCONTRADO"))</f>
        <v>LUVA SIMPLES, PVC, SERIE NORMAL, ESGOTO PREDIAL, DN 50 MM, JUNTA ELÁSTICA, FORNECIDO E INSTALADO EM PRUMADA DE ESGOTO SANITÁRIO OU VENTILAÇÃO. AF_08/2022</v>
      </c>
      <c r="D204" s="13" t="str">
        <f>IFERROR(VLOOKUP($B204,'SINTETICO 03-2025'!B11:E9663,3,FALSE),IFERROR(VLOOKUP($B204,'INSUMOS 03-2025'!$A:$F,3,FALSE),"CÓDIGO NÃO ENCONTRADO"))</f>
        <v>UN</v>
      </c>
      <c r="E204" s="168">
        <v>4</v>
      </c>
      <c r="F204" s="58">
        <f>IFERROR((VLOOKUP($B204,'SINTETICO 03-2025'!B11:E9663,4,FALSE)),IFERROR(DOLLAR(VLOOKUP($B204,'INSUMOS 03-2025'!$A:$F,5,FALSE)),"CÓDIGO NÃO ENCONTRADO"))</f>
        <v>5.9</v>
      </c>
      <c r="G204" s="147">
        <f t="shared" si="9"/>
        <v>23.6</v>
      </c>
    </row>
    <row r="205" spans="2:7" ht="30">
      <c r="B205" s="339">
        <v>89796</v>
      </c>
      <c r="C205" s="10" t="str">
        <f>IFERROR(VLOOKUP($B205,'SINTETICO 03-2025'!B11:E9663,2,FALSE),IFERROR(VLOOKUP($B205,'INSUMOS 03-2025'!$A:$F,2,FALSE),"CÓDIGO NÃO ENCONTRADO"))</f>
        <v>TE, PVC, SERIE NORMAL, ESGOTO PREDIAL, DN 100 X 100 MM, JUNTA ELÁSTICA, FORNECIDO E INSTALADO EM RAMAL DE DESCARGA OU RAMAL DE ESGOTO SANITÁRIO. AF_08/2022</v>
      </c>
      <c r="D205" s="13" t="str">
        <f>IFERROR(VLOOKUP($B205,'SINTETICO 03-2025'!B11:E9663,3,FALSE),IFERROR(VLOOKUP($B205,'INSUMOS 03-2025'!$A:$F,3,FALSE),"CÓDIGO NÃO ENCONTRADO"))</f>
        <v>UN</v>
      </c>
      <c r="E205" s="168">
        <v>1</v>
      </c>
      <c r="F205" s="58">
        <f>IFERROR((VLOOKUP($B205,'SINTETICO 03-2025'!B11:E9663,4,FALSE)),IFERROR(DOLLAR(VLOOKUP($B205,'INSUMOS 03-2025'!$A:$F,5,FALSE)),"CÓDIGO NÃO ENCONTRADO"))</f>
        <v>43.75</v>
      </c>
      <c r="G205" s="147">
        <f t="shared" si="9"/>
        <v>43.75</v>
      </c>
    </row>
    <row r="206" spans="2:7" ht="30">
      <c r="B206" s="339">
        <v>89800</v>
      </c>
      <c r="C206" s="10" t="str">
        <f>IFERROR(VLOOKUP($B206,'SINTETICO 03-2025'!B11:E9663,2,FALSE),IFERROR(VLOOKUP($B206,'INSUMOS 03-2025'!$A:$F,2,FALSE),"CÓDIGO NÃO ENCONTRADO"))</f>
        <v>TUBO PVC, SERIE NORMAL, ESGOTO PREDIAL, DN 100 MM, FORNECIDO E INSTALADO EM PRUMADA DE ESGOTO SANITÁRIO OU VENTILAÇÃO. AF_08/2022</v>
      </c>
      <c r="D206" s="13" t="str">
        <f>IFERROR(VLOOKUP($B206,'SINTETICO 03-2025'!B11:E9663,3,FALSE),IFERROR(VLOOKUP($B206,'INSUMOS 03-2025'!$A:$F,3,FALSE),"CÓDIGO NÃO ENCONTRADO"))</f>
        <v>M</v>
      </c>
      <c r="E206" s="168">
        <v>9.3000000000000007</v>
      </c>
      <c r="F206" s="58">
        <f>IFERROR((VLOOKUP($B206,'SINTETICO 03-2025'!B11:E9663,4,FALSE)),IFERROR(DOLLAR(VLOOKUP($B206,'INSUMOS 03-2025'!$A:$F,5,FALSE)),"CÓDIGO NÃO ENCONTRADO"))</f>
        <v>29.34</v>
      </c>
      <c r="G206" s="147">
        <f t="shared" si="9"/>
        <v>272.86</v>
      </c>
    </row>
    <row r="207" spans="2:7" ht="30">
      <c r="B207" s="339">
        <v>89798</v>
      </c>
      <c r="C207" s="10" t="str">
        <f>IFERROR(VLOOKUP($B207,'SINTETICO 03-2025'!B11:E9663,2,FALSE),IFERROR(VLOOKUP($B207,'INSUMOS 03-2025'!$A:$F,2,FALSE),"CÓDIGO NÃO ENCONTRADO"))</f>
        <v>TUBO PVC, SERIE NORMAL, ESGOTO PREDIAL, DN 50 MM, FORNECIDO E INSTALADO EM PRUMADA DE ESGOTO SANITÁRIO OU VENTILAÇÃO. AF_08/2022</v>
      </c>
      <c r="D207" s="13" t="str">
        <f>IFERROR(VLOOKUP($B207,'SINTETICO 03-2025'!B11:E9663,3,FALSE),IFERROR(VLOOKUP($B207,'INSUMOS 03-2025'!$A:$F,3,FALSE),"CÓDIGO NÃO ENCONTRADO"))</f>
        <v>M</v>
      </c>
      <c r="E207" s="168">
        <f>2.8+2.7</f>
        <v>5.5</v>
      </c>
      <c r="F207" s="58">
        <f>IFERROR((VLOOKUP($B207,'SINTETICO 03-2025'!B11:E9663,4,FALSE)),IFERROR(DOLLAR(VLOOKUP($B207,'INSUMOS 03-2025'!$A:$F,5,FALSE)),"CÓDIGO NÃO ENCONTRADO"))</f>
        <v>13.09</v>
      </c>
      <c r="G207" s="147">
        <f t="shared" si="9"/>
        <v>72</v>
      </c>
    </row>
    <row r="208" spans="2:7" ht="30">
      <c r="B208" s="339">
        <v>98102</v>
      </c>
      <c r="C208" s="10" t="str">
        <f>IFERROR(VLOOKUP($B208,'SINTETICO 03-2025'!B11:E9663,2,FALSE),IFERROR(VLOOKUP($B208,'INSUMOS 03-2025'!$A:$F,2,FALSE),"CÓDIGO NÃO ENCONTRADO"))</f>
        <v>CAIXA DE GORDURA SIMPLES, CIRCULAR, EM CONCRETO PRÉ-MOLDADO, DIÂMETRO INTERNO = 0,4 M, ALTURA INTERNA = 0,4 M. AF_12/2020</v>
      </c>
      <c r="D208" s="13" t="str">
        <f>IFERROR(VLOOKUP($B208,'SINTETICO 03-2025'!B11:E9663,3,FALSE),IFERROR(VLOOKUP($B208,'INSUMOS 03-2025'!$A:$F,3,FALSE),"CÓDIGO NÃO ENCONTRADO"))</f>
        <v>UN</v>
      </c>
      <c r="E208" s="168">
        <v>1</v>
      </c>
      <c r="F208" s="58">
        <f>IFERROR((VLOOKUP($B208,'SINTETICO 03-2025'!B11:E9663,4,FALSE)),IFERROR(DOLLAR(VLOOKUP($B208,'INSUMOS 03-2025'!$A:$F,5,FALSE)),"CÓDIGO NÃO ENCONTRADO"))</f>
        <v>192.88</v>
      </c>
      <c r="G208" s="147">
        <f t="shared" si="9"/>
        <v>192.88</v>
      </c>
    </row>
    <row r="209" spans="2:9" ht="45">
      <c r="B209" s="339" t="str">
        <f>'F-COMPOSIÇÕES '!A142</f>
        <v>CPU 19/SLU/DF</v>
      </c>
      <c r="C209" s="10" t="str">
        <f>'F-COMPOSIÇÕES '!B142</f>
        <v>COMPOSIÇÃO PARAMÉTRICA DE LIGAÇÃO PREDIAL DE ESGOTO, REDE DN 150 MM, COLETOR PREDIAL DN 100 MM, L = 4,0 M, LARGURA DA VALA = 0,65 M; COM SELIM E CURVA 90 GRAUS; ESCAVAÇÃO MECANIZADA, PREPARO DE FUNDO DE VALA E REATERRO COMPACTADO. AF_06/2022</v>
      </c>
      <c r="D209" s="13" t="str">
        <f>'F-COMPOSIÇÕES '!D142</f>
        <v>UN</v>
      </c>
      <c r="E209" s="168">
        <v>1</v>
      </c>
      <c r="F209" s="58">
        <f>'F-COMPOSIÇÕES '!G142</f>
        <v>522.00304800000004</v>
      </c>
      <c r="G209" s="147">
        <f>IFERROR(ROUND(F209*E209,2),"CÓDIGO NÃO ENCONTRADO")</f>
        <v>522</v>
      </c>
    </row>
    <row r="210" spans="2:9" ht="30">
      <c r="B210" s="339">
        <v>103003</v>
      </c>
      <c r="C210" s="10" t="str">
        <f>IFERROR(VLOOKUP($B210,'SINTETICO 03-2025'!B11:E9663,2,FALSE),IFERROR(VLOOKUP($B210,'INSUMOS 03-2025'!$A:$F,2,FALSE),"CÓDIGO NÃO ENCONTRADO"))</f>
        <v>GRELHA DE FERRO FUNDIDO SIMPLES COM REQUADRO, 300 X 1000 MM, ASSENTADA COM ARGAMASSA 1 : 3 CIMENTO: AREIA - FORNECIMENTO E INSTALAÇÃO. AF_08/2021</v>
      </c>
      <c r="D210" s="13" t="str">
        <f>IFERROR(VLOOKUP($B210,'SINTETICO 03-2025'!B11:E9663,3,FALSE),IFERROR(VLOOKUP($B210,'INSUMOS 03-2025'!$A:$F,3,FALSE),"CÓDIGO NÃO ENCONTRADO"))</f>
        <v>UN</v>
      </c>
      <c r="E210" s="168">
        <v>5</v>
      </c>
      <c r="F210" s="58">
        <f>IFERROR((VLOOKUP($B210,'SINTETICO 03-2025'!B11:E9663,4,FALSE)),IFERROR(DOLLAR(VLOOKUP($B210,'INSUMOS 03-2025'!$A:$F,5,FALSE)),"CÓDIGO NÃO ENCONTRADO"))</f>
        <v>322.54000000000002</v>
      </c>
      <c r="G210" s="147">
        <f>IFERROR(ROUND(F210*E210,2),"CÓDIGO NÃO ENCONTRADO")</f>
        <v>1612.7</v>
      </c>
    </row>
    <row r="211" spans="2:9" ht="30">
      <c r="B211" s="339">
        <v>89511</v>
      </c>
      <c r="C211" s="10" t="str">
        <f>IFERROR(VLOOKUP($B211,'SINTETICO 03-2025'!B11:E9663,2,FALSE),IFERROR(VLOOKUP($B211,'INSUMOS 03-2025'!$A:$F,2,FALSE),"CÓDIGO NÃO ENCONTRADO"))</f>
        <v>TUBO PVC, SÉRIE R, ÁGUA PLUVIAL, DN 75 MM, FORNECIDO E INSTALADO EM RAMAL DE ENCAMINHAMENTO. AF_06/2022</v>
      </c>
      <c r="D211" s="13" t="str">
        <f>IFERROR(VLOOKUP($B211,'SINTETICO 03-2025'!B11:E9663,3,FALSE),IFERROR(VLOOKUP($B211,'INSUMOS 03-2025'!$A:$F,3,FALSE),"CÓDIGO NÃO ENCONTRADO"))</f>
        <v>M</v>
      </c>
      <c r="E211" s="168">
        <v>32.299999999999997</v>
      </c>
      <c r="F211" s="58">
        <f>IFERROR((VLOOKUP($B211,'SINTETICO 03-2025'!B11:E9663,4,FALSE)),IFERROR(DOLLAR(VLOOKUP($B211,'INSUMOS 03-2025'!$A:$F,5,FALSE)),"CÓDIGO NÃO ENCONTRADO"))</f>
        <v>38.96</v>
      </c>
      <c r="G211" s="147">
        <f>IFERROR(ROUND(F211*E211,2),"CÓDIGO NÃO ENCONTRADO")</f>
        <v>1258.4100000000001</v>
      </c>
    </row>
    <row r="212" spans="2:9" ht="30" customHeight="1">
      <c r="B212" s="339">
        <v>89524</v>
      </c>
      <c r="C212" s="10" t="str">
        <f>IFERROR(VLOOKUP($B212,'SINTETICO 03-2025'!B11:E9663,2,FALSE),IFERROR(VLOOKUP($B212,'INSUMOS 03-2025'!$A:$F,2,FALSE),"CÓDIGO NÃO ENCONTRADO"))</f>
        <v>JOELHO 45 GRAUS, PVC, SERIE R, ÁGUA PLUVIAL, DN 75 MM, JUNTA ELÁSTICA, FORNECIDO E INSTALADO EM RAMAL DE ENCAMINHAMENTO. AF_06/2022</v>
      </c>
      <c r="D212" s="13" t="str">
        <f>IFERROR(VLOOKUP($B212,'SINTETICO 03-2025'!B11:E9663,3,FALSE),IFERROR(VLOOKUP($B212,'INSUMOS 03-2025'!$A:$F,3,FALSE),"CÓDIGO NÃO ENCONTRADO"))</f>
        <v>UN</v>
      </c>
      <c r="E212" s="168">
        <v>3</v>
      </c>
      <c r="F212" s="58">
        <f>IFERROR((VLOOKUP($B212,'SINTETICO 03-2025'!B11:E9663,4,FALSE)),IFERROR(DOLLAR(VLOOKUP($B212,'INSUMOS 03-2025'!$A:$F,5,FALSE)),"CÓDIGO NÃO ENCONTRADO"))</f>
        <v>29.39</v>
      </c>
      <c r="G212" s="147">
        <f>IFERROR(ROUND(F212*E212,2),"CÓDIGO NÃO ENCONTRADO")</f>
        <v>88.17</v>
      </c>
    </row>
    <row r="213" spans="2:9">
      <c r="B213" s="229"/>
      <c r="C213" s="66"/>
      <c r="D213" s="64"/>
      <c r="E213" s="215"/>
      <c r="F213" s="67" t="s">
        <v>1764</v>
      </c>
      <c r="G213" s="148">
        <f>SUM(G190:G212)</f>
        <v>5356.6100000000006</v>
      </c>
    </row>
    <row r="214" spans="2:9">
      <c r="B214" s="228" t="s">
        <v>1580</v>
      </c>
      <c r="C214" s="51" t="s">
        <v>1575</v>
      </c>
      <c r="D214" s="49"/>
      <c r="E214" s="213"/>
      <c r="F214" s="61"/>
      <c r="G214" s="143"/>
    </row>
    <row r="215" spans="2:9" ht="30">
      <c r="B215" s="339">
        <v>91940</v>
      </c>
      <c r="C215" s="10" t="str">
        <f>IFERROR(VLOOKUP($B215,'SINTETICO 03-2025'!B11:E9663,2,FALSE),IFERROR(VLOOKUP($B215,'INSUMOS 03-2025'!$A:$F,2,FALSE),"CÓDIGO NÃO ENCONTRADO"))</f>
        <v>CAIXA RETANGULAR 4" X 2" MÉDIA (1,30 M DO PISO), PVC, INSTALADA EM PAREDE - FORNECIMENTO E INSTALAÇÃO. AF_03/2023</v>
      </c>
      <c r="D215" s="13" t="str">
        <f>IFERROR(VLOOKUP($B215,'SINTETICO 03-2025'!B11:E9663,3,FALSE),IFERROR(VLOOKUP($B215,'INSUMOS 03-2025'!$A:$F,3,FALSE),"CÓDIGO NÃO ENCONTRADO"))</f>
        <v>UN</v>
      </c>
      <c r="E215" s="168">
        <v>10</v>
      </c>
      <c r="F215" s="58">
        <f>IFERROR((VLOOKUP($B215,'SINTETICO 03-2025'!B11:E9663,4,FALSE)),IFERROR(DOLLAR(VLOOKUP($B215,'INSUMOS 03-2025'!$A:$F,5,FALSE)),"CÓDIGO NÃO ENCONTRADO"))</f>
        <v>19.88</v>
      </c>
      <c r="G215" s="147">
        <f>IFERROR(ROUND(F215*E215,2),"CÓDIGO NÃO ENCONTRADO")</f>
        <v>198.8</v>
      </c>
      <c r="I215" s="205"/>
    </row>
    <row r="216" spans="2:9">
      <c r="B216" s="339">
        <v>91937</v>
      </c>
      <c r="C216" s="10" t="str">
        <f>IFERROR(VLOOKUP($B216,'SINTETICO 03-2025'!B11:E9663,2,FALSE),IFERROR(VLOOKUP($B216,'INSUMOS 03-2025'!$A:$F,2,FALSE),"CÓDIGO NÃO ENCONTRADO"))</f>
        <v>CAIXA OCTOGONAL 3" X 3", PVC, INSTALADA EM LAJE - FORNECIMENTO E INSTALAÇÃO. AF_03/2023</v>
      </c>
      <c r="D216" s="13" t="str">
        <f>IFERROR(VLOOKUP($B216,'SINTETICO 03-2025'!B11:E9663,3,FALSE),IFERROR(VLOOKUP($B216,'INSUMOS 03-2025'!$A:$F,3,FALSE),"CÓDIGO NÃO ENCONTRADO"))</f>
        <v>UN</v>
      </c>
      <c r="E216" s="168">
        <v>4</v>
      </c>
      <c r="F216" s="58">
        <f>IFERROR((VLOOKUP($B216,'SINTETICO 03-2025'!B11:E9663,4,FALSE)),IFERROR(DOLLAR(VLOOKUP($B216,'INSUMOS 03-2025'!$A:$F,5,FALSE)),"CÓDIGO NÃO ENCONTRADO"))</f>
        <v>17.47</v>
      </c>
      <c r="G216" s="147">
        <f t="shared" ref="G216:G246" si="10">IFERROR(ROUND(F216*E216,2),"CÓDIGO NÃO ENCONTRADO")</f>
        <v>69.88</v>
      </c>
    </row>
    <row r="217" spans="2:9" ht="30">
      <c r="B217" s="339">
        <v>91905</v>
      </c>
      <c r="C217" s="10" t="str">
        <f>IFERROR(VLOOKUP($B217,'SINTETICO 03-2025'!B11:E9663,2,FALSE),IFERROR(VLOOKUP($B217,'INSUMOS 03-2025'!$A:$F,2,FALSE),"CÓDIGO NÃO ENCONTRADO"))</f>
        <v>CURVA 90 GRAUS PARA ELETRODUTO, PVC, ROSCÁVEL, DN 32 MM (1"), PARA CIRCUITOS TERMINAIS, INSTALADA EM LAJE - FORNECIMENTO E INSTALAÇÃO. AF_03/2023</v>
      </c>
      <c r="D217" s="13" t="str">
        <f>IFERROR(VLOOKUP($B217,'SINTETICO 03-2025'!B11:E9663,3,FALSE),IFERROR(VLOOKUP($B217,'INSUMOS 03-2025'!$A:$F,3,FALSE),"CÓDIGO NÃO ENCONTRADO"))</f>
        <v>UN</v>
      </c>
      <c r="E217" s="168">
        <v>5</v>
      </c>
      <c r="F217" s="58">
        <f>IFERROR((VLOOKUP($B217,'SINTETICO 03-2025'!B11:E9663,4,FALSE)),IFERROR(DOLLAR(VLOOKUP($B217,'INSUMOS 03-2025'!$A:$F,5,FALSE)),"CÓDIGO NÃO ENCONTRADO"))</f>
        <v>15.9</v>
      </c>
      <c r="G217" s="147">
        <f t="shared" si="10"/>
        <v>79.5</v>
      </c>
    </row>
    <row r="218" spans="2:9" ht="30">
      <c r="B218" s="339">
        <v>91879</v>
      </c>
      <c r="C218" s="10" t="str">
        <f>IFERROR(VLOOKUP($B218,'SINTETICO 03-2025'!B11:E9663,2,FALSE),IFERROR(VLOOKUP($B218,'INSUMOS 03-2025'!$A:$F,2,FALSE),"CÓDIGO NÃO ENCONTRADO"))</f>
        <v>LUVA PARA ELETRODUTO, PVC, ROSCÁVEL, DN 25 MM (3/4"), PARA CIRCUITOS TERMINAIS, INSTALADA EM LAJE - FORNECIMENTO E INSTALAÇÃO. AF_03/2023</v>
      </c>
      <c r="D218" s="13" t="str">
        <f>IFERROR(VLOOKUP($B218,'SINTETICO 03-2025'!B11:E9663,3,FALSE),IFERROR(VLOOKUP($B218,'INSUMOS 03-2025'!$A:$F,3,FALSE),"CÓDIGO NÃO ENCONTRADO"))</f>
        <v>UN</v>
      </c>
      <c r="E218" s="168">
        <v>11</v>
      </c>
      <c r="F218" s="58">
        <f>IFERROR((VLOOKUP($B218,'SINTETICO 03-2025'!B11:E9663,4,FALSE)),IFERROR(DOLLAR(VLOOKUP($B218,'INSUMOS 03-2025'!$A:$F,5,FALSE)),"CÓDIGO NÃO ENCONTRADO"))</f>
        <v>7.49</v>
      </c>
      <c r="G218" s="147">
        <f t="shared" si="10"/>
        <v>82.39</v>
      </c>
    </row>
    <row r="219" spans="2:9" ht="30">
      <c r="B219" s="339">
        <v>91925</v>
      </c>
      <c r="C219" s="10" t="str">
        <f>IFERROR(VLOOKUP($B219,'SINTETICO 03-2025'!B11:E9663,2,FALSE),IFERROR(VLOOKUP($B219,'INSUMOS 03-2025'!$A:$F,2,FALSE),"CÓDIGO NÃO ENCONTRADO"))</f>
        <v>CABO DE COBRE FLEXÍVEL ISOLADO, 1,5 MM², ANTI-CHAMA 0,6/1,0 KV, PARA CIRCUITOS TERMINAIS - FORNECIMENTO E INSTALAÇÃO. AF_03/2023</v>
      </c>
      <c r="D219" s="13" t="str">
        <f>IFERROR(VLOOKUP($B219,'SINTETICO 03-2025'!B11:E9663,3,FALSE),IFERROR(VLOOKUP($B219,'INSUMOS 03-2025'!$A:$F,3,FALSE),"CÓDIGO NÃO ENCONTRADO"))</f>
        <v>M</v>
      </c>
      <c r="E219" s="168">
        <v>35</v>
      </c>
      <c r="F219" s="58">
        <f>IFERROR((VLOOKUP($B219,'SINTETICO 03-2025'!B11:E9663,4,FALSE)),IFERROR(DOLLAR(VLOOKUP($B219,'INSUMOS 03-2025'!$A:$F,5,FALSE)),"CÓDIGO NÃO ENCONTRADO"))</f>
        <v>4.4000000000000004</v>
      </c>
      <c r="G219" s="147">
        <f t="shared" si="10"/>
        <v>154</v>
      </c>
    </row>
    <row r="220" spans="2:9" ht="30">
      <c r="B220" s="339">
        <v>92980</v>
      </c>
      <c r="C220" s="10" t="str">
        <f>IFERROR(VLOOKUP($B220,'SINTETICO 03-2025'!B11:E9663,2,FALSE),IFERROR(VLOOKUP($B220,'INSUMOS 03-2025'!$A:$F,2,FALSE),"CÓDIGO NÃO ENCONTRADO"))</f>
        <v>CABO DE COBRE FLEXÍVEL ISOLADO, 10 MM², ANTI-CHAMA 0,6/1,0 KV, PARA DISTRIBUIÇÃO - FORNECIMENTO E INSTALAÇÃO. AF_10/2020</v>
      </c>
      <c r="D220" s="13" t="str">
        <f>IFERROR(VLOOKUP($B220,'SINTETICO 03-2025'!B11:E9663,3,FALSE),IFERROR(VLOOKUP($B220,'INSUMOS 03-2025'!$A:$F,3,FALSE),"CÓDIGO NÃO ENCONTRADO"))</f>
        <v>M</v>
      </c>
      <c r="E220" s="168">
        <v>21</v>
      </c>
      <c r="F220" s="58">
        <f>IFERROR((VLOOKUP($B220,'SINTETICO 03-2025'!B11:E9663,4,FALSE)),IFERROR(DOLLAR(VLOOKUP($B220,'INSUMOS 03-2025'!$A:$F,5,FALSE)),"CÓDIGO NÃO ENCONTRADO"))</f>
        <v>13.56</v>
      </c>
      <c r="G220" s="147">
        <f t="shared" si="10"/>
        <v>284.76</v>
      </c>
    </row>
    <row r="221" spans="2:9" ht="30">
      <c r="B221" s="339">
        <v>91927</v>
      </c>
      <c r="C221" s="10" t="str">
        <f>IFERROR(VLOOKUP($B221,'SINTETICO 03-2025'!B11:E9663,2,FALSE),IFERROR(VLOOKUP($B221,'INSUMOS 03-2025'!$A:$F,2,FALSE),"CÓDIGO NÃO ENCONTRADO"))</f>
        <v>CABO DE COBRE FLEXÍVEL ISOLADO, 2,5 MM², ANTI-CHAMA 0,6/1,0 KV, PARA CIRCUITOS TERMINAIS - FORNECIMENTO E INSTALAÇÃO. AF_03/2023</v>
      </c>
      <c r="D221" s="13" t="str">
        <f>IFERROR(VLOOKUP($B221,'SINTETICO 03-2025'!B11:E9663,3,FALSE),IFERROR(VLOOKUP($B221,'INSUMOS 03-2025'!$A:$F,3,FALSE),"CÓDIGO NÃO ENCONTRADO"))</f>
        <v>M</v>
      </c>
      <c r="E221" s="168">
        <v>99.3</v>
      </c>
      <c r="F221" s="58">
        <f>IFERROR((VLOOKUP($B221,'SINTETICO 03-2025'!B11:E9663,4,FALSE)),IFERROR(DOLLAR(VLOOKUP($B221,'INSUMOS 03-2025'!$A:$F,5,FALSE)),"CÓDIGO NÃO ENCONTRADO"))</f>
        <v>5.97</v>
      </c>
      <c r="G221" s="147">
        <f t="shared" si="10"/>
        <v>592.82000000000005</v>
      </c>
    </row>
    <row r="222" spans="2:9" ht="30">
      <c r="B222" s="339" t="str">
        <f>'F-COMPOSIÇÕES '!A158</f>
        <v>CPU 21/SLU/DF</v>
      </c>
      <c r="C222" s="10" t="str">
        <f>'F-COMPOSIÇÕES '!B158</f>
        <v xml:space="preserve"> CABO MULTIPOLAR DE COBRE, FLEXÍVEL, CLASSE 4 OU 5, ISOLAÇÃO EM HEPR, COBERTURA EM PVC-ST2, ANTICHAMAS BWF -B 0,6-1,0 KV-FORNECIMENTO E INSTALAÇÃO.</v>
      </c>
      <c r="D222" s="13" t="str">
        <f>'F-COMPOSIÇÕES '!D158</f>
        <v>m</v>
      </c>
      <c r="E222" s="168">
        <f>157.5/3</f>
        <v>52.5</v>
      </c>
      <c r="F222" s="58">
        <f>'F-COMPOSIÇÕES '!G158</f>
        <v>11.931939999999997</v>
      </c>
      <c r="G222" s="147">
        <f t="shared" si="10"/>
        <v>626.42999999999995</v>
      </c>
    </row>
    <row r="223" spans="2:9" ht="30">
      <c r="B223" s="339">
        <v>91930</v>
      </c>
      <c r="C223" s="10" t="str">
        <f>IFERROR(VLOOKUP($B223,'SINTETICO 03-2025'!B11:E9663,2,FALSE),IFERROR(VLOOKUP($B223,'INSUMOS 03-2025'!$A:$F,2,FALSE),"CÓDIGO NÃO ENCONTRADO"))</f>
        <v>CABO DE COBRE FLEXÍVEL ISOLADO, 6 MM², ANTI-CHAMA 450/750 V, PARA CIRCUITOS TERMINAIS - FORNECIMENTO E INSTALAÇÃO. AF_03/2023</v>
      </c>
      <c r="D223" s="13" t="str">
        <f>IFERROR(VLOOKUP($B223,'SINTETICO 03-2025'!B11:E9663,3,FALSE),IFERROR(VLOOKUP($B223,'INSUMOS 03-2025'!$A:$F,3,FALSE),"CÓDIGO NÃO ENCONTRADO"))</f>
        <v>M</v>
      </c>
      <c r="E223" s="330">
        <v>14.100000000000001</v>
      </c>
      <c r="F223" s="58">
        <f>IFERROR((VLOOKUP($B223,'SINTETICO 03-2025'!B11:E9663,4,FALSE)),IFERROR(DOLLAR(VLOOKUP($B223,'INSUMOS 03-2025'!$A:$F,5,FALSE)),"CÓDIGO NÃO ENCONTRADO"))</f>
        <v>11.56</v>
      </c>
      <c r="G223" s="147">
        <f t="shared" si="10"/>
        <v>163</v>
      </c>
    </row>
    <row r="224" spans="2:9" ht="30">
      <c r="B224" s="339">
        <v>97882</v>
      </c>
      <c r="C224" s="10" t="str">
        <f>IFERROR(VLOOKUP($B224,'SINTETICO 03-2025'!B11:E9663,2,FALSE),IFERROR(VLOOKUP($B224,'INSUMOS 03-2025'!$A:$F,2,FALSE),"CÓDIGO NÃO ENCONTRADO"))</f>
        <v>CAIXA ENTERRADA ELÉTRICA RETANGULAR, EM CONCRETO PRÉ-MOLDADO, FUNDO COM BRITA, DIMENSÕES INTERNAS: 0,4X0,4X0,4 M. AF_12/2020</v>
      </c>
      <c r="D224" s="13" t="str">
        <f>IFERROR(VLOOKUP($B224,'SINTETICO 03-2025'!B11:E9663,3,FALSE),IFERROR(VLOOKUP($B224,'INSUMOS 03-2025'!$A:$F,3,FALSE),"CÓDIGO NÃO ENCONTRADO"))</f>
        <v>UN</v>
      </c>
      <c r="E224" s="330">
        <v>4</v>
      </c>
      <c r="F224" s="58">
        <f>IFERROR((VLOOKUP($B224,'SINTETICO 03-2025'!B11:E9663,4,FALSE)),IFERROR(DOLLAR(VLOOKUP($B224,'INSUMOS 03-2025'!$A:$F,5,FALSE)),"CÓDIGO NÃO ENCONTRADO"))</f>
        <v>237.33</v>
      </c>
      <c r="G224" s="147">
        <f>IFERROR(ROUND(F224*E224,2),"CÓDIGO NÃO ENCONTRADO")</f>
        <v>949.32</v>
      </c>
    </row>
    <row r="225" spans="2:7" ht="30">
      <c r="B225" s="339">
        <v>91959</v>
      </c>
      <c r="C225" s="10" t="str">
        <f>IFERROR(VLOOKUP($B225,'SINTETICO 03-2025'!B11:E9663,2,FALSE),IFERROR(VLOOKUP($B225,'INSUMOS 03-2025'!$A:$F,2,FALSE),"CÓDIGO NÃO ENCONTRADO"))</f>
        <v>INTERRUPTOR SIMPLES (2 MÓDULOS), 10A/250V, INCLUINDO SUPORTE E PLACA - FORNECIMENTO E INSTALAÇÃO. AF_03/2023</v>
      </c>
      <c r="D225" s="13" t="str">
        <f>IFERROR(VLOOKUP($B225,'SINTETICO 03-2025'!B11:E9663,3,FALSE),IFERROR(VLOOKUP($B225,'INSUMOS 03-2025'!$A:$F,3,FALSE),"CÓDIGO NÃO ENCONTRADO"))</f>
        <v>UN</v>
      </c>
      <c r="E225" s="168">
        <v>1</v>
      </c>
      <c r="F225" s="58">
        <f>IFERROR((VLOOKUP($B225,'SINTETICO 03-2025'!B11:E9663,4,FALSE)),IFERROR(DOLLAR(VLOOKUP($B225,'INSUMOS 03-2025'!$A:$F,5,FALSE)),"CÓDIGO NÃO ENCONTRADO"))</f>
        <v>55.36</v>
      </c>
      <c r="G225" s="147">
        <f t="shared" si="10"/>
        <v>55.36</v>
      </c>
    </row>
    <row r="226" spans="2:7" ht="30">
      <c r="B226" s="339">
        <v>91952</v>
      </c>
      <c r="C226" s="10" t="str">
        <f>IFERROR(VLOOKUP($B226,'SINTETICO 03-2025'!B11:E9663,2,FALSE),IFERROR(VLOOKUP($B226,'INSUMOS 03-2025'!$A:$F,2,FALSE),"CÓDIGO NÃO ENCONTRADO"))</f>
        <v>INTERRUPTOR SIMPLES (1 MÓDULO), 10A/250V, SEM SUPORTE E SEM PLACA - FORNECIMENTO E INSTALAÇÃO. AF_03/2023</v>
      </c>
      <c r="D226" s="13" t="str">
        <f>IFERROR(VLOOKUP($B226,'SINTETICO 03-2025'!B11:E9663,3,FALSE),IFERROR(VLOOKUP($B226,'INSUMOS 03-2025'!$A:$F,3,FALSE),"CÓDIGO NÃO ENCONTRADO"))</f>
        <v>UN</v>
      </c>
      <c r="E226" s="168">
        <v>1</v>
      </c>
      <c r="F226" s="58">
        <f>IFERROR((VLOOKUP($B226,'SINTETICO 03-2025'!B11:E9663,4,FALSE)),IFERROR(DOLLAR(VLOOKUP($B226,'INSUMOS 03-2025'!$A:$F,5,FALSE)),"CÓDIGO NÃO ENCONTRADO"))</f>
        <v>22.72</v>
      </c>
      <c r="G226" s="147">
        <f t="shared" si="10"/>
        <v>22.72</v>
      </c>
    </row>
    <row r="227" spans="2:7" ht="30">
      <c r="B227" s="339">
        <v>91953</v>
      </c>
      <c r="C227" s="10" t="str">
        <f>IFERROR(VLOOKUP($B227,'SINTETICO 03-2025'!B11:E9663,2,FALSE),IFERROR(VLOOKUP($B227,'INSUMOS 03-2025'!$A:$F,2,FALSE),"CÓDIGO NÃO ENCONTRADO"))</f>
        <v>INTERRUPTOR SIMPLES (1 MÓDULO), 10A/250V, INCLUINDO SUPORTE E PLACA - FORNECIMENTO E INSTALAÇÃO. AF_03/2023</v>
      </c>
      <c r="D227" s="13" t="str">
        <f>IFERROR(VLOOKUP($B227,'SINTETICO 03-2025'!B11:E9663,3,FALSE),IFERROR(VLOOKUP($B227,'INSUMOS 03-2025'!$A:$F,3,FALSE),"CÓDIGO NÃO ENCONTRADO"))</f>
        <v>UN</v>
      </c>
      <c r="E227" s="168">
        <v>1</v>
      </c>
      <c r="F227" s="58">
        <f>IFERROR((VLOOKUP($B227,'SINTETICO 03-2025'!B11:E9663,4,FALSE)),IFERROR(DOLLAR(VLOOKUP($B227,'INSUMOS 03-2025'!$A:$F,5,FALSE)),"CÓDIGO NÃO ENCONTRADO"))</f>
        <v>36.14</v>
      </c>
      <c r="G227" s="147">
        <f t="shared" si="10"/>
        <v>36.14</v>
      </c>
    </row>
    <row r="228" spans="2:7" ht="30">
      <c r="B228" s="339">
        <v>91996</v>
      </c>
      <c r="C228" s="10" t="str">
        <f>IFERROR(VLOOKUP($B228,'SINTETICO 03-2025'!B11:E9663,2,FALSE),IFERROR(VLOOKUP($B228,'INSUMOS 03-2025'!$A:$F,2,FALSE),"CÓDIGO NÃO ENCONTRADO"))</f>
        <v>TOMADA MÉDIA DE EMBUTIR (1 MÓDULO), 2P+T 10 A, INCLUINDO SUPORTE E PLACA - FORNECIMENTO E INSTALAÇÃO. AF_03/2023</v>
      </c>
      <c r="D228" s="13" t="str">
        <f>IFERROR(VLOOKUP($B228,'SINTETICO 03-2025'!B11:E9663,3,FALSE),IFERROR(VLOOKUP($B228,'INSUMOS 03-2025'!$A:$F,3,FALSE),"CÓDIGO NÃO ENCONTRADO"))</f>
        <v>UN</v>
      </c>
      <c r="E228" s="168">
        <v>7</v>
      </c>
      <c r="F228" s="58">
        <f>IFERROR((VLOOKUP($B228,'SINTETICO 03-2025'!B11:E9663,4,FALSE)),IFERROR(DOLLAR(VLOOKUP($B228,'INSUMOS 03-2025'!$A:$F,5,FALSE)),"CÓDIGO NÃO ENCONTRADO"))</f>
        <v>42.28</v>
      </c>
      <c r="G228" s="147">
        <f t="shared" si="10"/>
        <v>295.95999999999998</v>
      </c>
    </row>
    <row r="229" spans="2:7" ht="30">
      <c r="B229" s="339" t="str">
        <f>'F-COMPOSIÇÕES '!A118</f>
        <v>CPU 15/SLU/DF</v>
      </c>
      <c r="C229" s="10" t="str">
        <f>'F-COMPOSIÇÕES '!B118</f>
        <v>QUADRO DE DISTRIBUIÇÃO DE ENERGIA EM PVC, DE EMBUTIR, SEM BARRAMENTO, PARA 16 DISJUNTORES DIN</v>
      </c>
      <c r="D229" s="13" t="str">
        <f>'F-COMPOSIÇÕES '!D113</f>
        <v>UN</v>
      </c>
      <c r="E229" s="168">
        <v>1</v>
      </c>
      <c r="F229" s="58">
        <f>'F-COMPOSIÇÕES '!G118</f>
        <v>256.79157600000002</v>
      </c>
      <c r="G229" s="147">
        <f t="shared" si="10"/>
        <v>256.79000000000002</v>
      </c>
    </row>
    <row r="230" spans="2:7" ht="30">
      <c r="B230" s="339">
        <v>93653</v>
      </c>
      <c r="C230" s="10" t="str">
        <f>IFERROR(VLOOKUP($B230,'SINTETICO 03-2025'!B11:E9663,2,FALSE),IFERROR(VLOOKUP($B230,'INSUMOS 03-2025'!$A:$F,2,FALSE),"CÓDIGO NÃO ENCONTRADO"))</f>
        <v>DISJUNTOR MONOPOLAR TIPO DIN, CORRENTE NOMINAL DE 10A - FORNECIMENTO E INSTALAÇÃO. AF_10/2020</v>
      </c>
      <c r="D230" s="13" t="str">
        <f>IFERROR(VLOOKUP($B230,'SINTETICO 03-2025'!B11:E9663,3,FALSE),IFERROR(VLOOKUP($B230,'INSUMOS 03-2025'!$A:$F,3,FALSE),"CÓDIGO NÃO ENCONTRADO"))</f>
        <v>UN</v>
      </c>
      <c r="E230" s="168">
        <v>4</v>
      </c>
      <c r="F230" s="58">
        <f>IFERROR((VLOOKUP($B230,'SINTETICO 03-2025'!B11:E9663,4,FALSE)),IFERROR(DOLLAR(VLOOKUP($B230,'INSUMOS 03-2025'!$A:$F,5,FALSE)),"CÓDIGO NÃO ENCONTRADO"))</f>
        <v>16.87</v>
      </c>
      <c r="G230" s="147">
        <f t="shared" si="10"/>
        <v>67.48</v>
      </c>
    </row>
    <row r="231" spans="2:7" ht="30">
      <c r="B231" s="339">
        <v>93655</v>
      </c>
      <c r="C231" s="10" t="str">
        <f>IFERROR(VLOOKUP($B231,'SINTETICO 03-2025'!B11:E9663,2,FALSE),IFERROR(VLOOKUP($B231,'INSUMOS 03-2025'!$A:$F,2,FALSE),"CÓDIGO NÃO ENCONTRADO"))</f>
        <v>DISJUNTOR MONOPOLAR TIPO DIN, CORRENTE NOMINAL DE 20A - FORNECIMENTO E INSTALAÇÃO. AF_10/2020</v>
      </c>
      <c r="D231" s="13" t="str">
        <f>IFERROR(VLOOKUP($B231,'SINTETICO 03-2025'!B11:E9663,3,FALSE),IFERROR(VLOOKUP($B231,'INSUMOS 03-2025'!$A:$F,3,FALSE),"CÓDIGO NÃO ENCONTRADO"))</f>
        <v>UN</v>
      </c>
      <c r="E231" s="168">
        <v>1</v>
      </c>
      <c r="F231" s="58">
        <f>IFERROR((VLOOKUP($B231,'SINTETICO 03-2025'!B11:E9663,4,FALSE)),IFERROR(DOLLAR(VLOOKUP($B231,'INSUMOS 03-2025'!$A:$F,5,FALSE)),"CÓDIGO NÃO ENCONTRADO"))</f>
        <v>18.940000000000001</v>
      </c>
      <c r="G231" s="147">
        <f t="shared" si="10"/>
        <v>18.940000000000001</v>
      </c>
    </row>
    <row r="232" spans="2:7" ht="30">
      <c r="B232" s="339">
        <v>93658</v>
      </c>
      <c r="C232" s="10" t="str">
        <f>IFERROR(VLOOKUP($B232,'SINTETICO 03-2025'!B11:E9663,2,FALSE),IFERROR(VLOOKUP($B232,'INSUMOS 03-2025'!$A:$F,2,FALSE),"CÓDIGO NÃO ENCONTRADO"))</f>
        <v>DISJUNTOR MONOPOLAR TIPO DIN, CORRENTE NOMINAL DE 40A - FORNECIMENTO E INSTALAÇÃO. AF_10/2020</v>
      </c>
      <c r="D232" s="13" t="str">
        <f>IFERROR(VLOOKUP($B232,'SINTETICO 03-2025'!B11:E9663,3,FALSE),IFERROR(VLOOKUP($B232,'INSUMOS 03-2025'!$A:$F,3,FALSE),"CÓDIGO NÃO ENCONTRADO"))</f>
        <v>UN</v>
      </c>
      <c r="E232" s="168">
        <v>1</v>
      </c>
      <c r="F232" s="58">
        <f>IFERROR((VLOOKUP($B232,'SINTETICO 03-2025'!B11:E9663,4,FALSE)),IFERROR(DOLLAR(VLOOKUP($B232,'INSUMOS 03-2025'!$A:$F,5,FALSE)),"CÓDIGO NÃO ENCONTRADO"))</f>
        <v>29.92</v>
      </c>
      <c r="G232" s="147">
        <f t="shared" ref="G232:G237" si="11">IFERROR(ROUND(F232*E232,2),"CÓDIGO NÃO ENCONTRADO")</f>
        <v>29.92</v>
      </c>
    </row>
    <row r="233" spans="2:7" ht="30">
      <c r="B233" s="339">
        <v>93659</v>
      </c>
      <c r="C233" s="10" t="str">
        <f>IFERROR(VLOOKUP($B233,'SINTETICO 03-2025'!B11:E9663,2,FALSE),IFERROR(VLOOKUP($B233,'INSUMOS 03-2025'!$A:$F,2,FALSE),"CÓDIGO NÃO ENCONTRADO"))</f>
        <v>DISJUNTOR MONOPOLAR TIPO DIN, CORRENTE NOMINAL DE 50A - FORNECIMENTO E INSTALAÇÃO. AF_10/2020</v>
      </c>
      <c r="D233" s="13" t="str">
        <f>IFERROR(VLOOKUP($B233,'SINTETICO 03-2025'!B11:E9663,3,FALSE),IFERROR(VLOOKUP($B233,'INSUMOS 03-2025'!$A:$F,3,FALSE),"CÓDIGO NÃO ENCONTRADO"))</f>
        <v>UN</v>
      </c>
      <c r="E233" s="168">
        <v>2</v>
      </c>
      <c r="F233" s="58">
        <f>IFERROR((VLOOKUP($B233,'SINTETICO 03-2025'!B11:E9663,4,FALSE)),IFERROR(DOLLAR(VLOOKUP($B233,'INSUMOS 03-2025'!$A:$F,5,FALSE)),"CÓDIGO NÃO ENCONTRADO"))</f>
        <v>33.32</v>
      </c>
      <c r="G233" s="147">
        <f t="shared" si="11"/>
        <v>66.64</v>
      </c>
    </row>
    <row r="234" spans="2:7">
      <c r="B234" s="339" t="str">
        <f>'F-COMPOSIÇÕES '!A124</f>
        <v>CPU 16/SLU/DF</v>
      </c>
      <c r="C234" s="10" t="str">
        <f>'F-COMPOSIÇÕES '!B124</f>
        <v>DISPOSITIVO DIFERENCIAL RESIDUAL BIPOLAR, SENSIBILIDADE 30mA e CORRENTE NOMINAL 40A</v>
      </c>
      <c r="D234" s="13" t="s">
        <v>5542</v>
      </c>
      <c r="E234" s="168">
        <v>1</v>
      </c>
      <c r="F234" s="58">
        <f>'F-COMPOSIÇÕES '!G124</f>
        <v>221.75152</v>
      </c>
      <c r="G234" s="147">
        <f t="shared" si="11"/>
        <v>221.75</v>
      </c>
    </row>
    <row r="235" spans="2:7">
      <c r="B235" s="339" t="str">
        <f>'F-COMPOSIÇÕES '!A130</f>
        <v>CPU 17/SLU/DF</v>
      </c>
      <c r="C235" s="10" t="str">
        <f>'F-COMPOSIÇÕES '!B130</f>
        <v>DISPOSITIVO DIFERENCIAL RESIDUAL BIPOLAR, SENSIBILIDADE 30mA e CORRENTE NOMINAL 25A</v>
      </c>
      <c r="D235" s="13" t="s">
        <v>5542</v>
      </c>
      <c r="E235" s="168">
        <v>1</v>
      </c>
      <c r="F235" s="58">
        <f>'F-COMPOSIÇÕES '!G130</f>
        <v>217.97152</v>
      </c>
      <c r="G235" s="147">
        <f t="shared" si="11"/>
        <v>217.97</v>
      </c>
    </row>
    <row r="236" spans="2:7">
      <c r="B236" s="339" t="str">
        <f>'F-COMPOSIÇÕES '!A136</f>
        <v>CPU 18/SLU/DF</v>
      </c>
      <c r="C236" s="10" t="str">
        <f>'F-COMPOSIÇÕES '!B136</f>
        <v>DISPOSITIVO DIFERENCIAL RESIDUAL BIPOLAR, SENSIBILIDADE 30mA e CORRENTE NOMINAL 63A</v>
      </c>
      <c r="D236" s="13" t="s">
        <v>5542</v>
      </c>
      <c r="E236" s="168">
        <v>1</v>
      </c>
      <c r="F236" s="58">
        <f>'F-COMPOSIÇÕES '!G136</f>
        <v>236.78152</v>
      </c>
      <c r="G236" s="147">
        <f t="shared" si="11"/>
        <v>236.78</v>
      </c>
    </row>
    <row r="237" spans="2:7" ht="30">
      <c r="B237" s="339">
        <v>91855</v>
      </c>
      <c r="C237" s="10" t="str">
        <f>IFERROR(VLOOKUP($B237,'SINTETICO 03-2025'!B11:E9663,2,FALSE),IFERROR(VLOOKUP($B237,'INSUMOS 03-2025'!$A:$F,2,FALSE),"CÓDIGO NÃO ENCONTRADO"))</f>
        <v>ELETRODUTO FLEXÍVEL CORRUGADO REFORÇADO, PVC, DN 25 MM (3/4"), PARA CIRCUITOS TERMINAIS, INSTALADO EM PAREDE - FORNECIMENTO E INSTALAÇÃO. AF_03/2023</v>
      </c>
      <c r="D237" s="13" t="str">
        <f>IFERROR(VLOOKUP($B237,'SINTETICO 03-2025'!B11:E9663,3,FALSE),IFERROR(VLOOKUP($B237,'INSUMOS 03-2025'!$A:$F,3,FALSE),"CÓDIGO NÃO ENCONTRADO"))</f>
        <v>M</v>
      </c>
      <c r="E237" s="168">
        <f>44+21.5</f>
        <v>65.5</v>
      </c>
      <c r="F237" s="58">
        <f>IFERROR((VLOOKUP($B237,'SINTETICO 03-2025'!B11:E9663,4,FALSE)),IFERROR(DOLLAR(VLOOKUP($B237,'INSUMOS 03-2025'!$A:$F,5,FALSE)),"CÓDIGO NÃO ENCONTRADO"))</f>
        <v>12.64</v>
      </c>
      <c r="G237" s="147">
        <f t="shared" si="11"/>
        <v>827.92</v>
      </c>
    </row>
    <row r="238" spans="2:7" ht="30">
      <c r="B238" s="339">
        <v>91866</v>
      </c>
      <c r="C238" s="10" t="str">
        <f>IFERROR(VLOOKUP($B238,'SINTETICO 03-2025'!B11:E9663,2,FALSE),IFERROR(VLOOKUP($B238,'INSUMOS 03-2025'!$A:$F,2,FALSE),"CÓDIGO NÃO ENCONTRADO"))</f>
        <v>ELETRODUTO RÍGIDO ROSCÁVEL, PVC, DN 20 MM (1/2"), PARA CIRCUITOS TERMINAIS, INSTALADO EM LAJE - FORNECIMENTO E INSTALAÇÃO. AF_03/2023</v>
      </c>
      <c r="D238" s="13" t="str">
        <f>IFERROR(VLOOKUP($B238,'SINTETICO 03-2025'!B11:E9663,3,FALSE),IFERROR(VLOOKUP($B238,'INSUMOS 03-2025'!$A:$F,3,FALSE),"CÓDIGO NÃO ENCONTRADO"))</f>
        <v>M</v>
      </c>
      <c r="E238" s="168">
        <v>1</v>
      </c>
      <c r="F238" s="58">
        <f>IFERROR((VLOOKUP($B238,'SINTETICO 03-2025'!B11:E9663,4,FALSE)),IFERROR(DOLLAR(VLOOKUP($B238,'INSUMOS 03-2025'!$A:$F,5,FALSE)),"CÓDIGO NÃO ENCONTRADO"))</f>
        <v>9.6</v>
      </c>
      <c r="G238" s="147">
        <f t="shared" si="10"/>
        <v>9.6</v>
      </c>
    </row>
    <row r="239" spans="2:7" ht="30">
      <c r="B239" s="339">
        <v>91867</v>
      </c>
      <c r="C239" s="10" t="str">
        <f>IFERROR(VLOOKUP($B239,'SINTETICO 03-2025'!B11:E9663,2,FALSE),IFERROR(VLOOKUP($B239,'INSUMOS 03-2025'!$A:$F,2,FALSE),"CÓDIGO NÃO ENCONTRADO"))</f>
        <v>ELETRODUTO RÍGIDO ROSCÁVEL, PVC, DN 25 MM (3/4"), PARA CIRCUITOS TERMINAIS, INSTALADO EM LAJE - FORNECIMENTO E INSTALAÇÃO. AF_03/2023</v>
      </c>
      <c r="D239" s="13" t="str">
        <f>IFERROR(VLOOKUP($B239,'SINTETICO 03-2025'!B11:E9663,3,FALSE),IFERROR(VLOOKUP($B239,'INSUMOS 03-2025'!$A:$F,3,FALSE),"CÓDIGO NÃO ENCONTRADO"))</f>
        <v>M</v>
      </c>
      <c r="E239" s="168">
        <v>47.3</v>
      </c>
      <c r="F239" s="58">
        <f>IFERROR((VLOOKUP($B239,'SINTETICO 03-2025'!B11:E9663,4,FALSE)),IFERROR(DOLLAR(VLOOKUP($B239,'INSUMOS 03-2025'!$A:$F,5,FALSE)),"CÓDIGO NÃO ENCONTRADO"))</f>
        <v>11.65</v>
      </c>
      <c r="G239" s="147">
        <f t="shared" si="10"/>
        <v>551.04999999999995</v>
      </c>
    </row>
    <row r="240" spans="2:7" ht="30">
      <c r="B240" s="339">
        <v>101489</v>
      </c>
      <c r="C240" s="10" t="str">
        <f>IFERROR(VLOOKUP($B240,'SINTETICO 03-2025'!B11:E9663,2,FALSE),IFERROR(VLOOKUP($B240,'INSUMOS 03-2025'!$A:$F,2,FALSE),"CÓDIGO NÃO ENCONTRADO"))</f>
        <v>ENTRADA DE ENERGIA ELÉTRICA, AÉREA, MONOFÁSICA, COM CAIXA DE SOBREPOR, CABO DE 10 MM2 E DISJUNTOR DIN 50A (NÃO INCLUSO O POSTE DE CONCRETO). AF_07/2020_PS</v>
      </c>
      <c r="D240" s="13" t="str">
        <f>IFERROR(VLOOKUP($B240,'SINTETICO 03-2025'!B11:E9663,3,FALSE),IFERROR(VLOOKUP($B240,'INSUMOS 03-2025'!$A:$F,3,FALSE),"CÓDIGO NÃO ENCONTRADO"))</f>
        <v>UN</v>
      </c>
      <c r="E240" s="168">
        <v>1</v>
      </c>
      <c r="F240" s="58">
        <f>IFERROR((VLOOKUP($B240,'SINTETICO 03-2025'!B11:E9663,4,FALSE)),IFERROR(DOLLAR(VLOOKUP($B240,'INSUMOS 03-2025'!$A:$F,5,FALSE)),"CÓDIGO NÃO ENCONTRADO"))</f>
        <v>1751.14</v>
      </c>
      <c r="G240" s="147">
        <f t="shared" si="10"/>
        <v>1751.14</v>
      </c>
    </row>
    <row r="241" spans="2:9">
      <c r="B241" s="339" t="str">
        <f>'F-COMPOSIÇÕES '!A39</f>
        <v>CPU 04/SLU/DF</v>
      </c>
      <c r="C241" s="10" t="str">
        <f>'F-COMPOSIÇÕES '!B39</f>
        <v xml:space="preserve"> POSTE DE AÇO PARA ENTRADA DE ENERGIA ELÉTRICA </v>
      </c>
      <c r="D241" s="13" t="str">
        <f>'F-COMPOSIÇÕES '!D39</f>
        <v>UN</v>
      </c>
      <c r="E241" s="218">
        <v>1</v>
      </c>
      <c r="F241" s="120">
        <f>'F-COMPOSIÇÕES '!G39</f>
        <v>1636.8742000000002</v>
      </c>
      <c r="G241" s="147">
        <f>IFERROR(ROUND(F241*E241,2),"CÓDIGO NÃO ENCONTRADO")</f>
        <v>1636.87</v>
      </c>
    </row>
    <row r="242" spans="2:9">
      <c r="B242" s="229"/>
      <c r="C242" s="66"/>
      <c r="D242" s="64"/>
      <c r="E242" s="215"/>
      <c r="F242" s="67" t="s">
        <v>1765</v>
      </c>
      <c r="G242" s="148">
        <f>SUM(G215:G241)</f>
        <v>9503.93</v>
      </c>
    </row>
    <row r="243" spans="2:9">
      <c r="B243" s="228" t="s">
        <v>1733</v>
      </c>
      <c r="C243" s="51" t="s">
        <v>1734</v>
      </c>
      <c r="D243" s="49"/>
      <c r="E243" s="213"/>
      <c r="F243" s="61"/>
      <c r="G243" s="143"/>
    </row>
    <row r="244" spans="2:9" ht="30">
      <c r="B244" s="339">
        <v>103782</v>
      </c>
      <c r="C244" s="10" t="str">
        <f>IFERROR(VLOOKUP($B244,'SINTETICO 03-2025'!B11:E9663,2,FALSE),IFERROR(VLOOKUP($B244,'INSUMOS 03-2025'!$A:$F,2,FALSE),"CÓDIGO NÃO ENCONTRADO"))</f>
        <v>LUMINÁRIA TIPO PLAFON CIRCULAR, DE SOBREPOR, COM LED DE 12/13 W - FORNECIMENTO E INSTALAÇÃO. AF_09/2024</v>
      </c>
      <c r="D244" s="13" t="str">
        <f>IFERROR(VLOOKUP($B244,'SINTETICO 03-2025'!B11:E9663,3,FALSE),IFERROR(VLOOKUP($B244,'INSUMOS 03-2025'!$A:$F,3,FALSE),"CÓDIGO NÃO ENCONTRADO"))</f>
        <v>UN</v>
      </c>
      <c r="E244" s="168">
        <v>2</v>
      </c>
      <c r="F244" s="58">
        <f>IFERROR((VLOOKUP($B244,'SINTETICO 03-2025'!B11:E9663,4,FALSE)),IFERROR(DOLLAR(VLOOKUP($B244,'INSUMOS 03-2025'!$A:$F,5,FALSE)),"CÓDIGO NÃO ENCONTRADO"))</f>
        <v>29.89</v>
      </c>
      <c r="G244" s="147">
        <f t="shared" si="10"/>
        <v>59.78</v>
      </c>
      <c r="I244" s="205"/>
    </row>
    <row r="245" spans="2:9" ht="30">
      <c r="B245" s="339">
        <v>103782</v>
      </c>
      <c r="C245" s="10" t="str">
        <f>IFERROR(VLOOKUP($B245,'SINTETICO 03-2025'!B11:E9663,2,FALSE),IFERROR(VLOOKUP($B245,'INSUMOS 03-2025'!$A:$F,2,FALSE),"CÓDIGO NÃO ENCONTRADO"))</f>
        <v>LUMINÁRIA TIPO PLAFON CIRCULAR, DE SOBREPOR, COM LED DE 12/13 W - FORNECIMENTO E INSTALAÇÃO. AF_09/2024</v>
      </c>
      <c r="D245" s="13" t="str">
        <f>IFERROR(VLOOKUP($B245,'SINTETICO 03-2025'!B11:E9663,3,FALSE),IFERROR(VLOOKUP($B245,'INSUMOS 03-2025'!$A:$F,3,FALSE),"CÓDIGO NÃO ENCONTRADO"))</f>
        <v>UN</v>
      </c>
      <c r="E245" s="168">
        <v>2</v>
      </c>
      <c r="F245" s="58">
        <f>IFERROR((VLOOKUP($B245,'SINTETICO 03-2025'!B11:E9663,4,FALSE)),IFERROR(DOLLAR(VLOOKUP($B245,'INSUMOS 03-2025'!$A:$F,5,FALSE)),"CÓDIGO NÃO ENCONTRADO"))</f>
        <v>29.89</v>
      </c>
      <c r="G245" s="147">
        <f t="shared" si="10"/>
        <v>59.78</v>
      </c>
    </row>
    <row r="246" spans="2:9" ht="43.5" customHeight="1">
      <c r="B246" s="339" t="str">
        <f>'F-COMPOSIÇÕES '!A50</f>
        <v>CPU 06/SLU/DF</v>
      </c>
      <c r="C246" s="10" t="str">
        <f>'F-COMPOSIÇÕES '!B50</f>
        <v>LUMINARIA LED REFLETOR RETANGULAR BIVOLT, LUZ BRANCA, 50 W (FORNECIMENTO E INSTALAÇÃO)</v>
      </c>
      <c r="D246" s="13" t="str">
        <f>'F-COMPOSIÇÕES '!D50</f>
        <v>UN</v>
      </c>
      <c r="E246" s="168">
        <v>5</v>
      </c>
      <c r="F246" s="58">
        <f>'F-COMPOSIÇÕES '!G50</f>
        <v>208.76261999999997</v>
      </c>
      <c r="G246" s="147">
        <f t="shared" si="10"/>
        <v>1043.81</v>
      </c>
    </row>
    <row r="247" spans="2:9">
      <c r="B247" s="229"/>
      <c r="C247" s="66"/>
      <c r="D247" s="64"/>
      <c r="E247" s="215"/>
      <c r="F247" s="67" t="s">
        <v>1766</v>
      </c>
      <c r="G247" s="148">
        <f>SUM(G244:G246)</f>
        <v>1163.3699999999999</v>
      </c>
    </row>
    <row r="248" spans="2:9">
      <c r="B248" s="227">
        <v>5</v>
      </c>
      <c r="C248" s="54" t="s">
        <v>1787</v>
      </c>
      <c r="D248" s="53"/>
      <c r="E248" s="212"/>
      <c r="F248" s="60"/>
      <c r="G248" s="142"/>
    </row>
    <row r="249" spans="2:9">
      <c r="B249" s="228" t="s">
        <v>1576</v>
      </c>
      <c r="C249" s="51" t="s">
        <v>1735</v>
      </c>
      <c r="D249" s="49"/>
      <c r="E249" s="213"/>
      <c r="F249" s="61"/>
      <c r="G249" s="143"/>
      <c r="I249" s="205"/>
    </row>
    <row r="250" spans="2:9">
      <c r="B250" s="228" t="s">
        <v>1577</v>
      </c>
      <c r="C250" s="51" t="s">
        <v>1572</v>
      </c>
      <c r="D250" s="49"/>
      <c r="E250" s="213"/>
      <c r="F250" s="61"/>
      <c r="G250" s="143"/>
    </row>
    <row r="251" spans="2:9" ht="45">
      <c r="B251" s="339">
        <v>100896</v>
      </c>
      <c r="C251" s="10" t="str">
        <f>IFERROR(VLOOKUP($B251,'SINTETICO 03-2025'!B11:E9663,2,FALSE),IFERROR(VLOOKUP($B251,'INSUMOS 03-2025'!$A:$F,2,FALSE),"CÓDIGO NÃO ENCONTRADO"))</f>
        <v>ESTACA ESCAVADA MECANICAMENTE, SEM FLUIDO ESTABILIZANTE, COM 25CM DE DIÂMETRO, CONCRETO LANÇADO POR CAMINHÃO BETONEIRA (EXCLUSIVE MOBILIZAÇÃO E DESMOBILIZAÇÃO). AF_01/2020</v>
      </c>
      <c r="D251" s="13" t="str">
        <f>IFERROR(VLOOKUP($B251,'SINTETICO 03-2025'!B11:E9663,3,FALSE),IFERROR(VLOOKUP($B251,'INSUMOS 03-2025'!$A:$F,3,FALSE),"CÓDIGO NÃO ENCONTRADO"))</f>
        <v>M</v>
      </c>
      <c r="E251" s="168">
        <f>12*5</f>
        <v>60</v>
      </c>
      <c r="F251" s="58">
        <f>IFERROR((VLOOKUP($B251,'SINTETICO 03-2025'!B11:E9663,4,FALSE)),IFERROR(DOLLAR(VLOOKUP($B251,'INSUMOS 03-2025'!$A:$F,5,FALSE)),"CÓDIGO NÃO ENCONTRADO"))</f>
        <v>60.43</v>
      </c>
      <c r="G251" s="147">
        <f>IFERROR(ROUND(F251*E251,2),"CÓDIGO NÃO ENCONTRADO")</f>
        <v>3625.8</v>
      </c>
    </row>
    <row r="252" spans="2:9">
      <c r="B252" s="229"/>
      <c r="C252" s="66"/>
      <c r="D252" s="64"/>
      <c r="E252" s="215"/>
      <c r="F252" s="67" t="s">
        <v>3229</v>
      </c>
      <c r="G252" s="148">
        <f>SUM(G251:G251)</f>
        <v>3625.8</v>
      </c>
    </row>
    <row r="253" spans="2:9">
      <c r="B253" s="228" t="s">
        <v>1581</v>
      </c>
      <c r="C253" s="51" t="s">
        <v>5546</v>
      </c>
      <c r="D253" s="49"/>
      <c r="E253" s="213"/>
      <c r="F253" s="61"/>
      <c r="G253" s="143"/>
    </row>
    <row r="254" spans="2:9" ht="30">
      <c r="B254" s="339">
        <v>96523</v>
      </c>
      <c r="C254" s="10" t="str">
        <f>IFERROR(VLOOKUP($B254,'SINTETICO 03-2025'!B11:E9663,2,FALSE),IFERROR(VLOOKUP($B254,'INSUMOS 03-2025'!$A:$F,2,FALSE),"CÓDIGO NÃO ENCONTRADO"))</f>
        <v>ESCAVAÇÃO MANUAL PARA BLOCO DE COROAMENTO OU SAPATA (INCLUINDO ESCAVAÇÃO PARA COLOCAÇÃO DE FÔRMAS). AF_01/2024</v>
      </c>
      <c r="D254" s="13" t="str">
        <f>IFERROR(VLOOKUP($B254,'SINTETICO 03-2025'!B11:E9663,3,FALSE),IFERROR(VLOOKUP($B254,'INSUMOS 03-2025'!$A:$F,3,FALSE),"CÓDIGO NÃO ENCONTRADO"))</f>
        <v>M3</v>
      </c>
      <c r="E254" s="329">
        <f>2.376+1.7472</f>
        <v>4.1231999999999998</v>
      </c>
      <c r="F254" s="58">
        <f>IFERROR((VLOOKUP($B254,'SINTETICO 03-2025'!B11:E9663,4,FALSE)),IFERROR(DOLLAR(VLOOKUP($B254,'INSUMOS 03-2025'!$A:$F,5,FALSE)),"CÓDIGO NÃO ENCONTRADO"))</f>
        <v>104.51</v>
      </c>
      <c r="G254" s="147">
        <f t="shared" ref="G254:G267" si="12">IFERROR(ROUND(F254*E254,2),"CÓDIGO NÃO ENCONTRADO")</f>
        <v>430.92</v>
      </c>
      <c r="I254" s="205"/>
    </row>
    <row r="255" spans="2:9" ht="30">
      <c r="B255" s="339">
        <v>101616</v>
      </c>
      <c r="C255" s="10" t="str">
        <f>IFERROR(VLOOKUP($B255,'SINTETICO 03-2025'!B11:E9663,2,FALSE),IFERROR(VLOOKUP($B255,'INSUMOS 03-2025'!$A:$F,2,FALSE),"CÓDIGO NÃO ENCONTRADO"))</f>
        <v>PREPARO DE FUNDO DE VALA COM LARGURA MENOR QUE 1,5 M (ACERTO DO SOLO NATURAL). AF_08/2020</v>
      </c>
      <c r="D255" s="13" t="str">
        <f>IFERROR(VLOOKUP($B255,'SINTETICO 03-2025'!B11:E9663,3,FALSE),IFERROR(VLOOKUP($B255,'INSUMOS 03-2025'!$A:$F,3,FALSE),"CÓDIGO NÃO ENCONTRADO"))</f>
        <v>M2</v>
      </c>
      <c r="E255" s="329">
        <f>4.32+5.824</f>
        <v>10.144</v>
      </c>
      <c r="F255" s="58">
        <f>IFERROR((VLOOKUP($B255,'SINTETICO 03-2025'!B11:E9663,4,FALSE)),IFERROR(DOLLAR(VLOOKUP($B255,'INSUMOS 03-2025'!$A:$F,5,FALSE)),"CÓDIGO NÃO ENCONTRADO"))</f>
        <v>7.03</v>
      </c>
      <c r="G255" s="147">
        <f t="shared" si="12"/>
        <v>71.31</v>
      </c>
    </row>
    <row r="256" spans="2:9" ht="30">
      <c r="B256" s="339">
        <v>96617</v>
      </c>
      <c r="C256" s="10" t="str">
        <f>IFERROR(VLOOKUP($B256,'SINTETICO 03-2025'!B11:E9663,2,FALSE),IFERROR(VLOOKUP($B256,'INSUMOS 03-2025'!$A:$F,2,FALSE),"CÓDIGO NÃO ENCONTRADO"))</f>
        <v>LASTRO DE CONCRETO MAGRO, APLICADO EM BLOCOS DE COROAMENTO OU SAPATAS, ESPESSURA DE 3 CM. AF_01/2024</v>
      </c>
      <c r="D256" s="13" t="str">
        <f>IFERROR(VLOOKUP($B256,'SINTETICO 03-2025'!B11:E9663,3,FALSE),IFERROR(VLOOKUP($B256,'INSUMOS 03-2025'!$A:$F,3,FALSE),"CÓDIGO NÃO ENCONTRADO"))</f>
        <v>M2</v>
      </c>
      <c r="E256" s="329">
        <f>E255</f>
        <v>10.144</v>
      </c>
      <c r="F256" s="58">
        <f>IFERROR((VLOOKUP($B256,'SINTETICO 03-2025'!B11:E9663,4,FALSE)),IFERROR(DOLLAR(VLOOKUP($B256,'INSUMOS 03-2025'!$A:$F,5,FALSE)),"CÓDIGO NÃO ENCONTRADO"))</f>
        <v>23.86</v>
      </c>
      <c r="G256" s="147">
        <f t="shared" si="12"/>
        <v>242.04</v>
      </c>
    </row>
    <row r="257" spans="2:9" ht="30">
      <c r="B257" s="339" t="s">
        <v>1828</v>
      </c>
      <c r="C257" s="10" t="str">
        <f>C91</f>
        <v>CONCRETAGEM DE BLOCOS DE COROAMENTO E VIGAS BALDRAMES, FCK 25 MPA, COM USO DE BOMBA –  LANÇAMENTO, ADENSAMENTO E ACABAMENTO</v>
      </c>
      <c r="D257" s="13" t="s">
        <v>5545</v>
      </c>
      <c r="E257" s="329">
        <f>2.376+1.74</f>
        <v>4.1159999999999997</v>
      </c>
      <c r="F257" s="58">
        <f>F91</f>
        <v>574.26895000000002</v>
      </c>
      <c r="G257" s="147">
        <f t="shared" si="12"/>
        <v>2363.69</v>
      </c>
    </row>
    <row r="258" spans="2:9" ht="30">
      <c r="B258" s="339">
        <v>96536</v>
      </c>
      <c r="C258" s="10" t="str">
        <f>IFERROR(VLOOKUP($B258,'SINTETICO 03-2025'!B11:E9663,2,FALSE),IFERROR(VLOOKUP($B258,'INSUMOS 03-2025'!$A:$F,2,FALSE),"CÓDIGO NÃO ENCONTRADO"))</f>
        <v>FABRICAÇÃO, MONTAGEM E DESMONTAGEM DE FÔRMA PARA VIGA BALDRAME, EM MADEIRA SERRADA, E=25 MM, 4 UTILIZAÇÕES. AF_01/2024</v>
      </c>
      <c r="D258" s="13" t="str">
        <f>IFERROR(VLOOKUP($B258,'SINTETICO 03-2025'!B11:E9663,3,FALSE),IFERROR(VLOOKUP($B258,'INSUMOS 03-2025'!$A:$F,3,FALSE),"CÓDIGO NÃO ENCONTRADO"))</f>
        <v>M2</v>
      </c>
      <c r="E258" s="329">
        <v>24.96</v>
      </c>
      <c r="F258" s="58">
        <f>IFERROR((VLOOKUP($B258,'SINTETICO 03-2025'!B11:E9663,4,FALSE)),IFERROR(DOLLAR(VLOOKUP($B258,'INSUMOS 03-2025'!$A:$F,5,FALSE)),"CÓDIGO NÃO ENCONTRADO"))</f>
        <v>69.459999999999994</v>
      </c>
      <c r="G258" s="147">
        <f t="shared" si="12"/>
        <v>1733.72</v>
      </c>
    </row>
    <row r="259" spans="2:9" ht="30">
      <c r="B259" s="339">
        <v>96540</v>
      </c>
      <c r="C259" s="10" t="str">
        <f>IFERROR(VLOOKUP($B259,'SINTETICO 03-2025'!B11:E9663,2,FALSE),IFERROR(VLOOKUP($B259,'INSUMOS 03-2025'!$A:$F,2,FALSE),"CÓDIGO NÃO ENCONTRADO"))</f>
        <v>FABRICAÇÃO, MONTAGEM E DESMONTAGEM DE FÔRMA PARA BLOCO DE COROAMENTO, EM CHAPA DE MADEIRA COMPENSADA RESINADA, E=17 MM, 4 UTILIZAÇÕES. AF_01/2024</v>
      </c>
      <c r="D259" s="13" t="str">
        <f>IFERROR(VLOOKUP($B259,'SINTETICO 03-2025'!B11:E9663,3,FALSE),IFERROR(VLOOKUP($B259,'INSUMOS 03-2025'!$A:$F,3,FALSE),"CÓDIGO NÃO ENCONTRADO"))</f>
        <v>M2</v>
      </c>
      <c r="E259" s="329">
        <v>15.84</v>
      </c>
      <c r="F259" s="58">
        <f>IFERROR((VLOOKUP($B259,'SINTETICO 03-2025'!B11:E9663,4,FALSE)),IFERROR(DOLLAR(VLOOKUP($B259,'INSUMOS 03-2025'!$A:$F,5,FALSE)),"CÓDIGO NÃO ENCONTRADO"))</f>
        <v>129.82</v>
      </c>
      <c r="G259" s="147">
        <f t="shared" si="12"/>
        <v>2056.35</v>
      </c>
    </row>
    <row r="260" spans="2:9">
      <c r="B260" s="339">
        <v>98557</v>
      </c>
      <c r="C260" s="10" t="str">
        <f>IFERROR(VLOOKUP($B260,'SINTETICO 03-2025'!B11:E9663,2,FALSE),IFERROR(VLOOKUP($B260,'INSUMOS 03-2025'!$A:$F,2,FALSE),"CÓDIGO NÃO ENCONTRADO"))</f>
        <v>IMPERMEABILIZAÇÃO DE SUPERFÍCIE COM EMULSÃO ASFÁLTICA, 2 DEMÃOS. AF_09/2023</v>
      </c>
      <c r="D260" s="13" t="str">
        <f>IFERROR(VLOOKUP($B260,'SINTETICO 03-2025'!B11:E9663,3,FALSE),IFERROR(VLOOKUP($B260,'INSUMOS 03-2025'!$A:$F,3,FALSE),"CÓDIGO NÃO ENCONTRADO"))</f>
        <v>M2</v>
      </c>
      <c r="E260" s="329">
        <v>24.96</v>
      </c>
      <c r="F260" s="58">
        <f>IFERROR((VLOOKUP($B260,'SINTETICO 03-2025'!B11:E9663,4,FALSE)),IFERROR(DOLLAR(VLOOKUP($B260,'INSUMOS 03-2025'!$A:$F,5,FALSE)),"CÓDIGO NÃO ENCONTRADO"))</f>
        <v>46.16</v>
      </c>
      <c r="G260" s="147">
        <f t="shared" si="12"/>
        <v>1152.1500000000001</v>
      </c>
    </row>
    <row r="261" spans="2:9" ht="30">
      <c r="B261" s="339">
        <v>92423</v>
      </c>
      <c r="C261" s="10" t="str">
        <f>IFERROR(VLOOKUP($B261,'SINTETICO 03-2025'!B11:E9663,2,FALSE),IFERROR(VLOOKUP($B261,'INSUMOS 03-2025'!$A:$F,2,FALSE),"CÓDIGO NÃO ENCONTRADO"))</f>
        <v>MONTAGEM E DESMONTAGEM DE FÔRMA DE PILARES RETANGULARES E ESTRUTURAS SIMILARES, PÉ-DIREITO SIMPLES, EM CHAPA DE MADEIRA COMPENSADA RESINADA, 6 UTILIZAÇÕES. AF_09/2020</v>
      </c>
      <c r="D261" s="13" t="str">
        <f>IFERROR(VLOOKUP($B261,'SINTETICO 03-2025'!B11:E9663,3,FALSE),IFERROR(VLOOKUP($B261,'INSUMOS 03-2025'!$A:$F,3,FALSE),"CÓDIGO NÃO ENCONTRADO"))</f>
        <v>M2</v>
      </c>
      <c r="E261" s="329">
        <v>23.23</v>
      </c>
      <c r="F261" s="58">
        <f>IFERROR((VLOOKUP($B261,'SINTETICO 03-2025'!B11:E9663,4,FALSE)),IFERROR(DOLLAR(VLOOKUP($B261,'INSUMOS 03-2025'!$A:$F,5,FALSE)),"CÓDIGO NÃO ENCONTRADO"))</f>
        <v>75.97</v>
      </c>
      <c r="G261" s="147">
        <f t="shared" si="12"/>
        <v>1764.78</v>
      </c>
    </row>
    <row r="262" spans="2:9" ht="30">
      <c r="B262" s="339">
        <v>103672</v>
      </c>
      <c r="C262" s="10" t="str">
        <f>IFERROR(VLOOKUP($B262,'SINTETICO 03-2025'!B11:E9663,2,FALSE),IFERROR(VLOOKUP($B262,'INSUMOS 03-2025'!$A:$F,2,FALSE),"CÓDIGO NÃO ENCONTRADO"))</f>
        <v>CONCRETAGEM DE PILARES, FCK = 25 MPA, COM USO DE BOMBA - LANÇAMENTO, ADENSAMENTO E ACABAMENTO. AF_02/2022_PS</v>
      </c>
      <c r="D262" s="13" t="str">
        <f>IFERROR(VLOOKUP($B262,'SINTETICO 03-2025'!B11:E9663,3,FALSE),IFERROR(VLOOKUP($B262,'INSUMOS 03-2025'!$A:$F,3,FALSE),"CÓDIGO NÃO ENCONTRADO"))</f>
        <v>M3</v>
      </c>
      <c r="E262" s="329">
        <v>1.1088</v>
      </c>
      <c r="F262" s="58">
        <f>IFERROR((VLOOKUP($B262,'SINTETICO 03-2025'!B11:E9663,4,FALSE)),IFERROR(DOLLAR(VLOOKUP($B262,'INSUMOS 03-2025'!$A:$F,5,FALSE)),"CÓDIGO NÃO ENCONTRADO"))</f>
        <v>617.34</v>
      </c>
      <c r="G262" s="147">
        <f t="shared" si="12"/>
        <v>684.51</v>
      </c>
    </row>
    <row r="263" spans="2:9" ht="30">
      <c r="B263" s="339">
        <v>92266</v>
      </c>
      <c r="C263" s="10" t="str">
        <f>IFERROR(VLOOKUP($B263,'SINTETICO 03-2025'!B11:E9663,2,FALSE),IFERROR(VLOOKUP($B263,'INSUMOS 03-2025'!$A:$F,2,FALSE),"CÓDIGO NÃO ENCONTRADO"))</f>
        <v>FABRICAÇÃO DE FÔRMA PARA VIGAS, EM CHAPA DE MADEIRA COMPENSADA PLASTIFICADA, E = 18 MM. AF_09/2020</v>
      </c>
      <c r="D263" s="13" t="str">
        <f>IFERROR(VLOOKUP($B263,'SINTETICO 03-2025'!B11:E9663,3,FALSE),IFERROR(VLOOKUP($B263,'INSUMOS 03-2025'!$A:$F,3,FALSE),"CÓDIGO NÃO ENCONTRADO"))</f>
        <v>M2</v>
      </c>
      <c r="E263" s="329">
        <v>34.658000000000001</v>
      </c>
      <c r="F263" s="58">
        <f>IFERROR((VLOOKUP($B263,'SINTETICO 03-2025'!B11:E9663,4,FALSE)),IFERROR(DOLLAR(VLOOKUP($B263,'INSUMOS 03-2025'!$A:$F,5,FALSE)),"CÓDIGO NÃO ENCONTRADO"))</f>
        <v>137.5</v>
      </c>
      <c r="G263" s="147">
        <f t="shared" si="12"/>
        <v>4765.4799999999996</v>
      </c>
    </row>
    <row r="264" spans="2:9" ht="30">
      <c r="B264" s="339">
        <v>103674</v>
      </c>
      <c r="C264" s="10" t="str">
        <f>IFERROR(VLOOKUP($B264,'SINTETICO 03-2025'!B11:E9663,2,FALSE),IFERROR(VLOOKUP($B264,'INSUMOS 03-2025'!$A:$F,2,FALSE),"CÓDIGO NÃO ENCONTRADO"))</f>
        <v>CONCRETAGEM DE VIGAS E LAJES, FCK=25 MPA, PARA LAJES PREMOLDADAS COM USO DE BOMBA - LANÇAMENTO, ADENSAMENTO E ACABAMENTO. AF_02/2022_PS</v>
      </c>
      <c r="D264" s="13" t="str">
        <f>IFERROR(VLOOKUP($B264,'SINTETICO 03-2025'!B11:E9663,3,FALSE),IFERROR(VLOOKUP($B264,'INSUMOS 03-2025'!$A:$F,3,FALSE),"CÓDIGO NÃO ENCONTRADO"))</f>
        <v>M3</v>
      </c>
      <c r="E264" s="329">
        <v>1.97</v>
      </c>
      <c r="F264" s="58">
        <f>IFERROR((VLOOKUP($B264,'SINTETICO 03-2025'!B11:E9663,4,FALSE)),IFERROR(DOLLAR(VLOOKUP($B264,'INSUMOS 03-2025'!$A:$F,5,FALSE)),"CÓDIGO NÃO ENCONTRADO"))</f>
        <v>640.72</v>
      </c>
      <c r="G264" s="147">
        <f t="shared" si="12"/>
        <v>1262.22</v>
      </c>
    </row>
    <row r="265" spans="2:9" ht="30">
      <c r="B265" s="339">
        <v>92759</v>
      </c>
      <c r="C265" s="10" t="str">
        <f>IFERROR(VLOOKUP($B265,'SINTETICO 03-2025'!B11:E9663,2,FALSE),IFERROR(VLOOKUP($B265,'INSUMOS 03-2025'!$A:$F,2,FALSE),"CÓDIGO NÃO ENCONTRADO"))</f>
        <v>ARMAÇÃO DE PILAR OU VIGA DE ESTRUTURA CONVENCIONAL DE CONCRETO ARMADO UTILIZANDO AÇO CA-60 DE 5,0 MM - MONTAGEM. AF_06/2022</v>
      </c>
      <c r="D265" s="13" t="str">
        <f>IFERROR(VLOOKUP($B265,'SINTETICO 03-2025'!B11:E9663,3,FALSE),IFERROR(VLOOKUP($B265,'INSUMOS 03-2025'!$A:$F,3,FALSE),"CÓDIGO NÃO ENCONTRADO"))</f>
        <v>KG</v>
      </c>
      <c r="E265" s="329">
        <v>167.1</v>
      </c>
      <c r="F265" s="58">
        <f>IFERROR((VLOOKUP($B265,'SINTETICO 03-2025'!B11:E9663,4,FALSE)),IFERROR(DOLLAR(VLOOKUP($B265,'INSUMOS 03-2025'!$A:$F,5,FALSE)),"CÓDIGO NÃO ENCONTRADO"))</f>
        <v>14.78</v>
      </c>
      <c r="G265" s="147">
        <f t="shared" si="12"/>
        <v>2469.7399999999998</v>
      </c>
    </row>
    <row r="266" spans="2:9" ht="30">
      <c r="B266" s="339">
        <v>92761</v>
      </c>
      <c r="C266" s="10" t="str">
        <f>IFERROR(VLOOKUP($B266,'SINTETICO 03-2025'!B11:E9663,2,FALSE),IFERROR(VLOOKUP($B266,'INSUMOS 03-2025'!$A:$F,2,FALSE),"CÓDIGO NÃO ENCONTRADO"))</f>
        <v>ARMAÇÃO DE PILAR OU VIGA DE ESTRUTURA CONVENCIONAL DE CONCRETO ARMADO UTILIZANDO AÇO CA-50 DE 8,0 MM - MONTAGEM. AF_06/2022</v>
      </c>
      <c r="D266" s="13" t="str">
        <f>IFERROR(VLOOKUP($B266,'SINTETICO 03-2025'!B11:E9663,3,FALSE),IFERROR(VLOOKUP($B266,'INSUMOS 03-2025'!$A:$F,3,FALSE),"CÓDIGO NÃO ENCONTRADO"))</f>
        <v>KG</v>
      </c>
      <c r="E266" s="329">
        <v>182</v>
      </c>
      <c r="F266" s="58">
        <f>IFERROR((VLOOKUP($B266,'SINTETICO 03-2025'!B11:E9663,4,FALSE)),IFERROR(DOLLAR(VLOOKUP($B266,'INSUMOS 03-2025'!$A:$F,5,FALSE)),"CÓDIGO NÃO ENCONTRADO"))</f>
        <v>12.78</v>
      </c>
      <c r="G266" s="147">
        <f t="shared" si="12"/>
        <v>2325.96</v>
      </c>
    </row>
    <row r="267" spans="2:9" ht="30">
      <c r="B267" s="339">
        <v>92762</v>
      </c>
      <c r="C267" s="10" t="str">
        <f>IFERROR(VLOOKUP($B267,'SINTETICO 03-2025'!B11:E9663,2,FALSE),IFERROR(VLOOKUP($B267,'INSUMOS 03-2025'!$A:$F,2,FALSE),"CÓDIGO NÃO ENCONTRADO"))</f>
        <v>ARMAÇÃO DE PILAR OU VIGA DE ESTRUTURA CONVENCIONAL DE CONCRETO ARMADO UTILIZANDO AÇO CA-50 DE 10,0 MM - MONTAGEM. AF_06/2022</v>
      </c>
      <c r="D267" s="13" t="str">
        <f>IFERROR(VLOOKUP($B267,'SINTETICO 03-2025'!B11:E9663,3,FALSE),IFERROR(VLOOKUP($B267,'INSUMOS 03-2025'!$A:$F,3,FALSE),"CÓDIGO NÃO ENCONTRADO"))</f>
        <v>KG</v>
      </c>
      <c r="E267" s="329">
        <v>150.1</v>
      </c>
      <c r="F267" s="58">
        <f>IFERROR((VLOOKUP($B267,'SINTETICO 03-2025'!B11:E9663,4,FALSE)),IFERROR(DOLLAR(VLOOKUP($B267,'INSUMOS 03-2025'!$A:$F,5,FALSE)),"CÓDIGO NÃO ENCONTRADO"))</f>
        <v>11.34</v>
      </c>
      <c r="G267" s="147">
        <f t="shared" si="12"/>
        <v>1702.13</v>
      </c>
    </row>
    <row r="268" spans="2:9">
      <c r="B268" s="229"/>
      <c r="C268" s="66"/>
      <c r="D268" s="64"/>
      <c r="E268" s="215"/>
      <c r="F268" s="67" t="s">
        <v>3230</v>
      </c>
      <c r="G268" s="148">
        <f>SUM(G254:G267)</f>
        <v>23025.000000000004</v>
      </c>
    </row>
    <row r="269" spans="2:9">
      <c r="B269" s="228" t="s">
        <v>1738</v>
      </c>
      <c r="C269" s="51" t="s">
        <v>1721</v>
      </c>
      <c r="D269" s="49"/>
      <c r="E269" s="213"/>
      <c r="F269" s="61"/>
      <c r="G269" s="143"/>
    </row>
    <row r="270" spans="2:9" ht="30">
      <c r="B270" s="339">
        <v>103318</v>
      </c>
      <c r="C270" s="10" t="str">
        <f>IFERROR(VLOOKUP($B270,'SINTETICO 03-2025'!B11:E9663,2,FALSE),IFERROR(VLOOKUP($B270,'INSUMOS 03-2025'!$A:$F,2,FALSE),"CÓDIGO NÃO ENCONTRADO"))</f>
        <v>ALVENARIA DE VEDAÇÃO DE BLOCOS VAZADOS DE CONCRETO DE 14X19X39 CM (ESPESSURA 14 CM)  E ARGAMASSA DE ASSENTAMENTO COM PREPARO EM BETONEIRA. AF_12/2021</v>
      </c>
      <c r="D270" s="13" t="str">
        <f>IFERROR(VLOOKUP($B270,'SINTETICO 03-2025'!B11:E9663,3,FALSE),IFERROR(VLOOKUP($B270,'INSUMOS 03-2025'!$A:$F,3,FALSE),"CÓDIGO NÃO ENCONTRADO"))</f>
        <v>M2</v>
      </c>
      <c r="E270" s="168">
        <v>81.102000000000004</v>
      </c>
      <c r="F270" s="58">
        <f>IFERROR((VLOOKUP($B270,'SINTETICO 03-2025'!B11:E9663,4,FALSE)),IFERROR(DOLLAR(VLOOKUP($B270,'INSUMOS 03-2025'!$A:$F,5,FALSE)),"CÓDIGO NÃO ENCONTRADO"))</f>
        <v>113.71</v>
      </c>
      <c r="G270" s="147">
        <f>IFERROR(ROUND(F270*E270,2),"CÓDIGO NÃO ENCONTRADO")</f>
        <v>9222.11</v>
      </c>
      <c r="I270" s="205"/>
    </row>
    <row r="271" spans="2:9" ht="30">
      <c r="B271" s="339">
        <v>88412</v>
      </c>
      <c r="C271" s="10" t="str">
        <f>IFERROR(VLOOKUP($B271,'SINTETICO 03-2025'!B11:E9663,2,FALSE),IFERROR(VLOOKUP($B271,'INSUMOS 03-2025'!$A:$F,2,FALSE),"CÓDIGO NÃO ENCONTRADO"))</f>
        <v>APLICAÇÃO MANUAL DE FUNDO SELADOR ACRÍLICO EM PANOS CEGOS DE FACHADA (SEM PRESENÇA DE VÃOS) DE EDIFÍCIOS DE MÚLTIPLOS PAVIMENTOS. AF_03/2024</v>
      </c>
      <c r="D271" s="13" t="str">
        <f>IFERROR(VLOOKUP($B271,'SINTETICO 03-2025'!B11:E9663,3,FALSE),IFERROR(VLOOKUP($B271,'INSUMOS 03-2025'!$A:$F,3,FALSE),"CÓDIGO NÃO ENCONTRADO"))</f>
        <v>M2</v>
      </c>
      <c r="E271" s="168">
        <f>'[43]Obra Bruta Baias'!$D$33</f>
        <v>196.59700000000001</v>
      </c>
      <c r="F271" s="58">
        <f>IFERROR((VLOOKUP($B271,'SINTETICO 03-2025'!B11:E9663,4,FALSE)),IFERROR(DOLLAR(VLOOKUP($B271,'INSUMOS 03-2025'!$A:$F,5,FALSE)),"CÓDIGO NÃO ENCONTRADO"))</f>
        <v>4.6900000000000004</v>
      </c>
      <c r="G271" s="147">
        <f>IFERROR(ROUND(F271*E271,2),"CÓDIGO NÃO ENCONTRADO")</f>
        <v>922.04</v>
      </c>
    </row>
    <row r="272" spans="2:9" ht="45" customHeight="1">
      <c r="B272" s="339">
        <v>88489</v>
      </c>
      <c r="C272" s="10" t="str">
        <f>IFERROR(VLOOKUP($B272,'SINTETICO 03-2025'!B11:E9663,2,FALSE),IFERROR(VLOOKUP($B272,'INSUMOS 03-2025'!$A:$F,2,FALSE),"CÓDIGO NÃO ENCONTRADO"))</f>
        <v>PINTURA LÁTEX ACRÍLICA PREMIUM, APLICAÇÃO MANUAL EM PAREDES, DUAS DEMÃOS. AF_04/2023</v>
      </c>
      <c r="D272" s="13" t="str">
        <f>IFERROR(VLOOKUP($B272,'SINTETICO 03-2025'!B11:E9663,3,FALSE),IFERROR(VLOOKUP($B272,'INSUMOS 03-2025'!$A:$F,3,FALSE),"CÓDIGO NÃO ENCONTRADO"))</f>
        <v>M2</v>
      </c>
      <c r="E272" s="168">
        <f>'[43]Obra Bruta Baias'!$D$33</f>
        <v>196.59700000000001</v>
      </c>
      <c r="F272" s="58">
        <f>IFERROR((VLOOKUP($B272,'SINTETICO 03-2025'!B11:E9663,4,FALSE)),IFERROR(DOLLAR(VLOOKUP($B272,'INSUMOS 03-2025'!$A:$F,5,FALSE)),"CÓDIGO NÃO ENCONTRADO"))</f>
        <v>14.08</v>
      </c>
      <c r="G272" s="147">
        <f>IFERROR(ROUND(F272*E272,2),"CÓDIGO NÃO ENCONTRADO")</f>
        <v>2768.09</v>
      </c>
    </row>
    <row r="273" spans="2:9" ht="30">
      <c r="B273" s="339">
        <v>94992</v>
      </c>
      <c r="C273" s="10" t="str">
        <f>IFERROR(VLOOKUP($B273,'SINTETICO 03-2025'!B11:E9663,2,FALSE),IFERROR(VLOOKUP($B273,'INSUMOS 03-2025'!$A:$F,2,FALSE),"CÓDIGO NÃO ENCONTRADO"))</f>
        <v>EXECUÇÃO DE PASSEIO (CALÇADA) OU PISO DE CONCRETO COM CONCRETO MOLDADO IN LOCO, FEITO EM OBRA, ACABAMENTO CONVENCIONAL, ESPESSURA 6 CM, ARMADO. AF_08/2022</v>
      </c>
      <c r="D273" s="13" t="str">
        <f>IFERROR(VLOOKUP($B273,'SINTETICO 03-2025'!B11:E9663,3,FALSE),IFERROR(VLOOKUP($B273,'INSUMOS 03-2025'!$A:$F,3,FALSE),"CÓDIGO NÃO ENCONTRADO"))</f>
        <v>M2</v>
      </c>
      <c r="E273" s="168">
        <v>50.25</v>
      </c>
      <c r="F273" s="58">
        <f>IFERROR((VLOOKUP($B273,'SINTETICO 03-2025'!B11:E9663,4,FALSE)),IFERROR(DOLLAR(VLOOKUP($B273,'INSUMOS 03-2025'!$A:$F,5,FALSE)),"CÓDIGO NÃO ENCONTRADO"))</f>
        <v>84.6</v>
      </c>
      <c r="G273" s="147">
        <f>IFERROR(ROUND(F273*E273,2),"CÓDIGO NÃO ENCONTRADO")</f>
        <v>4251.1499999999996</v>
      </c>
    </row>
    <row r="274" spans="2:9">
      <c r="B274" s="229"/>
      <c r="C274" s="66"/>
      <c r="D274" s="64"/>
      <c r="E274" s="215"/>
      <c r="F274" s="67" t="s">
        <v>3231</v>
      </c>
      <c r="G274" s="148">
        <f>SUM(G270:G273)</f>
        <v>17163.39</v>
      </c>
    </row>
    <row r="275" spans="2:9">
      <c r="B275" s="228" t="s">
        <v>1739</v>
      </c>
      <c r="C275" s="51" t="s">
        <v>1304</v>
      </c>
      <c r="D275" s="49"/>
      <c r="E275" s="213"/>
      <c r="F275" s="61"/>
      <c r="G275" s="143"/>
    </row>
    <row r="276" spans="2:9" ht="30">
      <c r="B276" s="339">
        <v>100435</v>
      </c>
      <c r="C276" s="10" t="str">
        <f>IFERROR(VLOOKUP($B276,'SINTETICO 03-2025'!B11:E9663,2,FALSE),IFERROR(VLOOKUP($B276,'INSUMOS 03-2025'!$A:$F,2,FALSE),"CÓDIGO NÃO ENCONTRADO"))</f>
        <v>RUFO EM FIBROCIMENTO PARA TELHA ONDULADA E = 6 MM, ABA DE 26 CM, INCLUSO TRANSPORTE VERTICAL, EXCETO CONTRARRUFO. AF_07/2019</v>
      </c>
      <c r="D276" s="13" t="str">
        <f>IFERROR(VLOOKUP($B276,'SINTETICO 03-2025'!B11:E9663,3,FALSE),IFERROR(VLOOKUP($B276,'INSUMOS 03-2025'!$A:$F,3,FALSE),"CÓDIGO NÃO ENCONTRADO"))</f>
        <v>M</v>
      </c>
      <c r="E276" s="168">
        <f>17.3+3.05+3.05</f>
        <v>23.400000000000002</v>
      </c>
      <c r="F276" s="58">
        <f>IFERROR((VLOOKUP($B276,'SINTETICO 03-2025'!B11:E9663,4,FALSE)),IFERROR(DOLLAR(VLOOKUP($B276,'INSUMOS 03-2025'!$A:$F,5,FALSE)),"CÓDIGO NÃO ENCONTRADO"))</f>
        <v>53.53</v>
      </c>
      <c r="G276" s="147">
        <f>IFERROR(ROUND(F276*E276,2),"CÓDIGO NÃO ENCONTRADO")</f>
        <v>1252.5999999999999</v>
      </c>
      <c r="I276" s="205"/>
    </row>
    <row r="277" spans="2:9" ht="45">
      <c r="B277" s="339">
        <v>92580</v>
      </c>
      <c r="C277" s="10" t="str">
        <f>IFERROR(VLOOKUP($B277,'SINTETICO 03-2025'!B11:E9663,2,FALSE),IFERROR(VLOOKUP($B277,'INSUMOS 03-2025'!$A:$F,2,FALSE),"CÓDIGO NÃO ENCONTRADO"))</f>
        <v>TRAMA DE AÇO COMPOSTA POR TERÇAS PARA TELHADOS DE ATÉ 2 ÁGUAS PARA TELHA ONDULADA DE FIBROCIMENTO, METÁLICA, PLÁSTICA OU TERMOACÚSTICA, INCLUSO TRANSPORTE VERTICAL. AF_07/2019</v>
      </c>
      <c r="D277" s="13" t="str">
        <f>IFERROR(VLOOKUP($B277,'SINTETICO 03-2025'!B11:E9663,3,FALSE),IFERROR(VLOOKUP($B277,'INSUMOS 03-2025'!$A:$F,3,FALSE),"CÓDIGO NÃO ENCONTRADO"))</f>
        <v>M2</v>
      </c>
      <c r="E277" s="168">
        <v>57.98</v>
      </c>
      <c r="F277" s="58">
        <f>IFERROR((VLOOKUP($B277,'SINTETICO 03-2025'!B11:E9663,4,FALSE)),IFERROR(DOLLAR(VLOOKUP($B277,'INSUMOS 03-2025'!$A:$F,5,FALSE)),"CÓDIGO NÃO ENCONTRADO"))</f>
        <v>47.22</v>
      </c>
      <c r="G277" s="147">
        <f>IFERROR(ROUND(F277*E277,2),"CÓDIGO NÃO ENCONTRADO")</f>
        <v>2737.82</v>
      </c>
    </row>
    <row r="278" spans="2:9" ht="45">
      <c r="B278" s="339">
        <v>94207</v>
      </c>
      <c r="C278" s="10" t="str">
        <f>IFERROR(VLOOKUP($B278,'SINTETICO 03-2025'!B11:E9663,2,FALSE),IFERROR(VLOOKUP($B278,'INSUMOS 03-2025'!$A:$F,2,FALSE),"CÓDIGO NÃO ENCONTRADO"))</f>
        <v>TELHAMENTO COM TELHA ONDULADA DE FIBROCIMENTO E = 6 MM, COM RECOBRIMENTO LATERAL DE 1/4 DE ONDA PARA TELHADO COM INCLINAÇÃO MAIOR QUE 10°, COM ATÉ 2 ÁGUAS, INCLUSO IÇAMENTO. AF_07/2019</v>
      </c>
      <c r="D278" s="13" t="str">
        <f>IFERROR(VLOOKUP($B278,'SINTETICO 03-2025'!B11:E9663,3,FALSE),IFERROR(VLOOKUP($B278,'INSUMOS 03-2025'!$A:$F,3,FALSE),"CÓDIGO NÃO ENCONTRADO"))</f>
        <v>M2</v>
      </c>
      <c r="E278" s="168">
        <v>57.95</v>
      </c>
      <c r="F278" s="58">
        <f>IFERROR((VLOOKUP($B278,'SINTETICO 03-2025'!B11:E9663,4,FALSE)),IFERROR(DOLLAR(VLOOKUP($B278,'INSUMOS 03-2025'!$A:$F,5,FALSE)),"CÓDIGO NÃO ENCONTRADO"))</f>
        <v>42.42</v>
      </c>
      <c r="G278" s="147">
        <f>IFERROR(ROUND(F278*E278,2),"CÓDIGO NÃO ENCONTRADO")</f>
        <v>2458.2399999999998</v>
      </c>
    </row>
    <row r="279" spans="2:9">
      <c r="B279" s="339">
        <v>100717</v>
      </c>
      <c r="C279" s="10" t="str">
        <f>IFERROR(VLOOKUP($B279,'SINTETICO 03-2025'!B11:E9663,2,FALSE),IFERROR(VLOOKUP($B279,'INSUMOS 03-2025'!$A:$F,2,FALSE),"CÓDIGO NÃO ENCONTRADO"))</f>
        <v>LIXAMENTO MANUAL EM SUPERFÍCIES METÁLICAS EM OBRA. AF_01/2020</v>
      </c>
      <c r="D279" s="13" t="str">
        <f>IFERROR(VLOOKUP($B279,'SINTETICO 03-2025'!B11:E9663,3,FALSE),IFERROR(VLOOKUP($B279,'INSUMOS 03-2025'!$A:$F,3,FALSE),"CÓDIGO NÃO ENCONTRADO"))</f>
        <v>M2</v>
      </c>
      <c r="E279" s="168">
        <f>E278*0.5</f>
        <v>28.975000000000001</v>
      </c>
      <c r="F279" s="58">
        <f>IFERROR((VLOOKUP($B279,'SINTETICO 03-2025'!B11:E9663,4,FALSE)),IFERROR(DOLLAR(VLOOKUP($B279,'INSUMOS 03-2025'!$A:$F,5,FALSE)),"CÓDIGO NÃO ENCONTRADO"))</f>
        <v>11.08</v>
      </c>
      <c r="G279" s="147">
        <f>IFERROR(ROUND(F279*E279,2),"CÓDIGO NÃO ENCONTRADO")</f>
        <v>321.04000000000002</v>
      </c>
      <c r="H279" t="s">
        <v>7872</v>
      </c>
    </row>
    <row r="280" spans="2:9" ht="45">
      <c r="B280" s="339">
        <v>100725</v>
      </c>
      <c r="C280" s="10" t="str">
        <f>IFERROR(VLOOKUP($B280,'SINTETICO 03-2025'!B11:E9663,2,FALSE),IFERROR(VLOOKUP($B280,'INSUMOS 03-2025'!$A:$F,2,FALSE),"CÓDIGO NÃO ENCONTRADO"))</f>
        <v>PINTURA COM TINTA ALQUÍDICA DE FUNDO E ACABAMENTO (ESMALTE SINTÉTICO GRAFITE) PULVERIZADA SOBRE SUPERFÍCIES METÁLICAS (EXCETO PERFIL) EXECUTADO EM OBRA (POR DEMÃO). AF_01/2020_PE</v>
      </c>
      <c r="D280" s="13" t="str">
        <f>IFERROR(VLOOKUP($B280,'SINTETICO 03-2025'!B11:E9663,3,FALSE),IFERROR(VLOOKUP($B280,'INSUMOS 03-2025'!$A:$F,3,FALSE),"CÓDIGO NÃO ENCONTRADO"))</f>
        <v>M2</v>
      </c>
      <c r="E280" s="168">
        <f>E279</f>
        <v>28.975000000000001</v>
      </c>
      <c r="F280" s="58">
        <f>IFERROR((VLOOKUP($B280,'SINTETICO 03-2025'!B11:E9663,4,FALSE)),IFERROR(DOLLAR(VLOOKUP($B280,'INSUMOS 03-2025'!$A:$F,5,FALSE)),"CÓDIGO NÃO ENCONTRADO"))</f>
        <v>28.76</v>
      </c>
      <c r="G280" s="147">
        <f>IFERROR(ROUND(F280*E280,2),"CÓDIGO NÃO ENCONTRADO")</f>
        <v>833.32</v>
      </c>
    </row>
    <row r="281" spans="2:9" ht="30" customHeight="1">
      <c r="B281" s="229"/>
      <c r="C281" s="66"/>
      <c r="D281" s="64"/>
      <c r="E281" s="215"/>
      <c r="F281" s="67" t="s">
        <v>3232</v>
      </c>
      <c r="G281" s="148">
        <f>SUM(G276:G280)</f>
        <v>7603.0199999999995</v>
      </c>
    </row>
    <row r="282" spans="2:9">
      <c r="B282" s="228" t="s">
        <v>1767</v>
      </c>
      <c r="C282" s="51" t="s">
        <v>2786</v>
      </c>
      <c r="D282" s="49"/>
      <c r="E282" s="213"/>
      <c r="F282" s="61"/>
      <c r="G282" s="143"/>
    </row>
    <row r="283" spans="2:9">
      <c r="B283" s="339" t="str">
        <f>'F-COMPOSIÇÕES '!A81</f>
        <v>CPU 10/SLU/DF</v>
      </c>
      <c r="C283" s="10" t="str">
        <f>'F-COMPOSIÇÕES '!B81</f>
        <v>PLACA DE OBRA EM AÇO GALVANIZADO</v>
      </c>
      <c r="D283" s="13" t="str">
        <f>'F-COMPOSIÇÕES '!D81</f>
        <v>M2</v>
      </c>
      <c r="E283" s="168">
        <f>5*0.8*0.5</f>
        <v>2</v>
      </c>
      <c r="F283" s="58">
        <f>'F-COMPOSIÇÕES '!G81</f>
        <v>254.34629999999999</v>
      </c>
      <c r="G283" s="147">
        <f>IFERROR(ROUND(F283*E283,2),"CÓDIGO NÃO ENCONTRADO")</f>
        <v>508.69</v>
      </c>
      <c r="I283" s="205"/>
    </row>
    <row r="284" spans="2:9">
      <c r="B284" s="229"/>
      <c r="C284" s="66"/>
      <c r="D284" s="64"/>
      <c r="E284" s="215"/>
      <c r="F284" s="67" t="s">
        <v>3233</v>
      </c>
      <c r="G284" s="148">
        <f>SUM(G283)</f>
        <v>508.69</v>
      </c>
    </row>
    <row r="285" spans="2:9">
      <c r="B285" s="228">
        <v>6</v>
      </c>
      <c r="C285" s="51" t="s">
        <v>1582</v>
      </c>
      <c r="D285" s="49"/>
      <c r="E285" s="213"/>
      <c r="F285" s="61"/>
      <c r="G285" s="143"/>
    </row>
    <row r="286" spans="2:9">
      <c r="B286" s="228" t="s">
        <v>1583</v>
      </c>
      <c r="C286" s="51" t="s">
        <v>1740</v>
      </c>
      <c r="D286" s="49"/>
      <c r="E286" s="213"/>
      <c r="F286" s="61"/>
      <c r="G286" s="143"/>
      <c r="I286" s="205"/>
    </row>
    <row r="287" spans="2:9">
      <c r="B287" s="228" t="s">
        <v>1744</v>
      </c>
      <c r="C287" s="51" t="s">
        <v>1745</v>
      </c>
      <c r="D287" s="49"/>
      <c r="E287" s="213"/>
      <c r="F287" s="61"/>
      <c r="G287" s="143"/>
    </row>
    <row r="288" spans="2:9" ht="30">
      <c r="B288" s="339">
        <v>100576</v>
      </c>
      <c r="C288" s="10" t="str">
        <f>IFERROR(VLOOKUP($B288,'SINTETICO 03-2025'!B11:E9663,2,FALSE),IFERROR(VLOOKUP($B288,'INSUMOS 03-2025'!$A:$F,2,FALSE),"CÓDIGO NÃO ENCONTRADO"))</f>
        <v>REGULARIZAÇÃO E COMPACTAÇÃO DE SUBLEITO DE SOLO PREDOMINANTEMENTE ARGILOSO, PARA OBRAS DE CONSTRUÇÃO DE PAVIMENTOS. AF_09/2024</v>
      </c>
      <c r="D288" s="13" t="str">
        <f>IFERROR(VLOOKUP($B288,'SINTETICO 03-2025'!B11:E9663,3,FALSE),IFERROR(VLOOKUP($B288,'INSUMOS 03-2025'!$A:$F,3,FALSE),"CÓDIGO NÃO ENCONTRADO"))</f>
        <v>M2</v>
      </c>
      <c r="E288" s="217">
        <f>E290</f>
        <v>280.39999999999998</v>
      </c>
      <c r="F288" s="58">
        <f>IFERROR((VLOOKUP($B288,'SINTETICO 03-2025'!B11:E9663,4,FALSE)),IFERROR(DOLLAR(VLOOKUP($B288,'INSUMOS 03-2025'!$A:$F,5,FALSE)),"CÓDIGO NÃO ENCONTRADO"))</f>
        <v>2.12</v>
      </c>
      <c r="G288" s="147">
        <f>IFERROR(ROUND(F288*E288,2),"CÓDIGO NÃO ENCONTRADO")</f>
        <v>594.45000000000005</v>
      </c>
    </row>
    <row r="289" spans="1:16384" customFormat="1" ht="30">
      <c r="B289" s="339">
        <v>96396</v>
      </c>
      <c r="C289" s="10" t="str">
        <f>IFERROR(VLOOKUP($B289,'SINTETICO 03-2025'!B11:E9663,2,FALSE),IFERROR(VLOOKUP($B289,'INSUMOS 03-2025'!$A:$F,2,FALSE),"CÓDIGO NÃO ENCONTRADO"))</f>
        <v>CONSTRUÇÃO DE BASE E SUB-BASE PARA PAVIMENTAÇÃO DE BRITA GRADUADA SIMPLES, COM ESPESSURA DE 15 CM - EXCLUSIVE CARGA E TRANSPORTE. AF_09/2024</v>
      </c>
      <c r="D289" s="13" t="str">
        <f>IFERROR(VLOOKUP($B289,'SINTETICO 03-2025'!B11:E9663,3,FALSE),IFERROR(VLOOKUP($B289,'INSUMOS 03-2025'!$A:$F,3,FALSE),"CÓDIGO NÃO ENCONTRADO"))</f>
        <v>M3</v>
      </c>
      <c r="E289" s="217">
        <f>E290*0.1</f>
        <v>28.04</v>
      </c>
      <c r="F289" s="58">
        <f>IFERROR((VLOOKUP($B289,'SINTETICO 03-2025'!B11:E9663,4,FALSE)),IFERROR(DOLLAR(VLOOKUP($B289,'INSUMOS 03-2025'!$A:$F,5,FALSE)),"CÓDIGO NÃO ENCONTRADO"))</f>
        <v>304.3</v>
      </c>
      <c r="G289" s="147">
        <f>IFERROR(ROUND(F289*E289,2),"CÓDIGO NÃO ENCONTRADO")</f>
        <v>8532.57</v>
      </c>
    </row>
    <row r="290" spans="1:16384" customFormat="1" ht="30">
      <c r="B290" s="339">
        <v>92397</v>
      </c>
      <c r="C290" s="10" t="str">
        <f>IFERROR(VLOOKUP($B290,'SINTETICO 03-2025'!B11:E9663,2,FALSE),IFERROR(VLOOKUP($B290,'INSUMOS 03-2025'!$A:$F,2,FALSE),"CÓDIGO NÃO ENCONTRADO"))</f>
        <v>EXECUÇÃO DE PAVIMENTO EM PISO INTERTRAVADO, COM BLOCO RETANGULAR COR NATURAL DE 20 X 10 CM, ESPESSURA 6 CM. AF_10/2022</v>
      </c>
      <c r="D290" s="13" t="str">
        <f>IFERROR(VLOOKUP($B290,'SINTETICO 03-2025'!B11:E9663,3,FALSE),IFERROR(VLOOKUP($B290,'INSUMOS 03-2025'!$A:$F,3,FALSE),"CÓDIGO NÃO ENCONTRADO"))</f>
        <v>M2</v>
      </c>
      <c r="E290" s="217">
        <v>280.39999999999998</v>
      </c>
      <c r="F290" s="58">
        <f>IFERROR((VLOOKUP($B290,'SINTETICO 03-2025'!B11:E9663,4,FALSE)),IFERROR(DOLLAR(VLOOKUP($B290,'INSUMOS 03-2025'!$A:$F,5,FALSE)),"CÓDIGO NÃO ENCONTRADO"))</f>
        <v>87.62</v>
      </c>
      <c r="G290" s="147">
        <f>IFERROR(ROUND(F290*E290,2),"CÓDIGO NÃO ENCONTRADO")</f>
        <v>24568.65</v>
      </c>
    </row>
    <row r="291" spans="1:16384" customFormat="1" ht="30">
      <c r="B291" s="339">
        <v>95878</v>
      </c>
      <c r="C291" s="10" t="str">
        <f>IFERROR(VLOOKUP($B291,'SINTETICO 03-2025'!B11:E9663,2,FALSE),IFERROR(VLOOKUP($B291,'INSUMOS 03-2025'!$A:$F,2,FALSE),"CÓDIGO NÃO ENCONTRADO"))</f>
        <v>TRANSPORTE COM CAMINHÃO BASCULANTE DE 10 M³, EM VIA URBANA PAVIMENTADA, DMT ATÉ 30 KM (UNIDADE: TXKM). AF_07/2020</v>
      </c>
      <c r="D291" s="13" t="str">
        <f>IFERROR(VLOOKUP($B291,'SINTETICO 03-2025'!B11:E9663,3,FALSE),IFERROR(VLOOKUP($B291,'INSUMOS 03-2025'!$A:$F,3,FALSE),"CÓDIGO NÃO ENCONTRADO"))</f>
        <v>TXKM</v>
      </c>
      <c r="E291" s="217">
        <f>E290*0.1716*10</f>
        <v>481.16639999999995</v>
      </c>
      <c r="F291" s="58">
        <f>IFERROR((VLOOKUP($B291,'SINTETICO 03-2025'!B11:E9663,4,FALSE)),IFERROR(DOLLAR(VLOOKUP($B291,'INSUMOS 03-2025'!$A:$F,5,FALSE)),"CÓDIGO NÃO ENCONTRADO"))</f>
        <v>1.76</v>
      </c>
      <c r="G291" s="147">
        <f>IFERROR(ROUND(F291*E291,2),"CÓDIGO NÃO ENCONTRADO")</f>
        <v>846.85</v>
      </c>
    </row>
    <row r="292" spans="1:16384" customFormat="1" ht="30">
      <c r="B292" s="339">
        <v>94263</v>
      </c>
      <c r="C292" s="10" t="str">
        <f>IFERROR(VLOOKUP($B292,'SINTETICO 03-2025'!B11:E9663,2,FALSE),IFERROR(VLOOKUP($B292,'INSUMOS 03-2025'!$A:$F,2,FALSE),"CÓDIGO NÃO ENCONTRADO"))</f>
        <v>GUIA (MEIO-FIO) CONCRETO, MOLDADA  IN LOCO  EM TRECHO RETO COM EXTRUSORA, 13 CM BASE X 22 CM ALTURA. AF_01/2024</v>
      </c>
      <c r="D292" s="13" t="str">
        <f>IFERROR(VLOOKUP($B292,'SINTETICO 03-2025'!B11:E9663,3,FALSE),IFERROR(VLOOKUP($B292,'INSUMOS 03-2025'!$A:$F,3,FALSE),"CÓDIGO NÃO ENCONTRADO"))</f>
        <v>M</v>
      </c>
      <c r="E292" s="217">
        <f>4.34+0.48+1.88+1.15</f>
        <v>7.85</v>
      </c>
      <c r="F292" s="58">
        <f>IFERROR((VLOOKUP($B292,'SINTETICO 03-2025'!B11:E9663,4,FALSE)),IFERROR(DOLLAR(VLOOKUP($B292,'INSUMOS 03-2025'!$A:$F,5,FALSE)),"CÓDIGO NÃO ENCONTRADO"))</f>
        <v>35.799999999999997</v>
      </c>
      <c r="G292" s="147">
        <f>IFERROR(ROUND(F292*E292,2),"CÓDIGO NÃO ENCONTRADO")</f>
        <v>281.02999999999997</v>
      </c>
    </row>
    <row r="293" spans="1:16384" customFormat="1">
      <c r="B293" s="229"/>
      <c r="C293" s="66"/>
      <c r="D293" s="64"/>
      <c r="E293" s="215"/>
      <c r="F293" s="67" t="s">
        <v>3234</v>
      </c>
      <c r="G293" s="148">
        <f>SUM(G288:G292)</f>
        <v>34823.549999999996</v>
      </c>
    </row>
    <row r="294" spans="1:16384" customFormat="1">
      <c r="B294" s="228" t="s">
        <v>1746</v>
      </c>
      <c r="C294" s="51" t="s">
        <v>1748</v>
      </c>
      <c r="D294" s="49"/>
      <c r="E294" s="213"/>
      <c r="F294" s="61"/>
      <c r="G294" s="143"/>
    </row>
    <row r="295" spans="1:16384" customFormat="1">
      <c r="B295" s="339">
        <v>98504</v>
      </c>
      <c r="C295" s="10" t="str">
        <f>IFERROR(VLOOKUP($B295,'SINTETICO 03-2025'!B11:E9663,2,FALSE),IFERROR(VLOOKUP($B295,'INSUMOS 03-2025'!$A:$F,2,FALSE),"CÓDIGO NÃO ENCONTRADO"))</f>
        <v>PLANTIO DE GRAMA BATATAIS EM PLACAS. AF_07/2024</v>
      </c>
      <c r="D295" s="13" t="str">
        <f>IFERROR(VLOOKUP($B295,'SINTETICO 03-2025'!B11:E9663,3,FALSE),IFERROR(VLOOKUP($B295,'INSUMOS 03-2025'!$A:$F,3,FALSE),"CÓDIGO NÃO ENCONTRADO"))</f>
        <v>M2</v>
      </c>
      <c r="E295" s="217">
        <f>140</f>
        <v>140</v>
      </c>
      <c r="F295" s="58">
        <f>IFERROR((VLOOKUP($B295,'SINTETICO 03-2025'!B11:E9663,4,FALSE)),IFERROR(DOLLAR(VLOOKUP($B295,'INSUMOS 03-2025'!$A:$F,5,FALSE)),"CÓDIGO NÃO ENCONTRADO"))</f>
        <v>16.91</v>
      </c>
      <c r="G295" s="147">
        <f>IFERROR(ROUND(F295*E295,2),"CÓDIGO NÃO ENCONTRADO")</f>
        <v>2367.4</v>
      </c>
      <c r="I295" s="205"/>
    </row>
    <row r="296" spans="1:16384" customFormat="1">
      <c r="B296" s="339">
        <v>98509</v>
      </c>
      <c r="C296" s="10" t="str">
        <f>IFERROR(VLOOKUP($B296,'SINTETICO 03-2025'!B11:E9663,2,FALSE),IFERROR(VLOOKUP($B296,'INSUMOS 03-2025'!$A:$F,2,FALSE),"CÓDIGO NÃO ENCONTRADO"))</f>
        <v>PLANTIO DE ARBUSTO OU  CERCA VIVA. AF_07/2024</v>
      </c>
      <c r="D296" s="13" t="str">
        <f>IFERROR(VLOOKUP($B296,'SINTETICO 03-2025'!B11:E9663,3,FALSE),IFERROR(VLOOKUP($B296,'INSUMOS 03-2025'!$A:$F,3,FALSE),"CÓDIGO NÃO ENCONTRADO"))</f>
        <v>UN</v>
      </c>
      <c r="E296" s="217">
        <v>12</v>
      </c>
      <c r="F296" s="58">
        <f>IFERROR((VLOOKUP($B296,'SINTETICO 03-2025'!B11:E9663,4,FALSE)),IFERROR(DOLLAR(VLOOKUP($B296,'INSUMOS 03-2025'!$A:$F,5,FALSE)),"CÓDIGO NÃO ENCONTRADO"))</f>
        <v>55.02</v>
      </c>
      <c r="G296" s="147">
        <f>IFERROR(ROUND(F296*E296,2),"CÓDIGO NÃO ENCONTRADO")</f>
        <v>660.24</v>
      </c>
    </row>
    <row r="297" spans="1:16384" customFormat="1" ht="30">
      <c r="B297" s="339">
        <v>98511</v>
      </c>
      <c r="C297" s="10" t="str">
        <f>IFERROR(VLOOKUP($B297,'SINTETICO 03-2025'!B11:E9663,2,FALSE),IFERROR(VLOOKUP($B297,'INSUMOS 03-2025'!$A:$F,2,FALSE),"CÓDIGO NÃO ENCONTRADO"))</f>
        <v>PLANTIO DE ÁRVORE ORNAMENTAL COM ALTURA DE MUDA MAIOR QUE 2,00 M E MENOR OU IGUAL A 4,00 M . AF_07/2024</v>
      </c>
      <c r="D297" s="13" t="str">
        <f>IFERROR(VLOOKUP($B297,'SINTETICO 03-2025'!B11:E9663,3,FALSE),IFERROR(VLOOKUP($B297,'INSUMOS 03-2025'!$A:$F,3,FALSE),"CÓDIGO NÃO ENCONTRADO"))</f>
        <v>UN</v>
      </c>
      <c r="E297" s="217">
        <v>4</v>
      </c>
      <c r="F297" s="58">
        <f>IFERROR((VLOOKUP($B297,'SINTETICO 03-2025'!B11:E9663,4,FALSE)),IFERROR(DOLLAR(VLOOKUP($B297,'INSUMOS 03-2025'!$A:$F,5,FALSE)),"CÓDIGO NÃO ENCONTRADO"))</f>
        <v>166.54</v>
      </c>
      <c r="G297" s="147">
        <f>IFERROR(ROUND(F297*E297,2),"CÓDIGO NÃO ENCONTRADO")</f>
        <v>666.16</v>
      </c>
    </row>
    <row r="298" spans="1:16384" customFormat="1">
      <c r="B298" s="229"/>
      <c r="C298" s="66"/>
      <c r="D298" s="64"/>
      <c r="E298" s="215"/>
      <c r="F298" s="67" t="s">
        <v>1769</v>
      </c>
      <c r="G298" s="148">
        <f>SUM(G295:G297)</f>
        <v>3693.8</v>
      </c>
    </row>
    <row r="299" spans="1:16384" customFormat="1">
      <c r="A299" s="140">
        <v>93205</v>
      </c>
      <c r="B299" s="228" t="s">
        <v>1584</v>
      </c>
      <c r="C299" s="51" t="s">
        <v>3228</v>
      </c>
      <c r="D299" s="49"/>
      <c r="E299" s="213"/>
      <c r="F299" s="61"/>
      <c r="G299" s="143"/>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87">
        <v>93205</v>
      </c>
      <c r="AL299" s="3">
        <v>93205</v>
      </c>
      <c r="AM299" s="3">
        <v>93205</v>
      </c>
      <c r="AN299" s="3">
        <v>93205</v>
      </c>
      <c r="AO299" s="3">
        <v>93205</v>
      </c>
      <c r="AP299" s="3">
        <v>93205</v>
      </c>
      <c r="AQ299" s="3">
        <v>93205</v>
      </c>
      <c r="AR299" s="3">
        <v>93205</v>
      </c>
      <c r="AS299" s="3">
        <v>93205</v>
      </c>
      <c r="AT299" s="3">
        <v>93205</v>
      </c>
      <c r="AU299" s="3">
        <v>93205</v>
      </c>
      <c r="AV299" s="3">
        <v>93205</v>
      </c>
      <c r="AW299" s="3">
        <v>93205</v>
      </c>
      <c r="AX299" s="3">
        <v>93205</v>
      </c>
      <c r="AY299" s="3">
        <v>93205</v>
      </c>
      <c r="AZ299" s="3">
        <v>93205</v>
      </c>
      <c r="BA299" s="3">
        <v>93205</v>
      </c>
      <c r="BB299" s="3">
        <v>93205</v>
      </c>
      <c r="BC299" s="3">
        <v>93205</v>
      </c>
      <c r="BD299" s="3">
        <v>93205</v>
      </c>
      <c r="BE299" s="3">
        <v>93205</v>
      </c>
      <c r="BF299" s="3">
        <v>93205</v>
      </c>
      <c r="BG299" s="3">
        <v>93205</v>
      </c>
      <c r="BH299" s="3">
        <v>93205</v>
      </c>
      <c r="BI299" s="3">
        <v>93205</v>
      </c>
      <c r="BJ299" s="3">
        <v>93205</v>
      </c>
      <c r="BK299" s="3">
        <v>93205</v>
      </c>
      <c r="BL299" s="3">
        <v>93205</v>
      </c>
      <c r="BM299" s="3">
        <v>93205</v>
      </c>
      <c r="BN299" s="3">
        <v>93205</v>
      </c>
      <c r="BO299" s="3">
        <v>93205</v>
      </c>
      <c r="BP299" s="3">
        <v>93205</v>
      </c>
      <c r="BQ299" s="3">
        <v>93205</v>
      </c>
      <c r="BR299" s="3">
        <v>93205</v>
      </c>
      <c r="BS299" s="3">
        <v>93205</v>
      </c>
      <c r="BT299" s="3">
        <v>93205</v>
      </c>
      <c r="BU299" s="3">
        <v>93205</v>
      </c>
      <c r="BV299" s="3">
        <v>93205</v>
      </c>
      <c r="BW299" s="3">
        <v>93205</v>
      </c>
      <c r="BX299" s="3">
        <v>93205</v>
      </c>
      <c r="BY299" s="3">
        <v>93205</v>
      </c>
      <c r="BZ299" s="3">
        <v>93205</v>
      </c>
      <c r="CA299" s="3">
        <v>93205</v>
      </c>
      <c r="CB299" s="3">
        <v>93205</v>
      </c>
      <c r="CC299" s="3">
        <v>93205</v>
      </c>
      <c r="CD299" s="3">
        <v>93205</v>
      </c>
      <c r="CE299" s="3">
        <v>93205</v>
      </c>
      <c r="CF299" s="3">
        <v>93205</v>
      </c>
      <c r="CG299" s="3">
        <v>93205</v>
      </c>
      <c r="CH299" s="3">
        <v>93205</v>
      </c>
      <c r="CI299" s="3">
        <v>93205</v>
      </c>
      <c r="CJ299" s="3">
        <v>93205</v>
      </c>
      <c r="CK299" s="3">
        <v>93205</v>
      </c>
      <c r="CL299" s="3">
        <v>93205</v>
      </c>
      <c r="CM299" s="3">
        <v>93205</v>
      </c>
      <c r="CN299" s="3">
        <v>93205</v>
      </c>
      <c r="CO299" s="3">
        <v>93205</v>
      </c>
      <c r="CP299" s="3">
        <v>93205</v>
      </c>
      <c r="CQ299" s="3">
        <v>93205</v>
      </c>
      <c r="CR299" s="3">
        <v>93205</v>
      </c>
      <c r="CS299" s="3">
        <v>93205</v>
      </c>
      <c r="CT299" s="3">
        <v>93205</v>
      </c>
      <c r="CU299" s="3">
        <v>93205</v>
      </c>
      <c r="CV299" s="3">
        <v>93205</v>
      </c>
      <c r="CW299" s="3">
        <v>93205</v>
      </c>
      <c r="CX299" s="3">
        <v>93205</v>
      </c>
      <c r="CY299" s="3">
        <v>93205</v>
      </c>
      <c r="CZ299" s="3">
        <v>93205</v>
      </c>
      <c r="DA299" s="3">
        <v>93205</v>
      </c>
      <c r="DB299" s="3">
        <v>93205</v>
      </c>
      <c r="DC299" s="3">
        <v>93205</v>
      </c>
      <c r="DD299" s="3">
        <v>93205</v>
      </c>
      <c r="DE299" s="3">
        <v>93205</v>
      </c>
      <c r="DF299" s="3">
        <v>93205</v>
      </c>
      <c r="DG299" s="3">
        <v>93205</v>
      </c>
      <c r="DH299" s="3">
        <v>93205</v>
      </c>
      <c r="DI299" s="3">
        <v>93205</v>
      </c>
      <c r="DJ299" s="3">
        <v>93205</v>
      </c>
      <c r="DK299" s="3">
        <v>93205</v>
      </c>
      <c r="DL299" s="3">
        <v>93205</v>
      </c>
      <c r="DM299" s="3">
        <v>93205</v>
      </c>
      <c r="DN299" s="3">
        <v>93205</v>
      </c>
      <c r="DO299" s="3">
        <v>93205</v>
      </c>
      <c r="DP299" s="3">
        <v>93205</v>
      </c>
      <c r="DQ299" s="3">
        <v>93205</v>
      </c>
      <c r="DR299" s="3">
        <v>93205</v>
      </c>
      <c r="DS299" s="3">
        <v>93205</v>
      </c>
      <c r="DT299" s="3">
        <v>93205</v>
      </c>
      <c r="DU299" s="3">
        <v>93205</v>
      </c>
      <c r="DV299" s="3">
        <v>93205</v>
      </c>
      <c r="DW299" s="3">
        <v>93205</v>
      </c>
      <c r="DX299" s="3">
        <v>93205</v>
      </c>
      <c r="DY299" s="3">
        <v>93205</v>
      </c>
      <c r="DZ299" s="3">
        <v>93205</v>
      </c>
      <c r="EA299" s="3">
        <v>93205</v>
      </c>
      <c r="EB299" s="3">
        <v>93205</v>
      </c>
      <c r="EC299" s="3">
        <v>93205</v>
      </c>
      <c r="ED299" s="3">
        <v>93205</v>
      </c>
      <c r="EE299" s="3">
        <v>93205</v>
      </c>
      <c r="EF299" s="3">
        <v>93205</v>
      </c>
      <c r="EG299" s="3">
        <v>93205</v>
      </c>
      <c r="EH299" s="3">
        <v>93205</v>
      </c>
      <c r="EI299" s="3">
        <v>93205</v>
      </c>
      <c r="EJ299" s="3">
        <v>93205</v>
      </c>
      <c r="EK299" s="3">
        <v>93205</v>
      </c>
      <c r="EL299" s="3">
        <v>93205</v>
      </c>
      <c r="EM299" s="3">
        <v>93205</v>
      </c>
      <c r="EN299" s="3">
        <v>93205</v>
      </c>
      <c r="EO299" s="3">
        <v>93205</v>
      </c>
      <c r="EP299" s="3">
        <v>93205</v>
      </c>
      <c r="EQ299" s="3">
        <v>93205</v>
      </c>
      <c r="ER299" s="3">
        <v>93205</v>
      </c>
      <c r="ES299" s="3">
        <v>93205</v>
      </c>
      <c r="ET299" s="3">
        <v>93205</v>
      </c>
      <c r="EU299" s="3">
        <v>93205</v>
      </c>
      <c r="EV299" s="3">
        <v>93205</v>
      </c>
      <c r="EW299" s="3">
        <v>93205</v>
      </c>
      <c r="EX299" s="3">
        <v>93205</v>
      </c>
      <c r="EY299" s="3">
        <v>93205</v>
      </c>
      <c r="EZ299" s="3">
        <v>93205</v>
      </c>
      <c r="FA299" s="3">
        <v>93205</v>
      </c>
      <c r="FB299" s="3">
        <v>93205</v>
      </c>
      <c r="FC299" s="3">
        <v>93205</v>
      </c>
      <c r="FD299" s="3">
        <v>93205</v>
      </c>
      <c r="FE299" s="3">
        <v>93205</v>
      </c>
      <c r="FF299" s="3">
        <v>93205</v>
      </c>
      <c r="FG299" s="3">
        <v>93205</v>
      </c>
      <c r="FH299" s="3">
        <v>93205</v>
      </c>
      <c r="FI299" s="3">
        <v>93205</v>
      </c>
      <c r="FJ299" s="3">
        <v>93205</v>
      </c>
      <c r="FK299" s="3">
        <v>93205</v>
      </c>
      <c r="FL299" s="3">
        <v>93205</v>
      </c>
      <c r="FM299" s="3">
        <v>93205</v>
      </c>
      <c r="FN299" s="3">
        <v>93205</v>
      </c>
      <c r="FO299" s="3">
        <v>93205</v>
      </c>
      <c r="FP299" s="3">
        <v>93205</v>
      </c>
      <c r="FQ299" s="3">
        <v>93205</v>
      </c>
      <c r="FR299" s="3">
        <v>93205</v>
      </c>
      <c r="FS299" s="3">
        <v>93205</v>
      </c>
      <c r="FT299" s="3">
        <v>93205</v>
      </c>
      <c r="FU299" s="3">
        <v>93205</v>
      </c>
      <c r="FV299" s="3">
        <v>93205</v>
      </c>
      <c r="FW299" s="3">
        <v>93205</v>
      </c>
      <c r="FX299" s="3">
        <v>93205</v>
      </c>
      <c r="FY299" s="3">
        <v>93205</v>
      </c>
      <c r="FZ299" s="3">
        <v>93205</v>
      </c>
      <c r="GA299" s="3">
        <v>93205</v>
      </c>
      <c r="GB299" s="3">
        <v>93205</v>
      </c>
      <c r="GC299" s="3">
        <v>93205</v>
      </c>
      <c r="GD299" s="3">
        <v>93205</v>
      </c>
      <c r="GE299" s="3">
        <v>93205</v>
      </c>
      <c r="GF299" s="3">
        <v>93205</v>
      </c>
      <c r="GG299" s="3">
        <v>93205</v>
      </c>
      <c r="GH299" s="3">
        <v>93205</v>
      </c>
      <c r="GI299" s="3">
        <v>93205</v>
      </c>
      <c r="GJ299" s="3">
        <v>93205</v>
      </c>
      <c r="GK299" s="3">
        <v>93205</v>
      </c>
      <c r="GL299" s="3">
        <v>93205</v>
      </c>
      <c r="GM299" s="3">
        <v>93205</v>
      </c>
      <c r="GN299" s="3">
        <v>93205</v>
      </c>
      <c r="GO299" s="3">
        <v>93205</v>
      </c>
      <c r="GP299" s="3">
        <v>93205</v>
      </c>
      <c r="GQ299" s="3">
        <v>93205</v>
      </c>
      <c r="GR299" s="3">
        <v>93205</v>
      </c>
      <c r="GS299" s="3">
        <v>93205</v>
      </c>
      <c r="GT299" s="3">
        <v>93205</v>
      </c>
      <c r="GU299" s="3">
        <v>93205</v>
      </c>
      <c r="GV299" s="3">
        <v>93205</v>
      </c>
      <c r="GW299" s="3">
        <v>93205</v>
      </c>
      <c r="GX299" s="3">
        <v>93205</v>
      </c>
      <c r="GY299" s="3">
        <v>93205</v>
      </c>
      <c r="GZ299" s="3">
        <v>93205</v>
      </c>
      <c r="HA299" s="3">
        <v>93205</v>
      </c>
      <c r="HB299" s="3">
        <v>93205</v>
      </c>
      <c r="HC299" s="3">
        <v>93205</v>
      </c>
      <c r="HD299" s="3">
        <v>93205</v>
      </c>
      <c r="HE299" s="3">
        <v>93205</v>
      </c>
      <c r="HF299" s="3">
        <v>93205</v>
      </c>
      <c r="HG299" s="3">
        <v>93205</v>
      </c>
      <c r="HH299" s="3">
        <v>93205</v>
      </c>
      <c r="HI299" s="3">
        <v>93205</v>
      </c>
      <c r="HJ299" s="3">
        <v>93205</v>
      </c>
      <c r="HK299" s="3">
        <v>93205</v>
      </c>
      <c r="HL299" s="3">
        <v>93205</v>
      </c>
      <c r="HM299" s="3">
        <v>93205</v>
      </c>
      <c r="HN299" s="3">
        <v>93205</v>
      </c>
      <c r="HO299" s="3">
        <v>93205</v>
      </c>
      <c r="HP299" s="3">
        <v>93205</v>
      </c>
      <c r="HQ299" s="3">
        <v>93205</v>
      </c>
      <c r="HR299" s="3">
        <v>93205</v>
      </c>
      <c r="HS299" s="3">
        <v>93205</v>
      </c>
      <c r="HT299" s="3">
        <v>93205</v>
      </c>
      <c r="HU299" s="3">
        <v>93205</v>
      </c>
      <c r="HV299" s="3">
        <v>93205</v>
      </c>
      <c r="HW299" s="3">
        <v>93205</v>
      </c>
      <c r="HX299" s="3">
        <v>93205</v>
      </c>
      <c r="HY299" s="3">
        <v>93205</v>
      </c>
      <c r="HZ299" s="3">
        <v>93205</v>
      </c>
      <c r="IA299" s="3">
        <v>93205</v>
      </c>
      <c r="IB299" s="3">
        <v>93205</v>
      </c>
      <c r="IC299" s="3">
        <v>93205</v>
      </c>
      <c r="ID299" s="3">
        <v>93205</v>
      </c>
      <c r="IE299" s="3">
        <v>93205</v>
      </c>
      <c r="IF299" s="3">
        <v>93205</v>
      </c>
      <c r="IG299" s="3">
        <v>93205</v>
      </c>
      <c r="IH299" s="3">
        <v>93205</v>
      </c>
      <c r="II299" s="3">
        <v>93205</v>
      </c>
      <c r="IJ299" s="3">
        <v>93205</v>
      </c>
      <c r="IK299" s="3">
        <v>93205</v>
      </c>
      <c r="IL299" s="3">
        <v>93205</v>
      </c>
      <c r="IM299" s="3">
        <v>93205</v>
      </c>
      <c r="IN299" s="3">
        <v>93205</v>
      </c>
      <c r="IO299" s="3">
        <v>93205</v>
      </c>
      <c r="IP299" s="3">
        <v>93205</v>
      </c>
      <c r="IQ299" s="3">
        <v>93205</v>
      </c>
      <c r="IR299" s="3">
        <v>93205</v>
      </c>
      <c r="IS299" s="3">
        <v>93205</v>
      </c>
      <c r="IT299" s="3">
        <v>93205</v>
      </c>
      <c r="IU299" s="3">
        <v>93205</v>
      </c>
      <c r="IV299" s="3">
        <v>93205</v>
      </c>
      <c r="IW299" s="3">
        <v>93205</v>
      </c>
      <c r="IX299" s="3">
        <v>93205</v>
      </c>
      <c r="IY299" s="3">
        <v>93205</v>
      </c>
      <c r="IZ299" s="3">
        <v>93205</v>
      </c>
      <c r="JA299" s="3">
        <v>93205</v>
      </c>
      <c r="JB299" s="3">
        <v>93205</v>
      </c>
      <c r="JC299" s="3">
        <v>93205</v>
      </c>
      <c r="JD299" s="3">
        <v>93205</v>
      </c>
      <c r="JE299" s="3">
        <v>93205</v>
      </c>
      <c r="JF299" s="3">
        <v>93205</v>
      </c>
      <c r="JG299" s="3">
        <v>93205</v>
      </c>
      <c r="JH299" s="3">
        <v>93205</v>
      </c>
      <c r="JI299" s="3">
        <v>93205</v>
      </c>
      <c r="JJ299" s="3">
        <v>93205</v>
      </c>
      <c r="JK299" s="3">
        <v>93205</v>
      </c>
      <c r="JL299" s="3">
        <v>93205</v>
      </c>
      <c r="JM299" s="3">
        <v>93205</v>
      </c>
      <c r="JN299" s="3">
        <v>93205</v>
      </c>
      <c r="JO299" s="3">
        <v>93205</v>
      </c>
      <c r="JP299" s="3">
        <v>93205</v>
      </c>
      <c r="JQ299" s="3">
        <v>93205</v>
      </c>
      <c r="JR299" s="3">
        <v>93205</v>
      </c>
      <c r="JS299" s="3">
        <v>93205</v>
      </c>
      <c r="JT299" s="3">
        <v>93205</v>
      </c>
      <c r="JU299" s="3">
        <v>93205</v>
      </c>
      <c r="JV299" s="3">
        <v>93205</v>
      </c>
      <c r="JW299" s="3">
        <v>93205</v>
      </c>
      <c r="JX299" s="3">
        <v>93205</v>
      </c>
      <c r="JY299" s="3">
        <v>93205</v>
      </c>
      <c r="JZ299" s="3">
        <v>93205</v>
      </c>
      <c r="KA299" s="3">
        <v>93205</v>
      </c>
      <c r="KB299" s="3">
        <v>93205</v>
      </c>
      <c r="KC299" s="3">
        <v>93205</v>
      </c>
      <c r="KD299" s="3">
        <v>93205</v>
      </c>
      <c r="KE299" s="3">
        <v>93205</v>
      </c>
      <c r="KF299" s="3">
        <v>93205</v>
      </c>
      <c r="KG299" s="3">
        <v>93205</v>
      </c>
      <c r="KH299" s="3">
        <v>93205</v>
      </c>
      <c r="KI299" s="3">
        <v>93205</v>
      </c>
      <c r="KJ299" s="3">
        <v>93205</v>
      </c>
      <c r="KK299" s="3">
        <v>93205</v>
      </c>
      <c r="KL299" s="3">
        <v>93205</v>
      </c>
      <c r="KM299" s="3">
        <v>93205</v>
      </c>
      <c r="KN299" s="3">
        <v>93205</v>
      </c>
      <c r="KO299" s="3">
        <v>93205</v>
      </c>
      <c r="KP299" s="3">
        <v>93205</v>
      </c>
      <c r="KQ299" s="3">
        <v>93205</v>
      </c>
      <c r="KR299" s="3">
        <v>93205</v>
      </c>
      <c r="KS299" s="3">
        <v>93205</v>
      </c>
      <c r="KT299" s="3">
        <v>93205</v>
      </c>
      <c r="KU299" s="3">
        <v>93205</v>
      </c>
      <c r="KV299" s="3">
        <v>93205</v>
      </c>
      <c r="KW299" s="3">
        <v>93205</v>
      </c>
      <c r="KX299" s="3">
        <v>93205</v>
      </c>
      <c r="KY299" s="3">
        <v>93205</v>
      </c>
      <c r="KZ299" s="3">
        <v>93205</v>
      </c>
      <c r="LA299" s="3">
        <v>93205</v>
      </c>
      <c r="LB299" s="3">
        <v>93205</v>
      </c>
      <c r="LC299" s="3">
        <v>93205</v>
      </c>
      <c r="LD299" s="3">
        <v>93205</v>
      </c>
      <c r="LE299" s="3">
        <v>93205</v>
      </c>
      <c r="LF299" s="3">
        <v>93205</v>
      </c>
      <c r="LG299" s="3">
        <v>93205</v>
      </c>
      <c r="LH299" s="3">
        <v>93205</v>
      </c>
      <c r="LI299" s="3">
        <v>93205</v>
      </c>
      <c r="LJ299" s="3">
        <v>93205</v>
      </c>
      <c r="LK299" s="3">
        <v>93205</v>
      </c>
      <c r="LL299" s="3">
        <v>93205</v>
      </c>
      <c r="LM299" s="3">
        <v>93205</v>
      </c>
      <c r="LN299" s="3">
        <v>93205</v>
      </c>
      <c r="LO299" s="3">
        <v>93205</v>
      </c>
      <c r="LP299" s="3">
        <v>93205</v>
      </c>
      <c r="LQ299" s="3">
        <v>93205</v>
      </c>
      <c r="LR299" s="3">
        <v>93205</v>
      </c>
      <c r="LS299" s="3">
        <v>93205</v>
      </c>
      <c r="LT299" s="3">
        <v>93205</v>
      </c>
      <c r="LU299" s="3">
        <v>93205</v>
      </c>
      <c r="LV299" s="3">
        <v>93205</v>
      </c>
      <c r="LW299" s="3">
        <v>93205</v>
      </c>
      <c r="LX299" s="3">
        <v>93205</v>
      </c>
      <c r="LY299" s="3">
        <v>93205</v>
      </c>
      <c r="LZ299" s="3">
        <v>93205</v>
      </c>
      <c r="MA299" s="3">
        <v>93205</v>
      </c>
      <c r="MB299" s="3">
        <v>93205</v>
      </c>
      <c r="MC299" s="3">
        <v>93205</v>
      </c>
      <c r="MD299" s="3">
        <v>93205</v>
      </c>
      <c r="ME299" s="3">
        <v>93205</v>
      </c>
      <c r="MF299" s="3">
        <v>93205</v>
      </c>
      <c r="MG299" s="3">
        <v>93205</v>
      </c>
      <c r="MH299" s="3">
        <v>93205</v>
      </c>
      <c r="MI299" s="3">
        <v>93205</v>
      </c>
      <c r="MJ299" s="3">
        <v>93205</v>
      </c>
      <c r="MK299" s="3">
        <v>93205</v>
      </c>
      <c r="ML299" s="3">
        <v>93205</v>
      </c>
      <c r="MM299" s="3">
        <v>93205</v>
      </c>
      <c r="MN299" s="3">
        <v>93205</v>
      </c>
      <c r="MO299" s="3">
        <v>93205</v>
      </c>
      <c r="MP299" s="3">
        <v>93205</v>
      </c>
      <c r="MQ299" s="3">
        <v>93205</v>
      </c>
      <c r="MR299" s="3">
        <v>93205</v>
      </c>
      <c r="MS299" s="3">
        <v>93205</v>
      </c>
      <c r="MT299" s="3">
        <v>93205</v>
      </c>
      <c r="MU299" s="3">
        <v>93205</v>
      </c>
      <c r="MV299" s="3">
        <v>93205</v>
      </c>
      <c r="MW299" s="3">
        <v>93205</v>
      </c>
      <c r="MX299" s="3">
        <v>93205</v>
      </c>
      <c r="MY299" s="3">
        <v>93205</v>
      </c>
      <c r="MZ299" s="3">
        <v>93205</v>
      </c>
      <c r="NA299" s="3">
        <v>93205</v>
      </c>
      <c r="NB299" s="3">
        <v>93205</v>
      </c>
      <c r="NC299" s="3">
        <v>93205</v>
      </c>
      <c r="ND299" s="3">
        <v>93205</v>
      </c>
      <c r="NE299" s="3">
        <v>93205</v>
      </c>
      <c r="NF299" s="3">
        <v>93205</v>
      </c>
      <c r="NG299" s="3">
        <v>93205</v>
      </c>
      <c r="NH299" s="3">
        <v>93205</v>
      </c>
      <c r="NI299" s="3">
        <v>93205</v>
      </c>
      <c r="NJ299" s="3">
        <v>93205</v>
      </c>
      <c r="NK299" s="3">
        <v>93205</v>
      </c>
      <c r="NL299" s="3">
        <v>93205</v>
      </c>
      <c r="NM299" s="3">
        <v>93205</v>
      </c>
      <c r="NN299" s="3">
        <v>93205</v>
      </c>
      <c r="NO299" s="3">
        <v>93205</v>
      </c>
      <c r="NP299" s="3">
        <v>93205</v>
      </c>
      <c r="NQ299" s="3">
        <v>93205</v>
      </c>
      <c r="NR299" s="3">
        <v>93205</v>
      </c>
      <c r="NS299" s="3">
        <v>93205</v>
      </c>
      <c r="NT299" s="3">
        <v>93205</v>
      </c>
      <c r="NU299" s="3">
        <v>93205</v>
      </c>
      <c r="NV299" s="3">
        <v>93205</v>
      </c>
      <c r="NW299" s="3">
        <v>93205</v>
      </c>
      <c r="NX299" s="3">
        <v>93205</v>
      </c>
      <c r="NY299" s="3">
        <v>93205</v>
      </c>
      <c r="NZ299" s="3">
        <v>93205</v>
      </c>
      <c r="OA299" s="3">
        <v>93205</v>
      </c>
      <c r="OB299" s="3">
        <v>93205</v>
      </c>
      <c r="OC299" s="3">
        <v>93205</v>
      </c>
      <c r="OD299" s="3">
        <v>93205</v>
      </c>
      <c r="OE299" s="3">
        <v>93205</v>
      </c>
      <c r="OF299" s="3">
        <v>93205</v>
      </c>
      <c r="OG299" s="3">
        <v>93205</v>
      </c>
      <c r="OH299" s="3">
        <v>93205</v>
      </c>
      <c r="OI299" s="3">
        <v>93205</v>
      </c>
      <c r="OJ299" s="3">
        <v>93205</v>
      </c>
      <c r="OK299" s="3">
        <v>93205</v>
      </c>
      <c r="OL299" s="3">
        <v>93205</v>
      </c>
      <c r="OM299" s="3">
        <v>93205</v>
      </c>
      <c r="ON299" s="3">
        <v>93205</v>
      </c>
      <c r="OO299" s="3">
        <v>93205</v>
      </c>
      <c r="OP299" s="3">
        <v>93205</v>
      </c>
      <c r="OQ299" s="3">
        <v>93205</v>
      </c>
      <c r="OR299" s="3">
        <v>93205</v>
      </c>
      <c r="OS299" s="3">
        <v>93205</v>
      </c>
      <c r="OT299" s="3">
        <v>93205</v>
      </c>
      <c r="OU299" s="3">
        <v>93205</v>
      </c>
      <c r="OV299" s="3">
        <v>93205</v>
      </c>
      <c r="OW299" s="3">
        <v>93205</v>
      </c>
      <c r="OX299" s="3">
        <v>93205</v>
      </c>
      <c r="OY299" s="3">
        <v>93205</v>
      </c>
      <c r="OZ299" s="3">
        <v>93205</v>
      </c>
      <c r="PA299" s="3">
        <v>93205</v>
      </c>
      <c r="PB299" s="3">
        <v>93205</v>
      </c>
      <c r="PC299" s="3">
        <v>93205</v>
      </c>
      <c r="PD299" s="3">
        <v>93205</v>
      </c>
      <c r="PE299" s="3">
        <v>93205</v>
      </c>
      <c r="PF299" s="3">
        <v>93205</v>
      </c>
      <c r="PG299" s="3">
        <v>93205</v>
      </c>
      <c r="PH299" s="3">
        <v>93205</v>
      </c>
      <c r="PI299" s="3">
        <v>93205</v>
      </c>
      <c r="PJ299" s="3">
        <v>93205</v>
      </c>
      <c r="PK299" s="3">
        <v>93205</v>
      </c>
      <c r="PL299" s="3">
        <v>93205</v>
      </c>
      <c r="PM299" s="3">
        <v>93205</v>
      </c>
      <c r="PN299" s="3">
        <v>93205</v>
      </c>
      <c r="PO299" s="3">
        <v>93205</v>
      </c>
      <c r="PP299" s="3">
        <v>93205</v>
      </c>
      <c r="PQ299" s="3">
        <v>93205</v>
      </c>
      <c r="PR299" s="3">
        <v>93205</v>
      </c>
      <c r="PS299" s="3">
        <v>93205</v>
      </c>
      <c r="PT299" s="3">
        <v>93205</v>
      </c>
      <c r="PU299" s="3">
        <v>93205</v>
      </c>
      <c r="PV299" s="3">
        <v>93205</v>
      </c>
      <c r="PW299" s="3">
        <v>93205</v>
      </c>
      <c r="PX299" s="3">
        <v>93205</v>
      </c>
      <c r="PY299" s="3">
        <v>93205</v>
      </c>
      <c r="PZ299" s="3">
        <v>93205</v>
      </c>
      <c r="QA299" s="3">
        <v>93205</v>
      </c>
      <c r="QB299" s="3">
        <v>93205</v>
      </c>
      <c r="QC299" s="3">
        <v>93205</v>
      </c>
      <c r="QD299" s="3">
        <v>93205</v>
      </c>
      <c r="QE299" s="3">
        <v>93205</v>
      </c>
      <c r="QF299" s="3">
        <v>93205</v>
      </c>
      <c r="QG299" s="3">
        <v>93205</v>
      </c>
      <c r="QH299" s="3">
        <v>93205</v>
      </c>
      <c r="QI299" s="3">
        <v>93205</v>
      </c>
      <c r="QJ299" s="3">
        <v>93205</v>
      </c>
      <c r="QK299" s="3">
        <v>93205</v>
      </c>
      <c r="QL299" s="3">
        <v>93205</v>
      </c>
      <c r="QM299" s="3">
        <v>93205</v>
      </c>
      <c r="QN299" s="3">
        <v>93205</v>
      </c>
      <c r="QO299" s="3">
        <v>93205</v>
      </c>
      <c r="QP299" s="3">
        <v>93205</v>
      </c>
      <c r="QQ299" s="3">
        <v>93205</v>
      </c>
      <c r="QR299" s="3">
        <v>93205</v>
      </c>
      <c r="QS299" s="3">
        <v>93205</v>
      </c>
      <c r="QT299" s="3">
        <v>93205</v>
      </c>
      <c r="QU299" s="3">
        <v>93205</v>
      </c>
      <c r="QV299" s="3">
        <v>93205</v>
      </c>
      <c r="QW299" s="3">
        <v>93205</v>
      </c>
      <c r="QX299" s="3">
        <v>93205</v>
      </c>
      <c r="QY299" s="3">
        <v>93205</v>
      </c>
      <c r="QZ299" s="3">
        <v>93205</v>
      </c>
      <c r="RA299" s="3">
        <v>93205</v>
      </c>
      <c r="RB299" s="3">
        <v>93205</v>
      </c>
      <c r="RC299" s="3">
        <v>93205</v>
      </c>
      <c r="RD299" s="3">
        <v>93205</v>
      </c>
      <c r="RE299" s="3">
        <v>93205</v>
      </c>
      <c r="RF299" s="3">
        <v>93205</v>
      </c>
      <c r="RG299" s="3">
        <v>93205</v>
      </c>
      <c r="RH299" s="3">
        <v>93205</v>
      </c>
      <c r="RI299" s="3">
        <v>93205</v>
      </c>
      <c r="RJ299" s="3">
        <v>93205</v>
      </c>
      <c r="RK299" s="3">
        <v>93205</v>
      </c>
      <c r="RL299" s="3">
        <v>93205</v>
      </c>
      <c r="RM299" s="3">
        <v>93205</v>
      </c>
      <c r="RN299" s="3">
        <v>93205</v>
      </c>
      <c r="RO299" s="3">
        <v>93205</v>
      </c>
      <c r="RP299" s="3">
        <v>93205</v>
      </c>
      <c r="RQ299" s="3">
        <v>93205</v>
      </c>
      <c r="RR299" s="3">
        <v>93205</v>
      </c>
      <c r="RS299" s="3">
        <v>93205</v>
      </c>
      <c r="RT299" s="3">
        <v>93205</v>
      </c>
      <c r="RU299" s="3">
        <v>93205</v>
      </c>
      <c r="RV299" s="3">
        <v>93205</v>
      </c>
      <c r="RW299" s="3">
        <v>93205</v>
      </c>
      <c r="RX299" s="3">
        <v>93205</v>
      </c>
      <c r="RY299" s="3">
        <v>93205</v>
      </c>
      <c r="RZ299" s="3">
        <v>93205</v>
      </c>
      <c r="SA299" s="3">
        <v>93205</v>
      </c>
      <c r="SB299" s="3">
        <v>93205</v>
      </c>
      <c r="SC299" s="3">
        <v>93205</v>
      </c>
      <c r="SD299" s="3">
        <v>93205</v>
      </c>
      <c r="SE299" s="3">
        <v>93205</v>
      </c>
      <c r="SF299" s="3">
        <v>93205</v>
      </c>
      <c r="SG299" s="3">
        <v>93205</v>
      </c>
      <c r="SH299" s="3">
        <v>93205</v>
      </c>
      <c r="SI299" s="3">
        <v>93205</v>
      </c>
      <c r="SJ299" s="3">
        <v>93205</v>
      </c>
      <c r="SK299" s="3">
        <v>93205</v>
      </c>
      <c r="SL299" s="3">
        <v>93205</v>
      </c>
      <c r="SM299" s="3">
        <v>93205</v>
      </c>
      <c r="SN299" s="3">
        <v>93205</v>
      </c>
      <c r="SO299" s="3">
        <v>93205</v>
      </c>
      <c r="SP299" s="3">
        <v>93205</v>
      </c>
      <c r="SQ299" s="3">
        <v>93205</v>
      </c>
      <c r="SR299" s="3">
        <v>93205</v>
      </c>
      <c r="SS299" s="3">
        <v>93205</v>
      </c>
      <c r="ST299" s="3">
        <v>93205</v>
      </c>
      <c r="SU299" s="3">
        <v>93205</v>
      </c>
      <c r="SV299" s="3">
        <v>93205</v>
      </c>
      <c r="SW299" s="3">
        <v>93205</v>
      </c>
      <c r="SX299" s="3">
        <v>93205</v>
      </c>
      <c r="SY299" s="3">
        <v>93205</v>
      </c>
      <c r="SZ299" s="3">
        <v>93205</v>
      </c>
      <c r="TA299" s="3">
        <v>93205</v>
      </c>
      <c r="TB299" s="3">
        <v>93205</v>
      </c>
      <c r="TC299" s="3">
        <v>93205</v>
      </c>
      <c r="TD299" s="3">
        <v>93205</v>
      </c>
      <c r="TE299" s="3">
        <v>93205</v>
      </c>
      <c r="TF299" s="3">
        <v>93205</v>
      </c>
      <c r="TG299" s="3">
        <v>93205</v>
      </c>
      <c r="TH299" s="3">
        <v>93205</v>
      </c>
      <c r="TI299" s="3">
        <v>93205</v>
      </c>
      <c r="TJ299" s="3">
        <v>93205</v>
      </c>
      <c r="TK299" s="3">
        <v>93205</v>
      </c>
      <c r="TL299" s="3">
        <v>93205</v>
      </c>
      <c r="TM299" s="3">
        <v>93205</v>
      </c>
      <c r="TN299" s="3">
        <v>93205</v>
      </c>
      <c r="TO299" s="3">
        <v>93205</v>
      </c>
      <c r="TP299" s="3">
        <v>93205</v>
      </c>
      <c r="TQ299" s="3">
        <v>93205</v>
      </c>
      <c r="TR299" s="3">
        <v>93205</v>
      </c>
      <c r="TS299" s="3">
        <v>93205</v>
      </c>
      <c r="TT299" s="3">
        <v>93205</v>
      </c>
      <c r="TU299" s="3">
        <v>93205</v>
      </c>
      <c r="TV299" s="3">
        <v>93205</v>
      </c>
      <c r="TW299" s="3">
        <v>93205</v>
      </c>
      <c r="TX299" s="3">
        <v>93205</v>
      </c>
      <c r="TY299" s="3">
        <v>93205</v>
      </c>
      <c r="TZ299" s="3">
        <v>93205</v>
      </c>
      <c r="UA299" s="3">
        <v>93205</v>
      </c>
      <c r="UB299" s="3">
        <v>93205</v>
      </c>
      <c r="UC299" s="3">
        <v>93205</v>
      </c>
      <c r="UD299" s="3">
        <v>93205</v>
      </c>
      <c r="UE299" s="3">
        <v>93205</v>
      </c>
      <c r="UF299" s="3">
        <v>93205</v>
      </c>
      <c r="UG299" s="3">
        <v>93205</v>
      </c>
      <c r="UH299" s="3">
        <v>93205</v>
      </c>
      <c r="UI299" s="3">
        <v>93205</v>
      </c>
      <c r="UJ299" s="3">
        <v>93205</v>
      </c>
      <c r="UK299" s="3">
        <v>93205</v>
      </c>
      <c r="UL299" s="3">
        <v>93205</v>
      </c>
      <c r="UM299" s="3">
        <v>93205</v>
      </c>
      <c r="UN299" s="3">
        <v>93205</v>
      </c>
      <c r="UO299" s="3">
        <v>93205</v>
      </c>
      <c r="UP299" s="3">
        <v>93205</v>
      </c>
      <c r="UQ299" s="3">
        <v>93205</v>
      </c>
      <c r="UR299" s="3">
        <v>93205</v>
      </c>
      <c r="US299" s="3">
        <v>93205</v>
      </c>
      <c r="UT299" s="3">
        <v>93205</v>
      </c>
      <c r="UU299" s="3">
        <v>93205</v>
      </c>
      <c r="UV299" s="3">
        <v>93205</v>
      </c>
      <c r="UW299" s="3">
        <v>93205</v>
      </c>
      <c r="UX299" s="3">
        <v>93205</v>
      </c>
      <c r="UY299" s="3">
        <v>93205</v>
      </c>
      <c r="UZ299" s="3">
        <v>93205</v>
      </c>
      <c r="VA299" s="3">
        <v>93205</v>
      </c>
      <c r="VB299" s="3">
        <v>93205</v>
      </c>
      <c r="VC299" s="3">
        <v>93205</v>
      </c>
      <c r="VD299" s="3">
        <v>93205</v>
      </c>
      <c r="VE299" s="3">
        <v>93205</v>
      </c>
      <c r="VF299" s="3">
        <v>93205</v>
      </c>
      <c r="VG299" s="3">
        <v>93205</v>
      </c>
      <c r="VH299" s="3">
        <v>93205</v>
      </c>
      <c r="VI299" s="3">
        <v>93205</v>
      </c>
      <c r="VJ299" s="3">
        <v>93205</v>
      </c>
      <c r="VK299" s="3">
        <v>93205</v>
      </c>
      <c r="VL299" s="3">
        <v>93205</v>
      </c>
      <c r="VM299" s="3">
        <v>93205</v>
      </c>
      <c r="VN299" s="3">
        <v>93205</v>
      </c>
      <c r="VO299" s="3">
        <v>93205</v>
      </c>
      <c r="VP299" s="3">
        <v>93205</v>
      </c>
      <c r="VQ299" s="3">
        <v>93205</v>
      </c>
      <c r="VR299" s="3">
        <v>93205</v>
      </c>
      <c r="VS299" s="3">
        <v>93205</v>
      </c>
      <c r="VT299" s="3">
        <v>93205</v>
      </c>
      <c r="VU299" s="3">
        <v>93205</v>
      </c>
      <c r="VV299" s="3">
        <v>93205</v>
      </c>
      <c r="VW299" s="3">
        <v>93205</v>
      </c>
      <c r="VX299" s="3">
        <v>93205</v>
      </c>
      <c r="VY299" s="3">
        <v>93205</v>
      </c>
      <c r="VZ299" s="3">
        <v>93205</v>
      </c>
      <c r="WA299" s="3">
        <v>93205</v>
      </c>
      <c r="WB299" s="3">
        <v>93205</v>
      </c>
      <c r="WC299" s="3">
        <v>93205</v>
      </c>
      <c r="WD299" s="3">
        <v>93205</v>
      </c>
      <c r="WE299" s="3">
        <v>93205</v>
      </c>
      <c r="WF299" s="3">
        <v>93205</v>
      </c>
      <c r="WG299" s="3">
        <v>93205</v>
      </c>
      <c r="WH299" s="3">
        <v>93205</v>
      </c>
      <c r="WI299" s="3">
        <v>93205</v>
      </c>
      <c r="WJ299" s="3">
        <v>93205</v>
      </c>
      <c r="WK299" s="3">
        <v>93205</v>
      </c>
      <c r="WL299" s="3">
        <v>93205</v>
      </c>
      <c r="WM299" s="3">
        <v>93205</v>
      </c>
      <c r="WN299" s="3">
        <v>93205</v>
      </c>
      <c r="WO299" s="3">
        <v>93205</v>
      </c>
      <c r="WP299" s="3">
        <v>93205</v>
      </c>
      <c r="WQ299" s="3">
        <v>93205</v>
      </c>
      <c r="WR299" s="3">
        <v>93205</v>
      </c>
      <c r="WS299" s="3">
        <v>93205</v>
      </c>
      <c r="WT299" s="3">
        <v>93205</v>
      </c>
      <c r="WU299" s="3">
        <v>93205</v>
      </c>
      <c r="WV299" s="3">
        <v>93205</v>
      </c>
      <c r="WW299" s="3">
        <v>93205</v>
      </c>
      <c r="WX299" s="3">
        <v>93205</v>
      </c>
      <c r="WY299" s="3">
        <v>93205</v>
      </c>
      <c r="WZ299" s="3">
        <v>93205</v>
      </c>
      <c r="XA299" s="3">
        <v>93205</v>
      </c>
      <c r="XB299" s="3">
        <v>93205</v>
      </c>
      <c r="XC299" s="3">
        <v>93205</v>
      </c>
      <c r="XD299" s="3">
        <v>93205</v>
      </c>
      <c r="XE299" s="3">
        <v>93205</v>
      </c>
      <c r="XF299" s="3">
        <v>93205</v>
      </c>
      <c r="XG299" s="3">
        <v>93205</v>
      </c>
      <c r="XH299" s="3">
        <v>93205</v>
      </c>
      <c r="XI299" s="3">
        <v>93205</v>
      </c>
      <c r="XJ299" s="3">
        <v>93205</v>
      </c>
      <c r="XK299" s="3">
        <v>93205</v>
      </c>
      <c r="XL299" s="3">
        <v>93205</v>
      </c>
      <c r="XM299" s="3">
        <v>93205</v>
      </c>
      <c r="XN299" s="3">
        <v>93205</v>
      </c>
      <c r="XO299" s="3">
        <v>93205</v>
      </c>
      <c r="XP299" s="3">
        <v>93205</v>
      </c>
      <c r="XQ299" s="3">
        <v>93205</v>
      </c>
      <c r="XR299" s="3">
        <v>93205</v>
      </c>
      <c r="XS299" s="3">
        <v>93205</v>
      </c>
      <c r="XT299" s="3">
        <v>93205</v>
      </c>
      <c r="XU299" s="3">
        <v>93205</v>
      </c>
      <c r="XV299" s="3">
        <v>93205</v>
      </c>
      <c r="XW299" s="3">
        <v>93205</v>
      </c>
      <c r="XX299" s="3">
        <v>93205</v>
      </c>
      <c r="XY299" s="3">
        <v>93205</v>
      </c>
      <c r="XZ299" s="3">
        <v>93205</v>
      </c>
      <c r="YA299" s="3">
        <v>93205</v>
      </c>
      <c r="YB299" s="3">
        <v>93205</v>
      </c>
      <c r="YC299" s="3">
        <v>93205</v>
      </c>
      <c r="YD299" s="3">
        <v>93205</v>
      </c>
      <c r="YE299" s="3">
        <v>93205</v>
      </c>
      <c r="YF299" s="3">
        <v>93205</v>
      </c>
      <c r="YG299" s="3">
        <v>93205</v>
      </c>
      <c r="YH299" s="3">
        <v>93205</v>
      </c>
      <c r="YI299" s="3">
        <v>93205</v>
      </c>
      <c r="YJ299" s="3">
        <v>93205</v>
      </c>
      <c r="YK299" s="3">
        <v>93205</v>
      </c>
      <c r="YL299" s="3">
        <v>93205</v>
      </c>
      <c r="YM299" s="3">
        <v>93205</v>
      </c>
      <c r="YN299" s="3">
        <v>93205</v>
      </c>
      <c r="YO299" s="3">
        <v>93205</v>
      </c>
      <c r="YP299" s="3">
        <v>93205</v>
      </c>
      <c r="YQ299" s="3">
        <v>93205</v>
      </c>
      <c r="YR299" s="3">
        <v>93205</v>
      </c>
      <c r="YS299" s="3">
        <v>93205</v>
      </c>
      <c r="YT299" s="3">
        <v>93205</v>
      </c>
      <c r="YU299" s="3">
        <v>93205</v>
      </c>
      <c r="YV299" s="3">
        <v>93205</v>
      </c>
      <c r="YW299" s="3">
        <v>93205</v>
      </c>
      <c r="YX299" s="3">
        <v>93205</v>
      </c>
      <c r="YY299" s="3">
        <v>93205</v>
      </c>
      <c r="YZ299" s="3">
        <v>93205</v>
      </c>
      <c r="ZA299" s="3">
        <v>93205</v>
      </c>
      <c r="ZB299" s="3">
        <v>93205</v>
      </c>
      <c r="ZC299" s="3">
        <v>93205</v>
      </c>
      <c r="ZD299" s="3">
        <v>93205</v>
      </c>
      <c r="ZE299" s="3">
        <v>93205</v>
      </c>
      <c r="ZF299" s="3">
        <v>93205</v>
      </c>
      <c r="ZG299" s="3">
        <v>93205</v>
      </c>
      <c r="ZH299" s="3">
        <v>93205</v>
      </c>
      <c r="ZI299" s="3">
        <v>93205</v>
      </c>
      <c r="ZJ299" s="3">
        <v>93205</v>
      </c>
      <c r="ZK299" s="3">
        <v>93205</v>
      </c>
      <c r="ZL299" s="3">
        <v>93205</v>
      </c>
      <c r="ZM299" s="3">
        <v>93205</v>
      </c>
      <c r="ZN299" s="3">
        <v>93205</v>
      </c>
      <c r="ZO299" s="3">
        <v>93205</v>
      </c>
      <c r="ZP299" s="3">
        <v>93205</v>
      </c>
      <c r="ZQ299" s="3">
        <v>93205</v>
      </c>
      <c r="ZR299" s="3">
        <v>93205</v>
      </c>
      <c r="ZS299" s="3">
        <v>93205</v>
      </c>
      <c r="ZT299" s="3">
        <v>93205</v>
      </c>
      <c r="ZU299" s="3">
        <v>93205</v>
      </c>
      <c r="ZV299" s="3">
        <v>93205</v>
      </c>
      <c r="ZW299" s="3">
        <v>93205</v>
      </c>
      <c r="ZX299" s="3">
        <v>93205</v>
      </c>
      <c r="ZY299" s="3">
        <v>93205</v>
      </c>
      <c r="ZZ299" s="3">
        <v>93205</v>
      </c>
      <c r="AAA299" s="3">
        <v>93205</v>
      </c>
      <c r="AAB299" s="3">
        <v>93205</v>
      </c>
      <c r="AAC299" s="3">
        <v>93205</v>
      </c>
      <c r="AAD299" s="3">
        <v>93205</v>
      </c>
      <c r="AAE299" s="3">
        <v>93205</v>
      </c>
      <c r="AAF299" s="3">
        <v>93205</v>
      </c>
      <c r="AAG299" s="3">
        <v>93205</v>
      </c>
      <c r="AAH299" s="3">
        <v>93205</v>
      </c>
      <c r="AAI299" s="3">
        <v>93205</v>
      </c>
      <c r="AAJ299" s="3">
        <v>93205</v>
      </c>
      <c r="AAK299" s="3">
        <v>93205</v>
      </c>
      <c r="AAL299" s="3">
        <v>93205</v>
      </c>
      <c r="AAM299" s="3">
        <v>93205</v>
      </c>
      <c r="AAN299" s="3">
        <v>93205</v>
      </c>
      <c r="AAO299" s="3">
        <v>93205</v>
      </c>
      <c r="AAP299" s="3">
        <v>93205</v>
      </c>
      <c r="AAQ299" s="3">
        <v>93205</v>
      </c>
      <c r="AAR299" s="3">
        <v>93205</v>
      </c>
      <c r="AAS299" s="3">
        <v>93205</v>
      </c>
      <c r="AAT299" s="3">
        <v>93205</v>
      </c>
      <c r="AAU299" s="3">
        <v>93205</v>
      </c>
      <c r="AAV299" s="3">
        <v>93205</v>
      </c>
      <c r="AAW299" s="3">
        <v>93205</v>
      </c>
      <c r="AAX299" s="3">
        <v>93205</v>
      </c>
      <c r="AAY299" s="3">
        <v>93205</v>
      </c>
      <c r="AAZ299" s="3">
        <v>93205</v>
      </c>
      <c r="ABA299" s="3">
        <v>93205</v>
      </c>
      <c r="ABB299" s="3">
        <v>93205</v>
      </c>
      <c r="ABC299" s="3">
        <v>93205</v>
      </c>
      <c r="ABD299" s="3">
        <v>93205</v>
      </c>
      <c r="ABE299" s="3">
        <v>93205</v>
      </c>
      <c r="ABF299" s="3">
        <v>93205</v>
      </c>
      <c r="ABG299" s="3">
        <v>93205</v>
      </c>
      <c r="ABH299" s="3">
        <v>93205</v>
      </c>
      <c r="ABI299" s="3">
        <v>93205</v>
      </c>
      <c r="ABJ299" s="3">
        <v>93205</v>
      </c>
      <c r="ABK299" s="3">
        <v>93205</v>
      </c>
      <c r="ABL299" s="3">
        <v>93205</v>
      </c>
      <c r="ABM299" s="3">
        <v>93205</v>
      </c>
      <c r="ABN299" s="3">
        <v>93205</v>
      </c>
      <c r="ABO299" s="3">
        <v>93205</v>
      </c>
      <c r="ABP299" s="3">
        <v>93205</v>
      </c>
      <c r="ABQ299" s="3">
        <v>93205</v>
      </c>
      <c r="ABR299" s="3">
        <v>93205</v>
      </c>
      <c r="ABS299" s="3">
        <v>93205</v>
      </c>
      <c r="ABT299" s="3">
        <v>93205</v>
      </c>
      <c r="ABU299" s="3">
        <v>93205</v>
      </c>
      <c r="ABV299" s="3">
        <v>93205</v>
      </c>
      <c r="ABW299" s="3">
        <v>93205</v>
      </c>
      <c r="ABX299" s="3">
        <v>93205</v>
      </c>
      <c r="ABY299" s="3">
        <v>93205</v>
      </c>
      <c r="ABZ299" s="3">
        <v>93205</v>
      </c>
      <c r="ACA299" s="3">
        <v>93205</v>
      </c>
      <c r="ACB299" s="3">
        <v>93205</v>
      </c>
      <c r="ACC299" s="3">
        <v>93205</v>
      </c>
      <c r="ACD299" s="3">
        <v>93205</v>
      </c>
      <c r="ACE299" s="3">
        <v>93205</v>
      </c>
      <c r="ACF299" s="3">
        <v>93205</v>
      </c>
      <c r="ACG299" s="3">
        <v>93205</v>
      </c>
      <c r="ACH299" s="3">
        <v>93205</v>
      </c>
      <c r="ACI299" s="3">
        <v>93205</v>
      </c>
      <c r="ACJ299" s="3">
        <v>93205</v>
      </c>
      <c r="ACK299" s="3">
        <v>93205</v>
      </c>
      <c r="ACL299" s="3">
        <v>93205</v>
      </c>
      <c r="ACM299" s="3">
        <v>93205</v>
      </c>
      <c r="ACN299" s="3">
        <v>93205</v>
      </c>
      <c r="ACO299" s="3">
        <v>93205</v>
      </c>
      <c r="ACP299" s="3">
        <v>93205</v>
      </c>
      <c r="ACQ299" s="3">
        <v>93205</v>
      </c>
      <c r="ACR299" s="3">
        <v>93205</v>
      </c>
      <c r="ACS299" s="3">
        <v>93205</v>
      </c>
      <c r="ACT299" s="3">
        <v>93205</v>
      </c>
      <c r="ACU299" s="3">
        <v>93205</v>
      </c>
      <c r="ACV299" s="3">
        <v>93205</v>
      </c>
      <c r="ACW299" s="3">
        <v>93205</v>
      </c>
      <c r="ACX299" s="3">
        <v>93205</v>
      </c>
      <c r="ACY299" s="3">
        <v>93205</v>
      </c>
      <c r="ACZ299" s="3">
        <v>93205</v>
      </c>
      <c r="ADA299" s="3">
        <v>93205</v>
      </c>
      <c r="ADB299" s="3">
        <v>93205</v>
      </c>
      <c r="ADC299" s="3">
        <v>93205</v>
      </c>
      <c r="ADD299" s="3">
        <v>93205</v>
      </c>
      <c r="ADE299" s="3">
        <v>93205</v>
      </c>
      <c r="ADF299" s="3">
        <v>93205</v>
      </c>
      <c r="ADG299" s="3">
        <v>93205</v>
      </c>
      <c r="ADH299" s="3">
        <v>93205</v>
      </c>
      <c r="ADI299" s="3">
        <v>93205</v>
      </c>
      <c r="ADJ299" s="3">
        <v>93205</v>
      </c>
      <c r="ADK299" s="3">
        <v>93205</v>
      </c>
      <c r="ADL299" s="3">
        <v>93205</v>
      </c>
      <c r="ADM299" s="3">
        <v>93205</v>
      </c>
      <c r="ADN299" s="3">
        <v>93205</v>
      </c>
      <c r="ADO299" s="3">
        <v>93205</v>
      </c>
      <c r="ADP299" s="3">
        <v>93205</v>
      </c>
      <c r="ADQ299" s="3">
        <v>93205</v>
      </c>
      <c r="ADR299" s="3">
        <v>93205</v>
      </c>
      <c r="ADS299" s="3">
        <v>93205</v>
      </c>
      <c r="ADT299" s="3">
        <v>93205</v>
      </c>
      <c r="ADU299" s="3">
        <v>93205</v>
      </c>
      <c r="ADV299" s="3">
        <v>93205</v>
      </c>
      <c r="ADW299" s="3">
        <v>93205</v>
      </c>
      <c r="ADX299" s="3">
        <v>93205</v>
      </c>
      <c r="ADY299" s="3">
        <v>93205</v>
      </c>
      <c r="ADZ299" s="3">
        <v>93205</v>
      </c>
      <c r="AEA299" s="3">
        <v>93205</v>
      </c>
      <c r="AEB299" s="3">
        <v>93205</v>
      </c>
      <c r="AEC299" s="3">
        <v>93205</v>
      </c>
      <c r="AED299" s="3">
        <v>93205</v>
      </c>
      <c r="AEE299" s="3">
        <v>93205</v>
      </c>
      <c r="AEF299" s="3">
        <v>93205</v>
      </c>
      <c r="AEG299" s="3">
        <v>93205</v>
      </c>
      <c r="AEH299" s="3">
        <v>93205</v>
      </c>
      <c r="AEI299" s="3">
        <v>93205</v>
      </c>
      <c r="AEJ299" s="3">
        <v>93205</v>
      </c>
      <c r="AEK299" s="3">
        <v>93205</v>
      </c>
      <c r="AEL299" s="3">
        <v>93205</v>
      </c>
      <c r="AEM299" s="3">
        <v>93205</v>
      </c>
      <c r="AEN299" s="3">
        <v>93205</v>
      </c>
      <c r="AEO299" s="3">
        <v>93205</v>
      </c>
      <c r="AEP299" s="3">
        <v>93205</v>
      </c>
      <c r="AEQ299" s="3">
        <v>93205</v>
      </c>
      <c r="AER299" s="3">
        <v>93205</v>
      </c>
      <c r="AES299" s="3">
        <v>93205</v>
      </c>
      <c r="AET299" s="3">
        <v>93205</v>
      </c>
      <c r="AEU299" s="3">
        <v>93205</v>
      </c>
      <c r="AEV299" s="3">
        <v>93205</v>
      </c>
      <c r="AEW299" s="3">
        <v>93205</v>
      </c>
      <c r="AEX299" s="3">
        <v>93205</v>
      </c>
      <c r="AEY299" s="3">
        <v>93205</v>
      </c>
      <c r="AEZ299" s="3">
        <v>93205</v>
      </c>
      <c r="AFA299" s="3">
        <v>93205</v>
      </c>
      <c r="AFB299" s="3">
        <v>93205</v>
      </c>
      <c r="AFC299" s="3">
        <v>93205</v>
      </c>
      <c r="AFD299" s="3">
        <v>93205</v>
      </c>
      <c r="AFE299" s="3">
        <v>93205</v>
      </c>
      <c r="AFF299" s="3">
        <v>93205</v>
      </c>
      <c r="AFG299" s="3">
        <v>93205</v>
      </c>
      <c r="AFH299" s="3">
        <v>93205</v>
      </c>
      <c r="AFI299" s="3">
        <v>93205</v>
      </c>
      <c r="AFJ299" s="3">
        <v>93205</v>
      </c>
      <c r="AFK299" s="3">
        <v>93205</v>
      </c>
      <c r="AFL299" s="3">
        <v>93205</v>
      </c>
      <c r="AFM299" s="3">
        <v>93205</v>
      </c>
      <c r="AFN299" s="3">
        <v>93205</v>
      </c>
      <c r="AFO299" s="3">
        <v>93205</v>
      </c>
      <c r="AFP299" s="3">
        <v>93205</v>
      </c>
      <c r="AFQ299" s="3">
        <v>93205</v>
      </c>
      <c r="AFR299" s="3">
        <v>93205</v>
      </c>
      <c r="AFS299" s="3">
        <v>93205</v>
      </c>
      <c r="AFT299" s="3">
        <v>93205</v>
      </c>
      <c r="AFU299" s="3">
        <v>93205</v>
      </c>
      <c r="AFV299" s="3">
        <v>93205</v>
      </c>
      <c r="AFW299" s="3">
        <v>93205</v>
      </c>
      <c r="AFX299" s="3">
        <v>93205</v>
      </c>
      <c r="AFY299" s="3">
        <v>93205</v>
      </c>
      <c r="AFZ299" s="3">
        <v>93205</v>
      </c>
      <c r="AGA299" s="3">
        <v>93205</v>
      </c>
      <c r="AGB299" s="3">
        <v>93205</v>
      </c>
      <c r="AGC299" s="3">
        <v>93205</v>
      </c>
      <c r="AGD299" s="3">
        <v>93205</v>
      </c>
      <c r="AGE299" s="3">
        <v>93205</v>
      </c>
      <c r="AGF299" s="3">
        <v>93205</v>
      </c>
      <c r="AGG299" s="3">
        <v>93205</v>
      </c>
      <c r="AGH299" s="3">
        <v>93205</v>
      </c>
      <c r="AGI299" s="3">
        <v>93205</v>
      </c>
      <c r="AGJ299" s="3">
        <v>93205</v>
      </c>
      <c r="AGK299" s="3">
        <v>93205</v>
      </c>
      <c r="AGL299" s="3">
        <v>93205</v>
      </c>
      <c r="AGM299" s="3">
        <v>93205</v>
      </c>
      <c r="AGN299" s="3">
        <v>93205</v>
      </c>
      <c r="AGO299" s="3">
        <v>93205</v>
      </c>
      <c r="AGP299" s="3">
        <v>93205</v>
      </c>
      <c r="AGQ299" s="3">
        <v>93205</v>
      </c>
      <c r="AGR299" s="3">
        <v>93205</v>
      </c>
      <c r="AGS299" s="3">
        <v>93205</v>
      </c>
      <c r="AGT299" s="3">
        <v>93205</v>
      </c>
      <c r="AGU299" s="3">
        <v>93205</v>
      </c>
      <c r="AGV299" s="3">
        <v>93205</v>
      </c>
      <c r="AGW299" s="3">
        <v>93205</v>
      </c>
      <c r="AGX299" s="3">
        <v>93205</v>
      </c>
      <c r="AGY299" s="3">
        <v>93205</v>
      </c>
      <c r="AGZ299" s="3">
        <v>93205</v>
      </c>
      <c r="AHA299" s="3">
        <v>93205</v>
      </c>
      <c r="AHB299" s="3">
        <v>93205</v>
      </c>
      <c r="AHC299" s="3">
        <v>93205</v>
      </c>
      <c r="AHD299" s="3">
        <v>93205</v>
      </c>
      <c r="AHE299" s="3">
        <v>93205</v>
      </c>
      <c r="AHF299" s="3">
        <v>93205</v>
      </c>
      <c r="AHG299" s="3">
        <v>93205</v>
      </c>
      <c r="AHH299" s="3">
        <v>93205</v>
      </c>
      <c r="AHI299" s="3">
        <v>93205</v>
      </c>
      <c r="AHJ299" s="3">
        <v>93205</v>
      </c>
      <c r="AHK299" s="3">
        <v>93205</v>
      </c>
      <c r="AHL299" s="3">
        <v>93205</v>
      </c>
      <c r="AHM299" s="3">
        <v>93205</v>
      </c>
      <c r="AHN299" s="3">
        <v>93205</v>
      </c>
      <c r="AHO299" s="3">
        <v>93205</v>
      </c>
      <c r="AHP299" s="3">
        <v>93205</v>
      </c>
      <c r="AHQ299" s="3">
        <v>93205</v>
      </c>
      <c r="AHR299" s="3">
        <v>93205</v>
      </c>
      <c r="AHS299" s="3">
        <v>93205</v>
      </c>
      <c r="AHT299" s="3">
        <v>93205</v>
      </c>
      <c r="AHU299" s="3">
        <v>93205</v>
      </c>
      <c r="AHV299" s="3">
        <v>93205</v>
      </c>
      <c r="AHW299" s="3">
        <v>93205</v>
      </c>
      <c r="AHX299" s="3">
        <v>93205</v>
      </c>
      <c r="AHY299" s="3">
        <v>93205</v>
      </c>
      <c r="AHZ299" s="3">
        <v>93205</v>
      </c>
      <c r="AIA299" s="3">
        <v>93205</v>
      </c>
      <c r="AIB299" s="3">
        <v>93205</v>
      </c>
      <c r="AIC299" s="3">
        <v>93205</v>
      </c>
      <c r="AID299" s="3">
        <v>93205</v>
      </c>
      <c r="AIE299" s="3">
        <v>93205</v>
      </c>
      <c r="AIF299" s="3">
        <v>93205</v>
      </c>
      <c r="AIG299" s="3">
        <v>93205</v>
      </c>
      <c r="AIH299" s="3">
        <v>93205</v>
      </c>
      <c r="AII299" s="3">
        <v>93205</v>
      </c>
      <c r="AIJ299" s="3">
        <v>93205</v>
      </c>
      <c r="AIK299" s="3">
        <v>93205</v>
      </c>
      <c r="AIL299" s="3">
        <v>93205</v>
      </c>
      <c r="AIM299" s="3">
        <v>93205</v>
      </c>
      <c r="AIN299" s="3">
        <v>93205</v>
      </c>
      <c r="AIO299" s="3">
        <v>93205</v>
      </c>
      <c r="AIP299" s="3">
        <v>93205</v>
      </c>
      <c r="AIQ299" s="3">
        <v>93205</v>
      </c>
      <c r="AIR299" s="3">
        <v>93205</v>
      </c>
      <c r="AIS299" s="3">
        <v>93205</v>
      </c>
      <c r="AIT299" s="3">
        <v>93205</v>
      </c>
      <c r="AIU299" s="3">
        <v>93205</v>
      </c>
      <c r="AIV299" s="3">
        <v>93205</v>
      </c>
      <c r="AIW299" s="3">
        <v>93205</v>
      </c>
      <c r="AIX299" s="3">
        <v>93205</v>
      </c>
      <c r="AIY299" s="3">
        <v>93205</v>
      </c>
      <c r="AIZ299" s="3">
        <v>93205</v>
      </c>
      <c r="AJA299" s="3">
        <v>93205</v>
      </c>
      <c r="AJB299" s="3">
        <v>93205</v>
      </c>
      <c r="AJC299" s="3">
        <v>93205</v>
      </c>
      <c r="AJD299" s="3">
        <v>93205</v>
      </c>
      <c r="AJE299" s="3">
        <v>93205</v>
      </c>
      <c r="AJF299" s="3">
        <v>93205</v>
      </c>
      <c r="AJG299" s="3">
        <v>93205</v>
      </c>
      <c r="AJH299" s="3">
        <v>93205</v>
      </c>
      <c r="AJI299" s="3">
        <v>93205</v>
      </c>
      <c r="AJJ299" s="3">
        <v>93205</v>
      </c>
      <c r="AJK299" s="3">
        <v>93205</v>
      </c>
      <c r="AJL299" s="3">
        <v>93205</v>
      </c>
      <c r="AJM299" s="3">
        <v>93205</v>
      </c>
      <c r="AJN299" s="3">
        <v>93205</v>
      </c>
      <c r="AJO299" s="3">
        <v>93205</v>
      </c>
      <c r="AJP299" s="3">
        <v>93205</v>
      </c>
      <c r="AJQ299" s="3">
        <v>93205</v>
      </c>
      <c r="AJR299" s="3">
        <v>93205</v>
      </c>
      <c r="AJS299" s="3">
        <v>93205</v>
      </c>
      <c r="AJT299" s="3">
        <v>93205</v>
      </c>
      <c r="AJU299" s="3">
        <v>93205</v>
      </c>
      <c r="AJV299" s="3">
        <v>93205</v>
      </c>
      <c r="AJW299" s="3">
        <v>93205</v>
      </c>
      <c r="AJX299" s="3">
        <v>93205</v>
      </c>
      <c r="AJY299" s="3">
        <v>93205</v>
      </c>
      <c r="AJZ299" s="3">
        <v>93205</v>
      </c>
      <c r="AKA299" s="3">
        <v>93205</v>
      </c>
      <c r="AKB299" s="3">
        <v>93205</v>
      </c>
      <c r="AKC299" s="3">
        <v>93205</v>
      </c>
      <c r="AKD299" s="3">
        <v>93205</v>
      </c>
      <c r="AKE299" s="3">
        <v>93205</v>
      </c>
      <c r="AKF299" s="3">
        <v>93205</v>
      </c>
      <c r="AKG299" s="3">
        <v>93205</v>
      </c>
      <c r="AKH299" s="3">
        <v>93205</v>
      </c>
      <c r="AKI299" s="3">
        <v>93205</v>
      </c>
      <c r="AKJ299" s="3">
        <v>93205</v>
      </c>
      <c r="AKK299" s="3">
        <v>93205</v>
      </c>
      <c r="AKL299" s="3">
        <v>93205</v>
      </c>
      <c r="AKM299" s="3">
        <v>93205</v>
      </c>
      <c r="AKN299" s="3">
        <v>93205</v>
      </c>
      <c r="AKO299" s="3">
        <v>93205</v>
      </c>
      <c r="AKP299" s="3">
        <v>93205</v>
      </c>
      <c r="AKQ299" s="3">
        <v>93205</v>
      </c>
      <c r="AKR299" s="3">
        <v>93205</v>
      </c>
      <c r="AKS299" s="3">
        <v>93205</v>
      </c>
      <c r="AKT299" s="3">
        <v>93205</v>
      </c>
      <c r="AKU299" s="3">
        <v>93205</v>
      </c>
      <c r="AKV299" s="3">
        <v>93205</v>
      </c>
      <c r="AKW299" s="3">
        <v>93205</v>
      </c>
      <c r="AKX299" s="3">
        <v>93205</v>
      </c>
      <c r="AKY299" s="3">
        <v>93205</v>
      </c>
      <c r="AKZ299" s="3">
        <v>93205</v>
      </c>
      <c r="ALA299" s="3">
        <v>93205</v>
      </c>
      <c r="ALB299" s="3">
        <v>93205</v>
      </c>
      <c r="ALC299" s="3">
        <v>93205</v>
      </c>
      <c r="ALD299" s="3">
        <v>93205</v>
      </c>
      <c r="ALE299" s="3">
        <v>93205</v>
      </c>
      <c r="ALF299" s="3">
        <v>93205</v>
      </c>
      <c r="ALG299" s="3">
        <v>93205</v>
      </c>
      <c r="ALH299" s="3">
        <v>93205</v>
      </c>
      <c r="ALI299" s="3">
        <v>93205</v>
      </c>
      <c r="ALJ299" s="3">
        <v>93205</v>
      </c>
      <c r="ALK299" s="3">
        <v>93205</v>
      </c>
      <c r="ALL299" s="3">
        <v>93205</v>
      </c>
      <c r="ALM299" s="3">
        <v>93205</v>
      </c>
      <c r="ALN299" s="3">
        <v>93205</v>
      </c>
      <c r="ALO299" s="3">
        <v>93205</v>
      </c>
      <c r="ALP299" s="3">
        <v>93205</v>
      </c>
      <c r="ALQ299" s="3">
        <v>93205</v>
      </c>
      <c r="ALR299" s="3">
        <v>93205</v>
      </c>
      <c r="ALS299" s="3">
        <v>93205</v>
      </c>
      <c r="ALT299" s="3">
        <v>93205</v>
      </c>
      <c r="ALU299" s="3">
        <v>93205</v>
      </c>
      <c r="ALV299" s="3">
        <v>93205</v>
      </c>
      <c r="ALW299" s="3">
        <v>93205</v>
      </c>
      <c r="ALX299" s="3">
        <v>93205</v>
      </c>
      <c r="ALY299" s="3">
        <v>93205</v>
      </c>
      <c r="ALZ299" s="3">
        <v>93205</v>
      </c>
      <c r="AMA299" s="3">
        <v>93205</v>
      </c>
      <c r="AMB299" s="3">
        <v>93205</v>
      </c>
      <c r="AMC299" s="3">
        <v>93205</v>
      </c>
      <c r="AMD299" s="3">
        <v>93205</v>
      </c>
      <c r="AME299" s="3">
        <v>93205</v>
      </c>
      <c r="AMF299" s="3">
        <v>93205</v>
      </c>
      <c r="AMG299" s="3">
        <v>93205</v>
      </c>
      <c r="AMH299" s="3">
        <v>93205</v>
      </c>
      <c r="AMI299" s="3">
        <v>93205</v>
      </c>
      <c r="AMJ299" s="3">
        <v>93205</v>
      </c>
      <c r="AMK299" s="3">
        <v>93205</v>
      </c>
      <c r="AML299" s="3">
        <v>93205</v>
      </c>
      <c r="AMM299" s="3">
        <v>93205</v>
      </c>
      <c r="AMN299" s="3">
        <v>93205</v>
      </c>
      <c r="AMO299" s="3">
        <v>93205</v>
      </c>
      <c r="AMP299" s="3">
        <v>93205</v>
      </c>
      <c r="AMQ299" s="3">
        <v>93205</v>
      </c>
      <c r="AMR299" s="3">
        <v>93205</v>
      </c>
      <c r="AMS299" s="3">
        <v>93205</v>
      </c>
      <c r="AMT299" s="3">
        <v>93205</v>
      </c>
      <c r="AMU299" s="3">
        <v>93205</v>
      </c>
      <c r="AMV299" s="3">
        <v>93205</v>
      </c>
      <c r="AMW299" s="3">
        <v>93205</v>
      </c>
      <c r="AMX299" s="3">
        <v>93205</v>
      </c>
      <c r="AMY299" s="3">
        <v>93205</v>
      </c>
      <c r="AMZ299" s="3">
        <v>93205</v>
      </c>
      <c r="ANA299" s="3">
        <v>93205</v>
      </c>
      <c r="ANB299" s="3">
        <v>93205</v>
      </c>
      <c r="ANC299" s="3">
        <v>93205</v>
      </c>
      <c r="AND299" s="3">
        <v>93205</v>
      </c>
      <c r="ANE299" s="3">
        <v>93205</v>
      </c>
      <c r="ANF299" s="3">
        <v>93205</v>
      </c>
      <c r="ANG299" s="3">
        <v>93205</v>
      </c>
      <c r="ANH299" s="3">
        <v>93205</v>
      </c>
      <c r="ANI299" s="3">
        <v>93205</v>
      </c>
      <c r="ANJ299" s="3">
        <v>93205</v>
      </c>
      <c r="ANK299" s="3">
        <v>93205</v>
      </c>
      <c r="ANL299" s="3">
        <v>93205</v>
      </c>
      <c r="ANM299" s="3">
        <v>93205</v>
      </c>
      <c r="ANN299" s="3">
        <v>93205</v>
      </c>
      <c r="ANO299" s="3">
        <v>93205</v>
      </c>
      <c r="ANP299" s="3">
        <v>93205</v>
      </c>
      <c r="ANQ299" s="3">
        <v>93205</v>
      </c>
      <c r="ANR299" s="3">
        <v>93205</v>
      </c>
      <c r="ANS299" s="3">
        <v>93205</v>
      </c>
      <c r="ANT299" s="3">
        <v>93205</v>
      </c>
      <c r="ANU299" s="3">
        <v>93205</v>
      </c>
      <c r="ANV299" s="3">
        <v>93205</v>
      </c>
      <c r="ANW299" s="3">
        <v>93205</v>
      </c>
      <c r="ANX299" s="3">
        <v>93205</v>
      </c>
      <c r="ANY299" s="3">
        <v>93205</v>
      </c>
      <c r="ANZ299" s="3">
        <v>93205</v>
      </c>
      <c r="AOA299" s="3">
        <v>93205</v>
      </c>
      <c r="AOB299" s="3">
        <v>93205</v>
      </c>
      <c r="AOC299" s="3">
        <v>93205</v>
      </c>
      <c r="AOD299" s="3">
        <v>93205</v>
      </c>
      <c r="AOE299" s="3">
        <v>93205</v>
      </c>
      <c r="AOF299" s="3">
        <v>93205</v>
      </c>
      <c r="AOG299" s="3">
        <v>93205</v>
      </c>
      <c r="AOH299" s="3">
        <v>93205</v>
      </c>
      <c r="AOI299" s="3">
        <v>93205</v>
      </c>
      <c r="AOJ299" s="3">
        <v>93205</v>
      </c>
      <c r="AOK299" s="3">
        <v>93205</v>
      </c>
      <c r="AOL299" s="3">
        <v>93205</v>
      </c>
      <c r="AOM299" s="3">
        <v>93205</v>
      </c>
      <c r="AON299" s="3">
        <v>93205</v>
      </c>
      <c r="AOO299" s="3">
        <v>93205</v>
      </c>
      <c r="AOP299" s="3">
        <v>93205</v>
      </c>
      <c r="AOQ299" s="3">
        <v>93205</v>
      </c>
      <c r="AOR299" s="3">
        <v>93205</v>
      </c>
      <c r="AOS299" s="3">
        <v>93205</v>
      </c>
      <c r="AOT299" s="3">
        <v>93205</v>
      </c>
      <c r="AOU299" s="3">
        <v>93205</v>
      </c>
      <c r="AOV299" s="3">
        <v>93205</v>
      </c>
      <c r="AOW299" s="3">
        <v>93205</v>
      </c>
      <c r="AOX299" s="3">
        <v>93205</v>
      </c>
      <c r="AOY299" s="3">
        <v>93205</v>
      </c>
      <c r="AOZ299" s="3">
        <v>93205</v>
      </c>
      <c r="APA299" s="3">
        <v>93205</v>
      </c>
      <c r="APB299" s="3">
        <v>93205</v>
      </c>
      <c r="APC299" s="3">
        <v>93205</v>
      </c>
      <c r="APD299" s="3">
        <v>93205</v>
      </c>
      <c r="APE299" s="3">
        <v>93205</v>
      </c>
      <c r="APF299" s="3">
        <v>93205</v>
      </c>
      <c r="APG299" s="3">
        <v>93205</v>
      </c>
      <c r="APH299" s="3">
        <v>93205</v>
      </c>
      <c r="API299" s="3">
        <v>93205</v>
      </c>
      <c r="APJ299" s="3">
        <v>93205</v>
      </c>
      <c r="APK299" s="3">
        <v>93205</v>
      </c>
      <c r="APL299" s="3">
        <v>93205</v>
      </c>
      <c r="APM299" s="3">
        <v>93205</v>
      </c>
      <c r="APN299" s="3">
        <v>93205</v>
      </c>
      <c r="APO299" s="3">
        <v>93205</v>
      </c>
      <c r="APP299" s="3">
        <v>93205</v>
      </c>
      <c r="APQ299" s="3">
        <v>93205</v>
      </c>
      <c r="APR299" s="3">
        <v>93205</v>
      </c>
      <c r="APS299" s="3">
        <v>93205</v>
      </c>
      <c r="APT299" s="3">
        <v>93205</v>
      </c>
      <c r="APU299" s="3">
        <v>93205</v>
      </c>
      <c r="APV299" s="3">
        <v>93205</v>
      </c>
      <c r="APW299" s="3">
        <v>93205</v>
      </c>
      <c r="APX299" s="3">
        <v>93205</v>
      </c>
      <c r="APY299" s="3">
        <v>93205</v>
      </c>
      <c r="APZ299" s="3">
        <v>93205</v>
      </c>
      <c r="AQA299" s="3">
        <v>93205</v>
      </c>
      <c r="AQB299" s="3">
        <v>93205</v>
      </c>
      <c r="AQC299" s="3">
        <v>93205</v>
      </c>
      <c r="AQD299" s="3">
        <v>93205</v>
      </c>
      <c r="AQE299" s="3">
        <v>93205</v>
      </c>
      <c r="AQF299" s="3">
        <v>93205</v>
      </c>
      <c r="AQG299" s="3">
        <v>93205</v>
      </c>
      <c r="AQH299" s="3">
        <v>93205</v>
      </c>
      <c r="AQI299" s="3">
        <v>93205</v>
      </c>
      <c r="AQJ299" s="3">
        <v>93205</v>
      </c>
      <c r="AQK299" s="3">
        <v>93205</v>
      </c>
      <c r="AQL299" s="3">
        <v>93205</v>
      </c>
      <c r="AQM299" s="3">
        <v>93205</v>
      </c>
      <c r="AQN299" s="3">
        <v>93205</v>
      </c>
      <c r="AQO299" s="3">
        <v>93205</v>
      </c>
      <c r="AQP299" s="3">
        <v>93205</v>
      </c>
      <c r="AQQ299" s="3">
        <v>93205</v>
      </c>
      <c r="AQR299" s="3">
        <v>93205</v>
      </c>
      <c r="AQS299" s="3">
        <v>93205</v>
      </c>
      <c r="AQT299" s="3">
        <v>93205</v>
      </c>
      <c r="AQU299" s="3">
        <v>93205</v>
      </c>
      <c r="AQV299" s="3">
        <v>93205</v>
      </c>
      <c r="AQW299" s="3">
        <v>93205</v>
      </c>
      <c r="AQX299" s="3">
        <v>93205</v>
      </c>
      <c r="AQY299" s="3">
        <v>93205</v>
      </c>
      <c r="AQZ299" s="3">
        <v>93205</v>
      </c>
      <c r="ARA299" s="3">
        <v>93205</v>
      </c>
      <c r="ARB299" s="3">
        <v>93205</v>
      </c>
      <c r="ARC299" s="3">
        <v>93205</v>
      </c>
      <c r="ARD299" s="3">
        <v>93205</v>
      </c>
      <c r="ARE299" s="3">
        <v>93205</v>
      </c>
      <c r="ARF299" s="3">
        <v>93205</v>
      </c>
      <c r="ARG299" s="3">
        <v>93205</v>
      </c>
      <c r="ARH299" s="3">
        <v>93205</v>
      </c>
      <c r="ARI299" s="3">
        <v>93205</v>
      </c>
      <c r="ARJ299" s="3">
        <v>93205</v>
      </c>
      <c r="ARK299" s="3">
        <v>93205</v>
      </c>
      <c r="ARL299" s="3">
        <v>93205</v>
      </c>
      <c r="ARM299" s="3">
        <v>93205</v>
      </c>
      <c r="ARN299" s="3">
        <v>93205</v>
      </c>
      <c r="ARO299" s="3">
        <v>93205</v>
      </c>
      <c r="ARP299" s="3">
        <v>93205</v>
      </c>
      <c r="ARQ299" s="3">
        <v>93205</v>
      </c>
      <c r="ARR299" s="3">
        <v>93205</v>
      </c>
      <c r="ARS299" s="3">
        <v>93205</v>
      </c>
      <c r="ART299" s="3">
        <v>93205</v>
      </c>
      <c r="ARU299" s="3">
        <v>93205</v>
      </c>
      <c r="ARV299" s="3">
        <v>93205</v>
      </c>
      <c r="ARW299" s="3">
        <v>93205</v>
      </c>
      <c r="ARX299" s="3">
        <v>93205</v>
      </c>
      <c r="ARY299" s="3">
        <v>93205</v>
      </c>
      <c r="ARZ299" s="3">
        <v>93205</v>
      </c>
      <c r="ASA299" s="3">
        <v>93205</v>
      </c>
      <c r="ASB299" s="3">
        <v>93205</v>
      </c>
      <c r="ASC299" s="3">
        <v>93205</v>
      </c>
      <c r="ASD299" s="3">
        <v>93205</v>
      </c>
      <c r="ASE299" s="3">
        <v>93205</v>
      </c>
      <c r="ASF299" s="3">
        <v>93205</v>
      </c>
      <c r="ASG299" s="3">
        <v>93205</v>
      </c>
      <c r="ASH299" s="3">
        <v>93205</v>
      </c>
      <c r="ASI299" s="3">
        <v>93205</v>
      </c>
      <c r="ASJ299" s="3">
        <v>93205</v>
      </c>
      <c r="ASK299" s="3">
        <v>93205</v>
      </c>
      <c r="ASL299" s="3">
        <v>93205</v>
      </c>
      <c r="ASM299" s="3">
        <v>93205</v>
      </c>
      <c r="ASN299" s="3">
        <v>93205</v>
      </c>
      <c r="ASO299" s="3">
        <v>93205</v>
      </c>
      <c r="ASP299" s="3">
        <v>93205</v>
      </c>
      <c r="ASQ299" s="3">
        <v>93205</v>
      </c>
      <c r="ASR299" s="3">
        <v>93205</v>
      </c>
      <c r="ASS299" s="3">
        <v>93205</v>
      </c>
      <c r="AST299" s="3">
        <v>93205</v>
      </c>
      <c r="ASU299" s="3">
        <v>93205</v>
      </c>
      <c r="ASV299" s="3">
        <v>93205</v>
      </c>
      <c r="ASW299" s="3">
        <v>93205</v>
      </c>
      <c r="ASX299" s="3">
        <v>93205</v>
      </c>
      <c r="ASY299" s="3">
        <v>93205</v>
      </c>
      <c r="ASZ299" s="3">
        <v>93205</v>
      </c>
      <c r="ATA299" s="3">
        <v>93205</v>
      </c>
      <c r="ATB299" s="3">
        <v>93205</v>
      </c>
      <c r="ATC299" s="3">
        <v>93205</v>
      </c>
      <c r="ATD299" s="3">
        <v>93205</v>
      </c>
      <c r="ATE299" s="3">
        <v>93205</v>
      </c>
      <c r="ATF299" s="3">
        <v>93205</v>
      </c>
      <c r="ATG299" s="3">
        <v>93205</v>
      </c>
      <c r="ATH299" s="3">
        <v>93205</v>
      </c>
      <c r="ATI299" s="3">
        <v>93205</v>
      </c>
      <c r="ATJ299" s="3">
        <v>93205</v>
      </c>
      <c r="ATK299" s="3">
        <v>93205</v>
      </c>
      <c r="ATL299" s="3">
        <v>93205</v>
      </c>
      <c r="ATM299" s="3">
        <v>93205</v>
      </c>
      <c r="ATN299" s="3">
        <v>93205</v>
      </c>
      <c r="ATO299" s="3">
        <v>93205</v>
      </c>
      <c r="ATP299" s="3">
        <v>93205</v>
      </c>
      <c r="ATQ299" s="3">
        <v>93205</v>
      </c>
      <c r="ATR299" s="3">
        <v>93205</v>
      </c>
      <c r="ATS299" s="3">
        <v>93205</v>
      </c>
      <c r="ATT299" s="3">
        <v>93205</v>
      </c>
      <c r="ATU299" s="3">
        <v>93205</v>
      </c>
      <c r="ATV299" s="3">
        <v>93205</v>
      </c>
      <c r="ATW299" s="3">
        <v>93205</v>
      </c>
      <c r="ATX299" s="3">
        <v>93205</v>
      </c>
      <c r="ATY299" s="3">
        <v>93205</v>
      </c>
      <c r="ATZ299" s="3">
        <v>93205</v>
      </c>
      <c r="AUA299" s="3">
        <v>93205</v>
      </c>
      <c r="AUB299" s="3">
        <v>93205</v>
      </c>
      <c r="AUC299" s="3">
        <v>93205</v>
      </c>
      <c r="AUD299" s="3">
        <v>93205</v>
      </c>
      <c r="AUE299" s="3">
        <v>93205</v>
      </c>
      <c r="AUF299" s="3">
        <v>93205</v>
      </c>
      <c r="AUG299" s="3">
        <v>93205</v>
      </c>
      <c r="AUH299" s="3">
        <v>93205</v>
      </c>
      <c r="AUI299" s="3">
        <v>93205</v>
      </c>
      <c r="AUJ299" s="3">
        <v>93205</v>
      </c>
      <c r="AUK299" s="3">
        <v>93205</v>
      </c>
      <c r="AUL299" s="3">
        <v>93205</v>
      </c>
      <c r="AUM299" s="3">
        <v>93205</v>
      </c>
      <c r="AUN299" s="3">
        <v>93205</v>
      </c>
      <c r="AUO299" s="3">
        <v>93205</v>
      </c>
      <c r="AUP299" s="3">
        <v>93205</v>
      </c>
      <c r="AUQ299" s="3">
        <v>93205</v>
      </c>
      <c r="AUR299" s="3">
        <v>93205</v>
      </c>
      <c r="AUS299" s="3">
        <v>93205</v>
      </c>
      <c r="AUT299" s="3">
        <v>93205</v>
      </c>
      <c r="AUU299" s="3">
        <v>93205</v>
      </c>
      <c r="AUV299" s="3">
        <v>93205</v>
      </c>
      <c r="AUW299" s="3">
        <v>93205</v>
      </c>
      <c r="AUX299" s="3">
        <v>93205</v>
      </c>
      <c r="AUY299" s="3">
        <v>93205</v>
      </c>
      <c r="AUZ299" s="3">
        <v>93205</v>
      </c>
      <c r="AVA299" s="3">
        <v>93205</v>
      </c>
      <c r="AVB299" s="3">
        <v>93205</v>
      </c>
      <c r="AVC299" s="3">
        <v>93205</v>
      </c>
      <c r="AVD299" s="3">
        <v>93205</v>
      </c>
      <c r="AVE299" s="3">
        <v>93205</v>
      </c>
      <c r="AVF299" s="3">
        <v>93205</v>
      </c>
      <c r="AVG299" s="3">
        <v>93205</v>
      </c>
      <c r="AVH299" s="3">
        <v>93205</v>
      </c>
      <c r="AVI299" s="3">
        <v>93205</v>
      </c>
      <c r="AVJ299" s="3">
        <v>93205</v>
      </c>
      <c r="AVK299" s="3">
        <v>93205</v>
      </c>
      <c r="AVL299" s="3">
        <v>93205</v>
      </c>
      <c r="AVM299" s="3">
        <v>93205</v>
      </c>
      <c r="AVN299" s="3">
        <v>93205</v>
      </c>
      <c r="AVO299" s="3">
        <v>93205</v>
      </c>
      <c r="AVP299" s="3">
        <v>93205</v>
      </c>
      <c r="AVQ299" s="3">
        <v>93205</v>
      </c>
      <c r="AVR299" s="3">
        <v>93205</v>
      </c>
      <c r="AVS299" s="3">
        <v>93205</v>
      </c>
      <c r="AVT299" s="3">
        <v>93205</v>
      </c>
      <c r="AVU299" s="3">
        <v>93205</v>
      </c>
      <c r="AVV299" s="3">
        <v>93205</v>
      </c>
      <c r="AVW299" s="3">
        <v>93205</v>
      </c>
      <c r="AVX299" s="3">
        <v>93205</v>
      </c>
      <c r="AVY299" s="3">
        <v>93205</v>
      </c>
      <c r="AVZ299" s="3">
        <v>93205</v>
      </c>
      <c r="AWA299" s="3">
        <v>93205</v>
      </c>
      <c r="AWB299" s="3">
        <v>93205</v>
      </c>
      <c r="AWC299" s="3">
        <v>93205</v>
      </c>
      <c r="AWD299" s="3">
        <v>93205</v>
      </c>
      <c r="AWE299" s="3">
        <v>93205</v>
      </c>
      <c r="AWF299" s="3">
        <v>93205</v>
      </c>
      <c r="AWG299" s="3">
        <v>93205</v>
      </c>
      <c r="AWH299" s="3">
        <v>93205</v>
      </c>
      <c r="AWI299" s="3">
        <v>93205</v>
      </c>
      <c r="AWJ299" s="3">
        <v>93205</v>
      </c>
      <c r="AWK299" s="3">
        <v>93205</v>
      </c>
      <c r="AWL299" s="3">
        <v>93205</v>
      </c>
      <c r="AWM299" s="3">
        <v>93205</v>
      </c>
      <c r="AWN299" s="3">
        <v>93205</v>
      </c>
      <c r="AWO299" s="3">
        <v>93205</v>
      </c>
      <c r="AWP299" s="3">
        <v>93205</v>
      </c>
      <c r="AWQ299" s="3">
        <v>93205</v>
      </c>
      <c r="AWR299" s="3">
        <v>93205</v>
      </c>
      <c r="AWS299" s="3">
        <v>93205</v>
      </c>
      <c r="AWT299" s="3">
        <v>93205</v>
      </c>
      <c r="AWU299" s="3">
        <v>93205</v>
      </c>
      <c r="AWV299" s="3">
        <v>93205</v>
      </c>
      <c r="AWW299" s="3">
        <v>93205</v>
      </c>
      <c r="AWX299" s="3">
        <v>93205</v>
      </c>
      <c r="AWY299" s="3">
        <v>93205</v>
      </c>
      <c r="AWZ299" s="3">
        <v>93205</v>
      </c>
      <c r="AXA299" s="3">
        <v>93205</v>
      </c>
      <c r="AXB299" s="3">
        <v>93205</v>
      </c>
      <c r="AXC299" s="3">
        <v>93205</v>
      </c>
      <c r="AXD299" s="3">
        <v>93205</v>
      </c>
      <c r="AXE299" s="3">
        <v>93205</v>
      </c>
      <c r="AXF299" s="3">
        <v>93205</v>
      </c>
      <c r="AXG299" s="3">
        <v>93205</v>
      </c>
      <c r="AXH299" s="3">
        <v>93205</v>
      </c>
      <c r="AXI299" s="3">
        <v>93205</v>
      </c>
      <c r="AXJ299" s="3">
        <v>93205</v>
      </c>
      <c r="AXK299" s="3">
        <v>93205</v>
      </c>
      <c r="AXL299" s="3">
        <v>93205</v>
      </c>
      <c r="AXM299" s="3">
        <v>93205</v>
      </c>
      <c r="AXN299" s="3">
        <v>93205</v>
      </c>
      <c r="AXO299" s="3">
        <v>93205</v>
      </c>
      <c r="AXP299" s="3">
        <v>93205</v>
      </c>
      <c r="AXQ299" s="3">
        <v>93205</v>
      </c>
      <c r="AXR299" s="3">
        <v>93205</v>
      </c>
      <c r="AXS299" s="3">
        <v>93205</v>
      </c>
      <c r="AXT299" s="3">
        <v>93205</v>
      </c>
      <c r="AXU299" s="3">
        <v>93205</v>
      </c>
      <c r="AXV299" s="3">
        <v>93205</v>
      </c>
      <c r="AXW299" s="3">
        <v>93205</v>
      </c>
      <c r="AXX299" s="3">
        <v>93205</v>
      </c>
      <c r="AXY299" s="3">
        <v>93205</v>
      </c>
      <c r="AXZ299" s="3">
        <v>93205</v>
      </c>
      <c r="AYA299" s="3">
        <v>93205</v>
      </c>
      <c r="AYB299" s="3">
        <v>93205</v>
      </c>
      <c r="AYC299" s="3">
        <v>93205</v>
      </c>
      <c r="AYD299" s="3">
        <v>93205</v>
      </c>
      <c r="AYE299" s="3">
        <v>93205</v>
      </c>
      <c r="AYF299" s="3">
        <v>93205</v>
      </c>
      <c r="AYG299" s="3">
        <v>93205</v>
      </c>
      <c r="AYH299" s="3">
        <v>93205</v>
      </c>
      <c r="AYI299" s="3">
        <v>93205</v>
      </c>
      <c r="AYJ299" s="3">
        <v>93205</v>
      </c>
      <c r="AYK299" s="3">
        <v>93205</v>
      </c>
      <c r="AYL299" s="3">
        <v>93205</v>
      </c>
      <c r="AYM299" s="3">
        <v>93205</v>
      </c>
      <c r="AYN299" s="3">
        <v>93205</v>
      </c>
      <c r="AYO299" s="3">
        <v>93205</v>
      </c>
      <c r="AYP299" s="3">
        <v>93205</v>
      </c>
      <c r="AYQ299" s="3">
        <v>93205</v>
      </c>
      <c r="AYR299" s="3">
        <v>93205</v>
      </c>
      <c r="AYS299" s="3">
        <v>93205</v>
      </c>
      <c r="AYT299" s="3">
        <v>93205</v>
      </c>
      <c r="AYU299" s="3">
        <v>93205</v>
      </c>
      <c r="AYV299" s="3">
        <v>93205</v>
      </c>
      <c r="AYW299" s="3">
        <v>93205</v>
      </c>
      <c r="AYX299" s="3">
        <v>93205</v>
      </c>
      <c r="AYY299" s="3">
        <v>93205</v>
      </c>
      <c r="AYZ299" s="3">
        <v>93205</v>
      </c>
      <c r="AZA299" s="3">
        <v>93205</v>
      </c>
      <c r="AZB299" s="3">
        <v>93205</v>
      </c>
      <c r="AZC299" s="3">
        <v>93205</v>
      </c>
      <c r="AZD299" s="3">
        <v>93205</v>
      </c>
      <c r="AZE299" s="3">
        <v>93205</v>
      </c>
      <c r="AZF299" s="3">
        <v>93205</v>
      </c>
      <c r="AZG299" s="3">
        <v>93205</v>
      </c>
      <c r="AZH299" s="3">
        <v>93205</v>
      </c>
      <c r="AZI299" s="3">
        <v>93205</v>
      </c>
      <c r="AZJ299" s="3">
        <v>93205</v>
      </c>
      <c r="AZK299" s="3">
        <v>93205</v>
      </c>
      <c r="AZL299" s="3">
        <v>93205</v>
      </c>
      <c r="AZM299" s="3">
        <v>93205</v>
      </c>
      <c r="AZN299" s="3">
        <v>93205</v>
      </c>
      <c r="AZO299" s="3">
        <v>93205</v>
      </c>
      <c r="AZP299" s="3">
        <v>93205</v>
      </c>
      <c r="AZQ299" s="3">
        <v>93205</v>
      </c>
      <c r="AZR299" s="3">
        <v>93205</v>
      </c>
      <c r="AZS299" s="3">
        <v>93205</v>
      </c>
      <c r="AZT299" s="3">
        <v>93205</v>
      </c>
      <c r="AZU299" s="3">
        <v>93205</v>
      </c>
      <c r="AZV299" s="3">
        <v>93205</v>
      </c>
      <c r="AZW299" s="3">
        <v>93205</v>
      </c>
      <c r="AZX299" s="3">
        <v>93205</v>
      </c>
      <c r="AZY299" s="3">
        <v>93205</v>
      </c>
      <c r="AZZ299" s="3">
        <v>93205</v>
      </c>
      <c r="BAA299" s="3">
        <v>93205</v>
      </c>
      <c r="BAB299" s="3">
        <v>93205</v>
      </c>
      <c r="BAC299" s="3">
        <v>93205</v>
      </c>
      <c r="BAD299" s="3">
        <v>93205</v>
      </c>
      <c r="BAE299" s="3">
        <v>93205</v>
      </c>
      <c r="BAF299" s="3">
        <v>93205</v>
      </c>
      <c r="BAG299" s="3">
        <v>93205</v>
      </c>
      <c r="BAH299" s="3">
        <v>93205</v>
      </c>
      <c r="BAI299" s="3">
        <v>93205</v>
      </c>
      <c r="BAJ299" s="3">
        <v>93205</v>
      </c>
      <c r="BAK299" s="3">
        <v>93205</v>
      </c>
      <c r="BAL299" s="3">
        <v>93205</v>
      </c>
      <c r="BAM299" s="3">
        <v>93205</v>
      </c>
      <c r="BAN299" s="3">
        <v>93205</v>
      </c>
      <c r="BAO299" s="3">
        <v>93205</v>
      </c>
      <c r="BAP299" s="3">
        <v>93205</v>
      </c>
      <c r="BAQ299" s="3">
        <v>93205</v>
      </c>
      <c r="BAR299" s="3">
        <v>93205</v>
      </c>
      <c r="BAS299" s="3">
        <v>93205</v>
      </c>
      <c r="BAT299" s="3">
        <v>93205</v>
      </c>
      <c r="BAU299" s="3">
        <v>93205</v>
      </c>
      <c r="BAV299" s="3">
        <v>93205</v>
      </c>
      <c r="BAW299" s="3">
        <v>93205</v>
      </c>
      <c r="BAX299" s="3">
        <v>93205</v>
      </c>
      <c r="BAY299" s="3">
        <v>93205</v>
      </c>
      <c r="BAZ299" s="3">
        <v>93205</v>
      </c>
      <c r="BBA299" s="3">
        <v>93205</v>
      </c>
      <c r="BBB299" s="3">
        <v>93205</v>
      </c>
      <c r="BBC299" s="3">
        <v>93205</v>
      </c>
      <c r="BBD299" s="3">
        <v>93205</v>
      </c>
      <c r="BBE299" s="3">
        <v>93205</v>
      </c>
      <c r="BBF299" s="3">
        <v>93205</v>
      </c>
      <c r="BBG299" s="3">
        <v>93205</v>
      </c>
      <c r="BBH299" s="3">
        <v>93205</v>
      </c>
      <c r="BBI299" s="3">
        <v>93205</v>
      </c>
      <c r="BBJ299" s="3">
        <v>93205</v>
      </c>
      <c r="BBK299" s="3">
        <v>93205</v>
      </c>
      <c r="BBL299" s="3">
        <v>93205</v>
      </c>
      <c r="BBM299" s="3">
        <v>93205</v>
      </c>
      <c r="BBN299" s="3">
        <v>93205</v>
      </c>
      <c r="BBO299" s="3">
        <v>93205</v>
      </c>
      <c r="BBP299" s="3">
        <v>93205</v>
      </c>
      <c r="BBQ299" s="3">
        <v>93205</v>
      </c>
      <c r="BBR299" s="3">
        <v>93205</v>
      </c>
      <c r="BBS299" s="3">
        <v>93205</v>
      </c>
      <c r="BBT299" s="3">
        <v>93205</v>
      </c>
      <c r="BBU299" s="3">
        <v>93205</v>
      </c>
      <c r="BBV299" s="3">
        <v>93205</v>
      </c>
      <c r="BBW299" s="3">
        <v>93205</v>
      </c>
      <c r="BBX299" s="3">
        <v>93205</v>
      </c>
      <c r="BBY299" s="3">
        <v>93205</v>
      </c>
      <c r="BBZ299" s="3">
        <v>93205</v>
      </c>
      <c r="BCA299" s="3">
        <v>93205</v>
      </c>
      <c r="BCB299" s="3">
        <v>93205</v>
      </c>
      <c r="BCC299" s="3">
        <v>93205</v>
      </c>
      <c r="BCD299" s="3">
        <v>93205</v>
      </c>
      <c r="BCE299" s="3">
        <v>93205</v>
      </c>
      <c r="BCF299" s="3">
        <v>93205</v>
      </c>
      <c r="BCG299" s="3">
        <v>93205</v>
      </c>
      <c r="BCH299" s="3">
        <v>93205</v>
      </c>
      <c r="BCI299" s="3">
        <v>93205</v>
      </c>
      <c r="BCJ299" s="3">
        <v>93205</v>
      </c>
      <c r="BCK299" s="3">
        <v>93205</v>
      </c>
      <c r="BCL299" s="3">
        <v>93205</v>
      </c>
      <c r="BCM299" s="3">
        <v>93205</v>
      </c>
      <c r="BCN299" s="3">
        <v>93205</v>
      </c>
      <c r="BCO299" s="3">
        <v>93205</v>
      </c>
      <c r="BCP299" s="3">
        <v>93205</v>
      </c>
      <c r="BCQ299" s="3">
        <v>93205</v>
      </c>
      <c r="BCR299" s="3">
        <v>93205</v>
      </c>
      <c r="BCS299" s="3">
        <v>93205</v>
      </c>
      <c r="BCT299" s="3">
        <v>93205</v>
      </c>
      <c r="BCU299" s="3">
        <v>93205</v>
      </c>
      <c r="BCV299" s="3">
        <v>93205</v>
      </c>
      <c r="BCW299" s="3">
        <v>93205</v>
      </c>
      <c r="BCX299" s="3">
        <v>93205</v>
      </c>
      <c r="BCY299" s="3">
        <v>93205</v>
      </c>
      <c r="BCZ299" s="3">
        <v>93205</v>
      </c>
      <c r="BDA299" s="3">
        <v>93205</v>
      </c>
      <c r="BDB299" s="3">
        <v>93205</v>
      </c>
      <c r="BDC299" s="3">
        <v>93205</v>
      </c>
      <c r="BDD299" s="3">
        <v>93205</v>
      </c>
      <c r="BDE299" s="3">
        <v>93205</v>
      </c>
      <c r="BDF299" s="3">
        <v>93205</v>
      </c>
      <c r="BDG299" s="3">
        <v>93205</v>
      </c>
      <c r="BDH299" s="3">
        <v>93205</v>
      </c>
      <c r="BDI299" s="3">
        <v>93205</v>
      </c>
      <c r="BDJ299" s="3">
        <v>93205</v>
      </c>
      <c r="BDK299" s="3">
        <v>93205</v>
      </c>
      <c r="BDL299" s="3">
        <v>93205</v>
      </c>
      <c r="BDM299" s="3">
        <v>93205</v>
      </c>
      <c r="BDN299" s="3">
        <v>93205</v>
      </c>
      <c r="BDO299" s="3">
        <v>93205</v>
      </c>
      <c r="BDP299" s="3">
        <v>93205</v>
      </c>
      <c r="BDQ299" s="3">
        <v>93205</v>
      </c>
      <c r="BDR299" s="3">
        <v>93205</v>
      </c>
      <c r="BDS299" s="3">
        <v>93205</v>
      </c>
      <c r="BDT299" s="3">
        <v>93205</v>
      </c>
      <c r="BDU299" s="3">
        <v>93205</v>
      </c>
      <c r="BDV299" s="3">
        <v>93205</v>
      </c>
      <c r="BDW299" s="3">
        <v>93205</v>
      </c>
      <c r="BDX299" s="3">
        <v>93205</v>
      </c>
      <c r="BDY299" s="3">
        <v>93205</v>
      </c>
      <c r="BDZ299" s="3">
        <v>93205</v>
      </c>
      <c r="BEA299" s="3">
        <v>93205</v>
      </c>
      <c r="BEB299" s="3">
        <v>93205</v>
      </c>
      <c r="BEC299" s="3">
        <v>93205</v>
      </c>
      <c r="BED299" s="3">
        <v>93205</v>
      </c>
      <c r="BEE299" s="3">
        <v>93205</v>
      </c>
      <c r="BEF299" s="3">
        <v>93205</v>
      </c>
      <c r="BEG299" s="3">
        <v>93205</v>
      </c>
      <c r="BEH299" s="3">
        <v>93205</v>
      </c>
      <c r="BEI299" s="3">
        <v>93205</v>
      </c>
      <c r="BEJ299" s="3">
        <v>93205</v>
      </c>
      <c r="BEK299" s="3">
        <v>93205</v>
      </c>
      <c r="BEL299" s="3">
        <v>93205</v>
      </c>
      <c r="BEM299" s="3">
        <v>93205</v>
      </c>
      <c r="BEN299" s="3">
        <v>93205</v>
      </c>
      <c r="BEO299" s="3">
        <v>93205</v>
      </c>
      <c r="BEP299" s="3">
        <v>93205</v>
      </c>
      <c r="BEQ299" s="3">
        <v>93205</v>
      </c>
      <c r="BER299" s="3">
        <v>93205</v>
      </c>
      <c r="BES299" s="3">
        <v>93205</v>
      </c>
      <c r="BET299" s="3">
        <v>93205</v>
      </c>
      <c r="BEU299" s="3">
        <v>93205</v>
      </c>
      <c r="BEV299" s="3">
        <v>93205</v>
      </c>
      <c r="BEW299" s="3">
        <v>93205</v>
      </c>
      <c r="BEX299" s="3">
        <v>93205</v>
      </c>
      <c r="BEY299" s="3">
        <v>93205</v>
      </c>
      <c r="BEZ299" s="3">
        <v>93205</v>
      </c>
      <c r="BFA299" s="3">
        <v>93205</v>
      </c>
      <c r="BFB299" s="3">
        <v>93205</v>
      </c>
      <c r="BFC299" s="3">
        <v>93205</v>
      </c>
      <c r="BFD299" s="3">
        <v>93205</v>
      </c>
      <c r="BFE299" s="3">
        <v>93205</v>
      </c>
      <c r="BFF299" s="3">
        <v>93205</v>
      </c>
      <c r="BFG299" s="3">
        <v>93205</v>
      </c>
      <c r="BFH299" s="3">
        <v>93205</v>
      </c>
      <c r="BFI299" s="3">
        <v>93205</v>
      </c>
      <c r="BFJ299" s="3">
        <v>93205</v>
      </c>
      <c r="BFK299" s="3">
        <v>93205</v>
      </c>
      <c r="BFL299" s="3">
        <v>93205</v>
      </c>
      <c r="BFM299" s="3">
        <v>93205</v>
      </c>
      <c r="BFN299" s="3">
        <v>93205</v>
      </c>
      <c r="BFO299" s="3">
        <v>93205</v>
      </c>
      <c r="BFP299" s="3">
        <v>93205</v>
      </c>
      <c r="BFQ299" s="3">
        <v>93205</v>
      </c>
      <c r="BFR299" s="3">
        <v>93205</v>
      </c>
      <c r="BFS299" s="3">
        <v>93205</v>
      </c>
      <c r="BFT299" s="3">
        <v>93205</v>
      </c>
      <c r="BFU299" s="3">
        <v>93205</v>
      </c>
      <c r="BFV299" s="3">
        <v>93205</v>
      </c>
      <c r="BFW299" s="3">
        <v>93205</v>
      </c>
      <c r="BFX299" s="3">
        <v>93205</v>
      </c>
      <c r="BFY299" s="3">
        <v>93205</v>
      </c>
      <c r="BFZ299" s="3">
        <v>93205</v>
      </c>
      <c r="BGA299" s="3">
        <v>93205</v>
      </c>
      <c r="BGB299" s="3">
        <v>93205</v>
      </c>
      <c r="BGC299" s="3">
        <v>93205</v>
      </c>
      <c r="BGD299" s="3">
        <v>93205</v>
      </c>
      <c r="BGE299" s="3">
        <v>93205</v>
      </c>
      <c r="BGF299" s="3">
        <v>93205</v>
      </c>
      <c r="BGG299" s="3">
        <v>93205</v>
      </c>
      <c r="BGH299" s="3">
        <v>93205</v>
      </c>
      <c r="BGI299" s="3">
        <v>93205</v>
      </c>
      <c r="BGJ299" s="3">
        <v>93205</v>
      </c>
      <c r="BGK299" s="3">
        <v>93205</v>
      </c>
      <c r="BGL299" s="3">
        <v>93205</v>
      </c>
      <c r="BGM299" s="3">
        <v>93205</v>
      </c>
      <c r="BGN299" s="3">
        <v>93205</v>
      </c>
      <c r="BGO299" s="3">
        <v>93205</v>
      </c>
      <c r="BGP299" s="3">
        <v>93205</v>
      </c>
      <c r="BGQ299" s="3">
        <v>93205</v>
      </c>
      <c r="BGR299" s="3">
        <v>93205</v>
      </c>
      <c r="BGS299" s="3">
        <v>93205</v>
      </c>
      <c r="BGT299" s="3">
        <v>93205</v>
      </c>
      <c r="BGU299" s="3">
        <v>93205</v>
      </c>
      <c r="BGV299" s="3">
        <v>93205</v>
      </c>
      <c r="BGW299" s="3">
        <v>93205</v>
      </c>
      <c r="BGX299" s="3">
        <v>93205</v>
      </c>
      <c r="BGY299" s="3">
        <v>93205</v>
      </c>
      <c r="BGZ299" s="3">
        <v>93205</v>
      </c>
      <c r="BHA299" s="3">
        <v>93205</v>
      </c>
      <c r="BHB299" s="3">
        <v>93205</v>
      </c>
      <c r="BHC299" s="3">
        <v>93205</v>
      </c>
      <c r="BHD299" s="3">
        <v>93205</v>
      </c>
      <c r="BHE299" s="3">
        <v>93205</v>
      </c>
      <c r="BHF299" s="3">
        <v>93205</v>
      </c>
      <c r="BHG299" s="3">
        <v>93205</v>
      </c>
      <c r="BHH299" s="3">
        <v>93205</v>
      </c>
      <c r="BHI299" s="3">
        <v>93205</v>
      </c>
      <c r="BHJ299" s="3">
        <v>93205</v>
      </c>
      <c r="BHK299" s="3">
        <v>93205</v>
      </c>
      <c r="BHL299" s="3">
        <v>93205</v>
      </c>
      <c r="BHM299" s="3">
        <v>93205</v>
      </c>
      <c r="BHN299" s="3">
        <v>93205</v>
      </c>
      <c r="BHO299" s="3">
        <v>93205</v>
      </c>
      <c r="BHP299" s="3">
        <v>93205</v>
      </c>
      <c r="BHQ299" s="3">
        <v>93205</v>
      </c>
      <c r="BHR299" s="3">
        <v>93205</v>
      </c>
      <c r="BHS299" s="3">
        <v>93205</v>
      </c>
      <c r="BHT299" s="3">
        <v>93205</v>
      </c>
      <c r="BHU299" s="3">
        <v>93205</v>
      </c>
      <c r="BHV299" s="3">
        <v>93205</v>
      </c>
      <c r="BHW299" s="3">
        <v>93205</v>
      </c>
      <c r="BHX299" s="3">
        <v>93205</v>
      </c>
      <c r="BHY299" s="3">
        <v>93205</v>
      </c>
      <c r="BHZ299" s="3">
        <v>93205</v>
      </c>
      <c r="BIA299" s="3">
        <v>93205</v>
      </c>
      <c r="BIB299" s="3">
        <v>93205</v>
      </c>
      <c r="BIC299" s="3">
        <v>93205</v>
      </c>
      <c r="BID299" s="3">
        <v>93205</v>
      </c>
      <c r="BIE299" s="3">
        <v>93205</v>
      </c>
      <c r="BIF299" s="3">
        <v>93205</v>
      </c>
      <c r="BIG299" s="3">
        <v>93205</v>
      </c>
      <c r="BIH299" s="3">
        <v>93205</v>
      </c>
      <c r="BII299" s="3">
        <v>93205</v>
      </c>
      <c r="BIJ299" s="3">
        <v>93205</v>
      </c>
      <c r="BIK299" s="3">
        <v>93205</v>
      </c>
      <c r="BIL299" s="3">
        <v>93205</v>
      </c>
      <c r="BIM299" s="3">
        <v>93205</v>
      </c>
      <c r="BIN299" s="3">
        <v>93205</v>
      </c>
      <c r="BIO299" s="3">
        <v>93205</v>
      </c>
      <c r="BIP299" s="3">
        <v>93205</v>
      </c>
      <c r="BIQ299" s="3">
        <v>93205</v>
      </c>
      <c r="BIR299" s="3">
        <v>93205</v>
      </c>
      <c r="BIS299" s="3">
        <v>93205</v>
      </c>
      <c r="BIT299" s="3">
        <v>93205</v>
      </c>
      <c r="BIU299" s="3">
        <v>93205</v>
      </c>
      <c r="BIV299" s="3">
        <v>93205</v>
      </c>
      <c r="BIW299" s="3">
        <v>93205</v>
      </c>
      <c r="BIX299" s="3">
        <v>93205</v>
      </c>
      <c r="BIY299" s="3">
        <v>93205</v>
      </c>
      <c r="BIZ299" s="3">
        <v>93205</v>
      </c>
      <c r="BJA299" s="3">
        <v>93205</v>
      </c>
      <c r="BJB299" s="3">
        <v>93205</v>
      </c>
      <c r="BJC299" s="3">
        <v>93205</v>
      </c>
      <c r="BJD299" s="3">
        <v>93205</v>
      </c>
      <c r="BJE299" s="3">
        <v>93205</v>
      </c>
      <c r="BJF299" s="3">
        <v>93205</v>
      </c>
      <c r="BJG299" s="3">
        <v>93205</v>
      </c>
      <c r="BJH299" s="3">
        <v>93205</v>
      </c>
      <c r="BJI299" s="3">
        <v>93205</v>
      </c>
      <c r="BJJ299" s="3">
        <v>93205</v>
      </c>
      <c r="BJK299" s="3">
        <v>93205</v>
      </c>
      <c r="BJL299" s="3">
        <v>93205</v>
      </c>
      <c r="BJM299" s="3">
        <v>93205</v>
      </c>
      <c r="BJN299" s="3">
        <v>93205</v>
      </c>
      <c r="BJO299" s="3">
        <v>93205</v>
      </c>
      <c r="BJP299" s="3">
        <v>93205</v>
      </c>
      <c r="BJQ299" s="3">
        <v>93205</v>
      </c>
      <c r="BJR299" s="3">
        <v>93205</v>
      </c>
      <c r="BJS299" s="3">
        <v>93205</v>
      </c>
      <c r="BJT299" s="3">
        <v>93205</v>
      </c>
      <c r="BJU299" s="3">
        <v>93205</v>
      </c>
      <c r="BJV299" s="3">
        <v>93205</v>
      </c>
      <c r="BJW299" s="3">
        <v>93205</v>
      </c>
      <c r="BJX299" s="3">
        <v>93205</v>
      </c>
      <c r="BJY299" s="3">
        <v>93205</v>
      </c>
      <c r="BJZ299" s="3">
        <v>93205</v>
      </c>
      <c r="BKA299" s="3">
        <v>93205</v>
      </c>
      <c r="BKB299" s="3">
        <v>93205</v>
      </c>
      <c r="BKC299" s="3">
        <v>93205</v>
      </c>
      <c r="BKD299" s="3">
        <v>93205</v>
      </c>
      <c r="BKE299" s="3">
        <v>93205</v>
      </c>
      <c r="BKF299" s="3">
        <v>93205</v>
      </c>
      <c r="BKG299" s="3">
        <v>93205</v>
      </c>
      <c r="BKH299" s="3">
        <v>93205</v>
      </c>
      <c r="BKI299" s="3">
        <v>93205</v>
      </c>
      <c r="BKJ299" s="3">
        <v>93205</v>
      </c>
      <c r="BKK299" s="3">
        <v>93205</v>
      </c>
      <c r="BKL299" s="3">
        <v>93205</v>
      </c>
      <c r="BKM299" s="3">
        <v>93205</v>
      </c>
      <c r="BKN299" s="3">
        <v>93205</v>
      </c>
      <c r="BKO299" s="3">
        <v>93205</v>
      </c>
      <c r="BKP299" s="3">
        <v>93205</v>
      </c>
      <c r="BKQ299" s="3">
        <v>93205</v>
      </c>
      <c r="BKR299" s="3">
        <v>93205</v>
      </c>
      <c r="BKS299" s="3">
        <v>93205</v>
      </c>
      <c r="BKT299" s="3">
        <v>93205</v>
      </c>
      <c r="BKU299" s="3">
        <v>93205</v>
      </c>
      <c r="BKV299" s="3">
        <v>93205</v>
      </c>
      <c r="BKW299" s="3">
        <v>93205</v>
      </c>
      <c r="BKX299" s="3">
        <v>93205</v>
      </c>
      <c r="BKY299" s="3">
        <v>93205</v>
      </c>
      <c r="BKZ299" s="3">
        <v>93205</v>
      </c>
      <c r="BLA299" s="3">
        <v>93205</v>
      </c>
      <c r="BLB299" s="3">
        <v>93205</v>
      </c>
      <c r="BLC299" s="3">
        <v>93205</v>
      </c>
      <c r="BLD299" s="3">
        <v>93205</v>
      </c>
      <c r="BLE299" s="3">
        <v>93205</v>
      </c>
      <c r="BLF299" s="3">
        <v>93205</v>
      </c>
      <c r="BLG299" s="3">
        <v>93205</v>
      </c>
      <c r="BLH299" s="3">
        <v>93205</v>
      </c>
      <c r="BLI299" s="3">
        <v>93205</v>
      </c>
      <c r="BLJ299" s="3">
        <v>93205</v>
      </c>
      <c r="BLK299" s="3">
        <v>93205</v>
      </c>
      <c r="BLL299" s="3">
        <v>93205</v>
      </c>
      <c r="BLM299" s="3">
        <v>93205</v>
      </c>
      <c r="BLN299" s="3">
        <v>93205</v>
      </c>
      <c r="BLO299" s="3">
        <v>93205</v>
      </c>
      <c r="BLP299" s="3">
        <v>93205</v>
      </c>
      <c r="BLQ299" s="3">
        <v>93205</v>
      </c>
      <c r="BLR299" s="3">
        <v>93205</v>
      </c>
      <c r="BLS299" s="3">
        <v>93205</v>
      </c>
      <c r="BLT299" s="3">
        <v>93205</v>
      </c>
      <c r="BLU299" s="3">
        <v>93205</v>
      </c>
      <c r="BLV299" s="3">
        <v>93205</v>
      </c>
      <c r="BLW299" s="3">
        <v>93205</v>
      </c>
      <c r="BLX299" s="3">
        <v>93205</v>
      </c>
      <c r="BLY299" s="3">
        <v>93205</v>
      </c>
      <c r="BLZ299" s="3">
        <v>93205</v>
      </c>
      <c r="BMA299" s="3">
        <v>93205</v>
      </c>
      <c r="BMB299" s="3">
        <v>93205</v>
      </c>
      <c r="BMC299" s="3">
        <v>93205</v>
      </c>
      <c r="BMD299" s="3">
        <v>93205</v>
      </c>
      <c r="BME299" s="3">
        <v>93205</v>
      </c>
      <c r="BMF299" s="3">
        <v>93205</v>
      </c>
      <c r="BMG299" s="3">
        <v>93205</v>
      </c>
      <c r="BMH299" s="3">
        <v>93205</v>
      </c>
      <c r="BMI299" s="3">
        <v>93205</v>
      </c>
      <c r="BMJ299" s="3">
        <v>93205</v>
      </c>
      <c r="BMK299" s="3">
        <v>93205</v>
      </c>
      <c r="BML299" s="3">
        <v>93205</v>
      </c>
      <c r="BMM299" s="3">
        <v>93205</v>
      </c>
      <c r="BMN299" s="3">
        <v>93205</v>
      </c>
      <c r="BMO299" s="3">
        <v>93205</v>
      </c>
      <c r="BMP299" s="3">
        <v>93205</v>
      </c>
      <c r="BMQ299" s="3">
        <v>93205</v>
      </c>
      <c r="BMR299" s="3">
        <v>93205</v>
      </c>
      <c r="BMS299" s="3">
        <v>93205</v>
      </c>
      <c r="BMT299" s="3">
        <v>93205</v>
      </c>
      <c r="BMU299" s="3">
        <v>93205</v>
      </c>
      <c r="BMV299" s="3">
        <v>93205</v>
      </c>
      <c r="BMW299" s="3">
        <v>93205</v>
      </c>
      <c r="BMX299" s="3">
        <v>93205</v>
      </c>
      <c r="BMY299" s="3">
        <v>93205</v>
      </c>
      <c r="BMZ299" s="3">
        <v>93205</v>
      </c>
      <c r="BNA299" s="3">
        <v>93205</v>
      </c>
      <c r="BNB299" s="3">
        <v>93205</v>
      </c>
      <c r="BNC299" s="3">
        <v>93205</v>
      </c>
      <c r="BND299" s="3">
        <v>93205</v>
      </c>
      <c r="BNE299" s="3">
        <v>93205</v>
      </c>
      <c r="BNF299" s="3">
        <v>93205</v>
      </c>
      <c r="BNG299" s="3">
        <v>93205</v>
      </c>
      <c r="BNH299" s="3">
        <v>93205</v>
      </c>
      <c r="BNI299" s="3">
        <v>93205</v>
      </c>
      <c r="BNJ299" s="3">
        <v>93205</v>
      </c>
      <c r="BNK299" s="3">
        <v>93205</v>
      </c>
      <c r="BNL299" s="3">
        <v>93205</v>
      </c>
      <c r="BNM299" s="3">
        <v>93205</v>
      </c>
      <c r="BNN299" s="3">
        <v>93205</v>
      </c>
      <c r="BNO299" s="3">
        <v>93205</v>
      </c>
      <c r="BNP299" s="3">
        <v>93205</v>
      </c>
      <c r="BNQ299" s="3">
        <v>93205</v>
      </c>
      <c r="BNR299" s="3">
        <v>93205</v>
      </c>
      <c r="BNS299" s="3">
        <v>93205</v>
      </c>
      <c r="BNT299" s="3">
        <v>93205</v>
      </c>
      <c r="BNU299" s="3">
        <v>93205</v>
      </c>
      <c r="BNV299" s="3">
        <v>93205</v>
      </c>
      <c r="BNW299" s="3">
        <v>93205</v>
      </c>
      <c r="BNX299" s="3">
        <v>93205</v>
      </c>
      <c r="BNY299" s="3">
        <v>93205</v>
      </c>
      <c r="BNZ299" s="3">
        <v>93205</v>
      </c>
      <c r="BOA299" s="3">
        <v>93205</v>
      </c>
      <c r="BOB299" s="3">
        <v>93205</v>
      </c>
      <c r="BOC299" s="3">
        <v>93205</v>
      </c>
      <c r="BOD299" s="3">
        <v>93205</v>
      </c>
      <c r="BOE299" s="3">
        <v>93205</v>
      </c>
      <c r="BOF299" s="3">
        <v>93205</v>
      </c>
      <c r="BOG299" s="3">
        <v>93205</v>
      </c>
      <c r="BOH299" s="3">
        <v>93205</v>
      </c>
      <c r="BOI299" s="3">
        <v>93205</v>
      </c>
      <c r="BOJ299" s="3">
        <v>93205</v>
      </c>
      <c r="BOK299" s="3">
        <v>93205</v>
      </c>
      <c r="BOL299" s="3">
        <v>93205</v>
      </c>
      <c r="BOM299" s="3">
        <v>93205</v>
      </c>
      <c r="BON299" s="3">
        <v>93205</v>
      </c>
      <c r="BOO299" s="3">
        <v>93205</v>
      </c>
      <c r="BOP299" s="3">
        <v>93205</v>
      </c>
      <c r="BOQ299" s="3">
        <v>93205</v>
      </c>
      <c r="BOR299" s="3">
        <v>93205</v>
      </c>
      <c r="BOS299" s="3">
        <v>93205</v>
      </c>
      <c r="BOT299" s="3">
        <v>93205</v>
      </c>
      <c r="BOU299" s="3">
        <v>93205</v>
      </c>
      <c r="BOV299" s="3">
        <v>93205</v>
      </c>
      <c r="BOW299" s="3">
        <v>93205</v>
      </c>
      <c r="BOX299" s="3">
        <v>93205</v>
      </c>
      <c r="BOY299" s="3">
        <v>93205</v>
      </c>
      <c r="BOZ299" s="3">
        <v>93205</v>
      </c>
      <c r="BPA299" s="3">
        <v>93205</v>
      </c>
      <c r="BPB299" s="3">
        <v>93205</v>
      </c>
      <c r="BPC299" s="3">
        <v>93205</v>
      </c>
      <c r="BPD299" s="3">
        <v>93205</v>
      </c>
      <c r="BPE299" s="3">
        <v>93205</v>
      </c>
      <c r="BPF299" s="3">
        <v>93205</v>
      </c>
      <c r="BPG299" s="3">
        <v>93205</v>
      </c>
      <c r="BPH299" s="3">
        <v>93205</v>
      </c>
      <c r="BPI299" s="3">
        <v>93205</v>
      </c>
      <c r="BPJ299" s="3">
        <v>93205</v>
      </c>
      <c r="BPK299" s="3">
        <v>93205</v>
      </c>
      <c r="BPL299" s="3">
        <v>93205</v>
      </c>
      <c r="BPM299" s="3">
        <v>93205</v>
      </c>
      <c r="BPN299" s="3">
        <v>93205</v>
      </c>
      <c r="BPO299" s="3">
        <v>93205</v>
      </c>
      <c r="BPP299" s="3">
        <v>93205</v>
      </c>
      <c r="BPQ299" s="3">
        <v>93205</v>
      </c>
      <c r="BPR299" s="3">
        <v>93205</v>
      </c>
      <c r="BPS299" s="3">
        <v>93205</v>
      </c>
      <c r="BPT299" s="3">
        <v>93205</v>
      </c>
      <c r="BPU299" s="3">
        <v>93205</v>
      </c>
      <c r="BPV299" s="3">
        <v>93205</v>
      </c>
      <c r="BPW299" s="3">
        <v>93205</v>
      </c>
      <c r="BPX299" s="3">
        <v>93205</v>
      </c>
      <c r="BPY299" s="3">
        <v>93205</v>
      </c>
      <c r="BPZ299" s="3">
        <v>93205</v>
      </c>
      <c r="BQA299" s="3">
        <v>93205</v>
      </c>
      <c r="BQB299" s="3">
        <v>93205</v>
      </c>
      <c r="BQC299" s="3">
        <v>93205</v>
      </c>
      <c r="BQD299" s="3">
        <v>93205</v>
      </c>
      <c r="BQE299" s="3">
        <v>93205</v>
      </c>
      <c r="BQF299" s="3">
        <v>93205</v>
      </c>
      <c r="BQG299" s="3">
        <v>93205</v>
      </c>
      <c r="BQH299" s="3">
        <v>93205</v>
      </c>
      <c r="BQI299" s="3">
        <v>93205</v>
      </c>
      <c r="BQJ299" s="3">
        <v>93205</v>
      </c>
      <c r="BQK299" s="3">
        <v>93205</v>
      </c>
      <c r="BQL299" s="3">
        <v>93205</v>
      </c>
      <c r="BQM299" s="3">
        <v>93205</v>
      </c>
      <c r="BQN299" s="3">
        <v>93205</v>
      </c>
      <c r="BQO299" s="3">
        <v>93205</v>
      </c>
      <c r="BQP299" s="3">
        <v>93205</v>
      </c>
      <c r="BQQ299" s="3">
        <v>93205</v>
      </c>
      <c r="BQR299" s="3">
        <v>93205</v>
      </c>
      <c r="BQS299" s="3">
        <v>93205</v>
      </c>
      <c r="BQT299" s="3">
        <v>93205</v>
      </c>
      <c r="BQU299" s="3">
        <v>93205</v>
      </c>
      <c r="BQV299" s="3">
        <v>93205</v>
      </c>
      <c r="BQW299" s="3">
        <v>93205</v>
      </c>
      <c r="BQX299" s="3">
        <v>93205</v>
      </c>
      <c r="BQY299" s="3">
        <v>93205</v>
      </c>
      <c r="BQZ299" s="3">
        <v>93205</v>
      </c>
      <c r="BRA299" s="3">
        <v>93205</v>
      </c>
      <c r="BRB299" s="3">
        <v>93205</v>
      </c>
      <c r="BRC299" s="3">
        <v>93205</v>
      </c>
      <c r="BRD299" s="3">
        <v>93205</v>
      </c>
      <c r="BRE299" s="3">
        <v>93205</v>
      </c>
      <c r="BRF299" s="3">
        <v>93205</v>
      </c>
      <c r="BRG299" s="3">
        <v>93205</v>
      </c>
      <c r="BRH299" s="3">
        <v>93205</v>
      </c>
      <c r="BRI299" s="3">
        <v>93205</v>
      </c>
      <c r="BRJ299" s="3">
        <v>93205</v>
      </c>
      <c r="BRK299" s="3">
        <v>93205</v>
      </c>
      <c r="BRL299" s="3">
        <v>93205</v>
      </c>
      <c r="BRM299" s="3">
        <v>93205</v>
      </c>
      <c r="BRN299" s="3">
        <v>93205</v>
      </c>
      <c r="BRO299" s="3">
        <v>93205</v>
      </c>
      <c r="BRP299" s="3">
        <v>93205</v>
      </c>
      <c r="BRQ299" s="3">
        <v>93205</v>
      </c>
      <c r="BRR299" s="3">
        <v>93205</v>
      </c>
      <c r="BRS299" s="3">
        <v>93205</v>
      </c>
      <c r="BRT299" s="3">
        <v>93205</v>
      </c>
      <c r="BRU299" s="3">
        <v>93205</v>
      </c>
      <c r="BRV299" s="3">
        <v>93205</v>
      </c>
      <c r="BRW299" s="3">
        <v>93205</v>
      </c>
      <c r="BRX299" s="3">
        <v>93205</v>
      </c>
      <c r="BRY299" s="3">
        <v>93205</v>
      </c>
      <c r="BRZ299" s="3">
        <v>93205</v>
      </c>
      <c r="BSA299" s="3">
        <v>93205</v>
      </c>
      <c r="BSB299" s="3">
        <v>93205</v>
      </c>
      <c r="BSC299" s="3">
        <v>93205</v>
      </c>
      <c r="BSD299" s="3">
        <v>93205</v>
      </c>
      <c r="BSE299" s="3">
        <v>93205</v>
      </c>
      <c r="BSF299" s="3">
        <v>93205</v>
      </c>
      <c r="BSG299" s="3">
        <v>93205</v>
      </c>
      <c r="BSH299" s="3">
        <v>93205</v>
      </c>
      <c r="BSI299" s="3">
        <v>93205</v>
      </c>
      <c r="BSJ299" s="3">
        <v>93205</v>
      </c>
      <c r="BSK299" s="3">
        <v>93205</v>
      </c>
      <c r="BSL299" s="3">
        <v>93205</v>
      </c>
      <c r="BSM299" s="3">
        <v>93205</v>
      </c>
      <c r="BSN299" s="3">
        <v>93205</v>
      </c>
      <c r="BSO299" s="3">
        <v>93205</v>
      </c>
      <c r="BSP299" s="3">
        <v>93205</v>
      </c>
      <c r="BSQ299" s="3">
        <v>93205</v>
      </c>
      <c r="BSR299" s="3">
        <v>93205</v>
      </c>
      <c r="BSS299" s="3">
        <v>93205</v>
      </c>
      <c r="BST299" s="3">
        <v>93205</v>
      </c>
      <c r="BSU299" s="3">
        <v>93205</v>
      </c>
      <c r="BSV299" s="3">
        <v>93205</v>
      </c>
      <c r="BSW299" s="3">
        <v>93205</v>
      </c>
      <c r="BSX299" s="3">
        <v>93205</v>
      </c>
      <c r="BSY299" s="3">
        <v>93205</v>
      </c>
      <c r="BSZ299" s="3">
        <v>93205</v>
      </c>
      <c r="BTA299" s="3">
        <v>93205</v>
      </c>
      <c r="BTB299" s="3">
        <v>93205</v>
      </c>
      <c r="BTC299" s="3">
        <v>93205</v>
      </c>
      <c r="BTD299" s="3">
        <v>93205</v>
      </c>
      <c r="BTE299" s="3">
        <v>93205</v>
      </c>
      <c r="BTF299" s="3">
        <v>93205</v>
      </c>
      <c r="BTG299" s="3">
        <v>93205</v>
      </c>
      <c r="BTH299" s="3">
        <v>93205</v>
      </c>
      <c r="BTI299" s="3">
        <v>93205</v>
      </c>
      <c r="BTJ299" s="3">
        <v>93205</v>
      </c>
      <c r="BTK299" s="3">
        <v>93205</v>
      </c>
      <c r="BTL299" s="3">
        <v>93205</v>
      </c>
      <c r="BTM299" s="3">
        <v>93205</v>
      </c>
      <c r="BTN299" s="3">
        <v>93205</v>
      </c>
      <c r="BTO299" s="3">
        <v>93205</v>
      </c>
      <c r="BTP299" s="3">
        <v>93205</v>
      </c>
      <c r="BTQ299" s="3">
        <v>93205</v>
      </c>
      <c r="BTR299" s="3">
        <v>93205</v>
      </c>
      <c r="BTS299" s="3">
        <v>93205</v>
      </c>
      <c r="BTT299" s="3">
        <v>93205</v>
      </c>
      <c r="BTU299" s="3">
        <v>93205</v>
      </c>
      <c r="BTV299" s="3">
        <v>93205</v>
      </c>
      <c r="BTW299" s="3">
        <v>93205</v>
      </c>
      <c r="BTX299" s="3">
        <v>93205</v>
      </c>
      <c r="BTY299" s="3">
        <v>93205</v>
      </c>
      <c r="BTZ299" s="3">
        <v>93205</v>
      </c>
      <c r="BUA299" s="3">
        <v>93205</v>
      </c>
      <c r="BUB299" s="3">
        <v>93205</v>
      </c>
      <c r="BUC299" s="3">
        <v>93205</v>
      </c>
      <c r="BUD299" s="3">
        <v>93205</v>
      </c>
      <c r="BUE299" s="3">
        <v>93205</v>
      </c>
      <c r="BUF299" s="3">
        <v>93205</v>
      </c>
      <c r="BUG299" s="3">
        <v>93205</v>
      </c>
      <c r="BUH299" s="3">
        <v>93205</v>
      </c>
      <c r="BUI299" s="3">
        <v>93205</v>
      </c>
      <c r="BUJ299" s="3">
        <v>93205</v>
      </c>
      <c r="BUK299" s="3">
        <v>93205</v>
      </c>
      <c r="BUL299" s="3">
        <v>93205</v>
      </c>
      <c r="BUM299" s="3">
        <v>93205</v>
      </c>
      <c r="BUN299" s="3">
        <v>93205</v>
      </c>
      <c r="BUO299" s="3">
        <v>93205</v>
      </c>
      <c r="BUP299" s="3">
        <v>93205</v>
      </c>
      <c r="BUQ299" s="3">
        <v>93205</v>
      </c>
      <c r="BUR299" s="3">
        <v>93205</v>
      </c>
      <c r="BUS299" s="3">
        <v>93205</v>
      </c>
      <c r="BUT299" s="3">
        <v>93205</v>
      </c>
      <c r="BUU299" s="3">
        <v>93205</v>
      </c>
      <c r="BUV299" s="3">
        <v>93205</v>
      </c>
      <c r="BUW299" s="3">
        <v>93205</v>
      </c>
      <c r="BUX299" s="3">
        <v>93205</v>
      </c>
      <c r="BUY299" s="3">
        <v>93205</v>
      </c>
      <c r="BUZ299" s="3">
        <v>93205</v>
      </c>
      <c r="BVA299" s="3">
        <v>93205</v>
      </c>
      <c r="BVB299" s="3">
        <v>93205</v>
      </c>
      <c r="BVC299" s="3">
        <v>93205</v>
      </c>
      <c r="BVD299" s="3">
        <v>93205</v>
      </c>
      <c r="BVE299" s="3">
        <v>93205</v>
      </c>
      <c r="BVF299" s="3">
        <v>93205</v>
      </c>
      <c r="BVG299" s="3">
        <v>93205</v>
      </c>
      <c r="BVH299" s="3">
        <v>93205</v>
      </c>
      <c r="BVI299" s="3">
        <v>93205</v>
      </c>
      <c r="BVJ299" s="3">
        <v>93205</v>
      </c>
      <c r="BVK299" s="3">
        <v>93205</v>
      </c>
      <c r="BVL299" s="3">
        <v>93205</v>
      </c>
      <c r="BVM299" s="3">
        <v>93205</v>
      </c>
      <c r="BVN299" s="3">
        <v>93205</v>
      </c>
      <c r="BVO299" s="3">
        <v>93205</v>
      </c>
      <c r="BVP299" s="3">
        <v>93205</v>
      </c>
      <c r="BVQ299" s="3">
        <v>93205</v>
      </c>
      <c r="BVR299" s="3">
        <v>93205</v>
      </c>
      <c r="BVS299" s="3">
        <v>93205</v>
      </c>
      <c r="BVT299" s="3">
        <v>93205</v>
      </c>
      <c r="BVU299" s="3">
        <v>93205</v>
      </c>
      <c r="BVV299" s="3">
        <v>93205</v>
      </c>
      <c r="BVW299" s="3">
        <v>93205</v>
      </c>
      <c r="BVX299" s="3">
        <v>93205</v>
      </c>
      <c r="BVY299" s="3">
        <v>93205</v>
      </c>
      <c r="BVZ299" s="3">
        <v>93205</v>
      </c>
      <c r="BWA299" s="3">
        <v>93205</v>
      </c>
      <c r="BWB299" s="3">
        <v>93205</v>
      </c>
      <c r="BWC299" s="3">
        <v>93205</v>
      </c>
      <c r="BWD299" s="3">
        <v>93205</v>
      </c>
      <c r="BWE299" s="3">
        <v>93205</v>
      </c>
      <c r="BWF299" s="3">
        <v>93205</v>
      </c>
      <c r="BWG299" s="3">
        <v>93205</v>
      </c>
      <c r="BWH299" s="3">
        <v>93205</v>
      </c>
      <c r="BWI299" s="3">
        <v>93205</v>
      </c>
      <c r="BWJ299" s="3">
        <v>93205</v>
      </c>
      <c r="BWK299" s="3">
        <v>93205</v>
      </c>
      <c r="BWL299" s="3">
        <v>93205</v>
      </c>
      <c r="BWM299" s="3">
        <v>93205</v>
      </c>
      <c r="BWN299" s="3">
        <v>93205</v>
      </c>
      <c r="BWO299" s="3">
        <v>93205</v>
      </c>
      <c r="BWP299" s="3">
        <v>93205</v>
      </c>
      <c r="BWQ299" s="3">
        <v>93205</v>
      </c>
      <c r="BWR299" s="3">
        <v>93205</v>
      </c>
      <c r="BWS299" s="3">
        <v>93205</v>
      </c>
      <c r="BWT299" s="3">
        <v>93205</v>
      </c>
      <c r="BWU299" s="3">
        <v>93205</v>
      </c>
      <c r="BWV299" s="3">
        <v>93205</v>
      </c>
      <c r="BWW299" s="3">
        <v>93205</v>
      </c>
      <c r="BWX299" s="3">
        <v>93205</v>
      </c>
      <c r="BWY299" s="3">
        <v>93205</v>
      </c>
      <c r="BWZ299" s="3">
        <v>93205</v>
      </c>
      <c r="BXA299" s="3">
        <v>93205</v>
      </c>
      <c r="BXB299" s="3">
        <v>93205</v>
      </c>
      <c r="BXC299" s="3">
        <v>93205</v>
      </c>
      <c r="BXD299" s="3">
        <v>93205</v>
      </c>
      <c r="BXE299" s="3">
        <v>93205</v>
      </c>
      <c r="BXF299" s="3">
        <v>93205</v>
      </c>
      <c r="BXG299" s="3">
        <v>93205</v>
      </c>
      <c r="BXH299" s="3">
        <v>93205</v>
      </c>
      <c r="BXI299" s="3">
        <v>93205</v>
      </c>
      <c r="BXJ299" s="3">
        <v>93205</v>
      </c>
      <c r="BXK299" s="3">
        <v>93205</v>
      </c>
      <c r="BXL299" s="3">
        <v>93205</v>
      </c>
      <c r="BXM299" s="3">
        <v>93205</v>
      </c>
      <c r="BXN299" s="3">
        <v>93205</v>
      </c>
      <c r="BXO299" s="3">
        <v>93205</v>
      </c>
      <c r="BXP299" s="3">
        <v>93205</v>
      </c>
      <c r="BXQ299" s="3">
        <v>93205</v>
      </c>
      <c r="BXR299" s="3">
        <v>93205</v>
      </c>
      <c r="BXS299" s="3">
        <v>93205</v>
      </c>
      <c r="BXT299" s="3">
        <v>93205</v>
      </c>
      <c r="BXU299" s="3">
        <v>93205</v>
      </c>
      <c r="BXV299" s="3">
        <v>93205</v>
      </c>
      <c r="BXW299" s="3">
        <v>93205</v>
      </c>
      <c r="BXX299" s="3">
        <v>93205</v>
      </c>
      <c r="BXY299" s="3">
        <v>93205</v>
      </c>
      <c r="BXZ299" s="3">
        <v>93205</v>
      </c>
      <c r="BYA299" s="3">
        <v>93205</v>
      </c>
      <c r="BYB299" s="3">
        <v>93205</v>
      </c>
      <c r="BYC299" s="3">
        <v>93205</v>
      </c>
      <c r="BYD299" s="3">
        <v>93205</v>
      </c>
      <c r="BYE299" s="3">
        <v>93205</v>
      </c>
      <c r="BYF299" s="3">
        <v>93205</v>
      </c>
      <c r="BYG299" s="3">
        <v>93205</v>
      </c>
      <c r="BYH299" s="3">
        <v>93205</v>
      </c>
      <c r="BYI299" s="3">
        <v>93205</v>
      </c>
      <c r="BYJ299" s="3">
        <v>93205</v>
      </c>
      <c r="BYK299" s="3">
        <v>93205</v>
      </c>
      <c r="BYL299" s="3">
        <v>93205</v>
      </c>
      <c r="BYM299" s="3">
        <v>93205</v>
      </c>
      <c r="BYN299" s="3">
        <v>93205</v>
      </c>
      <c r="BYO299" s="3">
        <v>93205</v>
      </c>
      <c r="BYP299" s="3">
        <v>93205</v>
      </c>
      <c r="BYQ299" s="3">
        <v>93205</v>
      </c>
      <c r="BYR299" s="3">
        <v>93205</v>
      </c>
      <c r="BYS299" s="3">
        <v>93205</v>
      </c>
      <c r="BYT299" s="3">
        <v>93205</v>
      </c>
      <c r="BYU299" s="3">
        <v>93205</v>
      </c>
      <c r="BYV299" s="3">
        <v>93205</v>
      </c>
      <c r="BYW299" s="3">
        <v>93205</v>
      </c>
      <c r="BYX299" s="3">
        <v>93205</v>
      </c>
      <c r="BYY299" s="3">
        <v>93205</v>
      </c>
      <c r="BYZ299" s="3">
        <v>93205</v>
      </c>
      <c r="BZA299" s="3">
        <v>93205</v>
      </c>
      <c r="BZB299" s="3">
        <v>93205</v>
      </c>
      <c r="BZC299" s="3">
        <v>93205</v>
      </c>
      <c r="BZD299" s="3">
        <v>93205</v>
      </c>
      <c r="BZE299" s="3">
        <v>93205</v>
      </c>
      <c r="BZF299" s="3">
        <v>93205</v>
      </c>
      <c r="BZG299" s="3">
        <v>93205</v>
      </c>
      <c r="BZH299" s="3">
        <v>93205</v>
      </c>
      <c r="BZI299" s="3">
        <v>93205</v>
      </c>
      <c r="BZJ299" s="3">
        <v>93205</v>
      </c>
      <c r="BZK299" s="3">
        <v>93205</v>
      </c>
      <c r="BZL299" s="3">
        <v>93205</v>
      </c>
      <c r="BZM299" s="3">
        <v>93205</v>
      </c>
      <c r="BZN299" s="3">
        <v>93205</v>
      </c>
      <c r="BZO299" s="3">
        <v>93205</v>
      </c>
      <c r="BZP299" s="3">
        <v>93205</v>
      </c>
      <c r="BZQ299" s="3">
        <v>93205</v>
      </c>
      <c r="BZR299" s="3">
        <v>93205</v>
      </c>
      <c r="BZS299" s="3">
        <v>93205</v>
      </c>
      <c r="BZT299" s="3">
        <v>93205</v>
      </c>
      <c r="BZU299" s="3">
        <v>93205</v>
      </c>
      <c r="BZV299" s="3">
        <v>93205</v>
      </c>
      <c r="BZW299" s="3">
        <v>93205</v>
      </c>
      <c r="BZX299" s="3">
        <v>93205</v>
      </c>
      <c r="BZY299" s="3">
        <v>93205</v>
      </c>
      <c r="BZZ299" s="3">
        <v>93205</v>
      </c>
      <c r="CAA299" s="3">
        <v>93205</v>
      </c>
      <c r="CAB299" s="3">
        <v>93205</v>
      </c>
      <c r="CAC299" s="3">
        <v>93205</v>
      </c>
      <c r="CAD299" s="3">
        <v>93205</v>
      </c>
      <c r="CAE299" s="3">
        <v>93205</v>
      </c>
      <c r="CAF299" s="3">
        <v>93205</v>
      </c>
      <c r="CAG299" s="3">
        <v>93205</v>
      </c>
      <c r="CAH299" s="3">
        <v>93205</v>
      </c>
      <c r="CAI299" s="3">
        <v>93205</v>
      </c>
      <c r="CAJ299" s="3">
        <v>93205</v>
      </c>
      <c r="CAK299" s="3">
        <v>93205</v>
      </c>
      <c r="CAL299" s="3">
        <v>93205</v>
      </c>
      <c r="CAM299" s="3">
        <v>93205</v>
      </c>
      <c r="CAN299" s="3">
        <v>93205</v>
      </c>
      <c r="CAO299" s="3">
        <v>93205</v>
      </c>
      <c r="CAP299" s="3">
        <v>93205</v>
      </c>
      <c r="CAQ299" s="3">
        <v>93205</v>
      </c>
      <c r="CAR299" s="3">
        <v>93205</v>
      </c>
      <c r="CAS299" s="3">
        <v>93205</v>
      </c>
      <c r="CAT299" s="3">
        <v>93205</v>
      </c>
      <c r="CAU299" s="3">
        <v>93205</v>
      </c>
      <c r="CAV299" s="3">
        <v>93205</v>
      </c>
      <c r="CAW299" s="3">
        <v>93205</v>
      </c>
      <c r="CAX299" s="3">
        <v>93205</v>
      </c>
      <c r="CAY299" s="3">
        <v>93205</v>
      </c>
      <c r="CAZ299" s="3">
        <v>93205</v>
      </c>
      <c r="CBA299" s="3">
        <v>93205</v>
      </c>
      <c r="CBB299" s="3">
        <v>93205</v>
      </c>
      <c r="CBC299" s="3">
        <v>93205</v>
      </c>
      <c r="CBD299" s="3">
        <v>93205</v>
      </c>
      <c r="CBE299" s="3">
        <v>93205</v>
      </c>
      <c r="CBF299" s="3">
        <v>93205</v>
      </c>
      <c r="CBG299" s="3">
        <v>93205</v>
      </c>
      <c r="CBH299" s="3">
        <v>93205</v>
      </c>
      <c r="CBI299" s="3">
        <v>93205</v>
      </c>
      <c r="CBJ299" s="3">
        <v>93205</v>
      </c>
      <c r="CBK299" s="3">
        <v>93205</v>
      </c>
      <c r="CBL299" s="3">
        <v>93205</v>
      </c>
      <c r="CBM299" s="3">
        <v>93205</v>
      </c>
      <c r="CBN299" s="3">
        <v>93205</v>
      </c>
      <c r="CBO299" s="3">
        <v>93205</v>
      </c>
      <c r="CBP299" s="3">
        <v>93205</v>
      </c>
      <c r="CBQ299" s="3">
        <v>93205</v>
      </c>
      <c r="CBR299" s="3">
        <v>93205</v>
      </c>
      <c r="CBS299" s="3">
        <v>93205</v>
      </c>
      <c r="CBT299" s="3">
        <v>93205</v>
      </c>
      <c r="CBU299" s="3">
        <v>93205</v>
      </c>
      <c r="CBV299" s="3">
        <v>93205</v>
      </c>
      <c r="CBW299" s="3">
        <v>93205</v>
      </c>
      <c r="CBX299" s="3">
        <v>93205</v>
      </c>
      <c r="CBY299" s="3">
        <v>93205</v>
      </c>
      <c r="CBZ299" s="3">
        <v>93205</v>
      </c>
      <c r="CCA299" s="3">
        <v>93205</v>
      </c>
      <c r="CCB299" s="3">
        <v>93205</v>
      </c>
      <c r="CCC299" s="3">
        <v>93205</v>
      </c>
      <c r="CCD299" s="3">
        <v>93205</v>
      </c>
      <c r="CCE299" s="3">
        <v>93205</v>
      </c>
      <c r="CCF299" s="3">
        <v>93205</v>
      </c>
      <c r="CCG299" s="3">
        <v>93205</v>
      </c>
      <c r="CCH299" s="3">
        <v>93205</v>
      </c>
      <c r="CCI299" s="3">
        <v>93205</v>
      </c>
      <c r="CCJ299" s="3">
        <v>93205</v>
      </c>
      <c r="CCK299" s="3">
        <v>93205</v>
      </c>
      <c r="CCL299" s="3">
        <v>93205</v>
      </c>
      <c r="CCM299" s="3">
        <v>93205</v>
      </c>
      <c r="CCN299" s="3">
        <v>93205</v>
      </c>
      <c r="CCO299" s="3">
        <v>93205</v>
      </c>
      <c r="CCP299" s="3">
        <v>93205</v>
      </c>
      <c r="CCQ299" s="3">
        <v>93205</v>
      </c>
      <c r="CCR299" s="3">
        <v>93205</v>
      </c>
      <c r="CCS299" s="3">
        <v>93205</v>
      </c>
      <c r="CCT299" s="3">
        <v>93205</v>
      </c>
      <c r="CCU299" s="3">
        <v>93205</v>
      </c>
      <c r="CCV299" s="3">
        <v>93205</v>
      </c>
      <c r="CCW299" s="3">
        <v>93205</v>
      </c>
      <c r="CCX299" s="3">
        <v>93205</v>
      </c>
      <c r="CCY299" s="3">
        <v>93205</v>
      </c>
      <c r="CCZ299" s="3">
        <v>93205</v>
      </c>
      <c r="CDA299" s="3">
        <v>93205</v>
      </c>
      <c r="CDB299" s="3">
        <v>93205</v>
      </c>
      <c r="CDC299" s="3">
        <v>93205</v>
      </c>
      <c r="CDD299" s="3">
        <v>93205</v>
      </c>
      <c r="CDE299" s="3">
        <v>93205</v>
      </c>
      <c r="CDF299" s="3">
        <v>93205</v>
      </c>
      <c r="CDG299" s="3">
        <v>93205</v>
      </c>
      <c r="CDH299" s="3">
        <v>93205</v>
      </c>
      <c r="CDI299" s="3">
        <v>93205</v>
      </c>
      <c r="CDJ299" s="3">
        <v>93205</v>
      </c>
      <c r="CDK299" s="3">
        <v>93205</v>
      </c>
      <c r="CDL299" s="3">
        <v>93205</v>
      </c>
      <c r="CDM299" s="3">
        <v>93205</v>
      </c>
      <c r="CDN299" s="3">
        <v>93205</v>
      </c>
      <c r="CDO299" s="3">
        <v>93205</v>
      </c>
      <c r="CDP299" s="3">
        <v>93205</v>
      </c>
      <c r="CDQ299" s="3">
        <v>93205</v>
      </c>
      <c r="CDR299" s="3">
        <v>93205</v>
      </c>
      <c r="CDS299" s="3">
        <v>93205</v>
      </c>
      <c r="CDT299" s="3">
        <v>93205</v>
      </c>
      <c r="CDU299" s="3">
        <v>93205</v>
      </c>
      <c r="CDV299" s="3">
        <v>93205</v>
      </c>
      <c r="CDW299" s="3">
        <v>93205</v>
      </c>
      <c r="CDX299" s="3">
        <v>93205</v>
      </c>
      <c r="CDY299" s="3">
        <v>93205</v>
      </c>
      <c r="CDZ299" s="3">
        <v>93205</v>
      </c>
      <c r="CEA299" s="3">
        <v>93205</v>
      </c>
      <c r="CEB299" s="3">
        <v>93205</v>
      </c>
      <c r="CEC299" s="3">
        <v>93205</v>
      </c>
      <c r="CED299" s="3">
        <v>93205</v>
      </c>
      <c r="CEE299" s="3">
        <v>93205</v>
      </c>
      <c r="CEF299" s="3">
        <v>93205</v>
      </c>
      <c r="CEG299" s="3">
        <v>93205</v>
      </c>
      <c r="CEH299" s="3">
        <v>93205</v>
      </c>
      <c r="CEI299" s="3">
        <v>93205</v>
      </c>
      <c r="CEJ299" s="3">
        <v>93205</v>
      </c>
      <c r="CEK299" s="3">
        <v>93205</v>
      </c>
      <c r="CEL299" s="3">
        <v>93205</v>
      </c>
      <c r="CEM299" s="3">
        <v>93205</v>
      </c>
      <c r="CEN299" s="3">
        <v>93205</v>
      </c>
      <c r="CEO299" s="3">
        <v>93205</v>
      </c>
      <c r="CEP299" s="3">
        <v>93205</v>
      </c>
      <c r="CEQ299" s="3">
        <v>93205</v>
      </c>
      <c r="CER299" s="3">
        <v>93205</v>
      </c>
      <c r="CES299" s="3">
        <v>93205</v>
      </c>
      <c r="CET299" s="3">
        <v>93205</v>
      </c>
      <c r="CEU299" s="3">
        <v>93205</v>
      </c>
      <c r="CEV299" s="3">
        <v>93205</v>
      </c>
      <c r="CEW299" s="3">
        <v>93205</v>
      </c>
      <c r="CEX299" s="3">
        <v>93205</v>
      </c>
      <c r="CEY299" s="3">
        <v>93205</v>
      </c>
      <c r="CEZ299" s="3">
        <v>93205</v>
      </c>
      <c r="CFA299" s="3">
        <v>93205</v>
      </c>
      <c r="CFB299" s="3">
        <v>93205</v>
      </c>
      <c r="CFC299" s="3">
        <v>93205</v>
      </c>
      <c r="CFD299" s="3">
        <v>93205</v>
      </c>
      <c r="CFE299" s="3">
        <v>93205</v>
      </c>
      <c r="CFF299" s="3">
        <v>93205</v>
      </c>
      <c r="CFG299" s="3">
        <v>93205</v>
      </c>
      <c r="CFH299" s="3">
        <v>93205</v>
      </c>
      <c r="CFI299" s="3">
        <v>93205</v>
      </c>
      <c r="CFJ299" s="3">
        <v>93205</v>
      </c>
      <c r="CFK299" s="3">
        <v>93205</v>
      </c>
      <c r="CFL299" s="3">
        <v>93205</v>
      </c>
      <c r="CFM299" s="3">
        <v>93205</v>
      </c>
      <c r="CFN299" s="3">
        <v>93205</v>
      </c>
      <c r="CFO299" s="3">
        <v>93205</v>
      </c>
      <c r="CFP299" s="3">
        <v>93205</v>
      </c>
      <c r="CFQ299" s="3">
        <v>93205</v>
      </c>
      <c r="CFR299" s="3">
        <v>93205</v>
      </c>
      <c r="CFS299" s="3">
        <v>93205</v>
      </c>
      <c r="CFT299" s="3">
        <v>93205</v>
      </c>
      <c r="CFU299" s="3">
        <v>93205</v>
      </c>
      <c r="CFV299" s="3">
        <v>93205</v>
      </c>
      <c r="CFW299" s="3">
        <v>93205</v>
      </c>
      <c r="CFX299" s="3">
        <v>93205</v>
      </c>
      <c r="CFY299" s="3">
        <v>93205</v>
      </c>
      <c r="CFZ299" s="3">
        <v>93205</v>
      </c>
      <c r="CGA299" s="3">
        <v>93205</v>
      </c>
      <c r="CGB299" s="3">
        <v>93205</v>
      </c>
      <c r="CGC299" s="3">
        <v>93205</v>
      </c>
      <c r="CGD299" s="3">
        <v>93205</v>
      </c>
      <c r="CGE299" s="3">
        <v>93205</v>
      </c>
      <c r="CGF299" s="3">
        <v>93205</v>
      </c>
      <c r="CGG299" s="3">
        <v>93205</v>
      </c>
      <c r="CGH299" s="3">
        <v>93205</v>
      </c>
      <c r="CGI299" s="3">
        <v>93205</v>
      </c>
      <c r="CGJ299" s="3">
        <v>93205</v>
      </c>
      <c r="CGK299" s="3">
        <v>93205</v>
      </c>
      <c r="CGL299" s="3">
        <v>93205</v>
      </c>
      <c r="CGM299" s="3">
        <v>93205</v>
      </c>
      <c r="CGN299" s="3">
        <v>93205</v>
      </c>
      <c r="CGO299" s="3">
        <v>93205</v>
      </c>
      <c r="CGP299" s="3">
        <v>93205</v>
      </c>
      <c r="CGQ299" s="3">
        <v>93205</v>
      </c>
      <c r="CGR299" s="3">
        <v>93205</v>
      </c>
      <c r="CGS299" s="3">
        <v>93205</v>
      </c>
      <c r="CGT299" s="3">
        <v>93205</v>
      </c>
      <c r="CGU299" s="3">
        <v>93205</v>
      </c>
      <c r="CGV299" s="3">
        <v>93205</v>
      </c>
      <c r="CGW299" s="3">
        <v>93205</v>
      </c>
      <c r="CGX299" s="3">
        <v>93205</v>
      </c>
      <c r="CGY299" s="3">
        <v>93205</v>
      </c>
      <c r="CGZ299" s="3">
        <v>93205</v>
      </c>
      <c r="CHA299" s="3">
        <v>93205</v>
      </c>
      <c r="CHB299" s="3">
        <v>93205</v>
      </c>
      <c r="CHC299" s="3">
        <v>93205</v>
      </c>
      <c r="CHD299" s="3">
        <v>93205</v>
      </c>
      <c r="CHE299" s="3">
        <v>93205</v>
      </c>
      <c r="CHF299" s="3">
        <v>93205</v>
      </c>
      <c r="CHG299" s="3">
        <v>93205</v>
      </c>
      <c r="CHH299" s="3">
        <v>93205</v>
      </c>
      <c r="CHI299" s="3">
        <v>93205</v>
      </c>
      <c r="CHJ299" s="3">
        <v>93205</v>
      </c>
      <c r="CHK299" s="3">
        <v>93205</v>
      </c>
      <c r="CHL299" s="3">
        <v>93205</v>
      </c>
      <c r="CHM299" s="3">
        <v>93205</v>
      </c>
      <c r="CHN299" s="3">
        <v>93205</v>
      </c>
      <c r="CHO299" s="3">
        <v>93205</v>
      </c>
      <c r="CHP299" s="3">
        <v>93205</v>
      </c>
      <c r="CHQ299" s="3">
        <v>93205</v>
      </c>
      <c r="CHR299" s="3">
        <v>93205</v>
      </c>
      <c r="CHS299" s="3">
        <v>93205</v>
      </c>
      <c r="CHT299" s="3">
        <v>93205</v>
      </c>
      <c r="CHU299" s="3">
        <v>93205</v>
      </c>
      <c r="CHV299" s="3">
        <v>93205</v>
      </c>
      <c r="CHW299" s="3">
        <v>93205</v>
      </c>
      <c r="CHX299" s="3">
        <v>93205</v>
      </c>
      <c r="CHY299" s="3">
        <v>93205</v>
      </c>
      <c r="CHZ299" s="3">
        <v>93205</v>
      </c>
      <c r="CIA299" s="3">
        <v>93205</v>
      </c>
      <c r="CIB299" s="3">
        <v>93205</v>
      </c>
      <c r="CIC299" s="3">
        <v>93205</v>
      </c>
      <c r="CID299" s="3">
        <v>93205</v>
      </c>
      <c r="CIE299" s="3">
        <v>93205</v>
      </c>
      <c r="CIF299" s="3">
        <v>93205</v>
      </c>
      <c r="CIG299" s="3">
        <v>93205</v>
      </c>
      <c r="CIH299" s="3">
        <v>93205</v>
      </c>
      <c r="CII299" s="3">
        <v>93205</v>
      </c>
      <c r="CIJ299" s="3">
        <v>93205</v>
      </c>
      <c r="CIK299" s="3">
        <v>93205</v>
      </c>
      <c r="CIL299" s="3">
        <v>93205</v>
      </c>
      <c r="CIM299" s="3">
        <v>93205</v>
      </c>
      <c r="CIN299" s="3">
        <v>93205</v>
      </c>
      <c r="CIO299" s="3">
        <v>93205</v>
      </c>
      <c r="CIP299" s="3">
        <v>93205</v>
      </c>
      <c r="CIQ299" s="3">
        <v>93205</v>
      </c>
      <c r="CIR299" s="3">
        <v>93205</v>
      </c>
      <c r="CIS299" s="3">
        <v>93205</v>
      </c>
      <c r="CIT299" s="3">
        <v>93205</v>
      </c>
      <c r="CIU299" s="3">
        <v>93205</v>
      </c>
      <c r="CIV299" s="3">
        <v>93205</v>
      </c>
      <c r="CIW299" s="3">
        <v>93205</v>
      </c>
      <c r="CIX299" s="3">
        <v>93205</v>
      </c>
      <c r="CIY299" s="3">
        <v>93205</v>
      </c>
      <c r="CIZ299" s="3">
        <v>93205</v>
      </c>
      <c r="CJA299" s="3">
        <v>93205</v>
      </c>
      <c r="CJB299" s="3">
        <v>93205</v>
      </c>
      <c r="CJC299" s="3">
        <v>93205</v>
      </c>
      <c r="CJD299" s="3">
        <v>93205</v>
      </c>
      <c r="CJE299" s="3">
        <v>93205</v>
      </c>
      <c r="CJF299" s="3">
        <v>93205</v>
      </c>
      <c r="CJG299" s="3">
        <v>93205</v>
      </c>
      <c r="CJH299" s="3">
        <v>93205</v>
      </c>
      <c r="CJI299" s="3">
        <v>93205</v>
      </c>
      <c r="CJJ299" s="3">
        <v>93205</v>
      </c>
      <c r="CJK299" s="3">
        <v>93205</v>
      </c>
      <c r="CJL299" s="3">
        <v>93205</v>
      </c>
      <c r="CJM299" s="3">
        <v>93205</v>
      </c>
      <c r="CJN299" s="3">
        <v>93205</v>
      </c>
      <c r="CJO299" s="3">
        <v>93205</v>
      </c>
      <c r="CJP299" s="3">
        <v>93205</v>
      </c>
      <c r="CJQ299" s="3">
        <v>93205</v>
      </c>
      <c r="CJR299" s="3">
        <v>93205</v>
      </c>
      <c r="CJS299" s="3">
        <v>93205</v>
      </c>
      <c r="CJT299" s="3">
        <v>93205</v>
      </c>
      <c r="CJU299" s="3">
        <v>93205</v>
      </c>
      <c r="CJV299" s="3">
        <v>93205</v>
      </c>
      <c r="CJW299" s="3">
        <v>93205</v>
      </c>
      <c r="CJX299" s="3">
        <v>93205</v>
      </c>
      <c r="CJY299" s="3">
        <v>93205</v>
      </c>
      <c r="CJZ299" s="3">
        <v>93205</v>
      </c>
      <c r="CKA299" s="3">
        <v>93205</v>
      </c>
      <c r="CKB299" s="3">
        <v>93205</v>
      </c>
      <c r="CKC299" s="3">
        <v>93205</v>
      </c>
      <c r="CKD299" s="3">
        <v>93205</v>
      </c>
      <c r="CKE299" s="3">
        <v>93205</v>
      </c>
      <c r="CKF299" s="3">
        <v>93205</v>
      </c>
      <c r="CKG299" s="3">
        <v>93205</v>
      </c>
      <c r="CKH299" s="3">
        <v>93205</v>
      </c>
      <c r="CKI299" s="3">
        <v>93205</v>
      </c>
      <c r="CKJ299" s="3">
        <v>93205</v>
      </c>
      <c r="CKK299" s="3">
        <v>93205</v>
      </c>
      <c r="CKL299" s="3">
        <v>93205</v>
      </c>
      <c r="CKM299" s="3">
        <v>93205</v>
      </c>
      <c r="CKN299" s="3">
        <v>93205</v>
      </c>
      <c r="CKO299" s="3">
        <v>93205</v>
      </c>
      <c r="CKP299" s="3">
        <v>93205</v>
      </c>
      <c r="CKQ299" s="3">
        <v>93205</v>
      </c>
      <c r="CKR299" s="3">
        <v>93205</v>
      </c>
      <c r="CKS299" s="3">
        <v>93205</v>
      </c>
      <c r="CKT299" s="3">
        <v>93205</v>
      </c>
      <c r="CKU299" s="3">
        <v>93205</v>
      </c>
      <c r="CKV299" s="3">
        <v>93205</v>
      </c>
      <c r="CKW299" s="3">
        <v>93205</v>
      </c>
      <c r="CKX299" s="3">
        <v>93205</v>
      </c>
      <c r="CKY299" s="3">
        <v>93205</v>
      </c>
      <c r="CKZ299" s="3">
        <v>93205</v>
      </c>
      <c r="CLA299" s="3">
        <v>93205</v>
      </c>
      <c r="CLB299" s="3">
        <v>93205</v>
      </c>
      <c r="CLC299" s="3">
        <v>93205</v>
      </c>
      <c r="CLD299" s="3">
        <v>93205</v>
      </c>
      <c r="CLE299" s="3">
        <v>93205</v>
      </c>
      <c r="CLF299" s="3">
        <v>93205</v>
      </c>
      <c r="CLG299" s="3">
        <v>93205</v>
      </c>
      <c r="CLH299" s="3">
        <v>93205</v>
      </c>
      <c r="CLI299" s="3">
        <v>93205</v>
      </c>
      <c r="CLJ299" s="3">
        <v>93205</v>
      </c>
      <c r="CLK299" s="3">
        <v>93205</v>
      </c>
      <c r="CLL299" s="3">
        <v>93205</v>
      </c>
      <c r="CLM299" s="3">
        <v>93205</v>
      </c>
      <c r="CLN299" s="3">
        <v>93205</v>
      </c>
      <c r="CLO299" s="3">
        <v>93205</v>
      </c>
      <c r="CLP299" s="3">
        <v>93205</v>
      </c>
      <c r="CLQ299" s="3">
        <v>93205</v>
      </c>
      <c r="CLR299" s="3">
        <v>93205</v>
      </c>
      <c r="CLS299" s="3">
        <v>93205</v>
      </c>
      <c r="CLT299" s="3">
        <v>93205</v>
      </c>
      <c r="CLU299" s="3">
        <v>93205</v>
      </c>
      <c r="CLV299" s="3">
        <v>93205</v>
      </c>
      <c r="CLW299" s="3">
        <v>93205</v>
      </c>
      <c r="CLX299" s="3">
        <v>93205</v>
      </c>
      <c r="CLY299" s="3">
        <v>93205</v>
      </c>
      <c r="CLZ299" s="3">
        <v>93205</v>
      </c>
      <c r="CMA299" s="3">
        <v>93205</v>
      </c>
      <c r="CMB299" s="3">
        <v>93205</v>
      </c>
      <c r="CMC299" s="3">
        <v>93205</v>
      </c>
      <c r="CMD299" s="3">
        <v>93205</v>
      </c>
      <c r="CME299" s="3">
        <v>93205</v>
      </c>
      <c r="CMF299" s="3">
        <v>93205</v>
      </c>
      <c r="CMG299" s="3">
        <v>93205</v>
      </c>
      <c r="CMH299" s="3">
        <v>93205</v>
      </c>
      <c r="CMI299" s="3">
        <v>93205</v>
      </c>
      <c r="CMJ299" s="3">
        <v>93205</v>
      </c>
      <c r="CMK299" s="3">
        <v>93205</v>
      </c>
      <c r="CML299" s="3">
        <v>93205</v>
      </c>
      <c r="CMM299" s="3">
        <v>93205</v>
      </c>
      <c r="CMN299" s="3">
        <v>93205</v>
      </c>
      <c r="CMO299" s="3">
        <v>93205</v>
      </c>
      <c r="CMP299" s="3">
        <v>93205</v>
      </c>
      <c r="CMQ299" s="3">
        <v>93205</v>
      </c>
      <c r="CMR299" s="3">
        <v>93205</v>
      </c>
      <c r="CMS299" s="3">
        <v>93205</v>
      </c>
      <c r="CMT299" s="3">
        <v>93205</v>
      </c>
      <c r="CMU299" s="3">
        <v>93205</v>
      </c>
      <c r="CMV299" s="3">
        <v>93205</v>
      </c>
      <c r="CMW299" s="3">
        <v>93205</v>
      </c>
      <c r="CMX299" s="3">
        <v>93205</v>
      </c>
      <c r="CMY299" s="3">
        <v>93205</v>
      </c>
      <c r="CMZ299" s="3">
        <v>93205</v>
      </c>
      <c r="CNA299" s="3">
        <v>93205</v>
      </c>
      <c r="CNB299" s="3">
        <v>93205</v>
      </c>
      <c r="CNC299" s="3">
        <v>93205</v>
      </c>
      <c r="CND299" s="3">
        <v>93205</v>
      </c>
      <c r="CNE299" s="3">
        <v>93205</v>
      </c>
      <c r="CNF299" s="3">
        <v>93205</v>
      </c>
      <c r="CNG299" s="3">
        <v>93205</v>
      </c>
      <c r="CNH299" s="3">
        <v>93205</v>
      </c>
      <c r="CNI299" s="3">
        <v>93205</v>
      </c>
      <c r="CNJ299" s="3">
        <v>93205</v>
      </c>
      <c r="CNK299" s="3">
        <v>93205</v>
      </c>
      <c r="CNL299" s="3">
        <v>93205</v>
      </c>
      <c r="CNM299" s="3">
        <v>93205</v>
      </c>
      <c r="CNN299" s="3">
        <v>93205</v>
      </c>
      <c r="CNO299" s="3">
        <v>93205</v>
      </c>
      <c r="CNP299" s="3">
        <v>93205</v>
      </c>
      <c r="CNQ299" s="3">
        <v>93205</v>
      </c>
      <c r="CNR299" s="3">
        <v>93205</v>
      </c>
      <c r="CNS299" s="3">
        <v>93205</v>
      </c>
      <c r="CNT299" s="3">
        <v>93205</v>
      </c>
      <c r="CNU299" s="3">
        <v>93205</v>
      </c>
      <c r="CNV299" s="3">
        <v>93205</v>
      </c>
      <c r="CNW299" s="3">
        <v>93205</v>
      </c>
      <c r="CNX299" s="3">
        <v>93205</v>
      </c>
      <c r="CNY299" s="3">
        <v>93205</v>
      </c>
      <c r="CNZ299" s="3">
        <v>93205</v>
      </c>
      <c r="COA299" s="3">
        <v>93205</v>
      </c>
      <c r="COB299" s="3">
        <v>93205</v>
      </c>
      <c r="COC299" s="3">
        <v>93205</v>
      </c>
      <c r="COD299" s="3">
        <v>93205</v>
      </c>
      <c r="COE299" s="3">
        <v>93205</v>
      </c>
      <c r="COF299" s="3">
        <v>93205</v>
      </c>
      <c r="COG299" s="3">
        <v>93205</v>
      </c>
      <c r="COH299" s="3">
        <v>93205</v>
      </c>
      <c r="COI299" s="3">
        <v>93205</v>
      </c>
      <c r="COJ299" s="3">
        <v>93205</v>
      </c>
      <c r="COK299" s="3">
        <v>93205</v>
      </c>
      <c r="COL299" s="3">
        <v>93205</v>
      </c>
      <c r="COM299" s="3">
        <v>93205</v>
      </c>
      <c r="CON299" s="3">
        <v>93205</v>
      </c>
      <c r="COO299" s="3">
        <v>93205</v>
      </c>
      <c r="COP299" s="3">
        <v>93205</v>
      </c>
      <c r="COQ299" s="3">
        <v>93205</v>
      </c>
      <c r="COR299" s="3">
        <v>93205</v>
      </c>
      <c r="COS299" s="3">
        <v>93205</v>
      </c>
      <c r="COT299" s="3">
        <v>93205</v>
      </c>
      <c r="COU299" s="3">
        <v>93205</v>
      </c>
      <c r="COV299" s="3">
        <v>93205</v>
      </c>
      <c r="COW299" s="3">
        <v>93205</v>
      </c>
      <c r="COX299" s="3">
        <v>93205</v>
      </c>
      <c r="COY299" s="3">
        <v>93205</v>
      </c>
      <c r="COZ299" s="3">
        <v>93205</v>
      </c>
      <c r="CPA299" s="3">
        <v>93205</v>
      </c>
      <c r="CPB299" s="3">
        <v>93205</v>
      </c>
      <c r="CPC299" s="3">
        <v>93205</v>
      </c>
      <c r="CPD299" s="3">
        <v>93205</v>
      </c>
      <c r="CPE299" s="3">
        <v>93205</v>
      </c>
      <c r="CPF299" s="3">
        <v>93205</v>
      </c>
      <c r="CPG299" s="3">
        <v>93205</v>
      </c>
      <c r="CPH299" s="3">
        <v>93205</v>
      </c>
      <c r="CPI299" s="3">
        <v>93205</v>
      </c>
      <c r="CPJ299" s="3">
        <v>93205</v>
      </c>
      <c r="CPK299" s="3">
        <v>93205</v>
      </c>
      <c r="CPL299" s="3">
        <v>93205</v>
      </c>
      <c r="CPM299" s="3">
        <v>93205</v>
      </c>
      <c r="CPN299" s="3">
        <v>93205</v>
      </c>
      <c r="CPO299" s="3">
        <v>93205</v>
      </c>
      <c r="CPP299" s="3">
        <v>93205</v>
      </c>
      <c r="CPQ299" s="3">
        <v>93205</v>
      </c>
      <c r="CPR299" s="3">
        <v>93205</v>
      </c>
      <c r="CPS299" s="3">
        <v>93205</v>
      </c>
      <c r="CPT299" s="3">
        <v>93205</v>
      </c>
      <c r="CPU299" s="3">
        <v>93205</v>
      </c>
      <c r="CPV299" s="3">
        <v>93205</v>
      </c>
      <c r="CPW299" s="3">
        <v>93205</v>
      </c>
      <c r="CPX299" s="3">
        <v>93205</v>
      </c>
      <c r="CPY299" s="3">
        <v>93205</v>
      </c>
      <c r="CPZ299" s="3">
        <v>93205</v>
      </c>
      <c r="CQA299" s="3">
        <v>93205</v>
      </c>
      <c r="CQB299" s="3">
        <v>93205</v>
      </c>
      <c r="CQC299" s="3">
        <v>93205</v>
      </c>
      <c r="CQD299" s="3">
        <v>93205</v>
      </c>
      <c r="CQE299" s="3">
        <v>93205</v>
      </c>
      <c r="CQF299" s="3">
        <v>93205</v>
      </c>
      <c r="CQG299" s="3">
        <v>93205</v>
      </c>
      <c r="CQH299" s="3">
        <v>93205</v>
      </c>
      <c r="CQI299" s="3">
        <v>93205</v>
      </c>
      <c r="CQJ299" s="3">
        <v>93205</v>
      </c>
      <c r="CQK299" s="3">
        <v>93205</v>
      </c>
      <c r="CQL299" s="3">
        <v>93205</v>
      </c>
      <c r="CQM299" s="3">
        <v>93205</v>
      </c>
      <c r="CQN299" s="3">
        <v>93205</v>
      </c>
      <c r="CQO299" s="3">
        <v>93205</v>
      </c>
      <c r="CQP299" s="3">
        <v>93205</v>
      </c>
      <c r="CQQ299" s="3">
        <v>93205</v>
      </c>
      <c r="CQR299" s="3">
        <v>93205</v>
      </c>
      <c r="CQS299" s="3">
        <v>93205</v>
      </c>
      <c r="CQT299" s="3">
        <v>93205</v>
      </c>
      <c r="CQU299" s="3">
        <v>93205</v>
      </c>
      <c r="CQV299" s="3">
        <v>93205</v>
      </c>
      <c r="CQW299" s="3">
        <v>93205</v>
      </c>
      <c r="CQX299" s="3">
        <v>93205</v>
      </c>
      <c r="CQY299" s="3">
        <v>93205</v>
      </c>
      <c r="CQZ299" s="3">
        <v>93205</v>
      </c>
      <c r="CRA299" s="3">
        <v>93205</v>
      </c>
      <c r="CRB299" s="3">
        <v>93205</v>
      </c>
      <c r="CRC299" s="3">
        <v>93205</v>
      </c>
      <c r="CRD299" s="3">
        <v>93205</v>
      </c>
      <c r="CRE299" s="3">
        <v>93205</v>
      </c>
      <c r="CRF299" s="3">
        <v>93205</v>
      </c>
      <c r="CRG299" s="3">
        <v>93205</v>
      </c>
      <c r="CRH299" s="3">
        <v>93205</v>
      </c>
      <c r="CRI299" s="3">
        <v>93205</v>
      </c>
      <c r="CRJ299" s="3">
        <v>93205</v>
      </c>
      <c r="CRK299" s="3">
        <v>93205</v>
      </c>
      <c r="CRL299" s="3">
        <v>93205</v>
      </c>
      <c r="CRM299" s="3">
        <v>93205</v>
      </c>
      <c r="CRN299" s="3">
        <v>93205</v>
      </c>
      <c r="CRO299" s="3">
        <v>93205</v>
      </c>
      <c r="CRP299" s="3">
        <v>93205</v>
      </c>
      <c r="CRQ299" s="3">
        <v>93205</v>
      </c>
      <c r="CRR299" s="3">
        <v>93205</v>
      </c>
      <c r="CRS299" s="3">
        <v>93205</v>
      </c>
      <c r="CRT299" s="3">
        <v>93205</v>
      </c>
      <c r="CRU299" s="3">
        <v>93205</v>
      </c>
      <c r="CRV299" s="3">
        <v>93205</v>
      </c>
      <c r="CRW299" s="3">
        <v>93205</v>
      </c>
      <c r="CRX299" s="3">
        <v>93205</v>
      </c>
      <c r="CRY299" s="3">
        <v>93205</v>
      </c>
      <c r="CRZ299" s="3">
        <v>93205</v>
      </c>
      <c r="CSA299" s="3">
        <v>93205</v>
      </c>
      <c r="CSB299" s="3">
        <v>93205</v>
      </c>
      <c r="CSC299" s="3">
        <v>93205</v>
      </c>
      <c r="CSD299" s="3">
        <v>93205</v>
      </c>
      <c r="CSE299" s="3">
        <v>93205</v>
      </c>
      <c r="CSF299" s="3">
        <v>93205</v>
      </c>
      <c r="CSG299" s="3">
        <v>93205</v>
      </c>
      <c r="CSH299" s="3">
        <v>93205</v>
      </c>
      <c r="CSI299" s="3">
        <v>93205</v>
      </c>
      <c r="CSJ299" s="3">
        <v>93205</v>
      </c>
      <c r="CSK299" s="3">
        <v>93205</v>
      </c>
      <c r="CSL299" s="3">
        <v>93205</v>
      </c>
      <c r="CSM299" s="3">
        <v>93205</v>
      </c>
      <c r="CSN299" s="3">
        <v>93205</v>
      </c>
      <c r="CSO299" s="3">
        <v>93205</v>
      </c>
      <c r="CSP299" s="3">
        <v>93205</v>
      </c>
      <c r="CSQ299" s="3">
        <v>93205</v>
      </c>
      <c r="CSR299" s="3">
        <v>93205</v>
      </c>
      <c r="CSS299" s="3">
        <v>93205</v>
      </c>
      <c r="CST299" s="3">
        <v>93205</v>
      </c>
      <c r="CSU299" s="3">
        <v>93205</v>
      </c>
      <c r="CSV299" s="3">
        <v>93205</v>
      </c>
      <c r="CSW299" s="3">
        <v>93205</v>
      </c>
      <c r="CSX299" s="3">
        <v>93205</v>
      </c>
      <c r="CSY299" s="3">
        <v>93205</v>
      </c>
      <c r="CSZ299" s="3">
        <v>93205</v>
      </c>
      <c r="CTA299" s="3">
        <v>93205</v>
      </c>
      <c r="CTB299" s="3">
        <v>93205</v>
      </c>
      <c r="CTC299" s="3">
        <v>93205</v>
      </c>
      <c r="CTD299" s="3">
        <v>93205</v>
      </c>
      <c r="CTE299" s="3">
        <v>93205</v>
      </c>
      <c r="CTF299" s="3">
        <v>93205</v>
      </c>
      <c r="CTG299" s="3">
        <v>93205</v>
      </c>
      <c r="CTH299" s="3">
        <v>93205</v>
      </c>
      <c r="CTI299" s="3">
        <v>93205</v>
      </c>
      <c r="CTJ299" s="3">
        <v>93205</v>
      </c>
      <c r="CTK299" s="3">
        <v>93205</v>
      </c>
      <c r="CTL299" s="3">
        <v>93205</v>
      </c>
      <c r="CTM299" s="3">
        <v>93205</v>
      </c>
      <c r="CTN299" s="3">
        <v>93205</v>
      </c>
      <c r="CTO299" s="3">
        <v>93205</v>
      </c>
      <c r="CTP299" s="3">
        <v>93205</v>
      </c>
      <c r="CTQ299" s="3">
        <v>93205</v>
      </c>
      <c r="CTR299" s="3">
        <v>93205</v>
      </c>
      <c r="CTS299" s="3">
        <v>93205</v>
      </c>
      <c r="CTT299" s="3">
        <v>93205</v>
      </c>
      <c r="CTU299" s="3">
        <v>93205</v>
      </c>
      <c r="CTV299" s="3">
        <v>93205</v>
      </c>
      <c r="CTW299" s="3">
        <v>93205</v>
      </c>
      <c r="CTX299" s="3">
        <v>93205</v>
      </c>
      <c r="CTY299" s="3">
        <v>93205</v>
      </c>
      <c r="CTZ299" s="3">
        <v>93205</v>
      </c>
      <c r="CUA299" s="3">
        <v>93205</v>
      </c>
      <c r="CUB299" s="3">
        <v>93205</v>
      </c>
      <c r="CUC299" s="3">
        <v>93205</v>
      </c>
      <c r="CUD299" s="3">
        <v>93205</v>
      </c>
      <c r="CUE299" s="3">
        <v>93205</v>
      </c>
      <c r="CUF299" s="3">
        <v>93205</v>
      </c>
      <c r="CUG299" s="3">
        <v>93205</v>
      </c>
      <c r="CUH299" s="3">
        <v>93205</v>
      </c>
      <c r="CUI299" s="3">
        <v>93205</v>
      </c>
      <c r="CUJ299" s="3">
        <v>93205</v>
      </c>
      <c r="CUK299" s="3">
        <v>93205</v>
      </c>
      <c r="CUL299" s="3">
        <v>93205</v>
      </c>
      <c r="CUM299" s="3">
        <v>93205</v>
      </c>
      <c r="CUN299" s="3">
        <v>93205</v>
      </c>
      <c r="CUO299" s="3">
        <v>93205</v>
      </c>
      <c r="CUP299" s="3">
        <v>93205</v>
      </c>
      <c r="CUQ299" s="3">
        <v>93205</v>
      </c>
      <c r="CUR299" s="3">
        <v>93205</v>
      </c>
      <c r="CUS299" s="3">
        <v>93205</v>
      </c>
      <c r="CUT299" s="3">
        <v>93205</v>
      </c>
      <c r="CUU299" s="3">
        <v>93205</v>
      </c>
      <c r="CUV299" s="3">
        <v>93205</v>
      </c>
      <c r="CUW299" s="3">
        <v>93205</v>
      </c>
      <c r="CUX299" s="3">
        <v>93205</v>
      </c>
      <c r="CUY299" s="3">
        <v>93205</v>
      </c>
      <c r="CUZ299" s="3">
        <v>93205</v>
      </c>
      <c r="CVA299" s="3">
        <v>93205</v>
      </c>
      <c r="CVB299" s="3">
        <v>93205</v>
      </c>
      <c r="CVC299" s="3">
        <v>93205</v>
      </c>
      <c r="CVD299" s="3">
        <v>93205</v>
      </c>
      <c r="CVE299" s="3">
        <v>93205</v>
      </c>
      <c r="CVF299" s="3">
        <v>93205</v>
      </c>
      <c r="CVG299" s="3">
        <v>93205</v>
      </c>
      <c r="CVH299" s="3">
        <v>93205</v>
      </c>
      <c r="CVI299" s="3">
        <v>93205</v>
      </c>
      <c r="CVJ299" s="3">
        <v>93205</v>
      </c>
      <c r="CVK299" s="3">
        <v>93205</v>
      </c>
      <c r="CVL299" s="3">
        <v>93205</v>
      </c>
      <c r="CVM299" s="3">
        <v>93205</v>
      </c>
      <c r="CVN299" s="3">
        <v>93205</v>
      </c>
      <c r="CVO299" s="3">
        <v>93205</v>
      </c>
      <c r="CVP299" s="3">
        <v>93205</v>
      </c>
      <c r="CVQ299" s="3">
        <v>93205</v>
      </c>
      <c r="CVR299" s="3">
        <v>93205</v>
      </c>
      <c r="CVS299" s="3">
        <v>93205</v>
      </c>
      <c r="CVT299" s="3">
        <v>93205</v>
      </c>
      <c r="CVU299" s="3">
        <v>93205</v>
      </c>
      <c r="CVV299" s="3">
        <v>93205</v>
      </c>
      <c r="CVW299" s="3">
        <v>93205</v>
      </c>
      <c r="CVX299" s="3">
        <v>93205</v>
      </c>
      <c r="CVY299" s="3">
        <v>93205</v>
      </c>
      <c r="CVZ299" s="3">
        <v>93205</v>
      </c>
      <c r="CWA299" s="3">
        <v>93205</v>
      </c>
      <c r="CWB299" s="3">
        <v>93205</v>
      </c>
      <c r="CWC299" s="3">
        <v>93205</v>
      </c>
      <c r="CWD299" s="3">
        <v>93205</v>
      </c>
      <c r="CWE299" s="3">
        <v>93205</v>
      </c>
      <c r="CWF299" s="3">
        <v>93205</v>
      </c>
      <c r="CWG299" s="3">
        <v>93205</v>
      </c>
      <c r="CWH299" s="3">
        <v>93205</v>
      </c>
      <c r="CWI299" s="3">
        <v>93205</v>
      </c>
      <c r="CWJ299" s="3">
        <v>93205</v>
      </c>
      <c r="CWK299" s="3">
        <v>93205</v>
      </c>
      <c r="CWL299" s="3">
        <v>93205</v>
      </c>
      <c r="CWM299" s="3">
        <v>93205</v>
      </c>
      <c r="CWN299" s="3">
        <v>93205</v>
      </c>
      <c r="CWO299" s="3">
        <v>93205</v>
      </c>
      <c r="CWP299" s="3">
        <v>93205</v>
      </c>
      <c r="CWQ299" s="3">
        <v>93205</v>
      </c>
      <c r="CWR299" s="3">
        <v>93205</v>
      </c>
      <c r="CWS299" s="3">
        <v>93205</v>
      </c>
      <c r="CWT299" s="3">
        <v>93205</v>
      </c>
      <c r="CWU299" s="3">
        <v>93205</v>
      </c>
      <c r="CWV299" s="3">
        <v>93205</v>
      </c>
      <c r="CWW299" s="3">
        <v>93205</v>
      </c>
      <c r="CWX299" s="3">
        <v>93205</v>
      </c>
      <c r="CWY299" s="3">
        <v>93205</v>
      </c>
      <c r="CWZ299" s="3">
        <v>93205</v>
      </c>
      <c r="CXA299" s="3">
        <v>93205</v>
      </c>
      <c r="CXB299" s="3">
        <v>93205</v>
      </c>
      <c r="CXC299" s="3">
        <v>93205</v>
      </c>
      <c r="CXD299" s="3">
        <v>93205</v>
      </c>
      <c r="CXE299" s="3">
        <v>93205</v>
      </c>
      <c r="CXF299" s="3">
        <v>93205</v>
      </c>
      <c r="CXG299" s="3">
        <v>93205</v>
      </c>
      <c r="CXH299" s="3">
        <v>93205</v>
      </c>
      <c r="CXI299" s="3">
        <v>93205</v>
      </c>
      <c r="CXJ299" s="3">
        <v>93205</v>
      </c>
      <c r="CXK299" s="3">
        <v>93205</v>
      </c>
      <c r="CXL299" s="3">
        <v>93205</v>
      </c>
      <c r="CXM299" s="3">
        <v>93205</v>
      </c>
      <c r="CXN299" s="3">
        <v>93205</v>
      </c>
      <c r="CXO299" s="3">
        <v>93205</v>
      </c>
      <c r="CXP299" s="3">
        <v>93205</v>
      </c>
      <c r="CXQ299" s="3">
        <v>93205</v>
      </c>
      <c r="CXR299" s="3">
        <v>93205</v>
      </c>
      <c r="CXS299" s="3">
        <v>93205</v>
      </c>
      <c r="CXT299" s="3">
        <v>93205</v>
      </c>
      <c r="CXU299" s="3">
        <v>93205</v>
      </c>
      <c r="CXV299" s="3">
        <v>93205</v>
      </c>
      <c r="CXW299" s="3">
        <v>93205</v>
      </c>
      <c r="CXX299" s="3">
        <v>93205</v>
      </c>
      <c r="CXY299" s="3">
        <v>93205</v>
      </c>
      <c r="CXZ299" s="3">
        <v>93205</v>
      </c>
      <c r="CYA299" s="3">
        <v>93205</v>
      </c>
      <c r="CYB299" s="3">
        <v>93205</v>
      </c>
      <c r="CYC299" s="3">
        <v>93205</v>
      </c>
      <c r="CYD299" s="3">
        <v>93205</v>
      </c>
      <c r="CYE299" s="3">
        <v>93205</v>
      </c>
      <c r="CYF299" s="3">
        <v>93205</v>
      </c>
      <c r="CYG299" s="3">
        <v>93205</v>
      </c>
      <c r="CYH299" s="3">
        <v>93205</v>
      </c>
      <c r="CYI299" s="3">
        <v>93205</v>
      </c>
      <c r="CYJ299" s="3">
        <v>93205</v>
      </c>
      <c r="CYK299" s="3">
        <v>93205</v>
      </c>
      <c r="CYL299" s="3">
        <v>93205</v>
      </c>
      <c r="CYM299" s="3">
        <v>93205</v>
      </c>
      <c r="CYN299" s="3">
        <v>93205</v>
      </c>
      <c r="CYO299" s="3">
        <v>93205</v>
      </c>
      <c r="CYP299" s="3">
        <v>93205</v>
      </c>
      <c r="CYQ299" s="3">
        <v>93205</v>
      </c>
      <c r="CYR299" s="3">
        <v>93205</v>
      </c>
      <c r="CYS299" s="3">
        <v>93205</v>
      </c>
      <c r="CYT299" s="3">
        <v>93205</v>
      </c>
      <c r="CYU299" s="3">
        <v>93205</v>
      </c>
      <c r="CYV299" s="3">
        <v>93205</v>
      </c>
      <c r="CYW299" s="3">
        <v>93205</v>
      </c>
      <c r="CYX299" s="3">
        <v>93205</v>
      </c>
      <c r="CYY299" s="3">
        <v>93205</v>
      </c>
      <c r="CYZ299" s="3">
        <v>93205</v>
      </c>
      <c r="CZA299" s="3">
        <v>93205</v>
      </c>
      <c r="CZB299" s="3">
        <v>93205</v>
      </c>
      <c r="CZC299" s="3">
        <v>93205</v>
      </c>
      <c r="CZD299" s="3">
        <v>93205</v>
      </c>
      <c r="CZE299" s="3">
        <v>93205</v>
      </c>
      <c r="CZF299" s="3">
        <v>93205</v>
      </c>
      <c r="CZG299" s="3">
        <v>93205</v>
      </c>
      <c r="CZH299" s="3">
        <v>93205</v>
      </c>
      <c r="CZI299" s="3">
        <v>93205</v>
      </c>
      <c r="CZJ299" s="3">
        <v>93205</v>
      </c>
      <c r="CZK299" s="3">
        <v>93205</v>
      </c>
      <c r="CZL299" s="3">
        <v>93205</v>
      </c>
      <c r="CZM299" s="3">
        <v>93205</v>
      </c>
      <c r="CZN299" s="3">
        <v>93205</v>
      </c>
      <c r="CZO299" s="3">
        <v>93205</v>
      </c>
      <c r="CZP299" s="3">
        <v>93205</v>
      </c>
      <c r="CZQ299" s="3">
        <v>93205</v>
      </c>
      <c r="CZR299" s="3">
        <v>93205</v>
      </c>
      <c r="CZS299" s="3">
        <v>93205</v>
      </c>
      <c r="CZT299" s="3">
        <v>93205</v>
      </c>
      <c r="CZU299" s="3">
        <v>93205</v>
      </c>
      <c r="CZV299" s="3">
        <v>93205</v>
      </c>
      <c r="CZW299" s="3">
        <v>93205</v>
      </c>
      <c r="CZX299" s="3">
        <v>93205</v>
      </c>
      <c r="CZY299" s="3">
        <v>93205</v>
      </c>
      <c r="CZZ299" s="3">
        <v>93205</v>
      </c>
      <c r="DAA299" s="3">
        <v>93205</v>
      </c>
      <c r="DAB299" s="3">
        <v>93205</v>
      </c>
      <c r="DAC299" s="3">
        <v>93205</v>
      </c>
      <c r="DAD299" s="3">
        <v>93205</v>
      </c>
      <c r="DAE299" s="3">
        <v>93205</v>
      </c>
      <c r="DAF299" s="3">
        <v>93205</v>
      </c>
      <c r="DAG299" s="3">
        <v>93205</v>
      </c>
      <c r="DAH299" s="3">
        <v>93205</v>
      </c>
      <c r="DAI299" s="3">
        <v>93205</v>
      </c>
      <c r="DAJ299" s="3">
        <v>93205</v>
      </c>
      <c r="DAK299" s="3">
        <v>93205</v>
      </c>
      <c r="DAL299" s="3">
        <v>93205</v>
      </c>
      <c r="DAM299" s="3">
        <v>93205</v>
      </c>
      <c r="DAN299" s="3">
        <v>93205</v>
      </c>
      <c r="DAO299" s="3">
        <v>93205</v>
      </c>
      <c r="DAP299" s="3">
        <v>93205</v>
      </c>
      <c r="DAQ299" s="3">
        <v>93205</v>
      </c>
      <c r="DAR299" s="3">
        <v>93205</v>
      </c>
      <c r="DAS299" s="3">
        <v>93205</v>
      </c>
      <c r="DAT299" s="3">
        <v>93205</v>
      </c>
      <c r="DAU299" s="3">
        <v>93205</v>
      </c>
      <c r="DAV299" s="3">
        <v>93205</v>
      </c>
      <c r="DAW299" s="3">
        <v>93205</v>
      </c>
      <c r="DAX299" s="3">
        <v>93205</v>
      </c>
      <c r="DAY299" s="3">
        <v>93205</v>
      </c>
      <c r="DAZ299" s="3">
        <v>93205</v>
      </c>
      <c r="DBA299" s="3">
        <v>93205</v>
      </c>
      <c r="DBB299" s="3">
        <v>93205</v>
      </c>
      <c r="DBC299" s="3">
        <v>93205</v>
      </c>
      <c r="DBD299" s="3">
        <v>93205</v>
      </c>
      <c r="DBE299" s="3">
        <v>93205</v>
      </c>
      <c r="DBF299" s="3">
        <v>93205</v>
      </c>
      <c r="DBG299" s="3">
        <v>93205</v>
      </c>
      <c r="DBH299" s="3">
        <v>93205</v>
      </c>
      <c r="DBI299" s="3">
        <v>93205</v>
      </c>
      <c r="DBJ299" s="3">
        <v>93205</v>
      </c>
      <c r="DBK299" s="3">
        <v>93205</v>
      </c>
      <c r="DBL299" s="3">
        <v>93205</v>
      </c>
      <c r="DBM299" s="3">
        <v>93205</v>
      </c>
      <c r="DBN299" s="3">
        <v>93205</v>
      </c>
      <c r="DBO299" s="3">
        <v>93205</v>
      </c>
      <c r="DBP299" s="3">
        <v>93205</v>
      </c>
      <c r="DBQ299" s="3">
        <v>93205</v>
      </c>
      <c r="DBR299" s="3">
        <v>93205</v>
      </c>
      <c r="DBS299" s="3">
        <v>93205</v>
      </c>
      <c r="DBT299" s="3">
        <v>93205</v>
      </c>
      <c r="DBU299" s="3">
        <v>93205</v>
      </c>
      <c r="DBV299" s="3">
        <v>93205</v>
      </c>
      <c r="DBW299" s="3">
        <v>93205</v>
      </c>
      <c r="DBX299" s="3">
        <v>93205</v>
      </c>
      <c r="DBY299" s="3">
        <v>93205</v>
      </c>
      <c r="DBZ299" s="3">
        <v>93205</v>
      </c>
      <c r="DCA299" s="3">
        <v>93205</v>
      </c>
      <c r="DCB299" s="3">
        <v>93205</v>
      </c>
      <c r="DCC299" s="3">
        <v>93205</v>
      </c>
      <c r="DCD299" s="3">
        <v>93205</v>
      </c>
      <c r="DCE299" s="3">
        <v>93205</v>
      </c>
      <c r="DCF299" s="3">
        <v>93205</v>
      </c>
      <c r="DCG299" s="3">
        <v>93205</v>
      </c>
      <c r="DCH299" s="3">
        <v>93205</v>
      </c>
      <c r="DCI299" s="3">
        <v>93205</v>
      </c>
      <c r="DCJ299" s="3">
        <v>93205</v>
      </c>
      <c r="DCK299" s="3">
        <v>93205</v>
      </c>
      <c r="DCL299" s="3">
        <v>93205</v>
      </c>
      <c r="DCM299" s="3">
        <v>93205</v>
      </c>
      <c r="DCN299" s="3">
        <v>93205</v>
      </c>
      <c r="DCO299" s="3">
        <v>93205</v>
      </c>
      <c r="DCP299" s="3">
        <v>93205</v>
      </c>
      <c r="DCQ299" s="3">
        <v>93205</v>
      </c>
      <c r="DCR299" s="3">
        <v>93205</v>
      </c>
      <c r="DCS299" s="3">
        <v>93205</v>
      </c>
      <c r="DCT299" s="3">
        <v>93205</v>
      </c>
      <c r="DCU299" s="3">
        <v>93205</v>
      </c>
      <c r="DCV299" s="3">
        <v>93205</v>
      </c>
      <c r="DCW299" s="3">
        <v>93205</v>
      </c>
      <c r="DCX299" s="3">
        <v>93205</v>
      </c>
      <c r="DCY299" s="3">
        <v>93205</v>
      </c>
      <c r="DCZ299" s="3">
        <v>93205</v>
      </c>
      <c r="DDA299" s="3">
        <v>93205</v>
      </c>
      <c r="DDB299" s="3">
        <v>93205</v>
      </c>
      <c r="DDC299" s="3">
        <v>93205</v>
      </c>
      <c r="DDD299" s="3">
        <v>93205</v>
      </c>
      <c r="DDE299" s="3">
        <v>93205</v>
      </c>
      <c r="DDF299" s="3">
        <v>93205</v>
      </c>
      <c r="DDG299" s="3">
        <v>93205</v>
      </c>
      <c r="DDH299" s="3">
        <v>93205</v>
      </c>
      <c r="DDI299" s="3">
        <v>93205</v>
      </c>
      <c r="DDJ299" s="3">
        <v>93205</v>
      </c>
      <c r="DDK299" s="3">
        <v>93205</v>
      </c>
      <c r="DDL299" s="3">
        <v>93205</v>
      </c>
      <c r="DDM299" s="3">
        <v>93205</v>
      </c>
      <c r="DDN299" s="3">
        <v>93205</v>
      </c>
      <c r="DDO299" s="3">
        <v>93205</v>
      </c>
      <c r="DDP299" s="3">
        <v>93205</v>
      </c>
      <c r="DDQ299" s="3">
        <v>93205</v>
      </c>
      <c r="DDR299" s="3">
        <v>93205</v>
      </c>
      <c r="DDS299" s="3">
        <v>93205</v>
      </c>
      <c r="DDT299" s="3">
        <v>93205</v>
      </c>
      <c r="DDU299" s="3">
        <v>93205</v>
      </c>
      <c r="DDV299" s="3">
        <v>93205</v>
      </c>
      <c r="DDW299" s="3">
        <v>93205</v>
      </c>
      <c r="DDX299" s="3">
        <v>93205</v>
      </c>
      <c r="DDY299" s="3">
        <v>93205</v>
      </c>
      <c r="DDZ299" s="3">
        <v>93205</v>
      </c>
      <c r="DEA299" s="3">
        <v>93205</v>
      </c>
      <c r="DEB299" s="3">
        <v>93205</v>
      </c>
      <c r="DEC299" s="3">
        <v>93205</v>
      </c>
      <c r="DED299" s="3">
        <v>93205</v>
      </c>
      <c r="DEE299" s="3">
        <v>93205</v>
      </c>
      <c r="DEF299" s="3">
        <v>93205</v>
      </c>
      <c r="DEG299" s="3">
        <v>93205</v>
      </c>
      <c r="DEH299" s="3">
        <v>93205</v>
      </c>
      <c r="DEI299" s="3">
        <v>93205</v>
      </c>
      <c r="DEJ299" s="3">
        <v>93205</v>
      </c>
      <c r="DEK299" s="3">
        <v>93205</v>
      </c>
      <c r="DEL299" s="3">
        <v>93205</v>
      </c>
      <c r="DEM299" s="3">
        <v>93205</v>
      </c>
      <c r="DEN299" s="3">
        <v>93205</v>
      </c>
      <c r="DEO299" s="3">
        <v>93205</v>
      </c>
      <c r="DEP299" s="3">
        <v>93205</v>
      </c>
      <c r="DEQ299" s="3">
        <v>93205</v>
      </c>
      <c r="DER299" s="3">
        <v>93205</v>
      </c>
      <c r="DES299" s="3">
        <v>93205</v>
      </c>
      <c r="DET299" s="3">
        <v>93205</v>
      </c>
      <c r="DEU299" s="3">
        <v>93205</v>
      </c>
      <c r="DEV299" s="3">
        <v>93205</v>
      </c>
      <c r="DEW299" s="3">
        <v>93205</v>
      </c>
      <c r="DEX299" s="3">
        <v>93205</v>
      </c>
      <c r="DEY299" s="3">
        <v>93205</v>
      </c>
      <c r="DEZ299" s="3">
        <v>93205</v>
      </c>
      <c r="DFA299" s="3">
        <v>93205</v>
      </c>
      <c r="DFB299" s="3">
        <v>93205</v>
      </c>
      <c r="DFC299" s="3">
        <v>93205</v>
      </c>
      <c r="DFD299" s="3">
        <v>93205</v>
      </c>
      <c r="DFE299" s="3">
        <v>93205</v>
      </c>
      <c r="DFF299" s="3">
        <v>93205</v>
      </c>
      <c r="DFG299" s="3">
        <v>93205</v>
      </c>
      <c r="DFH299" s="3">
        <v>93205</v>
      </c>
      <c r="DFI299" s="3">
        <v>93205</v>
      </c>
      <c r="DFJ299" s="3">
        <v>93205</v>
      </c>
      <c r="DFK299" s="3">
        <v>93205</v>
      </c>
      <c r="DFL299" s="3">
        <v>93205</v>
      </c>
      <c r="DFM299" s="3">
        <v>93205</v>
      </c>
      <c r="DFN299" s="3">
        <v>93205</v>
      </c>
      <c r="DFO299" s="3">
        <v>93205</v>
      </c>
      <c r="DFP299" s="3">
        <v>93205</v>
      </c>
      <c r="DFQ299" s="3">
        <v>93205</v>
      </c>
      <c r="DFR299" s="3">
        <v>93205</v>
      </c>
      <c r="DFS299" s="3">
        <v>93205</v>
      </c>
      <c r="DFT299" s="3">
        <v>93205</v>
      </c>
      <c r="DFU299" s="3">
        <v>93205</v>
      </c>
      <c r="DFV299" s="3">
        <v>93205</v>
      </c>
      <c r="DFW299" s="3">
        <v>93205</v>
      </c>
      <c r="DFX299" s="3">
        <v>93205</v>
      </c>
      <c r="DFY299" s="3">
        <v>93205</v>
      </c>
      <c r="DFZ299" s="3">
        <v>93205</v>
      </c>
      <c r="DGA299" s="3">
        <v>93205</v>
      </c>
      <c r="DGB299" s="3">
        <v>93205</v>
      </c>
      <c r="DGC299" s="3">
        <v>93205</v>
      </c>
      <c r="DGD299" s="3">
        <v>93205</v>
      </c>
      <c r="DGE299" s="3">
        <v>93205</v>
      </c>
      <c r="DGF299" s="3">
        <v>93205</v>
      </c>
      <c r="DGG299" s="3">
        <v>93205</v>
      </c>
      <c r="DGH299" s="3">
        <v>93205</v>
      </c>
      <c r="DGI299" s="3">
        <v>93205</v>
      </c>
      <c r="DGJ299" s="3">
        <v>93205</v>
      </c>
      <c r="DGK299" s="3">
        <v>93205</v>
      </c>
      <c r="DGL299" s="3">
        <v>93205</v>
      </c>
      <c r="DGM299" s="3">
        <v>93205</v>
      </c>
      <c r="DGN299" s="3">
        <v>93205</v>
      </c>
      <c r="DGO299" s="3">
        <v>93205</v>
      </c>
      <c r="DGP299" s="3">
        <v>93205</v>
      </c>
      <c r="DGQ299" s="3">
        <v>93205</v>
      </c>
      <c r="DGR299" s="3">
        <v>93205</v>
      </c>
      <c r="DGS299" s="3">
        <v>93205</v>
      </c>
      <c r="DGT299" s="3">
        <v>93205</v>
      </c>
      <c r="DGU299" s="3">
        <v>93205</v>
      </c>
      <c r="DGV299" s="3">
        <v>93205</v>
      </c>
      <c r="DGW299" s="3">
        <v>93205</v>
      </c>
      <c r="DGX299" s="3">
        <v>93205</v>
      </c>
      <c r="DGY299" s="3">
        <v>93205</v>
      </c>
      <c r="DGZ299" s="3">
        <v>93205</v>
      </c>
      <c r="DHA299" s="3">
        <v>93205</v>
      </c>
      <c r="DHB299" s="3">
        <v>93205</v>
      </c>
      <c r="DHC299" s="3">
        <v>93205</v>
      </c>
      <c r="DHD299" s="3">
        <v>93205</v>
      </c>
      <c r="DHE299" s="3">
        <v>93205</v>
      </c>
      <c r="DHF299" s="3">
        <v>93205</v>
      </c>
      <c r="DHG299" s="3">
        <v>93205</v>
      </c>
      <c r="DHH299" s="3">
        <v>93205</v>
      </c>
      <c r="DHI299" s="3">
        <v>93205</v>
      </c>
      <c r="DHJ299" s="3">
        <v>93205</v>
      </c>
      <c r="DHK299" s="3">
        <v>93205</v>
      </c>
      <c r="DHL299" s="3">
        <v>93205</v>
      </c>
      <c r="DHM299" s="3">
        <v>93205</v>
      </c>
      <c r="DHN299" s="3">
        <v>93205</v>
      </c>
      <c r="DHO299" s="3">
        <v>93205</v>
      </c>
      <c r="DHP299" s="3">
        <v>93205</v>
      </c>
      <c r="DHQ299" s="3">
        <v>93205</v>
      </c>
      <c r="DHR299" s="3">
        <v>93205</v>
      </c>
      <c r="DHS299" s="3">
        <v>93205</v>
      </c>
      <c r="DHT299" s="3">
        <v>93205</v>
      </c>
      <c r="DHU299" s="3">
        <v>93205</v>
      </c>
      <c r="DHV299" s="3">
        <v>93205</v>
      </c>
      <c r="DHW299" s="3">
        <v>93205</v>
      </c>
      <c r="DHX299" s="3">
        <v>93205</v>
      </c>
      <c r="DHY299" s="3">
        <v>93205</v>
      </c>
      <c r="DHZ299" s="3">
        <v>93205</v>
      </c>
      <c r="DIA299" s="3">
        <v>93205</v>
      </c>
      <c r="DIB299" s="3">
        <v>93205</v>
      </c>
      <c r="DIC299" s="3">
        <v>93205</v>
      </c>
      <c r="DID299" s="3">
        <v>93205</v>
      </c>
      <c r="DIE299" s="3">
        <v>93205</v>
      </c>
      <c r="DIF299" s="3">
        <v>93205</v>
      </c>
      <c r="DIG299" s="3">
        <v>93205</v>
      </c>
      <c r="DIH299" s="3">
        <v>93205</v>
      </c>
      <c r="DII299" s="3">
        <v>93205</v>
      </c>
      <c r="DIJ299" s="3">
        <v>93205</v>
      </c>
      <c r="DIK299" s="3">
        <v>93205</v>
      </c>
      <c r="DIL299" s="3">
        <v>93205</v>
      </c>
      <c r="DIM299" s="3">
        <v>93205</v>
      </c>
      <c r="DIN299" s="3">
        <v>93205</v>
      </c>
      <c r="DIO299" s="3">
        <v>93205</v>
      </c>
      <c r="DIP299" s="3">
        <v>93205</v>
      </c>
      <c r="DIQ299" s="3">
        <v>93205</v>
      </c>
      <c r="DIR299" s="3">
        <v>93205</v>
      </c>
      <c r="DIS299" s="3">
        <v>93205</v>
      </c>
      <c r="DIT299" s="3">
        <v>93205</v>
      </c>
      <c r="DIU299" s="3">
        <v>93205</v>
      </c>
      <c r="DIV299" s="3">
        <v>93205</v>
      </c>
      <c r="DIW299" s="3">
        <v>93205</v>
      </c>
      <c r="DIX299" s="3">
        <v>93205</v>
      </c>
      <c r="DIY299" s="3">
        <v>93205</v>
      </c>
      <c r="DIZ299" s="3">
        <v>93205</v>
      </c>
      <c r="DJA299" s="3">
        <v>93205</v>
      </c>
      <c r="DJB299" s="3">
        <v>93205</v>
      </c>
      <c r="DJC299" s="3">
        <v>93205</v>
      </c>
      <c r="DJD299" s="3">
        <v>93205</v>
      </c>
      <c r="DJE299" s="3">
        <v>93205</v>
      </c>
      <c r="DJF299" s="3">
        <v>93205</v>
      </c>
      <c r="DJG299" s="3">
        <v>93205</v>
      </c>
      <c r="DJH299" s="3">
        <v>93205</v>
      </c>
      <c r="DJI299" s="3">
        <v>93205</v>
      </c>
      <c r="DJJ299" s="3">
        <v>93205</v>
      </c>
      <c r="DJK299" s="3">
        <v>93205</v>
      </c>
      <c r="DJL299" s="3">
        <v>93205</v>
      </c>
      <c r="DJM299" s="3">
        <v>93205</v>
      </c>
      <c r="DJN299" s="3">
        <v>93205</v>
      </c>
      <c r="DJO299" s="3">
        <v>93205</v>
      </c>
      <c r="DJP299" s="3">
        <v>93205</v>
      </c>
      <c r="DJQ299" s="3">
        <v>93205</v>
      </c>
      <c r="DJR299" s="3">
        <v>93205</v>
      </c>
      <c r="DJS299" s="3">
        <v>93205</v>
      </c>
      <c r="DJT299" s="3">
        <v>93205</v>
      </c>
      <c r="DJU299" s="3">
        <v>93205</v>
      </c>
      <c r="DJV299" s="3">
        <v>93205</v>
      </c>
      <c r="DJW299" s="3">
        <v>93205</v>
      </c>
      <c r="DJX299" s="3">
        <v>93205</v>
      </c>
      <c r="DJY299" s="3">
        <v>93205</v>
      </c>
      <c r="DJZ299" s="3">
        <v>93205</v>
      </c>
      <c r="DKA299" s="3">
        <v>93205</v>
      </c>
      <c r="DKB299" s="3">
        <v>93205</v>
      </c>
      <c r="DKC299" s="3">
        <v>93205</v>
      </c>
      <c r="DKD299" s="3">
        <v>93205</v>
      </c>
      <c r="DKE299" s="3">
        <v>93205</v>
      </c>
      <c r="DKF299" s="3">
        <v>93205</v>
      </c>
      <c r="DKG299" s="3">
        <v>93205</v>
      </c>
      <c r="DKH299" s="3">
        <v>93205</v>
      </c>
      <c r="DKI299" s="3">
        <v>93205</v>
      </c>
      <c r="DKJ299" s="3">
        <v>93205</v>
      </c>
      <c r="DKK299" s="3">
        <v>93205</v>
      </c>
      <c r="DKL299" s="3">
        <v>93205</v>
      </c>
      <c r="DKM299" s="3">
        <v>93205</v>
      </c>
      <c r="DKN299" s="3">
        <v>93205</v>
      </c>
      <c r="DKO299" s="3">
        <v>93205</v>
      </c>
      <c r="DKP299" s="3">
        <v>93205</v>
      </c>
      <c r="DKQ299" s="3">
        <v>93205</v>
      </c>
      <c r="DKR299" s="3">
        <v>93205</v>
      </c>
      <c r="DKS299" s="3">
        <v>93205</v>
      </c>
      <c r="DKT299" s="3">
        <v>93205</v>
      </c>
      <c r="DKU299" s="3">
        <v>93205</v>
      </c>
      <c r="DKV299" s="3">
        <v>93205</v>
      </c>
      <c r="DKW299" s="3">
        <v>93205</v>
      </c>
      <c r="DKX299" s="3">
        <v>93205</v>
      </c>
      <c r="DKY299" s="3">
        <v>93205</v>
      </c>
      <c r="DKZ299" s="3">
        <v>93205</v>
      </c>
      <c r="DLA299" s="3">
        <v>93205</v>
      </c>
      <c r="DLB299" s="3">
        <v>93205</v>
      </c>
      <c r="DLC299" s="3">
        <v>93205</v>
      </c>
      <c r="DLD299" s="3">
        <v>93205</v>
      </c>
      <c r="DLE299" s="3">
        <v>93205</v>
      </c>
      <c r="DLF299" s="3">
        <v>93205</v>
      </c>
      <c r="DLG299" s="3">
        <v>93205</v>
      </c>
      <c r="DLH299" s="3">
        <v>93205</v>
      </c>
      <c r="DLI299" s="3">
        <v>93205</v>
      </c>
      <c r="DLJ299" s="3">
        <v>93205</v>
      </c>
      <c r="DLK299" s="3">
        <v>93205</v>
      </c>
      <c r="DLL299" s="3">
        <v>93205</v>
      </c>
      <c r="DLM299" s="3">
        <v>93205</v>
      </c>
      <c r="DLN299" s="3">
        <v>93205</v>
      </c>
      <c r="DLO299" s="3">
        <v>93205</v>
      </c>
      <c r="DLP299" s="3">
        <v>93205</v>
      </c>
      <c r="DLQ299" s="3">
        <v>93205</v>
      </c>
      <c r="DLR299" s="3">
        <v>93205</v>
      </c>
      <c r="DLS299" s="3">
        <v>93205</v>
      </c>
      <c r="DLT299" s="3">
        <v>93205</v>
      </c>
      <c r="DLU299" s="3">
        <v>93205</v>
      </c>
      <c r="DLV299" s="3">
        <v>93205</v>
      </c>
      <c r="DLW299" s="3">
        <v>93205</v>
      </c>
      <c r="DLX299" s="3">
        <v>93205</v>
      </c>
      <c r="DLY299" s="3">
        <v>93205</v>
      </c>
      <c r="DLZ299" s="3">
        <v>93205</v>
      </c>
      <c r="DMA299" s="3">
        <v>93205</v>
      </c>
      <c r="DMB299" s="3">
        <v>93205</v>
      </c>
      <c r="DMC299" s="3">
        <v>93205</v>
      </c>
      <c r="DMD299" s="3">
        <v>93205</v>
      </c>
      <c r="DME299" s="3">
        <v>93205</v>
      </c>
      <c r="DMF299" s="3">
        <v>93205</v>
      </c>
      <c r="DMG299" s="3">
        <v>93205</v>
      </c>
      <c r="DMH299" s="3">
        <v>93205</v>
      </c>
      <c r="DMI299" s="3">
        <v>93205</v>
      </c>
      <c r="DMJ299" s="3">
        <v>93205</v>
      </c>
      <c r="DMK299" s="3">
        <v>93205</v>
      </c>
      <c r="DML299" s="3">
        <v>93205</v>
      </c>
      <c r="DMM299" s="3">
        <v>93205</v>
      </c>
      <c r="DMN299" s="3">
        <v>93205</v>
      </c>
      <c r="DMO299" s="3">
        <v>93205</v>
      </c>
      <c r="DMP299" s="3">
        <v>93205</v>
      </c>
      <c r="DMQ299" s="3">
        <v>93205</v>
      </c>
      <c r="DMR299" s="3">
        <v>93205</v>
      </c>
      <c r="DMS299" s="3">
        <v>93205</v>
      </c>
      <c r="DMT299" s="3">
        <v>93205</v>
      </c>
      <c r="DMU299" s="3">
        <v>93205</v>
      </c>
      <c r="DMV299" s="3">
        <v>93205</v>
      </c>
      <c r="DMW299" s="3">
        <v>93205</v>
      </c>
      <c r="DMX299" s="3">
        <v>93205</v>
      </c>
      <c r="DMY299" s="3">
        <v>93205</v>
      </c>
      <c r="DMZ299" s="3">
        <v>93205</v>
      </c>
      <c r="DNA299" s="3">
        <v>93205</v>
      </c>
      <c r="DNB299" s="3">
        <v>93205</v>
      </c>
      <c r="DNC299" s="3">
        <v>93205</v>
      </c>
      <c r="DND299" s="3">
        <v>93205</v>
      </c>
      <c r="DNE299" s="3">
        <v>93205</v>
      </c>
      <c r="DNF299" s="3">
        <v>93205</v>
      </c>
      <c r="DNG299" s="3">
        <v>93205</v>
      </c>
      <c r="DNH299" s="3">
        <v>93205</v>
      </c>
      <c r="DNI299" s="3">
        <v>93205</v>
      </c>
      <c r="DNJ299" s="3">
        <v>93205</v>
      </c>
      <c r="DNK299" s="3">
        <v>93205</v>
      </c>
      <c r="DNL299" s="3">
        <v>93205</v>
      </c>
      <c r="DNM299" s="3">
        <v>93205</v>
      </c>
      <c r="DNN299" s="3">
        <v>93205</v>
      </c>
      <c r="DNO299" s="3">
        <v>93205</v>
      </c>
      <c r="DNP299" s="3">
        <v>93205</v>
      </c>
      <c r="DNQ299" s="3">
        <v>93205</v>
      </c>
      <c r="DNR299" s="3">
        <v>93205</v>
      </c>
      <c r="DNS299" s="3">
        <v>93205</v>
      </c>
      <c r="DNT299" s="3">
        <v>93205</v>
      </c>
      <c r="DNU299" s="3">
        <v>93205</v>
      </c>
      <c r="DNV299" s="3">
        <v>93205</v>
      </c>
      <c r="DNW299" s="3">
        <v>93205</v>
      </c>
      <c r="DNX299" s="3">
        <v>93205</v>
      </c>
      <c r="DNY299" s="3">
        <v>93205</v>
      </c>
      <c r="DNZ299" s="3">
        <v>93205</v>
      </c>
      <c r="DOA299" s="3">
        <v>93205</v>
      </c>
      <c r="DOB299" s="3">
        <v>93205</v>
      </c>
      <c r="DOC299" s="3">
        <v>93205</v>
      </c>
      <c r="DOD299" s="3">
        <v>93205</v>
      </c>
      <c r="DOE299" s="3">
        <v>93205</v>
      </c>
      <c r="DOF299" s="3">
        <v>93205</v>
      </c>
      <c r="DOG299" s="3">
        <v>93205</v>
      </c>
      <c r="DOH299" s="3">
        <v>93205</v>
      </c>
      <c r="DOI299" s="3">
        <v>93205</v>
      </c>
      <c r="DOJ299" s="3">
        <v>93205</v>
      </c>
      <c r="DOK299" s="3">
        <v>93205</v>
      </c>
      <c r="DOL299" s="3">
        <v>93205</v>
      </c>
      <c r="DOM299" s="3">
        <v>93205</v>
      </c>
      <c r="DON299" s="3">
        <v>93205</v>
      </c>
      <c r="DOO299" s="3">
        <v>93205</v>
      </c>
      <c r="DOP299" s="3">
        <v>93205</v>
      </c>
      <c r="DOQ299" s="3">
        <v>93205</v>
      </c>
      <c r="DOR299" s="3">
        <v>93205</v>
      </c>
      <c r="DOS299" s="3">
        <v>93205</v>
      </c>
      <c r="DOT299" s="3">
        <v>93205</v>
      </c>
      <c r="DOU299" s="3">
        <v>93205</v>
      </c>
      <c r="DOV299" s="3">
        <v>93205</v>
      </c>
      <c r="DOW299" s="3">
        <v>93205</v>
      </c>
      <c r="DOX299" s="3">
        <v>93205</v>
      </c>
      <c r="DOY299" s="3">
        <v>93205</v>
      </c>
      <c r="DOZ299" s="3">
        <v>93205</v>
      </c>
      <c r="DPA299" s="3">
        <v>93205</v>
      </c>
      <c r="DPB299" s="3">
        <v>93205</v>
      </c>
      <c r="DPC299" s="3">
        <v>93205</v>
      </c>
      <c r="DPD299" s="3">
        <v>93205</v>
      </c>
      <c r="DPE299" s="3">
        <v>93205</v>
      </c>
      <c r="DPF299" s="3">
        <v>93205</v>
      </c>
      <c r="DPG299" s="3">
        <v>93205</v>
      </c>
      <c r="DPH299" s="3">
        <v>93205</v>
      </c>
      <c r="DPI299" s="3">
        <v>93205</v>
      </c>
      <c r="DPJ299" s="3">
        <v>93205</v>
      </c>
      <c r="DPK299" s="3">
        <v>93205</v>
      </c>
      <c r="DPL299" s="3">
        <v>93205</v>
      </c>
      <c r="DPM299" s="3">
        <v>93205</v>
      </c>
      <c r="DPN299" s="3">
        <v>93205</v>
      </c>
      <c r="DPO299" s="3">
        <v>93205</v>
      </c>
      <c r="DPP299" s="3">
        <v>93205</v>
      </c>
      <c r="DPQ299" s="3">
        <v>93205</v>
      </c>
      <c r="DPR299" s="3">
        <v>93205</v>
      </c>
      <c r="DPS299" s="3">
        <v>93205</v>
      </c>
      <c r="DPT299" s="3">
        <v>93205</v>
      </c>
      <c r="DPU299" s="3">
        <v>93205</v>
      </c>
      <c r="DPV299" s="3">
        <v>93205</v>
      </c>
      <c r="DPW299" s="3">
        <v>93205</v>
      </c>
      <c r="DPX299" s="3">
        <v>93205</v>
      </c>
      <c r="DPY299" s="3">
        <v>93205</v>
      </c>
      <c r="DPZ299" s="3">
        <v>93205</v>
      </c>
      <c r="DQA299" s="3">
        <v>93205</v>
      </c>
      <c r="DQB299" s="3">
        <v>93205</v>
      </c>
      <c r="DQC299" s="3">
        <v>93205</v>
      </c>
      <c r="DQD299" s="3">
        <v>93205</v>
      </c>
      <c r="DQE299" s="3">
        <v>93205</v>
      </c>
      <c r="DQF299" s="3">
        <v>93205</v>
      </c>
      <c r="DQG299" s="3">
        <v>93205</v>
      </c>
      <c r="DQH299" s="3">
        <v>93205</v>
      </c>
      <c r="DQI299" s="3">
        <v>93205</v>
      </c>
      <c r="DQJ299" s="3">
        <v>93205</v>
      </c>
      <c r="DQK299" s="3">
        <v>93205</v>
      </c>
      <c r="DQL299" s="3">
        <v>93205</v>
      </c>
      <c r="DQM299" s="3">
        <v>93205</v>
      </c>
      <c r="DQN299" s="3">
        <v>93205</v>
      </c>
      <c r="DQO299" s="3">
        <v>93205</v>
      </c>
      <c r="DQP299" s="3">
        <v>93205</v>
      </c>
      <c r="DQQ299" s="3">
        <v>93205</v>
      </c>
      <c r="DQR299" s="3">
        <v>93205</v>
      </c>
      <c r="DQS299" s="3">
        <v>93205</v>
      </c>
      <c r="DQT299" s="3">
        <v>93205</v>
      </c>
      <c r="DQU299" s="3">
        <v>93205</v>
      </c>
      <c r="DQV299" s="3">
        <v>93205</v>
      </c>
      <c r="DQW299" s="3">
        <v>93205</v>
      </c>
      <c r="DQX299" s="3">
        <v>93205</v>
      </c>
      <c r="DQY299" s="3">
        <v>93205</v>
      </c>
      <c r="DQZ299" s="3">
        <v>93205</v>
      </c>
      <c r="DRA299" s="3">
        <v>93205</v>
      </c>
      <c r="DRB299" s="3">
        <v>93205</v>
      </c>
      <c r="DRC299" s="3">
        <v>93205</v>
      </c>
      <c r="DRD299" s="3">
        <v>93205</v>
      </c>
      <c r="DRE299" s="3">
        <v>93205</v>
      </c>
      <c r="DRF299" s="3">
        <v>93205</v>
      </c>
      <c r="DRG299" s="3">
        <v>93205</v>
      </c>
      <c r="DRH299" s="3">
        <v>93205</v>
      </c>
      <c r="DRI299" s="3">
        <v>93205</v>
      </c>
      <c r="DRJ299" s="3">
        <v>93205</v>
      </c>
      <c r="DRK299" s="3">
        <v>93205</v>
      </c>
      <c r="DRL299" s="3">
        <v>93205</v>
      </c>
      <c r="DRM299" s="3">
        <v>93205</v>
      </c>
      <c r="DRN299" s="3">
        <v>93205</v>
      </c>
      <c r="DRO299" s="3">
        <v>93205</v>
      </c>
      <c r="DRP299" s="3">
        <v>93205</v>
      </c>
      <c r="DRQ299" s="3">
        <v>93205</v>
      </c>
      <c r="DRR299" s="3">
        <v>93205</v>
      </c>
      <c r="DRS299" s="3">
        <v>93205</v>
      </c>
      <c r="DRT299" s="3">
        <v>93205</v>
      </c>
      <c r="DRU299" s="3">
        <v>93205</v>
      </c>
      <c r="DRV299" s="3">
        <v>93205</v>
      </c>
      <c r="DRW299" s="3">
        <v>93205</v>
      </c>
      <c r="DRX299" s="3">
        <v>93205</v>
      </c>
      <c r="DRY299" s="3">
        <v>93205</v>
      </c>
      <c r="DRZ299" s="3">
        <v>93205</v>
      </c>
      <c r="DSA299" s="3">
        <v>93205</v>
      </c>
      <c r="DSB299" s="3">
        <v>93205</v>
      </c>
      <c r="DSC299" s="3">
        <v>93205</v>
      </c>
      <c r="DSD299" s="3">
        <v>93205</v>
      </c>
      <c r="DSE299" s="3">
        <v>93205</v>
      </c>
      <c r="DSF299" s="3">
        <v>93205</v>
      </c>
      <c r="DSG299" s="3">
        <v>93205</v>
      </c>
      <c r="DSH299" s="3">
        <v>93205</v>
      </c>
      <c r="DSI299" s="3">
        <v>93205</v>
      </c>
      <c r="DSJ299" s="3">
        <v>93205</v>
      </c>
      <c r="DSK299" s="3">
        <v>93205</v>
      </c>
      <c r="DSL299" s="3">
        <v>93205</v>
      </c>
      <c r="DSM299" s="3">
        <v>93205</v>
      </c>
      <c r="DSN299" s="3">
        <v>93205</v>
      </c>
      <c r="DSO299" s="3">
        <v>93205</v>
      </c>
      <c r="DSP299" s="3">
        <v>93205</v>
      </c>
      <c r="DSQ299" s="3">
        <v>93205</v>
      </c>
      <c r="DSR299" s="3">
        <v>93205</v>
      </c>
      <c r="DSS299" s="3">
        <v>93205</v>
      </c>
      <c r="DST299" s="3">
        <v>93205</v>
      </c>
      <c r="DSU299" s="3">
        <v>93205</v>
      </c>
      <c r="DSV299" s="3">
        <v>93205</v>
      </c>
      <c r="DSW299" s="3">
        <v>93205</v>
      </c>
      <c r="DSX299" s="3">
        <v>93205</v>
      </c>
      <c r="DSY299" s="3">
        <v>93205</v>
      </c>
      <c r="DSZ299" s="3">
        <v>93205</v>
      </c>
      <c r="DTA299" s="3">
        <v>93205</v>
      </c>
      <c r="DTB299" s="3">
        <v>93205</v>
      </c>
      <c r="DTC299" s="3">
        <v>93205</v>
      </c>
      <c r="DTD299" s="3">
        <v>93205</v>
      </c>
      <c r="DTE299" s="3">
        <v>93205</v>
      </c>
      <c r="DTF299" s="3">
        <v>93205</v>
      </c>
      <c r="DTG299" s="3">
        <v>93205</v>
      </c>
      <c r="DTH299" s="3">
        <v>93205</v>
      </c>
      <c r="DTI299" s="3">
        <v>93205</v>
      </c>
      <c r="DTJ299" s="3">
        <v>93205</v>
      </c>
      <c r="DTK299" s="3">
        <v>93205</v>
      </c>
      <c r="DTL299" s="3">
        <v>93205</v>
      </c>
      <c r="DTM299" s="3">
        <v>93205</v>
      </c>
      <c r="DTN299" s="3">
        <v>93205</v>
      </c>
      <c r="DTO299" s="3">
        <v>93205</v>
      </c>
      <c r="DTP299" s="3">
        <v>93205</v>
      </c>
      <c r="DTQ299" s="3">
        <v>93205</v>
      </c>
      <c r="DTR299" s="3">
        <v>93205</v>
      </c>
      <c r="DTS299" s="3">
        <v>93205</v>
      </c>
      <c r="DTT299" s="3">
        <v>93205</v>
      </c>
      <c r="DTU299" s="3">
        <v>93205</v>
      </c>
      <c r="DTV299" s="3">
        <v>93205</v>
      </c>
      <c r="DTW299" s="3">
        <v>93205</v>
      </c>
      <c r="DTX299" s="3">
        <v>93205</v>
      </c>
      <c r="DTY299" s="3">
        <v>93205</v>
      </c>
      <c r="DTZ299" s="3">
        <v>93205</v>
      </c>
      <c r="DUA299" s="3">
        <v>93205</v>
      </c>
      <c r="DUB299" s="3">
        <v>93205</v>
      </c>
      <c r="DUC299" s="3">
        <v>93205</v>
      </c>
      <c r="DUD299" s="3">
        <v>93205</v>
      </c>
      <c r="DUE299" s="3">
        <v>93205</v>
      </c>
      <c r="DUF299" s="3">
        <v>93205</v>
      </c>
      <c r="DUG299" s="3">
        <v>93205</v>
      </c>
      <c r="DUH299" s="3">
        <v>93205</v>
      </c>
      <c r="DUI299" s="3">
        <v>93205</v>
      </c>
      <c r="DUJ299" s="3">
        <v>93205</v>
      </c>
      <c r="DUK299" s="3">
        <v>93205</v>
      </c>
      <c r="DUL299" s="3">
        <v>93205</v>
      </c>
      <c r="DUM299" s="3">
        <v>93205</v>
      </c>
      <c r="DUN299" s="3">
        <v>93205</v>
      </c>
      <c r="DUO299" s="3">
        <v>93205</v>
      </c>
      <c r="DUP299" s="3">
        <v>93205</v>
      </c>
      <c r="DUQ299" s="3">
        <v>93205</v>
      </c>
      <c r="DUR299" s="3">
        <v>93205</v>
      </c>
      <c r="DUS299" s="3">
        <v>93205</v>
      </c>
      <c r="DUT299" s="3">
        <v>93205</v>
      </c>
      <c r="DUU299" s="3">
        <v>93205</v>
      </c>
      <c r="DUV299" s="3">
        <v>93205</v>
      </c>
      <c r="DUW299" s="3">
        <v>93205</v>
      </c>
      <c r="DUX299" s="3">
        <v>93205</v>
      </c>
      <c r="DUY299" s="3">
        <v>93205</v>
      </c>
      <c r="DUZ299" s="3">
        <v>93205</v>
      </c>
      <c r="DVA299" s="3">
        <v>93205</v>
      </c>
      <c r="DVB299" s="3">
        <v>93205</v>
      </c>
      <c r="DVC299" s="3">
        <v>93205</v>
      </c>
      <c r="DVD299" s="3">
        <v>93205</v>
      </c>
      <c r="DVE299" s="3">
        <v>93205</v>
      </c>
      <c r="DVF299" s="3">
        <v>93205</v>
      </c>
      <c r="DVG299" s="3">
        <v>93205</v>
      </c>
      <c r="DVH299" s="3">
        <v>93205</v>
      </c>
      <c r="DVI299" s="3">
        <v>93205</v>
      </c>
      <c r="DVJ299" s="3">
        <v>93205</v>
      </c>
      <c r="DVK299" s="3">
        <v>93205</v>
      </c>
      <c r="DVL299" s="3">
        <v>93205</v>
      </c>
      <c r="DVM299" s="3">
        <v>93205</v>
      </c>
      <c r="DVN299" s="3">
        <v>93205</v>
      </c>
      <c r="DVO299" s="3">
        <v>93205</v>
      </c>
      <c r="DVP299" s="3">
        <v>93205</v>
      </c>
      <c r="DVQ299" s="3">
        <v>93205</v>
      </c>
      <c r="DVR299" s="3">
        <v>93205</v>
      </c>
      <c r="DVS299" s="3">
        <v>93205</v>
      </c>
      <c r="DVT299" s="3">
        <v>93205</v>
      </c>
      <c r="DVU299" s="3">
        <v>93205</v>
      </c>
      <c r="DVV299" s="3">
        <v>93205</v>
      </c>
      <c r="DVW299" s="3">
        <v>93205</v>
      </c>
      <c r="DVX299" s="3">
        <v>93205</v>
      </c>
      <c r="DVY299" s="3">
        <v>93205</v>
      </c>
      <c r="DVZ299" s="3">
        <v>93205</v>
      </c>
      <c r="DWA299" s="3">
        <v>93205</v>
      </c>
      <c r="DWB299" s="3">
        <v>93205</v>
      </c>
      <c r="DWC299" s="3">
        <v>93205</v>
      </c>
      <c r="DWD299" s="3">
        <v>93205</v>
      </c>
      <c r="DWE299" s="3">
        <v>93205</v>
      </c>
      <c r="DWF299" s="3">
        <v>93205</v>
      </c>
      <c r="DWG299" s="3">
        <v>93205</v>
      </c>
      <c r="DWH299" s="3">
        <v>93205</v>
      </c>
      <c r="DWI299" s="3">
        <v>93205</v>
      </c>
      <c r="DWJ299" s="3">
        <v>93205</v>
      </c>
      <c r="DWK299" s="3">
        <v>93205</v>
      </c>
      <c r="DWL299" s="3">
        <v>93205</v>
      </c>
      <c r="DWM299" s="3">
        <v>93205</v>
      </c>
      <c r="DWN299" s="3">
        <v>93205</v>
      </c>
      <c r="DWO299" s="3">
        <v>93205</v>
      </c>
      <c r="DWP299" s="3">
        <v>93205</v>
      </c>
      <c r="DWQ299" s="3">
        <v>93205</v>
      </c>
      <c r="DWR299" s="3">
        <v>93205</v>
      </c>
      <c r="DWS299" s="3">
        <v>93205</v>
      </c>
      <c r="DWT299" s="3">
        <v>93205</v>
      </c>
      <c r="DWU299" s="3">
        <v>93205</v>
      </c>
      <c r="DWV299" s="3">
        <v>93205</v>
      </c>
      <c r="DWW299" s="3">
        <v>93205</v>
      </c>
      <c r="DWX299" s="3">
        <v>93205</v>
      </c>
      <c r="DWY299" s="3">
        <v>93205</v>
      </c>
      <c r="DWZ299" s="3">
        <v>93205</v>
      </c>
      <c r="DXA299" s="3">
        <v>93205</v>
      </c>
      <c r="DXB299" s="3">
        <v>93205</v>
      </c>
      <c r="DXC299" s="3">
        <v>93205</v>
      </c>
      <c r="DXD299" s="3">
        <v>93205</v>
      </c>
      <c r="DXE299" s="3">
        <v>93205</v>
      </c>
      <c r="DXF299" s="3">
        <v>93205</v>
      </c>
      <c r="DXG299" s="3">
        <v>93205</v>
      </c>
      <c r="DXH299" s="3">
        <v>93205</v>
      </c>
      <c r="DXI299" s="3">
        <v>93205</v>
      </c>
      <c r="DXJ299" s="3">
        <v>93205</v>
      </c>
      <c r="DXK299" s="3">
        <v>93205</v>
      </c>
      <c r="DXL299" s="3">
        <v>93205</v>
      </c>
      <c r="DXM299" s="3">
        <v>93205</v>
      </c>
      <c r="DXN299" s="3">
        <v>93205</v>
      </c>
      <c r="DXO299" s="3">
        <v>93205</v>
      </c>
      <c r="DXP299" s="3">
        <v>93205</v>
      </c>
      <c r="DXQ299" s="3">
        <v>93205</v>
      </c>
      <c r="DXR299" s="3">
        <v>93205</v>
      </c>
      <c r="DXS299" s="3">
        <v>93205</v>
      </c>
      <c r="DXT299" s="3">
        <v>93205</v>
      </c>
      <c r="DXU299" s="3">
        <v>93205</v>
      </c>
      <c r="DXV299" s="3">
        <v>93205</v>
      </c>
      <c r="DXW299" s="3">
        <v>93205</v>
      </c>
      <c r="DXX299" s="3">
        <v>93205</v>
      </c>
      <c r="DXY299" s="3">
        <v>93205</v>
      </c>
      <c r="DXZ299" s="3">
        <v>93205</v>
      </c>
      <c r="DYA299" s="3">
        <v>93205</v>
      </c>
      <c r="DYB299" s="3">
        <v>93205</v>
      </c>
      <c r="DYC299" s="3">
        <v>93205</v>
      </c>
      <c r="DYD299" s="3">
        <v>93205</v>
      </c>
      <c r="DYE299" s="3">
        <v>93205</v>
      </c>
      <c r="DYF299" s="3">
        <v>93205</v>
      </c>
      <c r="DYG299" s="3">
        <v>93205</v>
      </c>
      <c r="DYH299" s="3">
        <v>93205</v>
      </c>
      <c r="DYI299" s="3">
        <v>93205</v>
      </c>
      <c r="DYJ299" s="3">
        <v>93205</v>
      </c>
      <c r="DYK299" s="3">
        <v>93205</v>
      </c>
      <c r="DYL299" s="3">
        <v>93205</v>
      </c>
      <c r="DYM299" s="3">
        <v>93205</v>
      </c>
      <c r="DYN299" s="3">
        <v>93205</v>
      </c>
      <c r="DYO299" s="3">
        <v>93205</v>
      </c>
      <c r="DYP299" s="3">
        <v>93205</v>
      </c>
      <c r="DYQ299" s="3">
        <v>93205</v>
      </c>
      <c r="DYR299" s="3">
        <v>93205</v>
      </c>
      <c r="DYS299" s="3">
        <v>93205</v>
      </c>
      <c r="DYT299" s="3">
        <v>93205</v>
      </c>
      <c r="DYU299" s="3">
        <v>93205</v>
      </c>
      <c r="DYV299" s="3">
        <v>93205</v>
      </c>
      <c r="DYW299" s="3">
        <v>93205</v>
      </c>
      <c r="DYX299" s="3">
        <v>93205</v>
      </c>
      <c r="DYY299" s="3">
        <v>93205</v>
      </c>
      <c r="DYZ299" s="3">
        <v>93205</v>
      </c>
      <c r="DZA299" s="3">
        <v>93205</v>
      </c>
      <c r="DZB299" s="3">
        <v>93205</v>
      </c>
      <c r="DZC299" s="3">
        <v>93205</v>
      </c>
      <c r="DZD299" s="3">
        <v>93205</v>
      </c>
      <c r="DZE299" s="3">
        <v>93205</v>
      </c>
      <c r="DZF299" s="3">
        <v>93205</v>
      </c>
      <c r="DZG299" s="3">
        <v>93205</v>
      </c>
      <c r="DZH299" s="3">
        <v>93205</v>
      </c>
      <c r="DZI299" s="3">
        <v>93205</v>
      </c>
      <c r="DZJ299" s="3">
        <v>93205</v>
      </c>
      <c r="DZK299" s="3">
        <v>93205</v>
      </c>
      <c r="DZL299" s="3">
        <v>93205</v>
      </c>
      <c r="DZM299" s="3">
        <v>93205</v>
      </c>
      <c r="DZN299" s="3">
        <v>93205</v>
      </c>
      <c r="DZO299" s="3">
        <v>93205</v>
      </c>
      <c r="DZP299" s="3">
        <v>93205</v>
      </c>
      <c r="DZQ299" s="3">
        <v>93205</v>
      </c>
      <c r="DZR299" s="3">
        <v>93205</v>
      </c>
      <c r="DZS299" s="3">
        <v>93205</v>
      </c>
      <c r="DZT299" s="3">
        <v>93205</v>
      </c>
      <c r="DZU299" s="3">
        <v>93205</v>
      </c>
      <c r="DZV299" s="3">
        <v>93205</v>
      </c>
      <c r="DZW299" s="3">
        <v>93205</v>
      </c>
      <c r="DZX299" s="3">
        <v>93205</v>
      </c>
      <c r="DZY299" s="3">
        <v>93205</v>
      </c>
      <c r="DZZ299" s="3">
        <v>93205</v>
      </c>
      <c r="EAA299" s="3">
        <v>93205</v>
      </c>
      <c r="EAB299" s="3">
        <v>93205</v>
      </c>
      <c r="EAC299" s="3">
        <v>93205</v>
      </c>
      <c r="EAD299" s="3">
        <v>93205</v>
      </c>
      <c r="EAE299" s="3">
        <v>93205</v>
      </c>
      <c r="EAF299" s="3">
        <v>93205</v>
      </c>
      <c r="EAG299" s="3">
        <v>93205</v>
      </c>
      <c r="EAH299" s="3">
        <v>93205</v>
      </c>
      <c r="EAI299" s="3">
        <v>93205</v>
      </c>
      <c r="EAJ299" s="3">
        <v>93205</v>
      </c>
      <c r="EAK299" s="3">
        <v>93205</v>
      </c>
      <c r="EAL299" s="3">
        <v>93205</v>
      </c>
      <c r="EAM299" s="3">
        <v>93205</v>
      </c>
      <c r="EAN299" s="3">
        <v>93205</v>
      </c>
      <c r="EAO299" s="3">
        <v>93205</v>
      </c>
      <c r="EAP299" s="3">
        <v>93205</v>
      </c>
      <c r="EAQ299" s="3">
        <v>93205</v>
      </c>
      <c r="EAR299" s="3">
        <v>93205</v>
      </c>
      <c r="EAS299" s="3">
        <v>93205</v>
      </c>
      <c r="EAT299" s="3">
        <v>93205</v>
      </c>
      <c r="EAU299" s="3">
        <v>93205</v>
      </c>
      <c r="EAV299" s="3">
        <v>93205</v>
      </c>
      <c r="EAW299" s="3">
        <v>93205</v>
      </c>
      <c r="EAX299" s="3">
        <v>93205</v>
      </c>
      <c r="EAY299" s="3">
        <v>93205</v>
      </c>
      <c r="EAZ299" s="3">
        <v>93205</v>
      </c>
      <c r="EBA299" s="3">
        <v>93205</v>
      </c>
      <c r="EBB299" s="3">
        <v>93205</v>
      </c>
      <c r="EBC299" s="3">
        <v>93205</v>
      </c>
      <c r="EBD299" s="3">
        <v>93205</v>
      </c>
      <c r="EBE299" s="3">
        <v>93205</v>
      </c>
      <c r="EBF299" s="3">
        <v>93205</v>
      </c>
      <c r="EBG299" s="3">
        <v>93205</v>
      </c>
      <c r="EBH299" s="3">
        <v>93205</v>
      </c>
      <c r="EBI299" s="3">
        <v>93205</v>
      </c>
      <c r="EBJ299" s="3">
        <v>93205</v>
      </c>
      <c r="EBK299" s="3">
        <v>93205</v>
      </c>
      <c r="EBL299" s="3">
        <v>93205</v>
      </c>
      <c r="EBM299" s="3">
        <v>93205</v>
      </c>
      <c r="EBN299" s="3">
        <v>93205</v>
      </c>
      <c r="EBO299" s="3">
        <v>93205</v>
      </c>
      <c r="EBP299" s="3">
        <v>93205</v>
      </c>
      <c r="EBQ299" s="3">
        <v>93205</v>
      </c>
      <c r="EBR299" s="3">
        <v>93205</v>
      </c>
      <c r="EBS299" s="3">
        <v>93205</v>
      </c>
      <c r="EBT299" s="3">
        <v>93205</v>
      </c>
      <c r="EBU299" s="3">
        <v>93205</v>
      </c>
      <c r="EBV299" s="3">
        <v>93205</v>
      </c>
      <c r="EBW299" s="3">
        <v>93205</v>
      </c>
      <c r="EBX299" s="3">
        <v>93205</v>
      </c>
      <c r="EBY299" s="3">
        <v>93205</v>
      </c>
      <c r="EBZ299" s="3">
        <v>93205</v>
      </c>
      <c r="ECA299" s="3">
        <v>93205</v>
      </c>
      <c r="ECB299" s="3">
        <v>93205</v>
      </c>
      <c r="ECC299" s="3">
        <v>93205</v>
      </c>
      <c r="ECD299" s="3">
        <v>93205</v>
      </c>
      <c r="ECE299" s="3">
        <v>93205</v>
      </c>
      <c r="ECF299" s="3">
        <v>93205</v>
      </c>
      <c r="ECG299" s="3">
        <v>93205</v>
      </c>
      <c r="ECH299" s="3">
        <v>93205</v>
      </c>
      <c r="ECI299" s="3">
        <v>93205</v>
      </c>
      <c r="ECJ299" s="3">
        <v>93205</v>
      </c>
      <c r="ECK299" s="3">
        <v>93205</v>
      </c>
      <c r="ECL299" s="3">
        <v>93205</v>
      </c>
      <c r="ECM299" s="3">
        <v>93205</v>
      </c>
      <c r="ECN299" s="3">
        <v>93205</v>
      </c>
      <c r="ECO299" s="3">
        <v>93205</v>
      </c>
      <c r="ECP299" s="3">
        <v>93205</v>
      </c>
      <c r="ECQ299" s="3">
        <v>93205</v>
      </c>
      <c r="ECR299" s="3">
        <v>93205</v>
      </c>
      <c r="ECS299" s="3">
        <v>93205</v>
      </c>
      <c r="ECT299" s="3">
        <v>93205</v>
      </c>
      <c r="ECU299" s="3">
        <v>93205</v>
      </c>
      <c r="ECV299" s="3">
        <v>93205</v>
      </c>
      <c r="ECW299" s="3">
        <v>93205</v>
      </c>
      <c r="ECX299" s="3">
        <v>93205</v>
      </c>
      <c r="ECY299" s="3">
        <v>93205</v>
      </c>
      <c r="ECZ299" s="3">
        <v>93205</v>
      </c>
      <c r="EDA299" s="3">
        <v>93205</v>
      </c>
      <c r="EDB299" s="3">
        <v>93205</v>
      </c>
      <c r="EDC299" s="3">
        <v>93205</v>
      </c>
      <c r="EDD299" s="3">
        <v>93205</v>
      </c>
      <c r="EDE299" s="3">
        <v>93205</v>
      </c>
      <c r="EDF299" s="3">
        <v>93205</v>
      </c>
      <c r="EDG299" s="3">
        <v>93205</v>
      </c>
      <c r="EDH299" s="3">
        <v>93205</v>
      </c>
      <c r="EDI299" s="3">
        <v>93205</v>
      </c>
      <c r="EDJ299" s="3">
        <v>93205</v>
      </c>
      <c r="EDK299" s="3">
        <v>93205</v>
      </c>
      <c r="EDL299" s="3">
        <v>93205</v>
      </c>
      <c r="EDM299" s="3">
        <v>93205</v>
      </c>
      <c r="EDN299" s="3">
        <v>93205</v>
      </c>
      <c r="EDO299" s="3">
        <v>93205</v>
      </c>
      <c r="EDP299" s="3">
        <v>93205</v>
      </c>
      <c r="EDQ299" s="3">
        <v>93205</v>
      </c>
      <c r="EDR299" s="3">
        <v>93205</v>
      </c>
      <c r="EDS299" s="3">
        <v>93205</v>
      </c>
      <c r="EDT299" s="3">
        <v>93205</v>
      </c>
      <c r="EDU299" s="3">
        <v>93205</v>
      </c>
      <c r="EDV299" s="3">
        <v>93205</v>
      </c>
      <c r="EDW299" s="3">
        <v>93205</v>
      </c>
      <c r="EDX299" s="3">
        <v>93205</v>
      </c>
      <c r="EDY299" s="3">
        <v>93205</v>
      </c>
      <c r="EDZ299" s="3">
        <v>93205</v>
      </c>
      <c r="EEA299" s="3">
        <v>93205</v>
      </c>
      <c r="EEB299" s="3">
        <v>93205</v>
      </c>
      <c r="EEC299" s="3">
        <v>93205</v>
      </c>
      <c r="EED299" s="3">
        <v>93205</v>
      </c>
      <c r="EEE299" s="3">
        <v>93205</v>
      </c>
      <c r="EEF299" s="3">
        <v>93205</v>
      </c>
      <c r="EEG299" s="3">
        <v>93205</v>
      </c>
      <c r="EEH299" s="3">
        <v>93205</v>
      </c>
      <c r="EEI299" s="3">
        <v>93205</v>
      </c>
      <c r="EEJ299" s="3">
        <v>93205</v>
      </c>
      <c r="EEK299" s="3">
        <v>93205</v>
      </c>
      <c r="EEL299" s="3">
        <v>93205</v>
      </c>
      <c r="EEM299" s="3">
        <v>93205</v>
      </c>
      <c r="EEN299" s="3">
        <v>93205</v>
      </c>
      <c r="EEO299" s="3">
        <v>93205</v>
      </c>
      <c r="EEP299" s="3">
        <v>93205</v>
      </c>
      <c r="EEQ299" s="3">
        <v>93205</v>
      </c>
      <c r="EER299" s="3">
        <v>93205</v>
      </c>
      <c r="EES299" s="3">
        <v>93205</v>
      </c>
      <c r="EET299" s="3">
        <v>93205</v>
      </c>
      <c r="EEU299" s="3">
        <v>93205</v>
      </c>
      <c r="EEV299" s="3">
        <v>93205</v>
      </c>
      <c r="EEW299" s="3">
        <v>93205</v>
      </c>
      <c r="EEX299" s="3">
        <v>93205</v>
      </c>
      <c r="EEY299" s="3">
        <v>93205</v>
      </c>
      <c r="EEZ299" s="3">
        <v>93205</v>
      </c>
      <c r="EFA299" s="3">
        <v>93205</v>
      </c>
      <c r="EFB299" s="3">
        <v>93205</v>
      </c>
      <c r="EFC299" s="3">
        <v>93205</v>
      </c>
      <c r="EFD299" s="3">
        <v>93205</v>
      </c>
      <c r="EFE299" s="3">
        <v>93205</v>
      </c>
      <c r="EFF299" s="3">
        <v>93205</v>
      </c>
      <c r="EFG299" s="3">
        <v>93205</v>
      </c>
      <c r="EFH299" s="3">
        <v>93205</v>
      </c>
      <c r="EFI299" s="3">
        <v>93205</v>
      </c>
      <c r="EFJ299" s="3">
        <v>93205</v>
      </c>
      <c r="EFK299" s="3">
        <v>93205</v>
      </c>
      <c r="EFL299" s="3">
        <v>93205</v>
      </c>
      <c r="EFM299" s="3">
        <v>93205</v>
      </c>
      <c r="EFN299" s="3">
        <v>93205</v>
      </c>
      <c r="EFO299" s="3">
        <v>93205</v>
      </c>
      <c r="EFP299" s="3">
        <v>93205</v>
      </c>
      <c r="EFQ299" s="3">
        <v>93205</v>
      </c>
      <c r="EFR299" s="3">
        <v>93205</v>
      </c>
      <c r="EFS299" s="3">
        <v>93205</v>
      </c>
      <c r="EFT299" s="3">
        <v>93205</v>
      </c>
      <c r="EFU299" s="3">
        <v>93205</v>
      </c>
      <c r="EFV299" s="3">
        <v>93205</v>
      </c>
      <c r="EFW299" s="3">
        <v>93205</v>
      </c>
      <c r="EFX299" s="3">
        <v>93205</v>
      </c>
      <c r="EFY299" s="3">
        <v>93205</v>
      </c>
      <c r="EFZ299" s="3">
        <v>93205</v>
      </c>
      <c r="EGA299" s="3">
        <v>93205</v>
      </c>
      <c r="EGB299" s="3">
        <v>93205</v>
      </c>
      <c r="EGC299" s="3">
        <v>93205</v>
      </c>
      <c r="EGD299" s="3">
        <v>93205</v>
      </c>
      <c r="EGE299" s="3">
        <v>93205</v>
      </c>
      <c r="EGF299" s="3">
        <v>93205</v>
      </c>
      <c r="EGG299" s="3">
        <v>93205</v>
      </c>
      <c r="EGH299" s="3">
        <v>93205</v>
      </c>
      <c r="EGI299" s="3">
        <v>93205</v>
      </c>
      <c r="EGJ299" s="3">
        <v>93205</v>
      </c>
      <c r="EGK299" s="3">
        <v>93205</v>
      </c>
      <c r="EGL299" s="3">
        <v>93205</v>
      </c>
      <c r="EGM299" s="3">
        <v>93205</v>
      </c>
      <c r="EGN299" s="3">
        <v>93205</v>
      </c>
      <c r="EGO299" s="3">
        <v>93205</v>
      </c>
      <c r="EGP299" s="3">
        <v>93205</v>
      </c>
      <c r="EGQ299" s="3">
        <v>93205</v>
      </c>
      <c r="EGR299" s="3">
        <v>93205</v>
      </c>
      <c r="EGS299" s="3">
        <v>93205</v>
      </c>
      <c r="EGT299" s="3">
        <v>93205</v>
      </c>
      <c r="EGU299" s="3">
        <v>93205</v>
      </c>
      <c r="EGV299" s="3">
        <v>93205</v>
      </c>
      <c r="EGW299" s="3">
        <v>93205</v>
      </c>
      <c r="EGX299" s="3">
        <v>93205</v>
      </c>
      <c r="EGY299" s="3">
        <v>93205</v>
      </c>
      <c r="EGZ299" s="3">
        <v>93205</v>
      </c>
      <c r="EHA299" s="3">
        <v>93205</v>
      </c>
      <c r="EHB299" s="3">
        <v>93205</v>
      </c>
      <c r="EHC299" s="3">
        <v>93205</v>
      </c>
      <c r="EHD299" s="3">
        <v>93205</v>
      </c>
      <c r="EHE299" s="3">
        <v>93205</v>
      </c>
      <c r="EHF299" s="3">
        <v>93205</v>
      </c>
      <c r="EHG299" s="3">
        <v>93205</v>
      </c>
      <c r="EHH299" s="3">
        <v>93205</v>
      </c>
      <c r="EHI299" s="3">
        <v>93205</v>
      </c>
      <c r="EHJ299" s="3">
        <v>93205</v>
      </c>
      <c r="EHK299" s="3">
        <v>93205</v>
      </c>
      <c r="EHL299" s="3">
        <v>93205</v>
      </c>
      <c r="EHM299" s="3">
        <v>93205</v>
      </c>
      <c r="EHN299" s="3">
        <v>93205</v>
      </c>
      <c r="EHO299" s="3">
        <v>93205</v>
      </c>
      <c r="EHP299" s="3">
        <v>93205</v>
      </c>
      <c r="EHQ299" s="3">
        <v>93205</v>
      </c>
      <c r="EHR299" s="3">
        <v>93205</v>
      </c>
      <c r="EHS299" s="3">
        <v>93205</v>
      </c>
      <c r="EHT299" s="3">
        <v>93205</v>
      </c>
      <c r="EHU299" s="3">
        <v>93205</v>
      </c>
      <c r="EHV299" s="3">
        <v>93205</v>
      </c>
      <c r="EHW299" s="3">
        <v>93205</v>
      </c>
      <c r="EHX299" s="3">
        <v>93205</v>
      </c>
      <c r="EHY299" s="3">
        <v>93205</v>
      </c>
      <c r="EHZ299" s="3">
        <v>93205</v>
      </c>
      <c r="EIA299" s="3">
        <v>93205</v>
      </c>
      <c r="EIB299" s="3">
        <v>93205</v>
      </c>
      <c r="EIC299" s="3">
        <v>93205</v>
      </c>
      <c r="EID299" s="3">
        <v>93205</v>
      </c>
      <c r="EIE299" s="3">
        <v>93205</v>
      </c>
      <c r="EIF299" s="3">
        <v>93205</v>
      </c>
      <c r="EIG299" s="3">
        <v>93205</v>
      </c>
      <c r="EIH299" s="3">
        <v>93205</v>
      </c>
      <c r="EII299" s="3">
        <v>93205</v>
      </c>
      <c r="EIJ299" s="3">
        <v>93205</v>
      </c>
      <c r="EIK299" s="3">
        <v>93205</v>
      </c>
      <c r="EIL299" s="3">
        <v>93205</v>
      </c>
      <c r="EIM299" s="3">
        <v>93205</v>
      </c>
      <c r="EIN299" s="3">
        <v>93205</v>
      </c>
      <c r="EIO299" s="3">
        <v>93205</v>
      </c>
      <c r="EIP299" s="3">
        <v>93205</v>
      </c>
      <c r="EIQ299" s="3">
        <v>93205</v>
      </c>
      <c r="EIR299" s="3">
        <v>93205</v>
      </c>
      <c r="EIS299" s="3">
        <v>93205</v>
      </c>
      <c r="EIT299" s="3">
        <v>93205</v>
      </c>
      <c r="EIU299" s="3">
        <v>93205</v>
      </c>
      <c r="EIV299" s="3">
        <v>93205</v>
      </c>
      <c r="EIW299" s="3">
        <v>93205</v>
      </c>
      <c r="EIX299" s="3">
        <v>93205</v>
      </c>
      <c r="EIY299" s="3">
        <v>93205</v>
      </c>
      <c r="EIZ299" s="3">
        <v>93205</v>
      </c>
      <c r="EJA299" s="3">
        <v>93205</v>
      </c>
      <c r="EJB299" s="3">
        <v>93205</v>
      </c>
      <c r="EJC299" s="3">
        <v>93205</v>
      </c>
      <c r="EJD299" s="3">
        <v>93205</v>
      </c>
      <c r="EJE299" s="3">
        <v>93205</v>
      </c>
      <c r="EJF299" s="3">
        <v>93205</v>
      </c>
      <c r="EJG299" s="3">
        <v>93205</v>
      </c>
      <c r="EJH299" s="3">
        <v>93205</v>
      </c>
      <c r="EJI299" s="3">
        <v>93205</v>
      </c>
      <c r="EJJ299" s="3">
        <v>93205</v>
      </c>
      <c r="EJK299" s="3">
        <v>93205</v>
      </c>
      <c r="EJL299" s="3">
        <v>93205</v>
      </c>
      <c r="EJM299" s="3">
        <v>93205</v>
      </c>
      <c r="EJN299" s="3">
        <v>93205</v>
      </c>
      <c r="EJO299" s="3">
        <v>93205</v>
      </c>
      <c r="EJP299" s="3">
        <v>93205</v>
      </c>
      <c r="EJQ299" s="3">
        <v>93205</v>
      </c>
      <c r="EJR299" s="3">
        <v>93205</v>
      </c>
      <c r="EJS299" s="3">
        <v>93205</v>
      </c>
      <c r="EJT299" s="3">
        <v>93205</v>
      </c>
      <c r="EJU299" s="3">
        <v>93205</v>
      </c>
      <c r="EJV299" s="3">
        <v>93205</v>
      </c>
      <c r="EJW299" s="3">
        <v>93205</v>
      </c>
      <c r="EJX299" s="3">
        <v>93205</v>
      </c>
      <c r="EJY299" s="3">
        <v>93205</v>
      </c>
      <c r="EJZ299" s="3">
        <v>93205</v>
      </c>
      <c r="EKA299" s="3">
        <v>93205</v>
      </c>
      <c r="EKB299" s="3">
        <v>93205</v>
      </c>
      <c r="EKC299" s="3">
        <v>93205</v>
      </c>
      <c r="EKD299" s="3">
        <v>93205</v>
      </c>
      <c r="EKE299" s="3">
        <v>93205</v>
      </c>
      <c r="EKF299" s="3">
        <v>93205</v>
      </c>
      <c r="EKG299" s="3">
        <v>93205</v>
      </c>
      <c r="EKH299" s="3">
        <v>93205</v>
      </c>
      <c r="EKI299" s="3">
        <v>93205</v>
      </c>
      <c r="EKJ299" s="3">
        <v>93205</v>
      </c>
      <c r="EKK299" s="3">
        <v>93205</v>
      </c>
      <c r="EKL299" s="3">
        <v>93205</v>
      </c>
      <c r="EKM299" s="3">
        <v>93205</v>
      </c>
      <c r="EKN299" s="3">
        <v>93205</v>
      </c>
      <c r="EKO299" s="3">
        <v>93205</v>
      </c>
      <c r="EKP299" s="3">
        <v>93205</v>
      </c>
      <c r="EKQ299" s="3">
        <v>93205</v>
      </c>
      <c r="EKR299" s="3">
        <v>93205</v>
      </c>
      <c r="EKS299" s="3">
        <v>93205</v>
      </c>
      <c r="EKT299" s="3">
        <v>93205</v>
      </c>
      <c r="EKU299" s="3">
        <v>93205</v>
      </c>
      <c r="EKV299" s="3">
        <v>93205</v>
      </c>
      <c r="EKW299" s="3">
        <v>93205</v>
      </c>
      <c r="EKX299" s="3">
        <v>93205</v>
      </c>
      <c r="EKY299" s="3">
        <v>93205</v>
      </c>
      <c r="EKZ299" s="3">
        <v>93205</v>
      </c>
      <c r="ELA299" s="3">
        <v>93205</v>
      </c>
      <c r="ELB299" s="3">
        <v>93205</v>
      </c>
      <c r="ELC299" s="3">
        <v>93205</v>
      </c>
      <c r="ELD299" s="3">
        <v>93205</v>
      </c>
      <c r="ELE299" s="3">
        <v>93205</v>
      </c>
      <c r="ELF299" s="3">
        <v>93205</v>
      </c>
      <c r="ELG299" s="3">
        <v>93205</v>
      </c>
      <c r="ELH299" s="3">
        <v>93205</v>
      </c>
      <c r="ELI299" s="3">
        <v>93205</v>
      </c>
      <c r="ELJ299" s="3">
        <v>93205</v>
      </c>
      <c r="ELK299" s="3">
        <v>93205</v>
      </c>
      <c r="ELL299" s="3">
        <v>93205</v>
      </c>
      <c r="ELM299" s="3">
        <v>93205</v>
      </c>
      <c r="ELN299" s="3">
        <v>93205</v>
      </c>
      <c r="ELO299" s="3">
        <v>93205</v>
      </c>
      <c r="ELP299" s="3">
        <v>93205</v>
      </c>
      <c r="ELQ299" s="3">
        <v>93205</v>
      </c>
      <c r="ELR299" s="3">
        <v>93205</v>
      </c>
      <c r="ELS299" s="3">
        <v>93205</v>
      </c>
      <c r="ELT299" s="3">
        <v>93205</v>
      </c>
      <c r="ELU299" s="3">
        <v>93205</v>
      </c>
      <c r="ELV299" s="3">
        <v>93205</v>
      </c>
      <c r="ELW299" s="3">
        <v>93205</v>
      </c>
      <c r="ELX299" s="3">
        <v>93205</v>
      </c>
      <c r="ELY299" s="3">
        <v>93205</v>
      </c>
      <c r="ELZ299" s="3">
        <v>93205</v>
      </c>
      <c r="EMA299" s="3">
        <v>93205</v>
      </c>
      <c r="EMB299" s="3">
        <v>93205</v>
      </c>
      <c r="EMC299" s="3">
        <v>93205</v>
      </c>
      <c r="EMD299" s="3">
        <v>93205</v>
      </c>
      <c r="EME299" s="3">
        <v>93205</v>
      </c>
      <c r="EMF299" s="3">
        <v>93205</v>
      </c>
      <c r="EMG299" s="3">
        <v>93205</v>
      </c>
      <c r="EMH299" s="3">
        <v>93205</v>
      </c>
      <c r="EMI299" s="3">
        <v>93205</v>
      </c>
      <c r="EMJ299" s="3">
        <v>93205</v>
      </c>
      <c r="EMK299" s="3">
        <v>93205</v>
      </c>
      <c r="EML299" s="3">
        <v>93205</v>
      </c>
      <c r="EMM299" s="3">
        <v>93205</v>
      </c>
      <c r="EMN299" s="3">
        <v>93205</v>
      </c>
      <c r="EMO299" s="3">
        <v>93205</v>
      </c>
      <c r="EMP299" s="3">
        <v>93205</v>
      </c>
      <c r="EMQ299" s="3">
        <v>93205</v>
      </c>
      <c r="EMR299" s="3">
        <v>93205</v>
      </c>
      <c r="EMS299" s="3">
        <v>93205</v>
      </c>
      <c r="EMT299" s="3">
        <v>93205</v>
      </c>
      <c r="EMU299" s="3">
        <v>93205</v>
      </c>
      <c r="EMV299" s="3">
        <v>93205</v>
      </c>
      <c r="EMW299" s="3">
        <v>93205</v>
      </c>
      <c r="EMX299" s="3">
        <v>93205</v>
      </c>
      <c r="EMY299" s="3">
        <v>93205</v>
      </c>
      <c r="EMZ299" s="3">
        <v>93205</v>
      </c>
      <c r="ENA299" s="3">
        <v>93205</v>
      </c>
      <c r="ENB299" s="3">
        <v>93205</v>
      </c>
      <c r="ENC299" s="3">
        <v>93205</v>
      </c>
      <c r="END299" s="3">
        <v>93205</v>
      </c>
      <c r="ENE299" s="3">
        <v>93205</v>
      </c>
      <c r="ENF299" s="3">
        <v>93205</v>
      </c>
      <c r="ENG299" s="3">
        <v>93205</v>
      </c>
      <c r="ENH299" s="3">
        <v>93205</v>
      </c>
      <c r="ENI299" s="3">
        <v>93205</v>
      </c>
      <c r="ENJ299" s="3">
        <v>93205</v>
      </c>
      <c r="ENK299" s="3">
        <v>93205</v>
      </c>
      <c r="ENL299" s="3">
        <v>93205</v>
      </c>
      <c r="ENM299" s="3">
        <v>93205</v>
      </c>
      <c r="ENN299" s="3">
        <v>93205</v>
      </c>
      <c r="ENO299" s="3">
        <v>93205</v>
      </c>
      <c r="ENP299" s="3">
        <v>93205</v>
      </c>
      <c r="ENQ299" s="3">
        <v>93205</v>
      </c>
      <c r="ENR299" s="3">
        <v>93205</v>
      </c>
      <c r="ENS299" s="3">
        <v>93205</v>
      </c>
      <c r="ENT299" s="3">
        <v>93205</v>
      </c>
      <c r="ENU299" s="3">
        <v>93205</v>
      </c>
      <c r="ENV299" s="3">
        <v>93205</v>
      </c>
      <c r="ENW299" s="3">
        <v>93205</v>
      </c>
      <c r="ENX299" s="3">
        <v>93205</v>
      </c>
      <c r="ENY299" s="3">
        <v>93205</v>
      </c>
      <c r="ENZ299" s="3">
        <v>93205</v>
      </c>
      <c r="EOA299" s="3">
        <v>93205</v>
      </c>
      <c r="EOB299" s="3">
        <v>93205</v>
      </c>
      <c r="EOC299" s="3">
        <v>93205</v>
      </c>
      <c r="EOD299" s="3">
        <v>93205</v>
      </c>
      <c r="EOE299" s="3">
        <v>93205</v>
      </c>
      <c r="EOF299" s="3">
        <v>93205</v>
      </c>
      <c r="EOG299" s="3">
        <v>93205</v>
      </c>
      <c r="EOH299" s="3">
        <v>93205</v>
      </c>
      <c r="EOI299" s="3">
        <v>93205</v>
      </c>
      <c r="EOJ299" s="3">
        <v>93205</v>
      </c>
      <c r="EOK299" s="3">
        <v>93205</v>
      </c>
      <c r="EOL299" s="3">
        <v>93205</v>
      </c>
      <c r="EOM299" s="3">
        <v>93205</v>
      </c>
      <c r="EON299" s="3">
        <v>93205</v>
      </c>
      <c r="EOO299" s="3">
        <v>93205</v>
      </c>
      <c r="EOP299" s="3">
        <v>93205</v>
      </c>
      <c r="EOQ299" s="3">
        <v>93205</v>
      </c>
      <c r="EOR299" s="3">
        <v>93205</v>
      </c>
      <c r="EOS299" s="3">
        <v>93205</v>
      </c>
      <c r="EOT299" s="3">
        <v>93205</v>
      </c>
      <c r="EOU299" s="3">
        <v>93205</v>
      </c>
      <c r="EOV299" s="3">
        <v>93205</v>
      </c>
      <c r="EOW299" s="3">
        <v>93205</v>
      </c>
      <c r="EOX299" s="3">
        <v>93205</v>
      </c>
      <c r="EOY299" s="3">
        <v>93205</v>
      </c>
      <c r="EOZ299" s="3">
        <v>93205</v>
      </c>
      <c r="EPA299" s="3">
        <v>93205</v>
      </c>
      <c r="EPB299" s="3">
        <v>93205</v>
      </c>
      <c r="EPC299" s="3">
        <v>93205</v>
      </c>
      <c r="EPD299" s="3">
        <v>93205</v>
      </c>
      <c r="EPE299" s="3">
        <v>93205</v>
      </c>
      <c r="EPF299" s="3">
        <v>93205</v>
      </c>
      <c r="EPG299" s="3">
        <v>93205</v>
      </c>
      <c r="EPH299" s="3">
        <v>93205</v>
      </c>
      <c r="EPI299" s="3">
        <v>93205</v>
      </c>
      <c r="EPJ299" s="3">
        <v>93205</v>
      </c>
      <c r="EPK299" s="3">
        <v>93205</v>
      </c>
      <c r="EPL299" s="3">
        <v>93205</v>
      </c>
      <c r="EPM299" s="3">
        <v>93205</v>
      </c>
      <c r="EPN299" s="3">
        <v>93205</v>
      </c>
      <c r="EPO299" s="3">
        <v>93205</v>
      </c>
      <c r="EPP299" s="3">
        <v>93205</v>
      </c>
      <c r="EPQ299" s="3">
        <v>93205</v>
      </c>
      <c r="EPR299" s="3">
        <v>93205</v>
      </c>
      <c r="EPS299" s="3">
        <v>93205</v>
      </c>
      <c r="EPT299" s="3">
        <v>93205</v>
      </c>
      <c r="EPU299" s="3">
        <v>93205</v>
      </c>
      <c r="EPV299" s="3">
        <v>93205</v>
      </c>
      <c r="EPW299" s="3">
        <v>93205</v>
      </c>
      <c r="EPX299" s="3">
        <v>93205</v>
      </c>
      <c r="EPY299" s="3">
        <v>93205</v>
      </c>
      <c r="EPZ299" s="3">
        <v>93205</v>
      </c>
      <c r="EQA299" s="3">
        <v>93205</v>
      </c>
      <c r="EQB299" s="3">
        <v>93205</v>
      </c>
      <c r="EQC299" s="3">
        <v>93205</v>
      </c>
      <c r="EQD299" s="3">
        <v>93205</v>
      </c>
      <c r="EQE299" s="3">
        <v>93205</v>
      </c>
      <c r="EQF299" s="3">
        <v>93205</v>
      </c>
      <c r="EQG299" s="3">
        <v>93205</v>
      </c>
      <c r="EQH299" s="3">
        <v>93205</v>
      </c>
      <c r="EQI299" s="3">
        <v>93205</v>
      </c>
      <c r="EQJ299" s="3">
        <v>93205</v>
      </c>
      <c r="EQK299" s="3">
        <v>93205</v>
      </c>
      <c r="EQL299" s="3">
        <v>93205</v>
      </c>
      <c r="EQM299" s="3">
        <v>93205</v>
      </c>
      <c r="EQN299" s="3">
        <v>93205</v>
      </c>
      <c r="EQO299" s="3">
        <v>93205</v>
      </c>
      <c r="EQP299" s="3">
        <v>93205</v>
      </c>
      <c r="EQQ299" s="3">
        <v>93205</v>
      </c>
      <c r="EQR299" s="3">
        <v>93205</v>
      </c>
      <c r="EQS299" s="3">
        <v>93205</v>
      </c>
      <c r="EQT299" s="3">
        <v>93205</v>
      </c>
      <c r="EQU299" s="3">
        <v>93205</v>
      </c>
      <c r="EQV299" s="3">
        <v>93205</v>
      </c>
      <c r="EQW299" s="3">
        <v>93205</v>
      </c>
      <c r="EQX299" s="3">
        <v>93205</v>
      </c>
      <c r="EQY299" s="3">
        <v>93205</v>
      </c>
      <c r="EQZ299" s="3">
        <v>93205</v>
      </c>
      <c r="ERA299" s="3">
        <v>93205</v>
      </c>
      <c r="ERB299" s="3">
        <v>93205</v>
      </c>
      <c r="ERC299" s="3">
        <v>93205</v>
      </c>
      <c r="ERD299" s="3">
        <v>93205</v>
      </c>
      <c r="ERE299" s="3">
        <v>93205</v>
      </c>
      <c r="ERF299" s="3">
        <v>93205</v>
      </c>
      <c r="ERG299" s="3">
        <v>93205</v>
      </c>
      <c r="ERH299" s="3">
        <v>93205</v>
      </c>
      <c r="ERI299" s="3">
        <v>93205</v>
      </c>
      <c r="ERJ299" s="3">
        <v>93205</v>
      </c>
      <c r="ERK299" s="3">
        <v>93205</v>
      </c>
      <c r="ERL299" s="3">
        <v>93205</v>
      </c>
      <c r="ERM299" s="3">
        <v>93205</v>
      </c>
      <c r="ERN299" s="3">
        <v>93205</v>
      </c>
      <c r="ERO299" s="3">
        <v>93205</v>
      </c>
      <c r="ERP299" s="3">
        <v>93205</v>
      </c>
      <c r="ERQ299" s="3">
        <v>93205</v>
      </c>
      <c r="ERR299" s="3">
        <v>93205</v>
      </c>
      <c r="ERS299" s="3">
        <v>93205</v>
      </c>
      <c r="ERT299" s="3">
        <v>93205</v>
      </c>
      <c r="ERU299" s="3">
        <v>93205</v>
      </c>
      <c r="ERV299" s="3">
        <v>93205</v>
      </c>
      <c r="ERW299" s="3">
        <v>93205</v>
      </c>
      <c r="ERX299" s="3">
        <v>93205</v>
      </c>
      <c r="ERY299" s="3">
        <v>93205</v>
      </c>
      <c r="ERZ299" s="3">
        <v>93205</v>
      </c>
      <c r="ESA299" s="3">
        <v>93205</v>
      </c>
      <c r="ESB299" s="3">
        <v>93205</v>
      </c>
      <c r="ESC299" s="3">
        <v>93205</v>
      </c>
      <c r="ESD299" s="3">
        <v>93205</v>
      </c>
      <c r="ESE299" s="3">
        <v>93205</v>
      </c>
      <c r="ESF299" s="3">
        <v>93205</v>
      </c>
      <c r="ESG299" s="3">
        <v>93205</v>
      </c>
      <c r="ESH299" s="3">
        <v>93205</v>
      </c>
      <c r="ESI299" s="3">
        <v>93205</v>
      </c>
      <c r="ESJ299" s="3">
        <v>93205</v>
      </c>
      <c r="ESK299" s="3">
        <v>93205</v>
      </c>
      <c r="ESL299" s="3">
        <v>93205</v>
      </c>
      <c r="ESM299" s="3">
        <v>93205</v>
      </c>
      <c r="ESN299" s="3">
        <v>93205</v>
      </c>
      <c r="ESO299" s="3">
        <v>93205</v>
      </c>
      <c r="ESP299" s="3">
        <v>93205</v>
      </c>
      <c r="ESQ299" s="3">
        <v>93205</v>
      </c>
      <c r="ESR299" s="3">
        <v>93205</v>
      </c>
      <c r="ESS299" s="3">
        <v>93205</v>
      </c>
      <c r="EST299" s="3">
        <v>93205</v>
      </c>
      <c r="ESU299" s="3">
        <v>93205</v>
      </c>
      <c r="ESV299" s="3">
        <v>93205</v>
      </c>
      <c r="ESW299" s="3">
        <v>93205</v>
      </c>
      <c r="ESX299" s="3">
        <v>93205</v>
      </c>
      <c r="ESY299" s="3">
        <v>93205</v>
      </c>
      <c r="ESZ299" s="3">
        <v>93205</v>
      </c>
      <c r="ETA299" s="3">
        <v>93205</v>
      </c>
      <c r="ETB299" s="3">
        <v>93205</v>
      </c>
      <c r="ETC299" s="3">
        <v>93205</v>
      </c>
      <c r="ETD299" s="3">
        <v>93205</v>
      </c>
      <c r="ETE299" s="3">
        <v>93205</v>
      </c>
      <c r="ETF299" s="3">
        <v>93205</v>
      </c>
      <c r="ETG299" s="3">
        <v>93205</v>
      </c>
      <c r="ETH299" s="3">
        <v>93205</v>
      </c>
      <c r="ETI299" s="3">
        <v>93205</v>
      </c>
      <c r="ETJ299" s="3">
        <v>93205</v>
      </c>
      <c r="ETK299" s="3">
        <v>93205</v>
      </c>
      <c r="ETL299" s="3">
        <v>93205</v>
      </c>
      <c r="ETM299" s="3">
        <v>93205</v>
      </c>
      <c r="ETN299" s="3">
        <v>93205</v>
      </c>
      <c r="ETO299" s="3">
        <v>93205</v>
      </c>
      <c r="ETP299" s="3">
        <v>93205</v>
      </c>
      <c r="ETQ299" s="3">
        <v>93205</v>
      </c>
      <c r="ETR299" s="3">
        <v>93205</v>
      </c>
      <c r="ETS299" s="3">
        <v>93205</v>
      </c>
      <c r="ETT299" s="3">
        <v>93205</v>
      </c>
      <c r="ETU299" s="3">
        <v>93205</v>
      </c>
      <c r="ETV299" s="3">
        <v>93205</v>
      </c>
      <c r="ETW299" s="3">
        <v>93205</v>
      </c>
      <c r="ETX299" s="3">
        <v>93205</v>
      </c>
      <c r="ETY299" s="3">
        <v>93205</v>
      </c>
      <c r="ETZ299" s="3">
        <v>93205</v>
      </c>
      <c r="EUA299" s="3">
        <v>93205</v>
      </c>
      <c r="EUB299" s="3">
        <v>93205</v>
      </c>
      <c r="EUC299" s="3">
        <v>93205</v>
      </c>
      <c r="EUD299" s="3">
        <v>93205</v>
      </c>
      <c r="EUE299" s="3">
        <v>93205</v>
      </c>
      <c r="EUF299" s="3">
        <v>93205</v>
      </c>
      <c r="EUG299" s="3">
        <v>93205</v>
      </c>
      <c r="EUH299" s="3">
        <v>93205</v>
      </c>
      <c r="EUI299" s="3">
        <v>93205</v>
      </c>
      <c r="EUJ299" s="3">
        <v>93205</v>
      </c>
      <c r="EUK299" s="3">
        <v>93205</v>
      </c>
      <c r="EUL299" s="3">
        <v>93205</v>
      </c>
      <c r="EUM299" s="3">
        <v>93205</v>
      </c>
      <c r="EUN299" s="3">
        <v>93205</v>
      </c>
      <c r="EUO299" s="3">
        <v>93205</v>
      </c>
      <c r="EUP299" s="3">
        <v>93205</v>
      </c>
      <c r="EUQ299" s="3">
        <v>93205</v>
      </c>
      <c r="EUR299" s="3">
        <v>93205</v>
      </c>
      <c r="EUS299" s="3">
        <v>93205</v>
      </c>
      <c r="EUT299" s="3">
        <v>93205</v>
      </c>
      <c r="EUU299" s="3">
        <v>93205</v>
      </c>
      <c r="EUV299" s="3">
        <v>93205</v>
      </c>
      <c r="EUW299" s="3">
        <v>93205</v>
      </c>
      <c r="EUX299" s="3">
        <v>93205</v>
      </c>
      <c r="EUY299" s="3">
        <v>93205</v>
      </c>
      <c r="EUZ299" s="3">
        <v>93205</v>
      </c>
      <c r="EVA299" s="3">
        <v>93205</v>
      </c>
      <c r="EVB299" s="3">
        <v>93205</v>
      </c>
      <c r="EVC299" s="3">
        <v>93205</v>
      </c>
      <c r="EVD299" s="3">
        <v>93205</v>
      </c>
      <c r="EVE299" s="3">
        <v>93205</v>
      </c>
      <c r="EVF299" s="3">
        <v>93205</v>
      </c>
      <c r="EVG299" s="3">
        <v>93205</v>
      </c>
      <c r="EVH299" s="3">
        <v>93205</v>
      </c>
      <c r="EVI299" s="3">
        <v>93205</v>
      </c>
      <c r="EVJ299" s="3">
        <v>93205</v>
      </c>
      <c r="EVK299" s="3">
        <v>93205</v>
      </c>
      <c r="EVL299" s="3">
        <v>93205</v>
      </c>
      <c r="EVM299" s="3">
        <v>93205</v>
      </c>
      <c r="EVN299" s="3">
        <v>93205</v>
      </c>
      <c r="EVO299" s="3">
        <v>93205</v>
      </c>
      <c r="EVP299" s="3">
        <v>93205</v>
      </c>
      <c r="EVQ299" s="3">
        <v>93205</v>
      </c>
      <c r="EVR299" s="3">
        <v>93205</v>
      </c>
      <c r="EVS299" s="3">
        <v>93205</v>
      </c>
      <c r="EVT299" s="3">
        <v>93205</v>
      </c>
      <c r="EVU299" s="3">
        <v>93205</v>
      </c>
      <c r="EVV299" s="3">
        <v>93205</v>
      </c>
      <c r="EVW299" s="3">
        <v>93205</v>
      </c>
      <c r="EVX299" s="3">
        <v>93205</v>
      </c>
      <c r="EVY299" s="3">
        <v>93205</v>
      </c>
      <c r="EVZ299" s="3">
        <v>93205</v>
      </c>
      <c r="EWA299" s="3">
        <v>93205</v>
      </c>
      <c r="EWB299" s="3">
        <v>93205</v>
      </c>
      <c r="EWC299" s="3">
        <v>93205</v>
      </c>
      <c r="EWD299" s="3">
        <v>93205</v>
      </c>
      <c r="EWE299" s="3">
        <v>93205</v>
      </c>
      <c r="EWF299" s="3">
        <v>93205</v>
      </c>
      <c r="EWG299" s="3">
        <v>93205</v>
      </c>
      <c r="EWH299" s="3">
        <v>93205</v>
      </c>
      <c r="EWI299" s="3">
        <v>93205</v>
      </c>
      <c r="EWJ299" s="3">
        <v>93205</v>
      </c>
      <c r="EWK299" s="3">
        <v>93205</v>
      </c>
      <c r="EWL299" s="3">
        <v>93205</v>
      </c>
      <c r="EWM299" s="3">
        <v>93205</v>
      </c>
      <c r="EWN299" s="3">
        <v>93205</v>
      </c>
      <c r="EWO299" s="3">
        <v>93205</v>
      </c>
      <c r="EWP299" s="3">
        <v>93205</v>
      </c>
      <c r="EWQ299" s="3">
        <v>93205</v>
      </c>
      <c r="EWR299" s="3">
        <v>93205</v>
      </c>
      <c r="EWS299" s="3">
        <v>93205</v>
      </c>
      <c r="EWT299" s="3">
        <v>93205</v>
      </c>
      <c r="EWU299" s="3">
        <v>93205</v>
      </c>
      <c r="EWV299" s="3">
        <v>93205</v>
      </c>
      <c r="EWW299" s="3">
        <v>93205</v>
      </c>
      <c r="EWX299" s="3">
        <v>93205</v>
      </c>
      <c r="EWY299" s="3">
        <v>93205</v>
      </c>
      <c r="EWZ299" s="3">
        <v>93205</v>
      </c>
      <c r="EXA299" s="3">
        <v>93205</v>
      </c>
      <c r="EXB299" s="3">
        <v>93205</v>
      </c>
      <c r="EXC299" s="3">
        <v>93205</v>
      </c>
      <c r="EXD299" s="3">
        <v>93205</v>
      </c>
      <c r="EXE299" s="3">
        <v>93205</v>
      </c>
      <c r="EXF299" s="3">
        <v>93205</v>
      </c>
      <c r="EXG299" s="3">
        <v>93205</v>
      </c>
      <c r="EXH299" s="3">
        <v>93205</v>
      </c>
      <c r="EXI299" s="3">
        <v>93205</v>
      </c>
      <c r="EXJ299" s="3">
        <v>93205</v>
      </c>
      <c r="EXK299" s="3">
        <v>93205</v>
      </c>
      <c r="EXL299" s="3">
        <v>93205</v>
      </c>
      <c r="EXM299" s="3">
        <v>93205</v>
      </c>
      <c r="EXN299" s="3">
        <v>93205</v>
      </c>
      <c r="EXO299" s="3">
        <v>93205</v>
      </c>
      <c r="EXP299" s="3">
        <v>93205</v>
      </c>
      <c r="EXQ299" s="3">
        <v>93205</v>
      </c>
      <c r="EXR299" s="3">
        <v>93205</v>
      </c>
      <c r="EXS299" s="3">
        <v>93205</v>
      </c>
      <c r="EXT299" s="3">
        <v>93205</v>
      </c>
      <c r="EXU299" s="3">
        <v>93205</v>
      </c>
      <c r="EXV299" s="3">
        <v>93205</v>
      </c>
      <c r="EXW299" s="3">
        <v>93205</v>
      </c>
      <c r="EXX299" s="3">
        <v>93205</v>
      </c>
      <c r="EXY299" s="3">
        <v>93205</v>
      </c>
      <c r="EXZ299" s="3">
        <v>93205</v>
      </c>
      <c r="EYA299" s="3">
        <v>93205</v>
      </c>
      <c r="EYB299" s="3">
        <v>93205</v>
      </c>
      <c r="EYC299" s="3">
        <v>93205</v>
      </c>
      <c r="EYD299" s="3">
        <v>93205</v>
      </c>
      <c r="EYE299" s="3">
        <v>93205</v>
      </c>
      <c r="EYF299" s="3">
        <v>93205</v>
      </c>
      <c r="EYG299" s="3">
        <v>93205</v>
      </c>
      <c r="EYH299" s="3">
        <v>93205</v>
      </c>
      <c r="EYI299" s="3">
        <v>93205</v>
      </c>
      <c r="EYJ299" s="3">
        <v>93205</v>
      </c>
      <c r="EYK299" s="3">
        <v>93205</v>
      </c>
      <c r="EYL299" s="3">
        <v>93205</v>
      </c>
      <c r="EYM299" s="3">
        <v>93205</v>
      </c>
      <c r="EYN299" s="3">
        <v>93205</v>
      </c>
      <c r="EYO299" s="3">
        <v>93205</v>
      </c>
      <c r="EYP299" s="3">
        <v>93205</v>
      </c>
      <c r="EYQ299" s="3">
        <v>93205</v>
      </c>
      <c r="EYR299" s="3">
        <v>93205</v>
      </c>
      <c r="EYS299" s="3">
        <v>93205</v>
      </c>
      <c r="EYT299" s="3">
        <v>93205</v>
      </c>
      <c r="EYU299" s="3">
        <v>93205</v>
      </c>
      <c r="EYV299" s="3">
        <v>93205</v>
      </c>
      <c r="EYW299" s="3">
        <v>93205</v>
      </c>
      <c r="EYX299" s="3">
        <v>93205</v>
      </c>
      <c r="EYY299" s="3">
        <v>93205</v>
      </c>
      <c r="EYZ299" s="3">
        <v>93205</v>
      </c>
      <c r="EZA299" s="3">
        <v>93205</v>
      </c>
      <c r="EZB299" s="3">
        <v>93205</v>
      </c>
      <c r="EZC299" s="3">
        <v>93205</v>
      </c>
      <c r="EZD299" s="3">
        <v>93205</v>
      </c>
      <c r="EZE299" s="3">
        <v>93205</v>
      </c>
      <c r="EZF299" s="3">
        <v>93205</v>
      </c>
      <c r="EZG299" s="3">
        <v>93205</v>
      </c>
      <c r="EZH299" s="3">
        <v>93205</v>
      </c>
      <c r="EZI299" s="3">
        <v>93205</v>
      </c>
      <c r="EZJ299" s="3">
        <v>93205</v>
      </c>
      <c r="EZK299" s="3">
        <v>93205</v>
      </c>
      <c r="EZL299" s="3">
        <v>93205</v>
      </c>
      <c r="EZM299" s="3">
        <v>93205</v>
      </c>
      <c r="EZN299" s="3">
        <v>93205</v>
      </c>
      <c r="EZO299" s="3">
        <v>93205</v>
      </c>
      <c r="EZP299" s="3">
        <v>93205</v>
      </c>
      <c r="EZQ299" s="3">
        <v>93205</v>
      </c>
      <c r="EZR299" s="3">
        <v>93205</v>
      </c>
      <c r="EZS299" s="3">
        <v>93205</v>
      </c>
      <c r="EZT299" s="3">
        <v>93205</v>
      </c>
      <c r="EZU299" s="3">
        <v>93205</v>
      </c>
      <c r="EZV299" s="3">
        <v>93205</v>
      </c>
      <c r="EZW299" s="3">
        <v>93205</v>
      </c>
      <c r="EZX299" s="3">
        <v>93205</v>
      </c>
      <c r="EZY299" s="3">
        <v>93205</v>
      </c>
      <c r="EZZ299" s="3">
        <v>93205</v>
      </c>
      <c r="FAA299" s="3">
        <v>93205</v>
      </c>
      <c r="FAB299" s="3">
        <v>93205</v>
      </c>
      <c r="FAC299" s="3">
        <v>93205</v>
      </c>
      <c r="FAD299" s="3">
        <v>93205</v>
      </c>
      <c r="FAE299" s="3">
        <v>93205</v>
      </c>
      <c r="FAF299" s="3">
        <v>93205</v>
      </c>
      <c r="FAG299" s="3">
        <v>93205</v>
      </c>
      <c r="FAH299" s="3">
        <v>93205</v>
      </c>
      <c r="FAI299" s="3">
        <v>93205</v>
      </c>
      <c r="FAJ299" s="3">
        <v>93205</v>
      </c>
      <c r="FAK299" s="3">
        <v>93205</v>
      </c>
      <c r="FAL299" s="3">
        <v>93205</v>
      </c>
      <c r="FAM299" s="3">
        <v>93205</v>
      </c>
      <c r="FAN299" s="3">
        <v>93205</v>
      </c>
      <c r="FAO299" s="3">
        <v>93205</v>
      </c>
      <c r="FAP299" s="3">
        <v>93205</v>
      </c>
      <c r="FAQ299" s="3">
        <v>93205</v>
      </c>
      <c r="FAR299" s="3">
        <v>93205</v>
      </c>
      <c r="FAS299" s="3">
        <v>93205</v>
      </c>
      <c r="FAT299" s="3">
        <v>93205</v>
      </c>
      <c r="FAU299" s="3">
        <v>93205</v>
      </c>
      <c r="FAV299" s="3">
        <v>93205</v>
      </c>
      <c r="FAW299" s="3">
        <v>93205</v>
      </c>
      <c r="FAX299" s="3">
        <v>93205</v>
      </c>
      <c r="FAY299" s="3">
        <v>93205</v>
      </c>
      <c r="FAZ299" s="3">
        <v>93205</v>
      </c>
      <c r="FBA299" s="3">
        <v>93205</v>
      </c>
      <c r="FBB299" s="3">
        <v>93205</v>
      </c>
      <c r="FBC299" s="3">
        <v>93205</v>
      </c>
      <c r="FBD299" s="3">
        <v>93205</v>
      </c>
      <c r="FBE299" s="3">
        <v>93205</v>
      </c>
      <c r="FBF299" s="3">
        <v>93205</v>
      </c>
      <c r="FBG299" s="3">
        <v>93205</v>
      </c>
      <c r="FBH299" s="3">
        <v>93205</v>
      </c>
      <c r="FBI299" s="3">
        <v>93205</v>
      </c>
      <c r="FBJ299" s="3">
        <v>93205</v>
      </c>
      <c r="FBK299" s="3">
        <v>93205</v>
      </c>
      <c r="FBL299" s="3">
        <v>93205</v>
      </c>
      <c r="FBM299" s="3">
        <v>93205</v>
      </c>
      <c r="FBN299" s="3">
        <v>93205</v>
      </c>
      <c r="FBO299" s="3">
        <v>93205</v>
      </c>
      <c r="FBP299" s="3">
        <v>93205</v>
      </c>
      <c r="FBQ299" s="3">
        <v>93205</v>
      </c>
      <c r="FBR299" s="3">
        <v>93205</v>
      </c>
      <c r="FBS299" s="3">
        <v>93205</v>
      </c>
      <c r="FBT299" s="3">
        <v>93205</v>
      </c>
      <c r="FBU299" s="3">
        <v>93205</v>
      </c>
      <c r="FBV299" s="3">
        <v>93205</v>
      </c>
      <c r="FBW299" s="3">
        <v>93205</v>
      </c>
      <c r="FBX299" s="3">
        <v>93205</v>
      </c>
      <c r="FBY299" s="3">
        <v>93205</v>
      </c>
      <c r="FBZ299" s="3">
        <v>93205</v>
      </c>
      <c r="FCA299" s="3">
        <v>93205</v>
      </c>
      <c r="FCB299" s="3">
        <v>93205</v>
      </c>
      <c r="FCC299" s="3">
        <v>93205</v>
      </c>
      <c r="FCD299" s="3">
        <v>93205</v>
      </c>
      <c r="FCE299" s="3">
        <v>93205</v>
      </c>
      <c r="FCF299" s="3">
        <v>93205</v>
      </c>
      <c r="FCG299" s="3">
        <v>93205</v>
      </c>
      <c r="FCH299" s="3">
        <v>93205</v>
      </c>
      <c r="FCI299" s="3">
        <v>93205</v>
      </c>
      <c r="FCJ299" s="3">
        <v>93205</v>
      </c>
      <c r="FCK299" s="3">
        <v>93205</v>
      </c>
      <c r="FCL299" s="3">
        <v>93205</v>
      </c>
      <c r="FCM299" s="3">
        <v>93205</v>
      </c>
      <c r="FCN299" s="3">
        <v>93205</v>
      </c>
      <c r="FCO299" s="3">
        <v>93205</v>
      </c>
      <c r="FCP299" s="3">
        <v>93205</v>
      </c>
      <c r="FCQ299" s="3">
        <v>93205</v>
      </c>
      <c r="FCR299" s="3">
        <v>93205</v>
      </c>
      <c r="FCS299" s="3">
        <v>93205</v>
      </c>
      <c r="FCT299" s="3">
        <v>93205</v>
      </c>
      <c r="FCU299" s="3">
        <v>93205</v>
      </c>
      <c r="FCV299" s="3">
        <v>93205</v>
      </c>
      <c r="FCW299" s="3">
        <v>93205</v>
      </c>
      <c r="FCX299" s="3">
        <v>93205</v>
      </c>
      <c r="FCY299" s="3">
        <v>93205</v>
      </c>
      <c r="FCZ299" s="3">
        <v>93205</v>
      </c>
      <c r="FDA299" s="3">
        <v>93205</v>
      </c>
      <c r="FDB299" s="3">
        <v>93205</v>
      </c>
      <c r="FDC299" s="3">
        <v>93205</v>
      </c>
      <c r="FDD299" s="3">
        <v>93205</v>
      </c>
      <c r="FDE299" s="3">
        <v>93205</v>
      </c>
      <c r="FDF299" s="3">
        <v>93205</v>
      </c>
      <c r="FDG299" s="3">
        <v>93205</v>
      </c>
      <c r="FDH299" s="3">
        <v>93205</v>
      </c>
      <c r="FDI299" s="3">
        <v>93205</v>
      </c>
      <c r="FDJ299" s="3">
        <v>93205</v>
      </c>
      <c r="FDK299" s="3">
        <v>93205</v>
      </c>
      <c r="FDL299" s="3">
        <v>93205</v>
      </c>
      <c r="FDM299" s="3">
        <v>93205</v>
      </c>
      <c r="FDN299" s="3">
        <v>93205</v>
      </c>
      <c r="FDO299" s="3">
        <v>93205</v>
      </c>
      <c r="FDP299" s="3">
        <v>93205</v>
      </c>
      <c r="FDQ299" s="3">
        <v>93205</v>
      </c>
      <c r="FDR299" s="3">
        <v>93205</v>
      </c>
      <c r="FDS299" s="3">
        <v>93205</v>
      </c>
      <c r="FDT299" s="3">
        <v>93205</v>
      </c>
      <c r="FDU299" s="3">
        <v>93205</v>
      </c>
      <c r="FDV299" s="3">
        <v>93205</v>
      </c>
      <c r="FDW299" s="3">
        <v>93205</v>
      </c>
      <c r="FDX299" s="3">
        <v>93205</v>
      </c>
      <c r="FDY299" s="3">
        <v>93205</v>
      </c>
      <c r="FDZ299" s="3">
        <v>93205</v>
      </c>
      <c r="FEA299" s="3">
        <v>93205</v>
      </c>
      <c r="FEB299" s="3">
        <v>93205</v>
      </c>
      <c r="FEC299" s="3">
        <v>93205</v>
      </c>
      <c r="FED299" s="3">
        <v>93205</v>
      </c>
      <c r="FEE299" s="3">
        <v>93205</v>
      </c>
      <c r="FEF299" s="3">
        <v>93205</v>
      </c>
      <c r="FEG299" s="3">
        <v>93205</v>
      </c>
      <c r="FEH299" s="3">
        <v>93205</v>
      </c>
      <c r="FEI299" s="3">
        <v>93205</v>
      </c>
      <c r="FEJ299" s="3">
        <v>93205</v>
      </c>
      <c r="FEK299" s="3">
        <v>93205</v>
      </c>
      <c r="FEL299" s="3">
        <v>93205</v>
      </c>
      <c r="FEM299" s="3">
        <v>93205</v>
      </c>
      <c r="FEN299" s="3">
        <v>93205</v>
      </c>
      <c r="FEO299" s="3">
        <v>93205</v>
      </c>
      <c r="FEP299" s="3">
        <v>93205</v>
      </c>
      <c r="FEQ299" s="3">
        <v>93205</v>
      </c>
      <c r="FER299" s="3">
        <v>93205</v>
      </c>
      <c r="FES299" s="3">
        <v>93205</v>
      </c>
      <c r="FET299" s="3">
        <v>93205</v>
      </c>
      <c r="FEU299" s="3">
        <v>93205</v>
      </c>
      <c r="FEV299" s="3">
        <v>93205</v>
      </c>
      <c r="FEW299" s="3">
        <v>93205</v>
      </c>
      <c r="FEX299" s="3">
        <v>93205</v>
      </c>
      <c r="FEY299" s="3">
        <v>93205</v>
      </c>
      <c r="FEZ299" s="3">
        <v>93205</v>
      </c>
      <c r="FFA299" s="3">
        <v>93205</v>
      </c>
      <c r="FFB299" s="3">
        <v>93205</v>
      </c>
      <c r="FFC299" s="3">
        <v>93205</v>
      </c>
      <c r="FFD299" s="3">
        <v>93205</v>
      </c>
      <c r="FFE299" s="3">
        <v>93205</v>
      </c>
      <c r="FFF299" s="3">
        <v>93205</v>
      </c>
      <c r="FFG299" s="3">
        <v>93205</v>
      </c>
      <c r="FFH299" s="3">
        <v>93205</v>
      </c>
      <c r="FFI299" s="3">
        <v>93205</v>
      </c>
      <c r="FFJ299" s="3">
        <v>93205</v>
      </c>
      <c r="FFK299" s="3">
        <v>93205</v>
      </c>
      <c r="FFL299" s="3">
        <v>93205</v>
      </c>
      <c r="FFM299" s="3">
        <v>93205</v>
      </c>
      <c r="FFN299" s="3">
        <v>93205</v>
      </c>
      <c r="FFO299" s="3">
        <v>93205</v>
      </c>
      <c r="FFP299" s="3">
        <v>93205</v>
      </c>
      <c r="FFQ299" s="3">
        <v>93205</v>
      </c>
      <c r="FFR299" s="3">
        <v>93205</v>
      </c>
      <c r="FFS299" s="3">
        <v>93205</v>
      </c>
      <c r="FFT299" s="3">
        <v>93205</v>
      </c>
      <c r="FFU299" s="3">
        <v>93205</v>
      </c>
      <c r="FFV299" s="3">
        <v>93205</v>
      </c>
      <c r="FFW299" s="3">
        <v>93205</v>
      </c>
      <c r="FFX299" s="3">
        <v>93205</v>
      </c>
      <c r="FFY299" s="3">
        <v>93205</v>
      </c>
      <c r="FFZ299" s="3">
        <v>93205</v>
      </c>
      <c r="FGA299" s="3">
        <v>93205</v>
      </c>
      <c r="FGB299" s="3">
        <v>93205</v>
      </c>
      <c r="FGC299" s="3">
        <v>93205</v>
      </c>
      <c r="FGD299" s="3">
        <v>93205</v>
      </c>
      <c r="FGE299" s="3">
        <v>93205</v>
      </c>
      <c r="FGF299" s="3">
        <v>93205</v>
      </c>
      <c r="FGG299" s="3">
        <v>93205</v>
      </c>
      <c r="FGH299" s="3">
        <v>93205</v>
      </c>
      <c r="FGI299" s="3">
        <v>93205</v>
      </c>
      <c r="FGJ299" s="3">
        <v>93205</v>
      </c>
      <c r="FGK299" s="3">
        <v>93205</v>
      </c>
      <c r="FGL299" s="3">
        <v>93205</v>
      </c>
      <c r="FGM299" s="3">
        <v>93205</v>
      </c>
      <c r="FGN299" s="3">
        <v>93205</v>
      </c>
      <c r="FGO299" s="3">
        <v>93205</v>
      </c>
      <c r="FGP299" s="3">
        <v>93205</v>
      </c>
      <c r="FGQ299" s="3">
        <v>93205</v>
      </c>
      <c r="FGR299" s="3">
        <v>93205</v>
      </c>
      <c r="FGS299" s="3">
        <v>93205</v>
      </c>
      <c r="FGT299" s="3">
        <v>93205</v>
      </c>
      <c r="FGU299" s="3">
        <v>93205</v>
      </c>
      <c r="FGV299" s="3">
        <v>93205</v>
      </c>
      <c r="FGW299" s="3">
        <v>93205</v>
      </c>
      <c r="FGX299" s="3">
        <v>93205</v>
      </c>
      <c r="FGY299" s="3">
        <v>93205</v>
      </c>
      <c r="FGZ299" s="3">
        <v>93205</v>
      </c>
      <c r="FHA299" s="3">
        <v>93205</v>
      </c>
      <c r="FHB299" s="3">
        <v>93205</v>
      </c>
      <c r="FHC299" s="3">
        <v>93205</v>
      </c>
      <c r="FHD299" s="3">
        <v>93205</v>
      </c>
      <c r="FHE299" s="3">
        <v>93205</v>
      </c>
      <c r="FHF299" s="3">
        <v>93205</v>
      </c>
      <c r="FHG299" s="3">
        <v>93205</v>
      </c>
      <c r="FHH299" s="3">
        <v>93205</v>
      </c>
      <c r="FHI299" s="3">
        <v>93205</v>
      </c>
      <c r="FHJ299" s="3">
        <v>93205</v>
      </c>
      <c r="FHK299" s="3">
        <v>93205</v>
      </c>
      <c r="FHL299" s="3">
        <v>93205</v>
      </c>
      <c r="FHM299" s="3">
        <v>93205</v>
      </c>
      <c r="FHN299" s="3">
        <v>93205</v>
      </c>
      <c r="FHO299" s="3">
        <v>93205</v>
      </c>
      <c r="FHP299" s="3">
        <v>93205</v>
      </c>
      <c r="FHQ299" s="3">
        <v>93205</v>
      </c>
      <c r="FHR299" s="3">
        <v>93205</v>
      </c>
      <c r="FHS299" s="3">
        <v>93205</v>
      </c>
      <c r="FHT299" s="3">
        <v>93205</v>
      </c>
      <c r="FHU299" s="3">
        <v>93205</v>
      </c>
      <c r="FHV299" s="3">
        <v>93205</v>
      </c>
      <c r="FHW299" s="3">
        <v>93205</v>
      </c>
      <c r="FHX299" s="3">
        <v>93205</v>
      </c>
      <c r="FHY299" s="3">
        <v>93205</v>
      </c>
      <c r="FHZ299" s="3">
        <v>93205</v>
      </c>
      <c r="FIA299" s="3">
        <v>93205</v>
      </c>
      <c r="FIB299" s="3">
        <v>93205</v>
      </c>
      <c r="FIC299" s="3">
        <v>93205</v>
      </c>
      <c r="FID299" s="3">
        <v>93205</v>
      </c>
      <c r="FIE299" s="3">
        <v>93205</v>
      </c>
      <c r="FIF299" s="3">
        <v>93205</v>
      </c>
      <c r="FIG299" s="3">
        <v>93205</v>
      </c>
      <c r="FIH299" s="3">
        <v>93205</v>
      </c>
      <c r="FII299" s="3">
        <v>93205</v>
      </c>
      <c r="FIJ299" s="3">
        <v>93205</v>
      </c>
      <c r="FIK299" s="3">
        <v>93205</v>
      </c>
      <c r="FIL299" s="3">
        <v>93205</v>
      </c>
      <c r="FIM299" s="3">
        <v>93205</v>
      </c>
      <c r="FIN299" s="3">
        <v>93205</v>
      </c>
      <c r="FIO299" s="3">
        <v>93205</v>
      </c>
      <c r="FIP299" s="3">
        <v>93205</v>
      </c>
      <c r="FIQ299" s="3">
        <v>93205</v>
      </c>
      <c r="FIR299" s="3">
        <v>93205</v>
      </c>
      <c r="FIS299" s="3">
        <v>93205</v>
      </c>
      <c r="FIT299" s="3">
        <v>93205</v>
      </c>
      <c r="FIU299" s="3">
        <v>93205</v>
      </c>
      <c r="FIV299" s="3">
        <v>93205</v>
      </c>
      <c r="FIW299" s="3">
        <v>93205</v>
      </c>
      <c r="FIX299" s="3">
        <v>93205</v>
      </c>
      <c r="FIY299" s="3">
        <v>93205</v>
      </c>
      <c r="FIZ299" s="3">
        <v>93205</v>
      </c>
      <c r="FJA299" s="3">
        <v>93205</v>
      </c>
      <c r="FJB299" s="3">
        <v>93205</v>
      </c>
      <c r="FJC299" s="3">
        <v>93205</v>
      </c>
      <c r="FJD299" s="3">
        <v>93205</v>
      </c>
      <c r="FJE299" s="3">
        <v>93205</v>
      </c>
      <c r="FJF299" s="3">
        <v>93205</v>
      </c>
      <c r="FJG299" s="3">
        <v>93205</v>
      </c>
      <c r="FJH299" s="3">
        <v>93205</v>
      </c>
      <c r="FJI299" s="3">
        <v>93205</v>
      </c>
      <c r="FJJ299" s="3">
        <v>93205</v>
      </c>
      <c r="FJK299" s="3">
        <v>93205</v>
      </c>
      <c r="FJL299" s="3">
        <v>93205</v>
      </c>
      <c r="FJM299" s="3">
        <v>93205</v>
      </c>
      <c r="FJN299" s="3">
        <v>93205</v>
      </c>
      <c r="FJO299" s="3">
        <v>93205</v>
      </c>
      <c r="FJP299" s="3">
        <v>93205</v>
      </c>
      <c r="FJQ299" s="3">
        <v>93205</v>
      </c>
      <c r="FJR299" s="3">
        <v>93205</v>
      </c>
      <c r="FJS299" s="3">
        <v>93205</v>
      </c>
      <c r="FJT299" s="3">
        <v>93205</v>
      </c>
      <c r="FJU299" s="3">
        <v>93205</v>
      </c>
      <c r="FJV299" s="3">
        <v>93205</v>
      </c>
      <c r="FJW299" s="3">
        <v>93205</v>
      </c>
      <c r="FJX299" s="3">
        <v>93205</v>
      </c>
      <c r="FJY299" s="3">
        <v>93205</v>
      </c>
      <c r="FJZ299" s="3">
        <v>93205</v>
      </c>
      <c r="FKA299" s="3">
        <v>93205</v>
      </c>
      <c r="FKB299" s="3">
        <v>93205</v>
      </c>
      <c r="FKC299" s="3">
        <v>93205</v>
      </c>
      <c r="FKD299" s="3">
        <v>93205</v>
      </c>
      <c r="FKE299" s="3">
        <v>93205</v>
      </c>
      <c r="FKF299" s="3">
        <v>93205</v>
      </c>
      <c r="FKG299" s="3">
        <v>93205</v>
      </c>
      <c r="FKH299" s="3">
        <v>93205</v>
      </c>
      <c r="FKI299" s="3">
        <v>93205</v>
      </c>
      <c r="FKJ299" s="3">
        <v>93205</v>
      </c>
      <c r="FKK299" s="3">
        <v>93205</v>
      </c>
      <c r="FKL299" s="3">
        <v>93205</v>
      </c>
      <c r="FKM299" s="3">
        <v>93205</v>
      </c>
      <c r="FKN299" s="3">
        <v>93205</v>
      </c>
      <c r="FKO299" s="3">
        <v>93205</v>
      </c>
      <c r="FKP299" s="3">
        <v>93205</v>
      </c>
      <c r="FKQ299" s="3">
        <v>93205</v>
      </c>
      <c r="FKR299" s="3">
        <v>93205</v>
      </c>
      <c r="FKS299" s="3">
        <v>93205</v>
      </c>
      <c r="FKT299" s="3">
        <v>93205</v>
      </c>
      <c r="FKU299" s="3">
        <v>93205</v>
      </c>
      <c r="FKV299" s="3">
        <v>93205</v>
      </c>
      <c r="FKW299" s="3">
        <v>93205</v>
      </c>
      <c r="FKX299" s="3">
        <v>93205</v>
      </c>
      <c r="FKY299" s="3">
        <v>93205</v>
      </c>
      <c r="FKZ299" s="3">
        <v>93205</v>
      </c>
      <c r="FLA299" s="3">
        <v>93205</v>
      </c>
      <c r="FLB299" s="3">
        <v>93205</v>
      </c>
      <c r="FLC299" s="3">
        <v>93205</v>
      </c>
      <c r="FLD299" s="3">
        <v>93205</v>
      </c>
      <c r="FLE299" s="3">
        <v>93205</v>
      </c>
      <c r="FLF299" s="3">
        <v>93205</v>
      </c>
      <c r="FLG299" s="3">
        <v>93205</v>
      </c>
      <c r="FLH299" s="3">
        <v>93205</v>
      </c>
      <c r="FLI299" s="3">
        <v>93205</v>
      </c>
      <c r="FLJ299" s="3">
        <v>93205</v>
      </c>
      <c r="FLK299" s="3">
        <v>93205</v>
      </c>
      <c r="FLL299" s="3">
        <v>93205</v>
      </c>
      <c r="FLM299" s="3">
        <v>93205</v>
      </c>
      <c r="FLN299" s="3">
        <v>93205</v>
      </c>
      <c r="FLO299" s="3">
        <v>93205</v>
      </c>
      <c r="FLP299" s="3">
        <v>93205</v>
      </c>
      <c r="FLQ299" s="3">
        <v>93205</v>
      </c>
      <c r="FLR299" s="3">
        <v>93205</v>
      </c>
      <c r="FLS299" s="3">
        <v>93205</v>
      </c>
      <c r="FLT299" s="3">
        <v>93205</v>
      </c>
      <c r="FLU299" s="3">
        <v>93205</v>
      </c>
      <c r="FLV299" s="3">
        <v>93205</v>
      </c>
      <c r="FLW299" s="3">
        <v>93205</v>
      </c>
      <c r="FLX299" s="3">
        <v>93205</v>
      </c>
      <c r="FLY299" s="3">
        <v>93205</v>
      </c>
      <c r="FLZ299" s="3">
        <v>93205</v>
      </c>
      <c r="FMA299" s="3">
        <v>93205</v>
      </c>
      <c r="FMB299" s="3">
        <v>93205</v>
      </c>
      <c r="FMC299" s="3">
        <v>93205</v>
      </c>
      <c r="FMD299" s="3">
        <v>93205</v>
      </c>
      <c r="FME299" s="3">
        <v>93205</v>
      </c>
      <c r="FMF299" s="3">
        <v>93205</v>
      </c>
      <c r="FMG299" s="3">
        <v>93205</v>
      </c>
      <c r="FMH299" s="3">
        <v>93205</v>
      </c>
      <c r="FMI299" s="3">
        <v>93205</v>
      </c>
      <c r="FMJ299" s="3">
        <v>93205</v>
      </c>
      <c r="FMK299" s="3">
        <v>93205</v>
      </c>
      <c r="FML299" s="3">
        <v>93205</v>
      </c>
      <c r="FMM299" s="3">
        <v>93205</v>
      </c>
      <c r="FMN299" s="3">
        <v>93205</v>
      </c>
      <c r="FMO299" s="3">
        <v>93205</v>
      </c>
      <c r="FMP299" s="3">
        <v>93205</v>
      </c>
      <c r="FMQ299" s="3">
        <v>93205</v>
      </c>
      <c r="FMR299" s="3">
        <v>93205</v>
      </c>
      <c r="FMS299" s="3">
        <v>93205</v>
      </c>
      <c r="FMT299" s="3">
        <v>93205</v>
      </c>
      <c r="FMU299" s="3">
        <v>93205</v>
      </c>
      <c r="FMV299" s="3">
        <v>93205</v>
      </c>
      <c r="FMW299" s="3">
        <v>93205</v>
      </c>
      <c r="FMX299" s="3">
        <v>93205</v>
      </c>
      <c r="FMY299" s="3">
        <v>93205</v>
      </c>
      <c r="FMZ299" s="3">
        <v>93205</v>
      </c>
      <c r="FNA299" s="3">
        <v>93205</v>
      </c>
      <c r="FNB299" s="3">
        <v>93205</v>
      </c>
      <c r="FNC299" s="3">
        <v>93205</v>
      </c>
      <c r="FND299" s="3">
        <v>93205</v>
      </c>
      <c r="FNE299" s="3">
        <v>93205</v>
      </c>
      <c r="FNF299" s="3">
        <v>93205</v>
      </c>
      <c r="FNG299" s="3">
        <v>93205</v>
      </c>
      <c r="FNH299" s="3">
        <v>93205</v>
      </c>
      <c r="FNI299" s="3">
        <v>93205</v>
      </c>
      <c r="FNJ299" s="3">
        <v>93205</v>
      </c>
      <c r="FNK299" s="3">
        <v>93205</v>
      </c>
      <c r="FNL299" s="3">
        <v>93205</v>
      </c>
      <c r="FNM299" s="3">
        <v>93205</v>
      </c>
      <c r="FNN299" s="3">
        <v>93205</v>
      </c>
      <c r="FNO299" s="3">
        <v>93205</v>
      </c>
      <c r="FNP299" s="3">
        <v>93205</v>
      </c>
      <c r="FNQ299" s="3">
        <v>93205</v>
      </c>
      <c r="FNR299" s="3">
        <v>93205</v>
      </c>
      <c r="FNS299" s="3">
        <v>93205</v>
      </c>
      <c r="FNT299" s="3">
        <v>93205</v>
      </c>
      <c r="FNU299" s="3">
        <v>93205</v>
      </c>
      <c r="FNV299" s="3">
        <v>93205</v>
      </c>
      <c r="FNW299" s="3">
        <v>93205</v>
      </c>
      <c r="FNX299" s="3">
        <v>93205</v>
      </c>
      <c r="FNY299" s="3">
        <v>93205</v>
      </c>
      <c r="FNZ299" s="3">
        <v>93205</v>
      </c>
      <c r="FOA299" s="3">
        <v>93205</v>
      </c>
      <c r="FOB299" s="3">
        <v>93205</v>
      </c>
      <c r="FOC299" s="3">
        <v>93205</v>
      </c>
      <c r="FOD299" s="3">
        <v>93205</v>
      </c>
      <c r="FOE299" s="3">
        <v>93205</v>
      </c>
      <c r="FOF299" s="3">
        <v>93205</v>
      </c>
      <c r="FOG299" s="3">
        <v>93205</v>
      </c>
      <c r="FOH299" s="3">
        <v>93205</v>
      </c>
      <c r="FOI299" s="3">
        <v>93205</v>
      </c>
      <c r="FOJ299" s="3">
        <v>93205</v>
      </c>
      <c r="FOK299" s="3">
        <v>93205</v>
      </c>
      <c r="FOL299" s="3">
        <v>93205</v>
      </c>
      <c r="FOM299" s="3">
        <v>93205</v>
      </c>
      <c r="FON299" s="3">
        <v>93205</v>
      </c>
      <c r="FOO299" s="3">
        <v>93205</v>
      </c>
      <c r="FOP299" s="3">
        <v>93205</v>
      </c>
      <c r="FOQ299" s="3">
        <v>93205</v>
      </c>
      <c r="FOR299" s="3">
        <v>93205</v>
      </c>
      <c r="FOS299" s="3">
        <v>93205</v>
      </c>
      <c r="FOT299" s="3">
        <v>93205</v>
      </c>
      <c r="FOU299" s="3">
        <v>93205</v>
      </c>
      <c r="FOV299" s="3">
        <v>93205</v>
      </c>
      <c r="FOW299" s="3">
        <v>93205</v>
      </c>
      <c r="FOX299" s="3">
        <v>93205</v>
      </c>
      <c r="FOY299" s="3">
        <v>93205</v>
      </c>
      <c r="FOZ299" s="3">
        <v>93205</v>
      </c>
      <c r="FPA299" s="3">
        <v>93205</v>
      </c>
      <c r="FPB299" s="3">
        <v>93205</v>
      </c>
      <c r="FPC299" s="3">
        <v>93205</v>
      </c>
      <c r="FPD299" s="3">
        <v>93205</v>
      </c>
      <c r="FPE299" s="3">
        <v>93205</v>
      </c>
      <c r="FPF299" s="3">
        <v>93205</v>
      </c>
      <c r="FPG299" s="3">
        <v>93205</v>
      </c>
      <c r="FPH299" s="3">
        <v>93205</v>
      </c>
      <c r="FPI299" s="3">
        <v>93205</v>
      </c>
      <c r="FPJ299" s="3">
        <v>93205</v>
      </c>
      <c r="FPK299" s="3">
        <v>93205</v>
      </c>
      <c r="FPL299" s="3">
        <v>93205</v>
      </c>
      <c r="FPM299" s="3">
        <v>93205</v>
      </c>
      <c r="FPN299" s="3">
        <v>93205</v>
      </c>
      <c r="FPO299" s="3">
        <v>93205</v>
      </c>
      <c r="FPP299" s="3">
        <v>93205</v>
      </c>
      <c r="FPQ299" s="3">
        <v>93205</v>
      </c>
      <c r="FPR299" s="3">
        <v>93205</v>
      </c>
      <c r="FPS299" s="3">
        <v>93205</v>
      </c>
      <c r="FPT299" s="3">
        <v>93205</v>
      </c>
      <c r="FPU299" s="3">
        <v>93205</v>
      </c>
      <c r="FPV299" s="3">
        <v>93205</v>
      </c>
      <c r="FPW299" s="3">
        <v>93205</v>
      </c>
      <c r="FPX299" s="3">
        <v>93205</v>
      </c>
      <c r="FPY299" s="3">
        <v>93205</v>
      </c>
      <c r="FPZ299" s="3">
        <v>93205</v>
      </c>
      <c r="FQA299" s="3">
        <v>93205</v>
      </c>
      <c r="FQB299" s="3">
        <v>93205</v>
      </c>
      <c r="FQC299" s="3">
        <v>93205</v>
      </c>
      <c r="FQD299" s="3">
        <v>93205</v>
      </c>
      <c r="FQE299" s="3">
        <v>93205</v>
      </c>
      <c r="FQF299" s="3">
        <v>93205</v>
      </c>
      <c r="FQG299" s="3">
        <v>93205</v>
      </c>
      <c r="FQH299" s="3">
        <v>93205</v>
      </c>
      <c r="FQI299" s="3">
        <v>93205</v>
      </c>
      <c r="FQJ299" s="3">
        <v>93205</v>
      </c>
      <c r="FQK299" s="3">
        <v>93205</v>
      </c>
      <c r="FQL299" s="3">
        <v>93205</v>
      </c>
      <c r="FQM299" s="3">
        <v>93205</v>
      </c>
      <c r="FQN299" s="3">
        <v>93205</v>
      </c>
      <c r="FQO299" s="3">
        <v>93205</v>
      </c>
      <c r="FQP299" s="3">
        <v>93205</v>
      </c>
      <c r="FQQ299" s="3">
        <v>93205</v>
      </c>
      <c r="FQR299" s="3">
        <v>93205</v>
      </c>
      <c r="FQS299" s="3">
        <v>93205</v>
      </c>
      <c r="FQT299" s="3">
        <v>93205</v>
      </c>
      <c r="FQU299" s="3">
        <v>93205</v>
      </c>
      <c r="FQV299" s="3">
        <v>93205</v>
      </c>
      <c r="FQW299" s="3">
        <v>93205</v>
      </c>
      <c r="FQX299" s="3">
        <v>93205</v>
      </c>
      <c r="FQY299" s="3">
        <v>93205</v>
      </c>
      <c r="FQZ299" s="3">
        <v>93205</v>
      </c>
      <c r="FRA299" s="3">
        <v>93205</v>
      </c>
      <c r="FRB299" s="3">
        <v>93205</v>
      </c>
      <c r="FRC299" s="3">
        <v>93205</v>
      </c>
      <c r="FRD299" s="3">
        <v>93205</v>
      </c>
      <c r="FRE299" s="3">
        <v>93205</v>
      </c>
      <c r="FRF299" s="3">
        <v>93205</v>
      </c>
      <c r="FRG299" s="3">
        <v>93205</v>
      </c>
      <c r="FRH299" s="3">
        <v>93205</v>
      </c>
      <c r="FRI299" s="3">
        <v>93205</v>
      </c>
      <c r="FRJ299" s="3">
        <v>93205</v>
      </c>
      <c r="FRK299" s="3">
        <v>93205</v>
      </c>
      <c r="FRL299" s="3">
        <v>93205</v>
      </c>
      <c r="FRM299" s="3">
        <v>93205</v>
      </c>
      <c r="FRN299" s="3">
        <v>93205</v>
      </c>
      <c r="FRO299" s="3">
        <v>93205</v>
      </c>
      <c r="FRP299" s="3">
        <v>93205</v>
      </c>
      <c r="FRQ299" s="3">
        <v>93205</v>
      </c>
      <c r="FRR299" s="3">
        <v>93205</v>
      </c>
      <c r="FRS299" s="3">
        <v>93205</v>
      </c>
      <c r="FRT299" s="3">
        <v>93205</v>
      </c>
      <c r="FRU299" s="3">
        <v>93205</v>
      </c>
      <c r="FRV299" s="3">
        <v>93205</v>
      </c>
      <c r="FRW299" s="3">
        <v>93205</v>
      </c>
      <c r="FRX299" s="3">
        <v>93205</v>
      </c>
      <c r="FRY299" s="3">
        <v>93205</v>
      </c>
      <c r="FRZ299" s="3">
        <v>93205</v>
      </c>
      <c r="FSA299" s="3">
        <v>93205</v>
      </c>
      <c r="FSB299" s="3">
        <v>93205</v>
      </c>
      <c r="FSC299" s="3">
        <v>93205</v>
      </c>
      <c r="FSD299" s="3">
        <v>93205</v>
      </c>
      <c r="FSE299" s="3">
        <v>93205</v>
      </c>
      <c r="FSF299" s="3">
        <v>93205</v>
      </c>
      <c r="FSG299" s="3">
        <v>93205</v>
      </c>
      <c r="FSH299" s="3">
        <v>93205</v>
      </c>
      <c r="FSI299" s="3">
        <v>93205</v>
      </c>
      <c r="FSJ299" s="3">
        <v>93205</v>
      </c>
      <c r="FSK299" s="3">
        <v>93205</v>
      </c>
      <c r="FSL299" s="3">
        <v>93205</v>
      </c>
      <c r="FSM299" s="3">
        <v>93205</v>
      </c>
      <c r="FSN299" s="3">
        <v>93205</v>
      </c>
      <c r="FSO299" s="3">
        <v>93205</v>
      </c>
      <c r="FSP299" s="3">
        <v>93205</v>
      </c>
      <c r="FSQ299" s="3">
        <v>93205</v>
      </c>
      <c r="FSR299" s="3">
        <v>93205</v>
      </c>
      <c r="FSS299" s="3">
        <v>93205</v>
      </c>
      <c r="FST299" s="3">
        <v>93205</v>
      </c>
      <c r="FSU299" s="3">
        <v>93205</v>
      </c>
      <c r="FSV299" s="3">
        <v>93205</v>
      </c>
      <c r="FSW299" s="3">
        <v>93205</v>
      </c>
      <c r="FSX299" s="3">
        <v>93205</v>
      </c>
      <c r="FSY299" s="3">
        <v>93205</v>
      </c>
      <c r="FSZ299" s="3">
        <v>93205</v>
      </c>
      <c r="FTA299" s="3">
        <v>93205</v>
      </c>
      <c r="FTB299" s="3">
        <v>93205</v>
      </c>
      <c r="FTC299" s="3">
        <v>93205</v>
      </c>
      <c r="FTD299" s="3">
        <v>93205</v>
      </c>
      <c r="FTE299" s="3">
        <v>93205</v>
      </c>
      <c r="FTF299" s="3">
        <v>93205</v>
      </c>
      <c r="FTG299" s="3">
        <v>93205</v>
      </c>
      <c r="FTH299" s="3">
        <v>93205</v>
      </c>
      <c r="FTI299" s="3">
        <v>93205</v>
      </c>
      <c r="FTJ299" s="3">
        <v>93205</v>
      </c>
      <c r="FTK299" s="3">
        <v>93205</v>
      </c>
      <c r="FTL299" s="3">
        <v>93205</v>
      </c>
      <c r="FTM299" s="3">
        <v>93205</v>
      </c>
      <c r="FTN299" s="3">
        <v>93205</v>
      </c>
      <c r="FTO299" s="3">
        <v>93205</v>
      </c>
      <c r="FTP299" s="3">
        <v>93205</v>
      </c>
      <c r="FTQ299" s="3">
        <v>93205</v>
      </c>
      <c r="FTR299" s="3">
        <v>93205</v>
      </c>
      <c r="FTS299" s="3">
        <v>93205</v>
      </c>
      <c r="FTT299" s="3">
        <v>93205</v>
      </c>
      <c r="FTU299" s="3">
        <v>93205</v>
      </c>
      <c r="FTV299" s="3">
        <v>93205</v>
      </c>
      <c r="FTW299" s="3">
        <v>93205</v>
      </c>
      <c r="FTX299" s="3">
        <v>93205</v>
      </c>
      <c r="FTY299" s="3">
        <v>93205</v>
      </c>
      <c r="FTZ299" s="3">
        <v>93205</v>
      </c>
      <c r="FUA299" s="3">
        <v>93205</v>
      </c>
      <c r="FUB299" s="3">
        <v>93205</v>
      </c>
      <c r="FUC299" s="3">
        <v>93205</v>
      </c>
      <c r="FUD299" s="3">
        <v>93205</v>
      </c>
      <c r="FUE299" s="3">
        <v>93205</v>
      </c>
      <c r="FUF299" s="3">
        <v>93205</v>
      </c>
      <c r="FUG299" s="3">
        <v>93205</v>
      </c>
      <c r="FUH299" s="3">
        <v>93205</v>
      </c>
      <c r="FUI299" s="3">
        <v>93205</v>
      </c>
      <c r="FUJ299" s="3">
        <v>93205</v>
      </c>
      <c r="FUK299" s="3">
        <v>93205</v>
      </c>
      <c r="FUL299" s="3">
        <v>93205</v>
      </c>
      <c r="FUM299" s="3">
        <v>93205</v>
      </c>
      <c r="FUN299" s="3">
        <v>93205</v>
      </c>
      <c r="FUO299" s="3">
        <v>93205</v>
      </c>
      <c r="FUP299" s="3">
        <v>93205</v>
      </c>
      <c r="FUQ299" s="3">
        <v>93205</v>
      </c>
      <c r="FUR299" s="3">
        <v>93205</v>
      </c>
      <c r="FUS299" s="3">
        <v>93205</v>
      </c>
      <c r="FUT299" s="3">
        <v>93205</v>
      </c>
      <c r="FUU299" s="3">
        <v>93205</v>
      </c>
      <c r="FUV299" s="3">
        <v>93205</v>
      </c>
      <c r="FUW299" s="3">
        <v>93205</v>
      </c>
      <c r="FUX299" s="3">
        <v>93205</v>
      </c>
      <c r="FUY299" s="3">
        <v>93205</v>
      </c>
      <c r="FUZ299" s="3">
        <v>93205</v>
      </c>
      <c r="FVA299" s="3">
        <v>93205</v>
      </c>
      <c r="FVB299" s="3">
        <v>93205</v>
      </c>
      <c r="FVC299" s="3">
        <v>93205</v>
      </c>
      <c r="FVD299" s="3">
        <v>93205</v>
      </c>
      <c r="FVE299" s="3">
        <v>93205</v>
      </c>
      <c r="FVF299" s="3">
        <v>93205</v>
      </c>
      <c r="FVG299" s="3">
        <v>93205</v>
      </c>
      <c r="FVH299" s="3">
        <v>93205</v>
      </c>
      <c r="FVI299" s="3">
        <v>93205</v>
      </c>
      <c r="FVJ299" s="3">
        <v>93205</v>
      </c>
      <c r="FVK299" s="3">
        <v>93205</v>
      </c>
      <c r="FVL299" s="3">
        <v>93205</v>
      </c>
      <c r="FVM299" s="3">
        <v>93205</v>
      </c>
      <c r="FVN299" s="3">
        <v>93205</v>
      </c>
      <c r="FVO299" s="3">
        <v>93205</v>
      </c>
      <c r="FVP299" s="3">
        <v>93205</v>
      </c>
      <c r="FVQ299" s="3">
        <v>93205</v>
      </c>
      <c r="FVR299" s="3">
        <v>93205</v>
      </c>
      <c r="FVS299" s="3">
        <v>93205</v>
      </c>
      <c r="FVT299" s="3">
        <v>93205</v>
      </c>
      <c r="FVU299" s="3">
        <v>93205</v>
      </c>
      <c r="FVV299" s="3">
        <v>93205</v>
      </c>
      <c r="FVW299" s="3">
        <v>93205</v>
      </c>
      <c r="FVX299" s="3">
        <v>93205</v>
      </c>
      <c r="FVY299" s="3">
        <v>93205</v>
      </c>
      <c r="FVZ299" s="3">
        <v>93205</v>
      </c>
      <c r="FWA299" s="3">
        <v>93205</v>
      </c>
      <c r="FWB299" s="3">
        <v>93205</v>
      </c>
      <c r="FWC299" s="3">
        <v>93205</v>
      </c>
      <c r="FWD299" s="3">
        <v>93205</v>
      </c>
      <c r="FWE299" s="3">
        <v>93205</v>
      </c>
      <c r="FWF299" s="3">
        <v>93205</v>
      </c>
      <c r="FWG299" s="3">
        <v>93205</v>
      </c>
      <c r="FWH299" s="3">
        <v>93205</v>
      </c>
      <c r="FWI299" s="3">
        <v>93205</v>
      </c>
      <c r="FWJ299" s="3">
        <v>93205</v>
      </c>
      <c r="FWK299" s="3">
        <v>93205</v>
      </c>
      <c r="FWL299" s="3">
        <v>93205</v>
      </c>
      <c r="FWM299" s="3">
        <v>93205</v>
      </c>
      <c r="FWN299" s="3">
        <v>93205</v>
      </c>
      <c r="FWO299" s="3">
        <v>93205</v>
      </c>
      <c r="FWP299" s="3">
        <v>93205</v>
      </c>
      <c r="FWQ299" s="3">
        <v>93205</v>
      </c>
      <c r="FWR299" s="3">
        <v>93205</v>
      </c>
      <c r="FWS299" s="3">
        <v>93205</v>
      </c>
      <c r="FWT299" s="3">
        <v>93205</v>
      </c>
      <c r="FWU299" s="3">
        <v>93205</v>
      </c>
      <c r="FWV299" s="3">
        <v>93205</v>
      </c>
      <c r="FWW299" s="3">
        <v>93205</v>
      </c>
      <c r="FWX299" s="3">
        <v>93205</v>
      </c>
      <c r="FWY299" s="3">
        <v>93205</v>
      </c>
      <c r="FWZ299" s="3">
        <v>93205</v>
      </c>
      <c r="FXA299" s="3">
        <v>93205</v>
      </c>
      <c r="FXB299" s="3">
        <v>93205</v>
      </c>
      <c r="FXC299" s="3">
        <v>93205</v>
      </c>
      <c r="FXD299" s="3">
        <v>93205</v>
      </c>
      <c r="FXE299" s="3">
        <v>93205</v>
      </c>
      <c r="FXF299" s="3">
        <v>93205</v>
      </c>
      <c r="FXG299" s="3">
        <v>93205</v>
      </c>
      <c r="FXH299" s="3">
        <v>93205</v>
      </c>
      <c r="FXI299" s="3">
        <v>93205</v>
      </c>
      <c r="FXJ299" s="3">
        <v>93205</v>
      </c>
      <c r="FXK299" s="3">
        <v>93205</v>
      </c>
      <c r="FXL299" s="3">
        <v>93205</v>
      </c>
      <c r="FXM299" s="3">
        <v>93205</v>
      </c>
      <c r="FXN299" s="3">
        <v>93205</v>
      </c>
      <c r="FXO299" s="3">
        <v>93205</v>
      </c>
      <c r="FXP299" s="3">
        <v>93205</v>
      </c>
      <c r="FXQ299" s="3">
        <v>93205</v>
      </c>
      <c r="FXR299" s="3">
        <v>93205</v>
      </c>
      <c r="FXS299" s="3">
        <v>93205</v>
      </c>
      <c r="FXT299" s="3">
        <v>93205</v>
      </c>
      <c r="FXU299" s="3">
        <v>93205</v>
      </c>
      <c r="FXV299" s="3">
        <v>93205</v>
      </c>
      <c r="FXW299" s="3">
        <v>93205</v>
      </c>
      <c r="FXX299" s="3">
        <v>93205</v>
      </c>
      <c r="FXY299" s="3">
        <v>93205</v>
      </c>
      <c r="FXZ299" s="3">
        <v>93205</v>
      </c>
      <c r="FYA299" s="3">
        <v>93205</v>
      </c>
      <c r="FYB299" s="3">
        <v>93205</v>
      </c>
      <c r="FYC299" s="3">
        <v>93205</v>
      </c>
      <c r="FYD299" s="3">
        <v>93205</v>
      </c>
      <c r="FYE299" s="3">
        <v>93205</v>
      </c>
      <c r="FYF299" s="3">
        <v>93205</v>
      </c>
      <c r="FYG299" s="3">
        <v>93205</v>
      </c>
      <c r="FYH299" s="3">
        <v>93205</v>
      </c>
      <c r="FYI299" s="3">
        <v>93205</v>
      </c>
      <c r="FYJ299" s="3">
        <v>93205</v>
      </c>
      <c r="FYK299" s="3">
        <v>93205</v>
      </c>
      <c r="FYL299" s="3">
        <v>93205</v>
      </c>
      <c r="FYM299" s="3">
        <v>93205</v>
      </c>
      <c r="FYN299" s="3">
        <v>93205</v>
      </c>
      <c r="FYO299" s="3">
        <v>93205</v>
      </c>
      <c r="FYP299" s="3">
        <v>93205</v>
      </c>
      <c r="FYQ299" s="3">
        <v>93205</v>
      </c>
      <c r="FYR299" s="3">
        <v>93205</v>
      </c>
      <c r="FYS299" s="3">
        <v>93205</v>
      </c>
      <c r="FYT299" s="3">
        <v>93205</v>
      </c>
      <c r="FYU299" s="3">
        <v>93205</v>
      </c>
      <c r="FYV299" s="3">
        <v>93205</v>
      </c>
      <c r="FYW299" s="3">
        <v>93205</v>
      </c>
      <c r="FYX299" s="3">
        <v>93205</v>
      </c>
      <c r="FYY299" s="3">
        <v>93205</v>
      </c>
      <c r="FYZ299" s="3">
        <v>93205</v>
      </c>
      <c r="FZA299" s="3">
        <v>93205</v>
      </c>
      <c r="FZB299" s="3">
        <v>93205</v>
      </c>
      <c r="FZC299" s="3">
        <v>93205</v>
      </c>
      <c r="FZD299" s="3">
        <v>93205</v>
      </c>
      <c r="FZE299" s="3">
        <v>93205</v>
      </c>
      <c r="FZF299" s="3">
        <v>93205</v>
      </c>
      <c r="FZG299" s="3">
        <v>93205</v>
      </c>
      <c r="FZH299" s="3">
        <v>93205</v>
      </c>
      <c r="FZI299" s="3">
        <v>93205</v>
      </c>
      <c r="FZJ299" s="3">
        <v>93205</v>
      </c>
      <c r="FZK299" s="3">
        <v>93205</v>
      </c>
      <c r="FZL299" s="3">
        <v>93205</v>
      </c>
      <c r="FZM299" s="3">
        <v>93205</v>
      </c>
      <c r="FZN299" s="3">
        <v>93205</v>
      </c>
      <c r="FZO299" s="3">
        <v>93205</v>
      </c>
      <c r="FZP299" s="3">
        <v>93205</v>
      </c>
      <c r="FZQ299" s="3">
        <v>93205</v>
      </c>
      <c r="FZR299" s="3">
        <v>93205</v>
      </c>
      <c r="FZS299" s="3">
        <v>93205</v>
      </c>
      <c r="FZT299" s="3">
        <v>93205</v>
      </c>
      <c r="FZU299" s="3">
        <v>93205</v>
      </c>
      <c r="FZV299" s="3">
        <v>93205</v>
      </c>
      <c r="FZW299" s="3">
        <v>93205</v>
      </c>
      <c r="FZX299" s="3">
        <v>93205</v>
      </c>
      <c r="FZY299" s="3">
        <v>93205</v>
      </c>
      <c r="FZZ299" s="3">
        <v>93205</v>
      </c>
      <c r="GAA299" s="3">
        <v>93205</v>
      </c>
      <c r="GAB299" s="3">
        <v>93205</v>
      </c>
      <c r="GAC299" s="3">
        <v>93205</v>
      </c>
      <c r="GAD299" s="3">
        <v>93205</v>
      </c>
      <c r="GAE299" s="3">
        <v>93205</v>
      </c>
      <c r="GAF299" s="3">
        <v>93205</v>
      </c>
      <c r="GAG299" s="3">
        <v>93205</v>
      </c>
      <c r="GAH299" s="3">
        <v>93205</v>
      </c>
      <c r="GAI299" s="3">
        <v>93205</v>
      </c>
      <c r="GAJ299" s="3">
        <v>93205</v>
      </c>
      <c r="GAK299" s="3">
        <v>93205</v>
      </c>
      <c r="GAL299" s="3">
        <v>93205</v>
      </c>
      <c r="GAM299" s="3">
        <v>93205</v>
      </c>
      <c r="GAN299" s="3">
        <v>93205</v>
      </c>
      <c r="GAO299" s="3">
        <v>93205</v>
      </c>
      <c r="GAP299" s="3">
        <v>93205</v>
      </c>
      <c r="GAQ299" s="3">
        <v>93205</v>
      </c>
      <c r="GAR299" s="3">
        <v>93205</v>
      </c>
      <c r="GAS299" s="3">
        <v>93205</v>
      </c>
      <c r="GAT299" s="3">
        <v>93205</v>
      </c>
      <c r="GAU299" s="3">
        <v>93205</v>
      </c>
      <c r="GAV299" s="3">
        <v>93205</v>
      </c>
      <c r="GAW299" s="3">
        <v>93205</v>
      </c>
      <c r="GAX299" s="3">
        <v>93205</v>
      </c>
      <c r="GAY299" s="3">
        <v>93205</v>
      </c>
      <c r="GAZ299" s="3">
        <v>93205</v>
      </c>
      <c r="GBA299" s="3">
        <v>93205</v>
      </c>
      <c r="GBB299" s="3">
        <v>93205</v>
      </c>
      <c r="GBC299" s="3">
        <v>93205</v>
      </c>
      <c r="GBD299" s="3">
        <v>93205</v>
      </c>
      <c r="GBE299" s="3">
        <v>93205</v>
      </c>
      <c r="GBF299" s="3">
        <v>93205</v>
      </c>
      <c r="GBG299" s="3">
        <v>93205</v>
      </c>
      <c r="GBH299" s="3">
        <v>93205</v>
      </c>
      <c r="GBI299" s="3">
        <v>93205</v>
      </c>
      <c r="GBJ299" s="3">
        <v>93205</v>
      </c>
      <c r="GBK299" s="3">
        <v>93205</v>
      </c>
      <c r="GBL299" s="3">
        <v>93205</v>
      </c>
      <c r="GBM299" s="3">
        <v>93205</v>
      </c>
      <c r="GBN299" s="3">
        <v>93205</v>
      </c>
      <c r="GBO299" s="3">
        <v>93205</v>
      </c>
      <c r="GBP299" s="3">
        <v>93205</v>
      </c>
      <c r="GBQ299" s="3">
        <v>93205</v>
      </c>
      <c r="GBR299" s="3">
        <v>93205</v>
      </c>
      <c r="GBS299" s="3">
        <v>93205</v>
      </c>
      <c r="GBT299" s="3">
        <v>93205</v>
      </c>
      <c r="GBU299" s="3">
        <v>93205</v>
      </c>
      <c r="GBV299" s="3">
        <v>93205</v>
      </c>
      <c r="GBW299" s="3">
        <v>93205</v>
      </c>
      <c r="GBX299" s="3">
        <v>93205</v>
      </c>
      <c r="GBY299" s="3">
        <v>93205</v>
      </c>
      <c r="GBZ299" s="3">
        <v>93205</v>
      </c>
      <c r="GCA299" s="3">
        <v>93205</v>
      </c>
      <c r="GCB299" s="3">
        <v>93205</v>
      </c>
      <c r="GCC299" s="3">
        <v>93205</v>
      </c>
      <c r="GCD299" s="3">
        <v>93205</v>
      </c>
      <c r="GCE299" s="3">
        <v>93205</v>
      </c>
      <c r="GCF299" s="3">
        <v>93205</v>
      </c>
      <c r="GCG299" s="3">
        <v>93205</v>
      </c>
      <c r="GCH299" s="3">
        <v>93205</v>
      </c>
      <c r="GCI299" s="3">
        <v>93205</v>
      </c>
      <c r="GCJ299" s="3">
        <v>93205</v>
      </c>
      <c r="GCK299" s="3">
        <v>93205</v>
      </c>
      <c r="GCL299" s="3">
        <v>93205</v>
      </c>
      <c r="GCM299" s="3">
        <v>93205</v>
      </c>
      <c r="GCN299" s="3">
        <v>93205</v>
      </c>
      <c r="GCO299" s="3">
        <v>93205</v>
      </c>
      <c r="GCP299" s="3">
        <v>93205</v>
      </c>
      <c r="GCQ299" s="3">
        <v>93205</v>
      </c>
      <c r="GCR299" s="3">
        <v>93205</v>
      </c>
      <c r="GCS299" s="3">
        <v>93205</v>
      </c>
      <c r="GCT299" s="3">
        <v>93205</v>
      </c>
      <c r="GCU299" s="3">
        <v>93205</v>
      </c>
      <c r="GCV299" s="3">
        <v>93205</v>
      </c>
      <c r="GCW299" s="3">
        <v>93205</v>
      </c>
      <c r="GCX299" s="3">
        <v>93205</v>
      </c>
      <c r="GCY299" s="3">
        <v>93205</v>
      </c>
      <c r="GCZ299" s="3">
        <v>93205</v>
      </c>
      <c r="GDA299" s="3">
        <v>93205</v>
      </c>
      <c r="GDB299" s="3">
        <v>93205</v>
      </c>
      <c r="GDC299" s="3">
        <v>93205</v>
      </c>
      <c r="GDD299" s="3">
        <v>93205</v>
      </c>
      <c r="GDE299" s="3">
        <v>93205</v>
      </c>
      <c r="GDF299" s="3">
        <v>93205</v>
      </c>
      <c r="GDG299" s="3">
        <v>93205</v>
      </c>
      <c r="GDH299" s="3">
        <v>93205</v>
      </c>
      <c r="GDI299" s="3">
        <v>93205</v>
      </c>
      <c r="GDJ299" s="3">
        <v>93205</v>
      </c>
      <c r="GDK299" s="3">
        <v>93205</v>
      </c>
      <c r="GDL299" s="3">
        <v>93205</v>
      </c>
      <c r="GDM299" s="3">
        <v>93205</v>
      </c>
      <c r="GDN299" s="3">
        <v>93205</v>
      </c>
      <c r="GDO299" s="3">
        <v>93205</v>
      </c>
      <c r="GDP299" s="3">
        <v>93205</v>
      </c>
      <c r="GDQ299" s="3">
        <v>93205</v>
      </c>
      <c r="GDR299" s="3">
        <v>93205</v>
      </c>
      <c r="GDS299" s="3">
        <v>93205</v>
      </c>
      <c r="GDT299" s="3">
        <v>93205</v>
      </c>
      <c r="GDU299" s="3">
        <v>93205</v>
      </c>
      <c r="GDV299" s="3">
        <v>93205</v>
      </c>
      <c r="GDW299" s="3">
        <v>93205</v>
      </c>
      <c r="GDX299" s="3">
        <v>93205</v>
      </c>
      <c r="GDY299" s="3">
        <v>93205</v>
      </c>
      <c r="GDZ299" s="3">
        <v>93205</v>
      </c>
      <c r="GEA299" s="3">
        <v>93205</v>
      </c>
      <c r="GEB299" s="3">
        <v>93205</v>
      </c>
      <c r="GEC299" s="3">
        <v>93205</v>
      </c>
      <c r="GED299" s="3">
        <v>93205</v>
      </c>
      <c r="GEE299" s="3">
        <v>93205</v>
      </c>
      <c r="GEF299" s="3">
        <v>93205</v>
      </c>
      <c r="GEG299" s="3">
        <v>93205</v>
      </c>
      <c r="GEH299" s="3">
        <v>93205</v>
      </c>
      <c r="GEI299" s="3">
        <v>93205</v>
      </c>
      <c r="GEJ299" s="3">
        <v>93205</v>
      </c>
      <c r="GEK299" s="3">
        <v>93205</v>
      </c>
      <c r="GEL299" s="3">
        <v>93205</v>
      </c>
      <c r="GEM299" s="3">
        <v>93205</v>
      </c>
      <c r="GEN299" s="3">
        <v>93205</v>
      </c>
      <c r="GEO299" s="3">
        <v>93205</v>
      </c>
      <c r="GEP299" s="3">
        <v>93205</v>
      </c>
      <c r="GEQ299" s="3">
        <v>93205</v>
      </c>
      <c r="GER299" s="3">
        <v>93205</v>
      </c>
      <c r="GES299" s="3">
        <v>93205</v>
      </c>
      <c r="GET299" s="3">
        <v>93205</v>
      </c>
      <c r="GEU299" s="3">
        <v>93205</v>
      </c>
      <c r="GEV299" s="3">
        <v>93205</v>
      </c>
      <c r="GEW299" s="3">
        <v>93205</v>
      </c>
      <c r="GEX299" s="3">
        <v>93205</v>
      </c>
      <c r="GEY299" s="3">
        <v>93205</v>
      </c>
      <c r="GEZ299" s="3">
        <v>93205</v>
      </c>
      <c r="GFA299" s="3">
        <v>93205</v>
      </c>
      <c r="GFB299" s="3">
        <v>93205</v>
      </c>
      <c r="GFC299" s="3">
        <v>93205</v>
      </c>
      <c r="GFD299" s="3">
        <v>93205</v>
      </c>
      <c r="GFE299" s="3">
        <v>93205</v>
      </c>
      <c r="GFF299" s="3">
        <v>93205</v>
      </c>
      <c r="GFG299" s="3">
        <v>93205</v>
      </c>
      <c r="GFH299" s="3">
        <v>93205</v>
      </c>
      <c r="GFI299" s="3">
        <v>93205</v>
      </c>
      <c r="GFJ299" s="3">
        <v>93205</v>
      </c>
      <c r="GFK299" s="3">
        <v>93205</v>
      </c>
      <c r="GFL299" s="3">
        <v>93205</v>
      </c>
      <c r="GFM299" s="3">
        <v>93205</v>
      </c>
      <c r="GFN299" s="3">
        <v>93205</v>
      </c>
      <c r="GFO299" s="3">
        <v>93205</v>
      </c>
      <c r="GFP299" s="3">
        <v>93205</v>
      </c>
      <c r="GFQ299" s="3">
        <v>93205</v>
      </c>
      <c r="GFR299" s="3">
        <v>93205</v>
      </c>
      <c r="GFS299" s="3">
        <v>93205</v>
      </c>
      <c r="GFT299" s="3">
        <v>93205</v>
      </c>
      <c r="GFU299" s="3">
        <v>93205</v>
      </c>
      <c r="GFV299" s="3">
        <v>93205</v>
      </c>
      <c r="GFW299" s="3">
        <v>93205</v>
      </c>
      <c r="GFX299" s="3">
        <v>93205</v>
      </c>
      <c r="GFY299" s="3">
        <v>93205</v>
      </c>
      <c r="GFZ299" s="3">
        <v>93205</v>
      </c>
      <c r="GGA299" s="3">
        <v>93205</v>
      </c>
      <c r="GGB299" s="3">
        <v>93205</v>
      </c>
      <c r="GGC299" s="3">
        <v>93205</v>
      </c>
      <c r="GGD299" s="3">
        <v>93205</v>
      </c>
      <c r="GGE299" s="3">
        <v>93205</v>
      </c>
      <c r="GGF299" s="3">
        <v>93205</v>
      </c>
      <c r="GGG299" s="3">
        <v>93205</v>
      </c>
      <c r="GGH299" s="3">
        <v>93205</v>
      </c>
      <c r="GGI299" s="3">
        <v>93205</v>
      </c>
      <c r="GGJ299" s="3">
        <v>93205</v>
      </c>
      <c r="GGK299" s="3">
        <v>93205</v>
      </c>
      <c r="GGL299" s="3">
        <v>93205</v>
      </c>
      <c r="GGM299" s="3">
        <v>93205</v>
      </c>
      <c r="GGN299" s="3">
        <v>93205</v>
      </c>
      <c r="GGO299" s="3">
        <v>93205</v>
      </c>
      <c r="GGP299" s="3">
        <v>93205</v>
      </c>
      <c r="GGQ299" s="3">
        <v>93205</v>
      </c>
      <c r="GGR299" s="3">
        <v>93205</v>
      </c>
      <c r="GGS299" s="3">
        <v>93205</v>
      </c>
      <c r="GGT299" s="3">
        <v>93205</v>
      </c>
      <c r="GGU299" s="3">
        <v>93205</v>
      </c>
      <c r="GGV299" s="3">
        <v>93205</v>
      </c>
      <c r="GGW299" s="3">
        <v>93205</v>
      </c>
      <c r="GGX299" s="3">
        <v>93205</v>
      </c>
      <c r="GGY299" s="3">
        <v>93205</v>
      </c>
      <c r="GGZ299" s="3">
        <v>93205</v>
      </c>
      <c r="GHA299" s="3">
        <v>93205</v>
      </c>
      <c r="GHB299" s="3">
        <v>93205</v>
      </c>
      <c r="GHC299" s="3">
        <v>93205</v>
      </c>
      <c r="GHD299" s="3">
        <v>93205</v>
      </c>
      <c r="GHE299" s="3">
        <v>93205</v>
      </c>
      <c r="GHF299" s="3">
        <v>93205</v>
      </c>
      <c r="GHG299" s="3">
        <v>93205</v>
      </c>
      <c r="GHH299" s="3">
        <v>93205</v>
      </c>
      <c r="GHI299" s="3">
        <v>93205</v>
      </c>
      <c r="GHJ299" s="3">
        <v>93205</v>
      </c>
      <c r="GHK299" s="3">
        <v>93205</v>
      </c>
      <c r="GHL299" s="3">
        <v>93205</v>
      </c>
      <c r="GHM299" s="3">
        <v>93205</v>
      </c>
      <c r="GHN299" s="3">
        <v>93205</v>
      </c>
      <c r="GHO299" s="3">
        <v>93205</v>
      </c>
      <c r="GHP299" s="3">
        <v>93205</v>
      </c>
      <c r="GHQ299" s="3">
        <v>93205</v>
      </c>
      <c r="GHR299" s="3">
        <v>93205</v>
      </c>
      <c r="GHS299" s="3">
        <v>93205</v>
      </c>
      <c r="GHT299" s="3">
        <v>93205</v>
      </c>
      <c r="GHU299" s="3">
        <v>93205</v>
      </c>
      <c r="GHV299" s="3">
        <v>93205</v>
      </c>
      <c r="GHW299" s="3">
        <v>93205</v>
      </c>
      <c r="GHX299" s="3">
        <v>93205</v>
      </c>
      <c r="GHY299" s="3">
        <v>93205</v>
      </c>
      <c r="GHZ299" s="3">
        <v>93205</v>
      </c>
      <c r="GIA299" s="3">
        <v>93205</v>
      </c>
      <c r="GIB299" s="3">
        <v>93205</v>
      </c>
      <c r="GIC299" s="3">
        <v>93205</v>
      </c>
      <c r="GID299" s="3">
        <v>93205</v>
      </c>
      <c r="GIE299" s="3">
        <v>93205</v>
      </c>
      <c r="GIF299" s="3">
        <v>93205</v>
      </c>
      <c r="GIG299" s="3">
        <v>93205</v>
      </c>
      <c r="GIH299" s="3">
        <v>93205</v>
      </c>
      <c r="GII299" s="3">
        <v>93205</v>
      </c>
      <c r="GIJ299" s="3">
        <v>93205</v>
      </c>
      <c r="GIK299" s="3">
        <v>93205</v>
      </c>
      <c r="GIL299" s="3">
        <v>93205</v>
      </c>
      <c r="GIM299" s="3">
        <v>93205</v>
      </c>
      <c r="GIN299" s="3">
        <v>93205</v>
      </c>
      <c r="GIO299" s="3">
        <v>93205</v>
      </c>
      <c r="GIP299" s="3">
        <v>93205</v>
      </c>
      <c r="GIQ299" s="3">
        <v>93205</v>
      </c>
      <c r="GIR299" s="3">
        <v>93205</v>
      </c>
      <c r="GIS299" s="3">
        <v>93205</v>
      </c>
      <c r="GIT299" s="3">
        <v>93205</v>
      </c>
      <c r="GIU299" s="3">
        <v>93205</v>
      </c>
      <c r="GIV299" s="3">
        <v>93205</v>
      </c>
      <c r="GIW299" s="3">
        <v>93205</v>
      </c>
      <c r="GIX299" s="3">
        <v>93205</v>
      </c>
      <c r="GIY299" s="3">
        <v>93205</v>
      </c>
      <c r="GIZ299" s="3">
        <v>93205</v>
      </c>
      <c r="GJA299" s="3">
        <v>93205</v>
      </c>
      <c r="GJB299" s="3">
        <v>93205</v>
      </c>
      <c r="GJC299" s="3">
        <v>93205</v>
      </c>
      <c r="GJD299" s="3">
        <v>93205</v>
      </c>
      <c r="GJE299" s="3">
        <v>93205</v>
      </c>
      <c r="GJF299" s="3">
        <v>93205</v>
      </c>
      <c r="GJG299" s="3">
        <v>93205</v>
      </c>
      <c r="GJH299" s="3">
        <v>93205</v>
      </c>
      <c r="GJI299" s="3">
        <v>93205</v>
      </c>
      <c r="GJJ299" s="3">
        <v>93205</v>
      </c>
      <c r="GJK299" s="3">
        <v>93205</v>
      </c>
      <c r="GJL299" s="3">
        <v>93205</v>
      </c>
      <c r="GJM299" s="3">
        <v>93205</v>
      </c>
      <c r="GJN299" s="3">
        <v>93205</v>
      </c>
      <c r="GJO299" s="3">
        <v>93205</v>
      </c>
      <c r="GJP299" s="3">
        <v>93205</v>
      </c>
      <c r="GJQ299" s="3">
        <v>93205</v>
      </c>
      <c r="GJR299" s="3">
        <v>93205</v>
      </c>
      <c r="GJS299" s="3">
        <v>93205</v>
      </c>
      <c r="GJT299" s="3">
        <v>93205</v>
      </c>
      <c r="GJU299" s="3">
        <v>93205</v>
      </c>
      <c r="GJV299" s="3">
        <v>93205</v>
      </c>
      <c r="GJW299" s="3">
        <v>93205</v>
      </c>
      <c r="GJX299" s="3">
        <v>93205</v>
      </c>
      <c r="GJY299" s="3">
        <v>93205</v>
      </c>
      <c r="GJZ299" s="3">
        <v>93205</v>
      </c>
      <c r="GKA299" s="3">
        <v>93205</v>
      </c>
      <c r="GKB299" s="3">
        <v>93205</v>
      </c>
      <c r="GKC299" s="3">
        <v>93205</v>
      </c>
      <c r="GKD299" s="3">
        <v>93205</v>
      </c>
      <c r="GKE299" s="3">
        <v>93205</v>
      </c>
      <c r="GKF299" s="3">
        <v>93205</v>
      </c>
      <c r="GKG299" s="3">
        <v>93205</v>
      </c>
      <c r="GKH299" s="3">
        <v>93205</v>
      </c>
      <c r="GKI299" s="3">
        <v>93205</v>
      </c>
      <c r="GKJ299" s="3">
        <v>93205</v>
      </c>
      <c r="GKK299" s="3">
        <v>93205</v>
      </c>
      <c r="GKL299" s="3">
        <v>93205</v>
      </c>
      <c r="GKM299" s="3">
        <v>93205</v>
      </c>
      <c r="GKN299" s="3">
        <v>93205</v>
      </c>
      <c r="GKO299" s="3">
        <v>93205</v>
      </c>
      <c r="GKP299" s="3">
        <v>93205</v>
      </c>
      <c r="GKQ299" s="3">
        <v>93205</v>
      </c>
      <c r="GKR299" s="3">
        <v>93205</v>
      </c>
      <c r="GKS299" s="3">
        <v>93205</v>
      </c>
      <c r="GKT299" s="3">
        <v>93205</v>
      </c>
      <c r="GKU299" s="3">
        <v>93205</v>
      </c>
      <c r="GKV299" s="3">
        <v>93205</v>
      </c>
      <c r="GKW299" s="3">
        <v>93205</v>
      </c>
      <c r="GKX299" s="3">
        <v>93205</v>
      </c>
      <c r="GKY299" s="3">
        <v>93205</v>
      </c>
      <c r="GKZ299" s="3">
        <v>93205</v>
      </c>
      <c r="GLA299" s="3">
        <v>93205</v>
      </c>
      <c r="GLB299" s="3">
        <v>93205</v>
      </c>
      <c r="GLC299" s="3">
        <v>93205</v>
      </c>
      <c r="GLD299" s="3">
        <v>93205</v>
      </c>
      <c r="GLE299" s="3">
        <v>93205</v>
      </c>
      <c r="GLF299" s="3">
        <v>93205</v>
      </c>
      <c r="GLG299" s="3">
        <v>93205</v>
      </c>
      <c r="GLH299" s="3">
        <v>93205</v>
      </c>
      <c r="GLI299" s="3">
        <v>93205</v>
      </c>
      <c r="GLJ299" s="3">
        <v>93205</v>
      </c>
      <c r="GLK299" s="3">
        <v>93205</v>
      </c>
      <c r="GLL299" s="3">
        <v>93205</v>
      </c>
      <c r="GLM299" s="3">
        <v>93205</v>
      </c>
      <c r="GLN299" s="3">
        <v>93205</v>
      </c>
      <c r="GLO299" s="3">
        <v>93205</v>
      </c>
      <c r="GLP299" s="3">
        <v>93205</v>
      </c>
      <c r="GLQ299" s="3">
        <v>93205</v>
      </c>
      <c r="GLR299" s="3">
        <v>93205</v>
      </c>
      <c r="GLS299" s="3">
        <v>93205</v>
      </c>
      <c r="GLT299" s="3">
        <v>93205</v>
      </c>
      <c r="GLU299" s="3">
        <v>93205</v>
      </c>
      <c r="GLV299" s="3">
        <v>93205</v>
      </c>
      <c r="GLW299" s="3">
        <v>93205</v>
      </c>
      <c r="GLX299" s="3">
        <v>93205</v>
      </c>
      <c r="GLY299" s="3">
        <v>93205</v>
      </c>
      <c r="GLZ299" s="3">
        <v>93205</v>
      </c>
      <c r="GMA299" s="3">
        <v>93205</v>
      </c>
      <c r="GMB299" s="3">
        <v>93205</v>
      </c>
      <c r="GMC299" s="3">
        <v>93205</v>
      </c>
      <c r="GMD299" s="3">
        <v>93205</v>
      </c>
      <c r="GME299" s="3">
        <v>93205</v>
      </c>
      <c r="GMF299" s="3">
        <v>93205</v>
      </c>
      <c r="GMG299" s="3">
        <v>93205</v>
      </c>
      <c r="GMH299" s="3">
        <v>93205</v>
      </c>
      <c r="GMI299" s="3">
        <v>93205</v>
      </c>
      <c r="GMJ299" s="3">
        <v>93205</v>
      </c>
      <c r="GMK299" s="3">
        <v>93205</v>
      </c>
      <c r="GML299" s="3">
        <v>93205</v>
      </c>
      <c r="GMM299" s="3">
        <v>93205</v>
      </c>
      <c r="GMN299" s="3">
        <v>93205</v>
      </c>
      <c r="GMO299" s="3">
        <v>93205</v>
      </c>
      <c r="GMP299" s="3">
        <v>93205</v>
      </c>
      <c r="GMQ299" s="3">
        <v>93205</v>
      </c>
      <c r="GMR299" s="3">
        <v>93205</v>
      </c>
      <c r="GMS299" s="3">
        <v>93205</v>
      </c>
      <c r="GMT299" s="3">
        <v>93205</v>
      </c>
      <c r="GMU299" s="3">
        <v>93205</v>
      </c>
      <c r="GMV299" s="3">
        <v>93205</v>
      </c>
      <c r="GMW299" s="3">
        <v>93205</v>
      </c>
      <c r="GMX299" s="3">
        <v>93205</v>
      </c>
      <c r="GMY299" s="3">
        <v>93205</v>
      </c>
      <c r="GMZ299" s="3">
        <v>93205</v>
      </c>
      <c r="GNA299" s="3">
        <v>93205</v>
      </c>
      <c r="GNB299" s="3">
        <v>93205</v>
      </c>
      <c r="GNC299" s="3">
        <v>93205</v>
      </c>
      <c r="GND299" s="3">
        <v>93205</v>
      </c>
      <c r="GNE299" s="3">
        <v>93205</v>
      </c>
      <c r="GNF299" s="3">
        <v>93205</v>
      </c>
      <c r="GNG299" s="3">
        <v>93205</v>
      </c>
      <c r="GNH299" s="3">
        <v>93205</v>
      </c>
      <c r="GNI299" s="3">
        <v>93205</v>
      </c>
      <c r="GNJ299" s="3">
        <v>93205</v>
      </c>
      <c r="GNK299" s="3">
        <v>93205</v>
      </c>
      <c r="GNL299" s="3">
        <v>93205</v>
      </c>
      <c r="GNM299" s="3">
        <v>93205</v>
      </c>
      <c r="GNN299" s="3">
        <v>93205</v>
      </c>
      <c r="GNO299" s="3">
        <v>93205</v>
      </c>
      <c r="GNP299" s="3">
        <v>93205</v>
      </c>
      <c r="GNQ299" s="3">
        <v>93205</v>
      </c>
      <c r="GNR299" s="3">
        <v>93205</v>
      </c>
      <c r="GNS299" s="3">
        <v>93205</v>
      </c>
      <c r="GNT299" s="3">
        <v>93205</v>
      </c>
      <c r="GNU299" s="3">
        <v>93205</v>
      </c>
      <c r="GNV299" s="3">
        <v>93205</v>
      </c>
      <c r="GNW299" s="3">
        <v>93205</v>
      </c>
      <c r="GNX299" s="3">
        <v>93205</v>
      </c>
      <c r="GNY299" s="3">
        <v>93205</v>
      </c>
      <c r="GNZ299" s="3">
        <v>93205</v>
      </c>
      <c r="GOA299" s="3">
        <v>93205</v>
      </c>
      <c r="GOB299" s="3">
        <v>93205</v>
      </c>
      <c r="GOC299" s="3">
        <v>93205</v>
      </c>
      <c r="GOD299" s="3">
        <v>93205</v>
      </c>
      <c r="GOE299" s="3">
        <v>93205</v>
      </c>
      <c r="GOF299" s="3">
        <v>93205</v>
      </c>
      <c r="GOG299" s="3">
        <v>93205</v>
      </c>
      <c r="GOH299" s="3">
        <v>93205</v>
      </c>
      <c r="GOI299" s="3">
        <v>93205</v>
      </c>
      <c r="GOJ299" s="3">
        <v>93205</v>
      </c>
      <c r="GOK299" s="3">
        <v>93205</v>
      </c>
      <c r="GOL299" s="3">
        <v>93205</v>
      </c>
      <c r="GOM299" s="3">
        <v>93205</v>
      </c>
      <c r="GON299" s="3">
        <v>93205</v>
      </c>
      <c r="GOO299" s="3">
        <v>93205</v>
      </c>
      <c r="GOP299" s="3">
        <v>93205</v>
      </c>
      <c r="GOQ299" s="3">
        <v>93205</v>
      </c>
      <c r="GOR299" s="3">
        <v>93205</v>
      </c>
      <c r="GOS299" s="3">
        <v>93205</v>
      </c>
      <c r="GOT299" s="3">
        <v>93205</v>
      </c>
      <c r="GOU299" s="3">
        <v>93205</v>
      </c>
      <c r="GOV299" s="3">
        <v>93205</v>
      </c>
      <c r="GOW299" s="3">
        <v>93205</v>
      </c>
      <c r="GOX299" s="3">
        <v>93205</v>
      </c>
      <c r="GOY299" s="3">
        <v>93205</v>
      </c>
      <c r="GOZ299" s="3">
        <v>93205</v>
      </c>
      <c r="GPA299" s="3">
        <v>93205</v>
      </c>
      <c r="GPB299" s="3">
        <v>93205</v>
      </c>
      <c r="GPC299" s="3">
        <v>93205</v>
      </c>
      <c r="GPD299" s="3">
        <v>93205</v>
      </c>
      <c r="GPE299" s="3">
        <v>93205</v>
      </c>
      <c r="GPF299" s="3">
        <v>93205</v>
      </c>
      <c r="GPG299" s="3">
        <v>93205</v>
      </c>
      <c r="GPH299" s="3">
        <v>93205</v>
      </c>
      <c r="GPI299" s="3">
        <v>93205</v>
      </c>
      <c r="GPJ299" s="3">
        <v>93205</v>
      </c>
      <c r="GPK299" s="3">
        <v>93205</v>
      </c>
      <c r="GPL299" s="3">
        <v>93205</v>
      </c>
      <c r="GPM299" s="3">
        <v>93205</v>
      </c>
      <c r="GPN299" s="3">
        <v>93205</v>
      </c>
      <c r="GPO299" s="3">
        <v>93205</v>
      </c>
      <c r="GPP299" s="3">
        <v>93205</v>
      </c>
      <c r="GPQ299" s="3">
        <v>93205</v>
      </c>
      <c r="GPR299" s="3">
        <v>93205</v>
      </c>
      <c r="GPS299" s="3">
        <v>93205</v>
      </c>
      <c r="GPT299" s="3">
        <v>93205</v>
      </c>
      <c r="GPU299" s="3">
        <v>93205</v>
      </c>
      <c r="GPV299" s="3">
        <v>93205</v>
      </c>
      <c r="GPW299" s="3">
        <v>93205</v>
      </c>
      <c r="GPX299" s="3">
        <v>93205</v>
      </c>
      <c r="GPY299" s="3">
        <v>93205</v>
      </c>
      <c r="GPZ299" s="3">
        <v>93205</v>
      </c>
      <c r="GQA299" s="3">
        <v>93205</v>
      </c>
      <c r="GQB299" s="3">
        <v>93205</v>
      </c>
      <c r="GQC299" s="3">
        <v>93205</v>
      </c>
      <c r="GQD299" s="3">
        <v>93205</v>
      </c>
      <c r="GQE299" s="3">
        <v>93205</v>
      </c>
      <c r="GQF299" s="3">
        <v>93205</v>
      </c>
      <c r="GQG299" s="3">
        <v>93205</v>
      </c>
      <c r="GQH299" s="3">
        <v>93205</v>
      </c>
      <c r="GQI299" s="3">
        <v>93205</v>
      </c>
      <c r="GQJ299" s="3">
        <v>93205</v>
      </c>
      <c r="GQK299" s="3">
        <v>93205</v>
      </c>
      <c r="GQL299" s="3">
        <v>93205</v>
      </c>
      <c r="GQM299" s="3">
        <v>93205</v>
      </c>
      <c r="GQN299" s="3">
        <v>93205</v>
      </c>
      <c r="GQO299" s="3">
        <v>93205</v>
      </c>
      <c r="GQP299" s="3">
        <v>93205</v>
      </c>
      <c r="GQQ299" s="3">
        <v>93205</v>
      </c>
      <c r="GQR299" s="3">
        <v>93205</v>
      </c>
      <c r="GQS299" s="3">
        <v>93205</v>
      </c>
      <c r="GQT299" s="3">
        <v>93205</v>
      </c>
      <c r="GQU299" s="3">
        <v>93205</v>
      </c>
      <c r="GQV299" s="3">
        <v>93205</v>
      </c>
      <c r="GQW299" s="3">
        <v>93205</v>
      </c>
      <c r="GQX299" s="3">
        <v>93205</v>
      </c>
      <c r="GQY299" s="3">
        <v>93205</v>
      </c>
      <c r="GQZ299" s="3">
        <v>93205</v>
      </c>
      <c r="GRA299" s="3">
        <v>93205</v>
      </c>
      <c r="GRB299" s="3">
        <v>93205</v>
      </c>
      <c r="GRC299" s="3">
        <v>93205</v>
      </c>
      <c r="GRD299" s="3">
        <v>93205</v>
      </c>
      <c r="GRE299" s="3">
        <v>93205</v>
      </c>
      <c r="GRF299" s="3">
        <v>93205</v>
      </c>
      <c r="GRG299" s="3">
        <v>93205</v>
      </c>
      <c r="GRH299" s="3">
        <v>93205</v>
      </c>
      <c r="GRI299" s="3">
        <v>93205</v>
      </c>
      <c r="GRJ299" s="3">
        <v>93205</v>
      </c>
      <c r="GRK299" s="3">
        <v>93205</v>
      </c>
      <c r="GRL299" s="3">
        <v>93205</v>
      </c>
      <c r="GRM299" s="3">
        <v>93205</v>
      </c>
      <c r="GRN299" s="3">
        <v>93205</v>
      </c>
      <c r="GRO299" s="3">
        <v>93205</v>
      </c>
      <c r="GRP299" s="3">
        <v>93205</v>
      </c>
      <c r="GRQ299" s="3">
        <v>93205</v>
      </c>
      <c r="GRR299" s="3">
        <v>93205</v>
      </c>
      <c r="GRS299" s="3">
        <v>93205</v>
      </c>
      <c r="GRT299" s="3">
        <v>93205</v>
      </c>
      <c r="GRU299" s="3">
        <v>93205</v>
      </c>
      <c r="GRV299" s="3">
        <v>93205</v>
      </c>
      <c r="GRW299" s="3">
        <v>93205</v>
      </c>
      <c r="GRX299" s="3">
        <v>93205</v>
      </c>
      <c r="GRY299" s="3">
        <v>93205</v>
      </c>
      <c r="GRZ299" s="3">
        <v>93205</v>
      </c>
      <c r="GSA299" s="3">
        <v>93205</v>
      </c>
      <c r="GSB299" s="3">
        <v>93205</v>
      </c>
      <c r="GSC299" s="3">
        <v>93205</v>
      </c>
      <c r="GSD299" s="3">
        <v>93205</v>
      </c>
      <c r="GSE299" s="3">
        <v>93205</v>
      </c>
      <c r="GSF299" s="3">
        <v>93205</v>
      </c>
      <c r="GSG299" s="3">
        <v>93205</v>
      </c>
      <c r="GSH299" s="3">
        <v>93205</v>
      </c>
      <c r="GSI299" s="3">
        <v>93205</v>
      </c>
      <c r="GSJ299" s="3">
        <v>93205</v>
      </c>
      <c r="GSK299" s="3">
        <v>93205</v>
      </c>
      <c r="GSL299" s="3">
        <v>93205</v>
      </c>
      <c r="GSM299" s="3">
        <v>93205</v>
      </c>
      <c r="GSN299" s="3">
        <v>93205</v>
      </c>
      <c r="GSO299" s="3">
        <v>93205</v>
      </c>
      <c r="GSP299" s="3">
        <v>93205</v>
      </c>
      <c r="GSQ299" s="3">
        <v>93205</v>
      </c>
      <c r="GSR299" s="3">
        <v>93205</v>
      </c>
      <c r="GSS299" s="3">
        <v>93205</v>
      </c>
      <c r="GST299" s="3">
        <v>93205</v>
      </c>
      <c r="GSU299" s="3">
        <v>93205</v>
      </c>
      <c r="GSV299" s="3">
        <v>93205</v>
      </c>
      <c r="GSW299" s="3">
        <v>93205</v>
      </c>
      <c r="GSX299" s="3">
        <v>93205</v>
      </c>
      <c r="GSY299" s="3">
        <v>93205</v>
      </c>
      <c r="GSZ299" s="3">
        <v>93205</v>
      </c>
      <c r="GTA299" s="3">
        <v>93205</v>
      </c>
      <c r="GTB299" s="3">
        <v>93205</v>
      </c>
      <c r="GTC299" s="3">
        <v>93205</v>
      </c>
      <c r="GTD299" s="3">
        <v>93205</v>
      </c>
      <c r="GTE299" s="3">
        <v>93205</v>
      </c>
      <c r="GTF299" s="3">
        <v>93205</v>
      </c>
      <c r="GTG299" s="3">
        <v>93205</v>
      </c>
      <c r="GTH299" s="3">
        <v>93205</v>
      </c>
      <c r="GTI299" s="3">
        <v>93205</v>
      </c>
      <c r="GTJ299" s="3">
        <v>93205</v>
      </c>
      <c r="GTK299" s="3">
        <v>93205</v>
      </c>
      <c r="GTL299" s="3">
        <v>93205</v>
      </c>
      <c r="GTM299" s="3">
        <v>93205</v>
      </c>
      <c r="GTN299" s="3">
        <v>93205</v>
      </c>
      <c r="GTO299" s="3">
        <v>93205</v>
      </c>
      <c r="GTP299" s="3">
        <v>93205</v>
      </c>
      <c r="GTQ299" s="3">
        <v>93205</v>
      </c>
      <c r="GTR299" s="3">
        <v>93205</v>
      </c>
      <c r="GTS299" s="3">
        <v>93205</v>
      </c>
      <c r="GTT299" s="3">
        <v>93205</v>
      </c>
      <c r="GTU299" s="3">
        <v>93205</v>
      </c>
      <c r="GTV299" s="3">
        <v>93205</v>
      </c>
      <c r="GTW299" s="3">
        <v>93205</v>
      </c>
      <c r="GTX299" s="3">
        <v>93205</v>
      </c>
      <c r="GTY299" s="3">
        <v>93205</v>
      </c>
      <c r="GTZ299" s="3">
        <v>93205</v>
      </c>
      <c r="GUA299" s="3">
        <v>93205</v>
      </c>
      <c r="GUB299" s="3">
        <v>93205</v>
      </c>
      <c r="GUC299" s="3">
        <v>93205</v>
      </c>
      <c r="GUD299" s="3">
        <v>93205</v>
      </c>
      <c r="GUE299" s="3">
        <v>93205</v>
      </c>
      <c r="GUF299" s="3">
        <v>93205</v>
      </c>
      <c r="GUG299" s="3">
        <v>93205</v>
      </c>
      <c r="GUH299" s="3">
        <v>93205</v>
      </c>
      <c r="GUI299" s="3">
        <v>93205</v>
      </c>
      <c r="GUJ299" s="3">
        <v>93205</v>
      </c>
      <c r="GUK299" s="3">
        <v>93205</v>
      </c>
      <c r="GUL299" s="3">
        <v>93205</v>
      </c>
      <c r="GUM299" s="3">
        <v>93205</v>
      </c>
      <c r="GUN299" s="3">
        <v>93205</v>
      </c>
      <c r="GUO299" s="3">
        <v>93205</v>
      </c>
      <c r="GUP299" s="3">
        <v>93205</v>
      </c>
      <c r="GUQ299" s="3">
        <v>93205</v>
      </c>
      <c r="GUR299" s="3">
        <v>93205</v>
      </c>
      <c r="GUS299" s="3">
        <v>93205</v>
      </c>
      <c r="GUT299" s="3">
        <v>93205</v>
      </c>
      <c r="GUU299" s="3">
        <v>93205</v>
      </c>
      <c r="GUV299" s="3">
        <v>93205</v>
      </c>
      <c r="GUW299" s="3">
        <v>93205</v>
      </c>
      <c r="GUX299" s="3">
        <v>93205</v>
      </c>
      <c r="GUY299" s="3">
        <v>93205</v>
      </c>
      <c r="GUZ299" s="3">
        <v>93205</v>
      </c>
      <c r="GVA299" s="3">
        <v>93205</v>
      </c>
      <c r="GVB299" s="3">
        <v>93205</v>
      </c>
      <c r="GVC299" s="3">
        <v>93205</v>
      </c>
      <c r="GVD299" s="3">
        <v>93205</v>
      </c>
      <c r="GVE299" s="3">
        <v>93205</v>
      </c>
      <c r="GVF299" s="3">
        <v>93205</v>
      </c>
      <c r="GVG299" s="3">
        <v>93205</v>
      </c>
      <c r="GVH299" s="3">
        <v>93205</v>
      </c>
      <c r="GVI299" s="3">
        <v>93205</v>
      </c>
      <c r="GVJ299" s="3">
        <v>93205</v>
      </c>
      <c r="GVK299" s="3">
        <v>93205</v>
      </c>
      <c r="GVL299" s="3">
        <v>93205</v>
      </c>
      <c r="GVM299" s="3">
        <v>93205</v>
      </c>
      <c r="GVN299" s="3">
        <v>93205</v>
      </c>
      <c r="GVO299" s="3">
        <v>93205</v>
      </c>
      <c r="GVP299" s="3">
        <v>93205</v>
      </c>
      <c r="GVQ299" s="3">
        <v>93205</v>
      </c>
      <c r="GVR299" s="3">
        <v>93205</v>
      </c>
      <c r="GVS299" s="3">
        <v>93205</v>
      </c>
      <c r="GVT299" s="3">
        <v>93205</v>
      </c>
      <c r="GVU299" s="3">
        <v>93205</v>
      </c>
      <c r="GVV299" s="3">
        <v>93205</v>
      </c>
      <c r="GVW299" s="3">
        <v>93205</v>
      </c>
      <c r="GVX299" s="3">
        <v>93205</v>
      </c>
      <c r="GVY299" s="3">
        <v>93205</v>
      </c>
      <c r="GVZ299" s="3">
        <v>93205</v>
      </c>
      <c r="GWA299" s="3">
        <v>93205</v>
      </c>
      <c r="GWB299" s="3">
        <v>93205</v>
      </c>
      <c r="GWC299" s="3">
        <v>93205</v>
      </c>
      <c r="GWD299" s="3">
        <v>93205</v>
      </c>
      <c r="GWE299" s="3">
        <v>93205</v>
      </c>
      <c r="GWF299" s="3">
        <v>93205</v>
      </c>
      <c r="GWG299" s="3">
        <v>93205</v>
      </c>
      <c r="GWH299" s="3">
        <v>93205</v>
      </c>
      <c r="GWI299" s="3">
        <v>93205</v>
      </c>
      <c r="GWJ299" s="3">
        <v>93205</v>
      </c>
      <c r="GWK299" s="3">
        <v>93205</v>
      </c>
      <c r="GWL299" s="3">
        <v>93205</v>
      </c>
      <c r="GWM299" s="3">
        <v>93205</v>
      </c>
      <c r="GWN299" s="3">
        <v>93205</v>
      </c>
      <c r="GWO299" s="3">
        <v>93205</v>
      </c>
      <c r="GWP299" s="3">
        <v>93205</v>
      </c>
      <c r="GWQ299" s="3">
        <v>93205</v>
      </c>
      <c r="GWR299" s="3">
        <v>93205</v>
      </c>
      <c r="GWS299" s="3">
        <v>93205</v>
      </c>
      <c r="GWT299" s="3">
        <v>93205</v>
      </c>
      <c r="GWU299" s="3">
        <v>93205</v>
      </c>
      <c r="GWV299" s="3">
        <v>93205</v>
      </c>
      <c r="GWW299" s="3">
        <v>93205</v>
      </c>
      <c r="GWX299" s="3">
        <v>93205</v>
      </c>
      <c r="GWY299" s="3">
        <v>93205</v>
      </c>
      <c r="GWZ299" s="3">
        <v>93205</v>
      </c>
      <c r="GXA299" s="3">
        <v>93205</v>
      </c>
      <c r="GXB299" s="3">
        <v>93205</v>
      </c>
      <c r="GXC299" s="3">
        <v>93205</v>
      </c>
      <c r="GXD299" s="3">
        <v>93205</v>
      </c>
      <c r="GXE299" s="3">
        <v>93205</v>
      </c>
      <c r="GXF299" s="3">
        <v>93205</v>
      </c>
      <c r="GXG299" s="3">
        <v>93205</v>
      </c>
      <c r="GXH299" s="3">
        <v>93205</v>
      </c>
      <c r="GXI299" s="3">
        <v>93205</v>
      </c>
      <c r="GXJ299" s="3">
        <v>93205</v>
      </c>
      <c r="GXK299" s="3">
        <v>93205</v>
      </c>
      <c r="GXL299" s="3">
        <v>93205</v>
      </c>
      <c r="GXM299" s="3">
        <v>93205</v>
      </c>
      <c r="GXN299" s="3">
        <v>93205</v>
      </c>
      <c r="GXO299" s="3">
        <v>93205</v>
      </c>
      <c r="GXP299" s="3">
        <v>93205</v>
      </c>
      <c r="GXQ299" s="3">
        <v>93205</v>
      </c>
      <c r="GXR299" s="3">
        <v>93205</v>
      </c>
      <c r="GXS299" s="3">
        <v>93205</v>
      </c>
      <c r="GXT299" s="3">
        <v>93205</v>
      </c>
      <c r="GXU299" s="3">
        <v>93205</v>
      </c>
      <c r="GXV299" s="3">
        <v>93205</v>
      </c>
      <c r="GXW299" s="3">
        <v>93205</v>
      </c>
      <c r="GXX299" s="3">
        <v>93205</v>
      </c>
      <c r="GXY299" s="3">
        <v>93205</v>
      </c>
      <c r="GXZ299" s="3">
        <v>93205</v>
      </c>
      <c r="GYA299" s="3">
        <v>93205</v>
      </c>
      <c r="GYB299" s="3">
        <v>93205</v>
      </c>
      <c r="GYC299" s="3">
        <v>93205</v>
      </c>
      <c r="GYD299" s="3">
        <v>93205</v>
      </c>
      <c r="GYE299" s="3">
        <v>93205</v>
      </c>
      <c r="GYF299" s="3">
        <v>93205</v>
      </c>
      <c r="GYG299" s="3">
        <v>93205</v>
      </c>
      <c r="GYH299" s="3">
        <v>93205</v>
      </c>
      <c r="GYI299" s="3">
        <v>93205</v>
      </c>
      <c r="GYJ299" s="3">
        <v>93205</v>
      </c>
      <c r="GYK299" s="3">
        <v>93205</v>
      </c>
      <c r="GYL299" s="3">
        <v>93205</v>
      </c>
      <c r="GYM299" s="3">
        <v>93205</v>
      </c>
      <c r="GYN299" s="3">
        <v>93205</v>
      </c>
      <c r="GYO299" s="3">
        <v>93205</v>
      </c>
      <c r="GYP299" s="3">
        <v>93205</v>
      </c>
      <c r="GYQ299" s="3">
        <v>93205</v>
      </c>
      <c r="GYR299" s="3">
        <v>93205</v>
      </c>
      <c r="GYS299" s="3">
        <v>93205</v>
      </c>
      <c r="GYT299" s="3">
        <v>93205</v>
      </c>
      <c r="GYU299" s="3">
        <v>93205</v>
      </c>
      <c r="GYV299" s="3">
        <v>93205</v>
      </c>
      <c r="GYW299" s="3">
        <v>93205</v>
      </c>
      <c r="GYX299" s="3">
        <v>93205</v>
      </c>
      <c r="GYY299" s="3">
        <v>93205</v>
      </c>
      <c r="GYZ299" s="3">
        <v>93205</v>
      </c>
      <c r="GZA299" s="3">
        <v>93205</v>
      </c>
      <c r="GZB299" s="3">
        <v>93205</v>
      </c>
      <c r="GZC299" s="3">
        <v>93205</v>
      </c>
      <c r="GZD299" s="3">
        <v>93205</v>
      </c>
      <c r="GZE299" s="3">
        <v>93205</v>
      </c>
      <c r="GZF299" s="3">
        <v>93205</v>
      </c>
      <c r="GZG299" s="3">
        <v>93205</v>
      </c>
      <c r="GZH299" s="3">
        <v>93205</v>
      </c>
      <c r="GZI299" s="3">
        <v>93205</v>
      </c>
      <c r="GZJ299" s="3">
        <v>93205</v>
      </c>
      <c r="GZK299" s="3">
        <v>93205</v>
      </c>
      <c r="GZL299" s="3">
        <v>93205</v>
      </c>
      <c r="GZM299" s="3">
        <v>93205</v>
      </c>
      <c r="GZN299" s="3">
        <v>93205</v>
      </c>
      <c r="GZO299" s="3">
        <v>93205</v>
      </c>
      <c r="GZP299" s="3">
        <v>93205</v>
      </c>
      <c r="GZQ299" s="3">
        <v>93205</v>
      </c>
      <c r="GZR299" s="3">
        <v>93205</v>
      </c>
      <c r="GZS299" s="3">
        <v>93205</v>
      </c>
      <c r="GZT299" s="3">
        <v>93205</v>
      </c>
      <c r="GZU299" s="3">
        <v>93205</v>
      </c>
      <c r="GZV299" s="3">
        <v>93205</v>
      </c>
      <c r="GZW299" s="3">
        <v>93205</v>
      </c>
      <c r="GZX299" s="3">
        <v>93205</v>
      </c>
      <c r="GZY299" s="3">
        <v>93205</v>
      </c>
      <c r="GZZ299" s="3">
        <v>93205</v>
      </c>
      <c r="HAA299" s="3">
        <v>93205</v>
      </c>
      <c r="HAB299" s="3">
        <v>93205</v>
      </c>
      <c r="HAC299" s="3">
        <v>93205</v>
      </c>
      <c r="HAD299" s="3">
        <v>93205</v>
      </c>
      <c r="HAE299" s="3">
        <v>93205</v>
      </c>
      <c r="HAF299" s="3">
        <v>93205</v>
      </c>
      <c r="HAG299" s="3">
        <v>93205</v>
      </c>
      <c r="HAH299" s="3">
        <v>93205</v>
      </c>
      <c r="HAI299" s="3">
        <v>93205</v>
      </c>
      <c r="HAJ299" s="3">
        <v>93205</v>
      </c>
      <c r="HAK299" s="3">
        <v>93205</v>
      </c>
      <c r="HAL299" s="3">
        <v>93205</v>
      </c>
      <c r="HAM299" s="3">
        <v>93205</v>
      </c>
      <c r="HAN299" s="3">
        <v>93205</v>
      </c>
      <c r="HAO299" s="3">
        <v>93205</v>
      </c>
      <c r="HAP299" s="3">
        <v>93205</v>
      </c>
      <c r="HAQ299" s="3">
        <v>93205</v>
      </c>
      <c r="HAR299" s="3">
        <v>93205</v>
      </c>
      <c r="HAS299" s="3">
        <v>93205</v>
      </c>
      <c r="HAT299" s="3">
        <v>93205</v>
      </c>
      <c r="HAU299" s="3">
        <v>93205</v>
      </c>
      <c r="HAV299" s="3">
        <v>93205</v>
      </c>
      <c r="HAW299" s="3">
        <v>93205</v>
      </c>
      <c r="HAX299" s="3">
        <v>93205</v>
      </c>
      <c r="HAY299" s="3">
        <v>93205</v>
      </c>
      <c r="HAZ299" s="3">
        <v>93205</v>
      </c>
      <c r="HBA299" s="3">
        <v>93205</v>
      </c>
      <c r="HBB299" s="3">
        <v>93205</v>
      </c>
      <c r="HBC299" s="3">
        <v>93205</v>
      </c>
      <c r="HBD299" s="3">
        <v>93205</v>
      </c>
      <c r="HBE299" s="3">
        <v>93205</v>
      </c>
      <c r="HBF299" s="3">
        <v>93205</v>
      </c>
      <c r="HBG299" s="3">
        <v>93205</v>
      </c>
      <c r="HBH299" s="3">
        <v>93205</v>
      </c>
      <c r="HBI299" s="3">
        <v>93205</v>
      </c>
      <c r="HBJ299" s="3">
        <v>93205</v>
      </c>
      <c r="HBK299" s="3">
        <v>93205</v>
      </c>
      <c r="HBL299" s="3">
        <v>93205</v>
      </c>
      <c r="HBM299" s="3">
        <v>93205</v>
      </c>
      <c r="HBN299" s="3">
        <v>93205</v>
      </c>
      <c r="HBO299" s="3">
        <v>93205</v>
      </c>
      <c r="HBP299" s="3">
        <v>93205</v>
      </c>
      <c r="HBQ299" s="3">
        <v>93205</v>
      </c>
      <c r="HBR299" s="3">
        <v>93205</v>
      </c>
      <c r="HBS299" s="3">
        <v>93205</v>
      </c>
      <c r="HBT299" s="3">
        <v>93205</v>
      </c>
      <c r="HBU299" s="3">
        <v>93205</v>
      </c>
      <c r="HBV299" s="3">
        <v>93205</v>
      </c>
      <c r="HBW299" s="3">
        <v>93205</v>
      </c>
      <c r="HBX299" s="3">
        <v>93205</v>
      </c>
      <c r="HBY299" s="3">
        <v>93205</v>
      </c>
      <c r="HBZ299" s="3">
        <v>93205</v>
      </c>
      <c r="HCA299" s="3">
        <v>93205</v>
      </c>
      <c r="HCB299" s="3">
        <v>93205</v>
      </c>
      <c r="HCC299" s="3">
        <v>93205</v>
      </c>
      <c r="HCD299" s="3">
        <v>93205</v>
      </c>
      <c r="HCE299" s="3">
        <v>93205</v>
      </c>
      <c r="HCF299" s="3">
        <v>93205</v>
      </c>
      <c r="HCG299" s="3">
        <v>93205</v>
      </c>
      <c r="HCH299" s="3">
        <v>93205</v>
      </c>
      <c r="HCI299" s="3">
        <v>93205</v>
      </c>
      <c r="HCJ299" s="3">
        <v>93205</v>
      </c>
      <c r="HCK299" s="3">
        <v>93205</v>
      </c>
      <c r="HCL299" s="3">
        <v>93205</v>
      </c>
      <c r="HCM299" s="3">
        <v>93205</v>
      </c>
      <c r="HCN299" s="3">
        <v>93205</v>
      </c>
      <c r="HCO299" s="3">
        <v>93205</v>
      </c>
      <c r="HCP299" s="3">
        <v>93205</v>
      </c>
      <c r="HCQ299" s="3">
        <v>93205</v>
      </c>
      <c r="HCR299" s="3">
        <v>93205</v>
      </c>
      <c r="HCS299" s="3">
        <v>93205</v>
      </c>
      <c r="HCT299" s="3">
        <v>93205</v>
      </c>
      <c r="HCU299" s="3">
        <v>93205</v>
      </c>
      <c r="HCV299" s="3">
        <v>93205</v>
      </c>
      <c r="HCW299" s="3">
        <v>93205</v>
      </c>
      <c r="HCX299" s="3">
        <v>93205</v>
      </c>
      <c r="HCY299" s="3">
        <v>93205</v>
      </c>
      <c r="HCZ299" s="3">
        <v>93205</v>
      </c>
      <c r="HDA299" s="3">
        <v>93205</v>
      </c>
      <c r="HDB299" s="3">
        <v>93205</v>
      </c>
      <c r="HDC299" s="3">
        <v>93205</v>
      </c>
      <c r="HDD299" s="3">
        <v>93205</v>
      </c>
      <c r="HDE299" s="3">
        <v>93205</v>
      </c>
      <c r="HDF299" s="3">
        <v>93205</v>
      </c>
      <c r="HDG299" s="3">
        <v>93205</v>
      </c>
      <c r="HDH299" s="3">
        <v>93205</v>
      </c>
      <c r="HDI299" s="3">
        <v>93205</v>
      </c>
      <c r="HDJ299" s="3">
        <v>93205</v>
      </c>
      <c r="HDK299" s="3">
        <v>93205</v>
      </c>
      <c r="HDL299" s="3">
        <v>93205</v>
      </c>
      <c r="HDM299" s="3">
        <v>93205</v>
      </c>
      <c r="HDN299" s="3">
        <v>93205</v>
      </c>
      <c r="HDO299" s="3">
        <v>93205</v>
      </c>
      <c r="HDP299" s="3">
        <v>93205</v>
      </c>
      <c r="HDQ299" s="3">
        <v>93205</v>
      </c>
      <c r="HDR299" s="3">
        <v>93205</v>
      </c>
      <c r="HDS299" s="3">
        <v>93205</v>
      </c>
      <c r="HDT299" s="3">
        <v>93205</v>
      </c>
      <c r="HDU299" s="3">
        <v>93205</v>
      </c>
      <c r="HDV299" s="3">
        <v>93205</v>
      </c>
      <c r="HDW299" s="3">
        <v>93205</v>
      </c>
      <c r="HDX299" s="3">
        <v>93205</v>
      </c>
      <c r="HDY299" s="3">
        <v>93205</v>
      </c>
      <c r="HDZ299" s="3">
        <v>93205</v>
      </c>
      <c r="HEA299" s="3">
        <v>93205</v>
      </c>
      <c r="HEB299" s="3">
        <v>93205</v>
      </c>
      <c r="HEC299" s="3">
        <v>93205</v>
      </c>
      <c r="HED299" s="3">
        <v>93205</v>
      </c>
      <c r="HEE299" s="3">
        <v>93205</v>
      </c>
      <c r="HEF299" s="3">
        <v>93205</v>
      </c>
      <c r="HEG299" s="3">
        <v>93205</v>
      </c>
      <c r="HEH299" s="3">
        <v>93205</v>
      </c>
      <c r="HEI299" s="3">
        <v>93205</v>
      </c>
      <c r="HEJ299" s="3">
        <v>93205</v>
      </c>
      <c r="HEK299" s="3">
        <v>93205</v>
      </c>
      <c r="HEL299" s="3">
        <v>93205</v>
      </c>
      <c r="HEM299" s="3">
        <v>93205</v>
      </c>
      <c r="HEN299" s="3">
        <v>93205</v>
      </c>
      <c r="HEO299" s="3">
        <v>93205</v>
      </c>
      <c r="HEP299" s="3">
        <v>93205</v>
      </c>
      <c r="HEQ299" s="3">
        <v>93205</v>
      </c>
      <c r="HER299" s="3">
        <v>93205</v>
      </c>
      <c r="HES299" s="3">
        <v>93205</v>
      </c>
      <c r="HET299" s="3">
        <v>93205</v>
      </c>
      <c r="HEU299" s="3">
        <v>93205</v>
      </c>
      <c r="HEV299" s="3">
        <v>93205</v>
      </c>
      <c r="HEW299" s="3">
        <v>93205</v>
      </c>
      <c r="HEX299" s="3">
        <v>93205</v>
      </c>
      <c r="HEY299" s="3">
        <v>93205</v>
      </c>
      <c r="HEZ299" s="3">
        <v>93205</v>
      </c>
      <c r="HFA299" s="3">
        <v>93205</v>
      </c>
      <c r="HFB299" s="3">
        <v>93205</v>
      </c>
      <c r="HFC299" s="3">
        <v>93205</v>
      </c>
      <c r="HFD299" s="3">
        <v>93205</v>
      </c>
      <c r="HFE299" s="3">
        <v>93205</v>
      </c>
      <c r="HFF299" s="3">
        <v>93205</v>
      </c>
      <c r="HFG299" s="3">
        <v>93205</v>
      </c>
      <c r="HFH299" s="3">
        <v>93205</v>
      </c>
      <c r="HFI299" s="3">
        <v>93205</v>
      </c>
      <c r="HFJ299" s="3">
        <v>93205</v>
      </c>
      <c r="HFK299" s="3">
        <v>93205</v>
      </c>
      <c r="HFL299" s="3">
        <v>93205</v>
      </c>
      <c r="HFM299" s="3">
        <v>93205</v>
      </c>
      <c r="HFN299" s="3">
        <v>93205</v>
      </c>
      <c r="HFO299" s="3">
        <v>93205</v>
      </c>
      <c r="HFP299" s="3">
        <v>93205</v>
      </c>
      <c r="HFQ299" s="3">
        <v>93205</v>
      </c>
      <c r="HFR299" s="3">
        <v>93205</v>
      </c>
      <c r="HFS299" s="3">
        <v>93205</v>
      </c>
      <c r="HFT299" s="3">
        <v>93205</v>
      </c>
      <c r="HFU299" s="3">
        <v>93205</v>
      </c>
      <c r="HFV299" s="3">
        <v>93205</v>
      </c>
      <c r="HFW299" s="3">
        <v>93205</v>
      </c>
      <c r="HFX299" s="3">
        <v>93205</v>
      </c>
      <c r="HFY299" s="3">
        <v>93205</v>
      </c>
      <c r="HFZ299" s="3">
        <v>93205</v>
      </c>
      <c r="HGA299" s="3">
        <v>93205</v>
      </c>
      <c r="HGB299" s="3">
        <v>93205</v>
      </c>
      <c r="HGC299" s="3">
        <v>93205</v>
      </c>
      <c r="HGD299" s="3">
        <v>93205</v>
      </c>
      <c r="HGE299" s="3">
        <v>93205</v>
      </c>
      <c r="HGF299" s="3">
        <v>93205</v>
      </c>
      <c r="HGG299" s="3">
        <v>93205</v>
      </c>
      <c r="HGH299" s="3">
        <v>93205</v>
      </c>
      <c r="HGI299" s="3">
        <v>93205</v>
      </c>
      <c r="HGJ299" s="3">
        <v>93205</v>
      </c>
      <c r="HGK299" s="3">
        <v>93205</v>
      </c>
      <c r="HGL299" s="3">
        <v>93205</v>
      </c>
      <c r="HGM299" s="3">
        <v>93205</v>
      </c>
      <c r="HGN299" s="3">
        <v>93205</v>
      </c>
      <c r="HGO299" s="3">
        <v>93205</v>
      </c>
      <c r="HGP299" s="3">
        <v>93205</v>
      </c>
      <c r="HGQ299" s="3">
        <v>93205</v>
      </c>
      <c r="HGR299" s="3">
        <v>93205</v>
      </c>
      <c r="HGS299" s="3">
        <v>93205</v>
      </c>
      <c r="HGT299" s="3">
        <v>93205</v>
      </c>
      <c r="HGU299" s="3">
        <v>93205</v>
      </c>
      <c r="HGV299" s="3">
        <v>93205</v>
      </c>
      <c r="HGW299" s="3">
        <v>93205</v>
      </c>
      <c r="HGX299" s="3">
        <v>93205</v>
      </c>
      <c r="HGY299" s="3">
        <v>93205</v>
      </c>
      <c r="HGZ299" s="3">
        <v>93205</v>
      </c>
      <c r="HHA299" s="3">
        <v>93205</v>
      </c>
      <c r="HHB299" s="3">
        <v>93205</v>
      </c>
      <c r="HHC299" s="3">
        <v>93205</v>
      </c>
      <c r="HHD299" s="3">
        <v>93205</v>
      </c>
      <c r="HHE299" s="3">
        <v>93205</v>
      </c>
      <c r="HHF299" s="3">
        <v>93205</v>
      </c>
      <c r="HHG299" s="3">
        <v>93205</v>
      </c>
      <c r="HHH299" s="3">
        <v>93205</v>
      </c>
      <c r="HHI299" s="3">
        <v>93205</v>
      </c>
      <c r="HHJ299" s="3">
        <v>93205</v>
      </c>
      <c r="HHK299" s="3">
        <v>93205</v>
      </c>
      <c r="HHL299" s="3">
        <v>93205</v>
      </c>
      <c r="HHM299" s="3">
        <v>93205</v>
      </c>
      <c r="HHN299" s="3">
        <v>93205</v>
      </c>
      <c r="HHO299" s="3">
        <v>93205</v>
      </c>
      <c r="HHP299" s="3">
        <v>93205</v>
      </c>
      <c r="HHQ299" s="3">
        <v>93205</v>
      </c>
      <c r="HHR299" s="3">
        <v>93205</v>
      </c>
      <c r="HHS299" s="3">
        <v>93205</v>
      </c>
      <c r="HHT299" s="3">
        <v>93205</v>
      </c>
      <c r="HHU299" s="3">
        <v>93205</v>
      </c>
      <c r="HHV299" s="3">
        <v>93205</v>
      </c>
      <c r="HHW299" s="3">
        <v>93205</v>
      </c>
      <c r="HHX299" s="3">
        <v>93205</v>
      </c>
      <c r="HHY299" s="3">
        <v>93205</v>
      </c>
      <c r="HHZ299" s="3">
        <v>93205</v>
      </c>
      <c r="HIA299" s="3">
        <v>93205</v>
      </c>
      <c r="HIB299" s="3">
        <v>93205</v>
      </c>
      <c r="HIC299" s="3">
        <v>93205</v>
      </c>
      <c r="HID299" s="3">
        <v>93205</v>
      </c>
      <c r="HIE299" s="3">
        <v>93205</v>
      </c>
      <c r="HIF299" s="3">
        <v>93205</v>
      </c>
      <c r="HIG299" s="3">
        <v>93205</v>
      </c>
      <c r="HIH299" s="3">
        <v>93205</v>
      </c>
      <c r="HII299" s="3">
        <v>93205</v>
      </c>
      <c r="HIJ299" s="3">
        <v>93205</v>
      </c>
      <c r="HIK299" s="3">
        <v>93205</v>
      </c>
      <c r="HIL299" s="3">
        <v>93205</v>
      </c>
      <c r="HIM299" s="3">
        <v>93205</v>
      </c>
      <c r="HIN299" s="3">
        <v>93205</v>
      </c>
      <c r="HIO299" s="3">
        <v>93205</v>
      </c>
      <c r="HIP299" s="3">
        <v>93205</v>
      </c>
      <c r="HIQ299" s="3">
        <v>93205</v>
      </c>
      <c r="HIR299" s="3">
        <v>93205</v>
      </c>
      <c r="HIS299" s="3">
        <v>93205</v>
      </c>
      <c r="HIT299" s="3">
        <v>93205</v>
      </c>
      <c r="HIU299" s="3">
        <v>93205</v>
      </c>
      <c r="HIV299" s="3">
        <v>93205</v>
      </c>
      <c r="HIW299" s="3">
        <v>93205</v>
      </c>
      <c r="HIX299" s="3">
        <v>93205</v>
      </c>
      <c r="HIY299" s="3">
        <v>93205</v>
      </c>
      <c r="HIZ299" s="3">
        <v>93205</v>
      </c>
      <c r="HJA299" s="3">
        <v>93205</v>
      </c>
      <c r="HJB299" s="3">
        <v>93205</v>
      </c>
      <c r="HJC299" s="3">
        <v>93205</v>
      </c>
      <c r="HJD299" s="3">
        <v>93205</v>
      </c>
      <c r="HJE299" s="3">
        <v>93205</v>
      </c>
      <c r="HJF299" s="3">
        <v>93205</v>
      </c>
      <c r="HJG299" s="3">
        <v>93205</v>
      </c>
      <c r="HJH299" s="3">
        <v>93205</v>
      </c>
      <c r="HJI299" s="3">
        <v>93205</v>
      </c>
      <c r="HJJ299" s="3">
        <v>93205</v>
      </c>
      <c r="HJK299" s="3">
        <v>93205</v>
      </c>
      <c r="HJL299" s="3">
        <v>93205</v>
      </c>
      <c r="HJM299" s="3">
        <v>93205</v>
      </c>
      <c r="HJN299" s="3">
        <v>93205</v>
      </c>
      <c r="HJO299" s="3">
        <v>93205</v>
      </c>
      <c r="HJP299" s="3">
        <v>93205</v>
      </c>
      <c r="HJQ299" s="3">
        <v>93205</v>
      </c>
      <c r="HJR299" s="3">
        <v>93205</v>
      </c>
      <c r="HJS299" s="3">
        <v>93205</v>
      </c>
      <c r="HJT299" s="3">
        <v>93205</v>
      </c>
      <c r="HJU299" s="3">
        <v>93205</v>
      </c>
      <c r="HJV299" s="3">
        <v>93205</v>
      </c>
      <c r="HJW299" s="3">
        <v>93205</v>
      </c>
      <c r="HJX299" s="3">
        <v>93205</v>
      </c>
      <c r="HJY299" s="3">
        <v>93205</v>
      </c>
      <c r="HJZ299" s="3">
        <v>93205</v>
      </c>
      <c r="HKA299" s="3">
        <v>93205</v>
      </c>
      <c r="HKB299" s="3">
        <v>93205</v>
      </c>
      <c r="HKC299" s="3">
        <v>93205</v>
      </c>
      <c r="HKD299" s="3">
        <v>93205</v>
      </c>
      <c r="HKE299" s="3">
        <v>93205</v>
      </c>
      <c r="HKF299" s="3">
        <v>93205</v>
      </c>
      <c r="HKG299" s="3">
        <v>93205</v>
      </c>
      <c r="HKH299" s="3">
        <v>93205</v>
      </c>
      <c r="HKI299" s="3">
        <v>93205</v>
      </c>
      <c r="HKJ299" s="3">
        <v>93205</v>
      </c>
      <c r="HKK299" s="3">
        <v>93205</v>
      </c>
      <c r="HKL299" s="3">
        <v>93205</v>
      </c>
      <c r="HKM299" s="3">
        <v>93205</v>
      </c>
      <c r="HKN299" s="3">
        <v>93205</v>
      </c>
      <c r="HKO299" s="3">
        <v>93205</v>
      </c>
      <c r="HKP299" s="3">
        <v>93205</v>
      </c>
      <c r="HKQ299" s="3">
        <v>93205</v>
      </c>
      <c r="HKR299" s="3">
        <v>93205</v>
      </c>
      <c r="HKS299" s="3">
        <v>93205</v>
      </c>
      <c r="HKT299" s="3">
        <v>93205</v>
      </c>
      <c r="HKU299" s="3">
        <v>93205</v>
      </c>
      <c r="HKV299" s="3">
        <v>93205</v>
      </c>
      <c r="HKW299" s="3">
        <v>93205</v>
      </c>
      <c r="HKX299" s="3">
        <v>93205</v>
      </c>
      <c r="HKY299" s="3">
        <v>93205</v>
      </c>
      <c r="HKZ299" s="3">
        <v>93205</v>
      </c>
      <c r="HLA299" s="3">
        <v>93205</v>
      </c>
      <c r="HLB299" s="3">
        <v>93205</v>
      </c>
      <c r="HLC299" s="3">
        <v>93205</v>
      </c>
      <c r="HLD299" s="3">
        <v>93205</v>
      </c>
      <c r="HLE299" s="3">
        <v>93205</v>
      </c>
      <c r="HLF299" s="3">
        <v>93205</v>
      </c>
      <c r="HLG299" s="3">
        <v>93205</v>
      </c>
      <c r="HLH299" s="3">
        <v>93205</v>
      </c>
      <c r="HLI299" s="3">
        <v>93205</v>
      </c>
      <c r="HLJ299" s="3">
        <v>93205</v>
      </c>
      <c r="HLK299" s="3">
        <v>93205</v>
      </c>
      <c r="HLL299" s="3">
        <v>93205</v>
      </c>
      <c r="HLM299" s="3">
        <v>93205</v>
      </c>
      <c r="HLN299" s="3">
        <v>93205</v>
      </c>
      <c r="HLO299" s="3">
        <v>93205</v>
      </c>
      <c r="HLP299" s="3">
        <v>93205</v>
      </c>
      <c r="HLQ299" s="3">
        <v>93205</v>
      </c>
      <c r="HLR299" s="3">
        <v>93205</v>
      </c>
      <c r="HLS299" s="3">
        <v>93205</v>
      </c>
      <c r="HLT299" s="3">
        <v>93205</v>
      </c>
      <c r="HLU299" s="3">
        <v>93205</v>
      </c>
      <c r="HLV299" s="3">
        <v>93205</v>
      </c>
      <c r="HLW299" s="3">
        <v>93205</v>
      </c>
      <c r="HLX299" s="3">
        <v>93205</v>
      </c>
      <c r="HLY299" s="3">
        <v>93205</v>
      </c>
      <c r="HLZ299" s="3">
        <v>93205</v>
      </c>
      <c r="HMA299" s="3">
        <v>93205</v>
      </c>
      <c r="HMB299" s="3">
        <v>93205</v>
      </c>
      <c r="HMC299" s="3">
        <v>93205</v>
      </c>
      <c r="HMD299" s="3">
        <v>93205</v>
      </c>
      <c r="HME299" s="3">
        <v>93205</v>
      </c>
      <c r="HMF299" s="3">
        <v>93205</v>
      </c>
      <c r="HMG299" s="3">
        <v>93205</v>
      </c>
      <c r="HMH299" s="3">
        <v>93205</v>
      </c>
      <c r="HMI299" s="3">
        <v>93205</v>
      </c>
      <c r="HMJ299" s="3">
        <v>93205</v>
      </c>
      <c r="HMK299" s="3">
        <v>93205</v>
      </c>
      <c r="HML299" s="3">
        <v>93205</v>
      </c>
      <c r="HMM299" s="3">
        <v>93205</v>
      </c>
      <c r="HMN299" s="3">
        <v>93205</v>
      </c>
      <c r="HMO299" s="3">
        <v>93205</v>
      </c>
      <c r="HMP299" s="3">
        <v>93205</v>
      </c>
      <c r="HMQ299" s="3">
        <v>93205</v>
      </c>
      <c r="HMR299" s="3">
        <v>93205</v>
      </c>
      <c r="HMS299" s="3">
        <v>93205</v>
      </c>
      <c r="HMT299" s="3">
        <v>93205</v>
      </c>
      <c r="HMU299" s="3">
        <v>93205</v>
      </c>
      <c r="HMV299" s="3">
        <v>93205</v>
      </c>
      <c r="HMW299" s="3">
        <v>93205</v>
      </c>
      <c r="HMX299" s="3">
        <v>93205</v>
      </c>
      <c r="HMY299" s="3">
        <v>93205</v>
      </c>
      <c r="HMZ299" s="3">
        <v>93205</v>
      </c>
      <c r="HNA299" s="3">
        <v>93205</v>
      </c>
      <c r="HNB299" s="3">
        <v>93205</v>
      </c>
      <c r="HNC299" s="3">
        <v>93205</v>
      </c>
      <c r="HND299" s="3">
        <v>93205</v>
      </c>
      <c r="HNE299" s="3">
        <v>93205</v>
      </c>
      <c r="HNF299" s="3">
        <v>93205</v>
      </c>
      <c r="HNG299" s="3">
        <v>93205</v>
      </c>
      <c r="HNH299" s="3">
        <v>93205</v>
      </c>
      <c r="HNI299" s="3">
        <v>93205</v>
      </c>
      <c r="HNJ299" s="3">
        <v>93205</v>
      </c>
      <c r="HNK299" s="3">
        <v>93205</v>
      </c>
      <c r="HNL299" s="3">
        <v>93205</v>
      </c>
      <c r="HNM299" s="3">
        <v>93205</v>
      </c>
      <c r="HNN299" s="3">
        <v>93205</v>
      </c>
      <c r="HNO299" s="3">
        <v>93205</v>
      </c>
      <c r="HNP299" s="3">
        <v>93205</v>
      </c>
      <c r="HNQ299" s="3">
        <v>93205</v>
      </c>
      <c r="HNR299" s="3">
        <v>93205</v>
      </c>
      <c r="HNS299" s="3">
        <v>93205</v>
      </c>
      <c r="HNT299" s="3">
        <v>93205</v>
      </c>
      <c r="HNU299" s="3">
        <v>93205</v>
      </c>
      <c r="HNV299" s="3">
        <v>93205</v>
      </c>
      <c r="HNW299" s="3">
        <v>93205</v>
      </c>
      <c r="HNX299" s="3">
        <v>93205</v>
      </c>
      <c r="HNY299" s="3">
        <v>93205</v>
      </c>
      <c r="HNZ299" s="3">
        <v>93205</v>
      </c>
      <c r="HOA299" s="3">
        <v>93205</v>
      </c>
      <c r="HOB299" s="3">
        <v>93205</v>
      </c>
      <c r="HOC299" s="3">
        <v>93205</v>
      </c>
      <c r="HOD299" s="3">
        <v>93205</v>
      </c>
      <c r="HOE299" s="3">
        <v>93205</v>
      </c>
      <c r="HOF299" s="3">
        <v>93205</v>
      </c>
      <c r="HOG299" s="3">
        <v>93205</v>
      </c>
      <c r="HOH299" s="3">
        <v>93205</v>
      </c>
      <c r="HOI299" s="3">
        <v>93205</v>
      </c>
      <c r="HOJ299" s="3">
        <v>93205</v>
      </c>
      <c r="HOK299" s="3">
        <v>93205</v>
      </c>
      <c r="HOL299" s="3">
        <v>93205</v>
      </c>
      <c r="HOM299" s="3">
        <v>93205</v>
      </c>
      <c r="HON299" s="3">
        <v>93205</v>
      </c>
      <c r="HOO299" s="3">
        <v>93205</v>
      </c>
      <c r="HOP299" s="3">
        <v>93205</v>
      </c>
      <c r="HOQ299" s="3">
        <v>93205</v>
      </c>
      <c r="HOR299" s="3">
        <v>93205</v>
      </c>
      <c r="HOS299" s="3">
        <v>93205</v>
      </c>
      <c r="HOT299" s="3">
        <v>93205</v>
      </c>
      <c r="HOU299" s="3">
        <v>93205</v>
      </c>
      <c r="HOV299" s="3">
        <v>93205</v>
      </c>
      <c r="HOW299" s="3">
        <v>93205</v>
      </c>
      <c r="HOX299" s="3">
        <v>93205</v>
      </c>
      <c r="HOY299" s="3">
        <v>93205</v>
      </c>
      <c r="HOZ299" s="3">
        <v>93205</v>
      </c>
      <c r="HPA299" s="3">
        <v>93205</v>
      </c>
      <c r="HPB299" s="3">
        <v>93205</v>
      </c>
      <c r="HPC299" s="3">
        <v>93205</v>
      </c>
      <c r="HPD299" s="3">
        <v>93205</v>
      </c>
      <c r="HPE299" s="3">
        <v>93205</v>
      </c>
      <c r="HPF299" s="3">
        <v>93205</v>
      </c>
      <c r="HPG299" s="3">
        <v>93205</v>
      </c>
      <c r="HPH299" s="3">
        <v>93205</v>
      </c>
      <c r="HPI299" s="3">
        <v>93205</v>
      </c>
      <c r="HPJ299" s="3">
        <v>93205</v>
      </c>
      <c r="HPK299" s="3">
        <v>93205</v>
      </c>
      <c r="HPL299" s="3">
        <v>93205</v>
      </c>
      <c r="HPM299" s="3">
        <v>93205</v>
      </c>
      <c r="HPN299" s="3">
        <v>93205</v>
      </c>
      <c r="HPO299" s="3">
        <v>93205</v>
      </c>
      <c r="HPP299" s="3">
        <v>93205</v>
      </c>
      <c r="HPQ299" s="3">
        <v>93205</v>
      </c>
      <c r="HPR299" s="3">
        <v>93205</v>
      </c>
      <c r="HPS299" s="3">
        <v>93205</v>
      </c>
      <c r="HPT299" s="3">
        <v>93205</v>
      </c>
      <c r="HPU299" s="3">
        <v>93205</v>
      </c>
      <c r="HPV299" s="3">
        <v>93205</v>
      </c>
      <c r="HPW299" s="3">
        <v>93205</v>
      </c>
      <c r="HPX299" s="3">
        <v>93205</v>
      </c>
      <c r="HPY299" s="3">
        <v>93205</v>
      </c>
      <c r="HPZ299" s="3">
        <v>93205</v>
      </c>
      <c r="HQA299" s="3">
        <v>93205</v>
      </c>
      <c r="HQB299" s="3">
        <v>93205</v>
      </c>
      <c r="HQC299" s="3">
        <v>93205</v>
      </c>
      <c r="HQD299" s="3">
        <v>93205</v>
      </c>
      <c r="HQE299" s="3">
        <v>93205</v>
      </c>
      <c r="HQF299" s="3">
        <v>93205</v>
      </c>
      <c r="HQG299" s="3">
        <v>93205</v>
      </c>
      <c r="HQH299" s="3">
        <v>93205</v>
      </c>
      <c r="HQI299" s="3">
        <v>93205</v>
      </c>
      <c r="HQJ299" s="3">
        <v>93205</v>
      </c>
      <c r="HQK299" s="3">
        <v>93205</v>
      </c>
      <c r="HQL299" s="3">
        <v>93205</v>
      </c>
      <c r="HQM299" s="3">
        <v>93205</v>
      </c>
      <c r="HQN299" s="3">
        <v>93205</v>
      </c>
      <c r="HQO299" s="3">
        <v>93205</v>
      </c>
      <c r="HQP299" s="3">
        <v>93205</v>
      </c>
      <c r="HQQ299" s="3">
        <v>93205</v>
      </c>
      <c r="HQR299" s="3">
        <v>93205</v>
      </c>
      <c r="HQS299" s="3">
        <v>93205</v>
      </c>
      <c r="HQT299" s="3">
        <v>93205</v>
      </c>
      <c r="HQU299" s="3">
        <v>93205</v>
      </c>
      <c r="HQV299" s="3">
        <v>93205</v>
      </c>
      <c r="HQW299" s="3">
        <v>93205</v>
      </c>
      <c r="HQX299" s="3">
        <v>93205</v>
      </c>
      <c r="HQY299" s="3">
        <v>93205</v>
      </c>
      <c r="HQZ299" s="3">
        <v>93205</v>
      </c>
      <c r="HRA299" s="3">
        <v>93205</v>
      </c>
      <c r="HRB299" s="3">
        <v>93205</v>
      </c>
      <c r="HRC299" s="3">
        <v>93205</v>
      </c>
      <c r="HRD299" s="3">
        <v>93205</v>
      </c>
      <c r="HRE299" s="3">
        <v>93205</v>
      </c>
      <c r="HRF299" s="3">
        <v>93205</v>
      </c>
      <c r="HRG299" s="3">
        <v>93205</v>
      </c>
      <c r="HRH299" s="3">
        <v>93205</v>
      </c>
      <c r="HRI299" s="3">
        <v>93205</v>
      </c>
      <c r="HRJ299" s="3">
        <v>93205</v>
      </c>
      <c r="HRK299" s="3">
        <v>93205</v>
      </c>
      <c r="HRL299" s="3">
        <v>93205</v>
      </c>
      <c r="HRM299" s="3">
        <v>93205</v>
      </c>
      <c r="HRN299" s="3">
        <v>93205</v>
      </c>
      <c r="HRO299" s="3">
        <v>93205</v>
      </c>
      <c r="HRP299" s="3">
        <v>93205</v>
      </c>
      <c r="HRQ299" s="3">
        <v>93205</v>
      </c>
      <c r="HRR299" s="3">
        <v>93205</v>
      </c>
      <c r="HRS299" s="3">
        <v>93205</v>
      </c>
      <c r="HRT299" s="3">
        <v>93205</v>
      </c>
      <c r="HRU299" s="3">
        <v>93205</v>
      </c>
      <c r="HRV299" s="3">
        <v>93205</v>
      </c>
      <c r="HRW299" s="3">
        <v>93205</v>
      </c>
      <c r="HRX299" s="3">
        <v>93205</v>
      </c>
      <c r="HRY299" s="3">
        <v>93205</v>
      </c>
      <c r="HRZ299" s="3">
        <v>93205</v>
      </c>
      <c r="HSA299" s="3">
        <v>93205</v>
      </c>
      <c r="HSB299" s="3">
        <v>93205</v>
      </c>
      <c r="HSC299" s="3">
        <v>93205</v>
      </c>
      <c r="HSD299" s="3">
        <v>93205</v>
      </c>
      <c r="HSE299" s="3">
        <v>93205</v>
      </c>
      <c r="HSF299" s="3">
        <v>93205</v>
      </c>
      <c r="HSG299" s="3">
        <v>93205</v>
      </c>
      <c r="HSH299" s="3">
        <v>93205</v>
      </c>
      <c r="HSI299" s="3">
        <v>93205</v>
      </c>
      <c r="HSJ299" s="3">
        <v>93205</v>
      </c>
      <c r="HSK299" s="3">
        <v>93205</v>
      </c>
      <c r="HSL299" s="3">
        <v>93205</v>
      </c>
      <c r="HSM299" s="3">
        <v>93205</v>
      </c>
      <c r="HSN299" s="3">
        <v>93205</v>
      </c>
      <c r="HSO299" s="3">
        <v>93205</v>
      </c>
      <c r="HSP299" s="3">
        <v>93205</v>
      </c>
      <c r="HSQ299" s="3">
        <v>93205</v>
      </c>
      <c r="HSR299" s="3">
        <v>93205</v>
      </c>
      <c r="HSS299" s="3">
        <v>93205</v>
      </c>
      <c r="HST299" s="3">
        <v>93205</v>
      </c>
      <c r="HSU299" s="3">
        <v>93205</v>
      </c>
      <c r="HSV299" s="3">
        <v>93205</v>
      </c>
      <c r="HSW299" s="3">
        <v>93205</v>
      </c>
      <c r="HSX299" s="3">
        <v>93205</v>
      </c>
      <c r="HSY299" s="3">
        <v>93205</v>
      </c>
      <c r="HSZ299" s="3">
        <v>93205</v>
      </c>
      <c r="HTA299" s="3">
        <v>93205</v>
      </c>
      <c r="HTB299" s="3">
        <v>93205</v>
      </c>
      <c r="HTC299" s="3">
        <v>93205</v>
      </c>
      <c r="HTD299" s="3">
        <v>93205</v>
      </c>
      <c r="HTE299" s="3">
        <v>93205</v>
      </c>
      <c r="HTF299" s="3">
        <v>93205</v>
      </c>
      <c r="HTG299" s="3">
        <v>93205</v>
      </c>
      <c r="HTH299" s="3">
        <v>93205</v>
      </c>
      <c r="HTI299" s="3">
        <v>93205</v>
      </c>
      <c r="HTJ299" s="3">
        <v>93205</v>
      </c>
      <c r="HTK299" s="3">
        <v>93205</v>
      </c>
      <c r="HTL299" s="3">
        <v>93205</v>
      </c>
      <c r="HTM299" s="3">
        <v>93205</v>
      </c>
      <c r="HTN299" s="3">
        <v>93205</v>
      </c>
      <c r="HTO299" s="3">
        <v>93205</v>
      </c>
      <c r="HTP299" s="3">
        <v>93205</v>
      </c>
      <c r="HTQ299" s="3">
        <v>93205</v>
      </c>
      <c r="HTR299" s="3">
        <v>93205</v>
      </c>
      <c r="HTS299" s="3">
        <v>93205</v>
      </c>
      <c r="HTT299" s="3">
        <v>93205</v>
      </c>
      <c r="HTU299" s="3">
        <v>93205</v>
      </c>
      <c r="HTV299" s="3">
        <v>93205</v>
      </c>
      <c r="HTW299" s="3">
        <v>93205</v>
      </c>
      <c r="HTX299" s="3">
        <v>93205</v>
      </c>
      <c r="HTY299" s="3">
        <v>93205</v>
      </c>
      <c r="HTZ299" s="3">
        <v>93205</v>
      </c>
      <c r="HUA299" s="3">
        <v>93205</v>
      </c>
      <c r="HUB299" s="3">
        <v>93205</v>
      </c>
      <c r="HUC299" s="3">
        <v>93205</v>
      </c>
      <c r="HUD299" s="3">
        <v>93205</v>
      </c>
      <c r="HUE299" s="3">
        <v>93205</v>
      </c>
      <c r="HUF299" s="3">
        <v>93205</v>
      </c>
      <c r="HUG299" s="3">
        <v>93205</v>
      </c>
      <c r="HUH299" s="3">
        <v>93205</v>
      </c>
      <c r="HUI299" s="3">
        <v>93205</v>
      </c>
      <c r="HUJ299" s="3">
        <v>93205</v>
      </c>
      <c r="HUK299" s="3">
        <v>93205</v>
      </c>
      <c r="HUL299" s="3">
        <v>93205</v>
      </c>
      <c r="HUM299" s="3">
        <v>93205</v>
      </c>
      <c r="HUN299" s="3">
        <v>93205</v>
      </c>
      <c r="HUO299" s="3">
        <v>93205</v>
      </c>
      <c r="HUP299" s="3">
        <v>93205</v>
      </c>
      <c r="HUQ299" s="3">
        <v>93205</v>
      </c>
      <c r="HUR299" s="3">
        <v>93205</v>
      </c>
      <c r="HUS299" s="3">
        <v>93205</v>
      </c>
      <c r="HUT299" s="3">
        <v>93205</v>
      </c>
      <c r="HUU299" s="3">
        <v>93205</v>
      </c>
      <c r="HUV299" s="3">
        <v>93205</v>
      </c>
      <c r="HUW299" s="3">
        <v>93205</v>
      </c>
      <c r="HUX299" s="3">
        <v>93205</v>
      </c>
      <c r="HUY299" s="3">
        <v>93205</v>
      </c>
      <c r="HUZ299" s="3">
        <v>93205</v>
      </c>
      <c r="HVA299" s="3">
        <v>93205</v>
      </c>
      <c r="HVB299" s="3">
        <v>93205</v>
      </c>
      <c r="HVC299" s="3">
        <v>93205</v>
      </c>
      <c r="HVD299" s="3">
        <v>93205</v>
      </c>
      <c r="HVE299" s="3">
        <v>93205</v>
      </c>
      <c r="HVF299" s="3">
        <v>93205</v>
      </c>
      <c r="HVG299" s="3">
        <v>93205</v>
      </c>
      <c r="HVH299" s="3">
        <v>93205</v>
      </c>
      <c r="HVI299" s="3">
        <v>93205</v>
      </c>
      <c r="HVJ299" s="3">
        <v>93205</v>
      </c>
      <c r="HVK299" s="3">
        <v>93205</v>
      </c>
      <c r="HVL299" s="3">
        <v>93205</v>
      </c>
      <c r="HVM299" s="3">
        <v>93205</v>
      </c>
      <c r="HVN299" s="3">
        <v>93205</v>
      </c>
      <c r="HVO299" s="3">
        <v>93205</v>
      </c>
      <c r="HVP299" s="3">
        <v>93205</v>
      </c>
      <c r="HVQ299" s="3">
        <v>93205</v>
      </c>
      <c r="HVR299" s="3">
        <v>93205</v>
      </c>
      <c r="HVS299" s="3">
        <v>93205</v>
      </c>
      <c r="HVT299" s="3">
        <v>93205</v>
      </c>
      <c r="HVU299" s="3">
        <v>93205</v>
      </c>
      <c r="HVV299" s="3">
        <v>93205</v>
      </c>
      <c r="HVW299" s="3">
        <v>93205</v>
      </c>
      <c r="HVX299" s="3">
        <v>93205</v>
      </c>
      <c r="HVY299" s="3">
        <v>93205</v>
      </c>
      <c r="HVZ299" s="3">
        <v>93205</v>
      </c>
      <c r="HWA299" s="3">
        <v>93205</v>
      </c>
      <c r="HWB299" s="3">
        <v>93205</v>
      </c>
      <c r="HWC299" s="3">
        <v>93205</v>
      </c>
      <c r="HWD299" s="3">
        <v>93205</v>
      </c>
      <c r="HWE299" s="3">
        <v>93205</v>
      </c>
      <c r="HWF299" s="3">
        <v>93205</v>
      </c>
      <c r="HWG299" s="3">
        <v>93205</v>
      </c>
      <c r="HWH299" s="3">
        <v>93205</v>
      </c>
      <c r="HWI299" s="3">
        <v>93205</v>
      </c>
      <c r="HWJ299" s="3">
        <v>93205</v>
      </c>
      <c r="HWK299" s="3">
        <v>93205</v>
      </c>
      <c r="HWL299" s="3">
        <v>93205</v>
      </c>
      <c r="HWM299" s="3">
        <v>93205</v>
      </c>
      <c r="HWN299" s="3">
        <v>93205</v>
      </c>
      <c r="HWO299" s="3">
        <v>93205</v>
      </c>
      <c r="HWP299" s="3">
        <v>93205</v>
      </c>
      <c r="HWQ299" s="3">
        <v>93205</v>
      </c>
      <c r="HWR299" s="3">
        <v>93205</v>
      </c>
      <c r="HWS299" s="3">
        <v>93205</v>
      </c>
      <c r="HWT299" s="3">
        <v>93205</v>
      </c>
      <c r="HWU299" s="3">
        <v>93205</v>
      </c>
      <c r="HWV299" s="3">
        <v>93205</v>
      </c>
      <c r="HWW299" s="3">
        <v>93205</v>
      </c>
      <c r="HWX299" s="3">
        <v>93205</v>
      </c>
      <c r="HWY299" s="3">
        <v>93205</v>
      </c>
      <c r="HWZ299" s="3">
        <v>93205</v>
      </c>
      <c r="HXA299" s="3">
        <v>93205</v>
      </c>
      <c r="HXB299" s="3">
        <v>93205</v>
      </c>
      <c r="HXC299" s="3">
        <v>93205</v>
      </c>
      <c r="HXD299" s="3">
        <v>93205</v>
      </c>
      <c r="HXE299" s="3">
        <v>93205</v>
      </c>
      <c r="HXF299" s="3">
        <v>93205</v>
      </c>
      <c r="HXG299" s="3">
        <v>93205</v>
      </c>
      <c r="HXH299" s="3">
        <v>93205</v>
      </c>
      <c r="HXI299" s="3">
        <v>93205</v>
      </c>
      <c r="HXJ299" s="3">
        <v>93205</v>
      </c>
      <c r="HXK299" s="3">
        <v>93205</v>
      </c>
      <c r="HXL299" s="3">
        <v>93205</v>
      </c>
      <c r="HXM299" s="3">
        <v>93205</v>
      </c>
      <c r="HXN299" s="3">
        <v>93205</v>
      </c>
      <c r="HXO299" s="3">
        <v>93205</v>
      </c>
      <c r="HXP299" s="3">
        <v>93205</v>
      </c>
      <c r="HXQ299" s="3">
        <v>93205</v>
      </c>
      <c r="HXR299" s="3">
        <v>93205</v>
      </c>
      <c r="HXS299" s="3">
        <v>93205</v>
      </c>
      <c r="HXT299" s="3">
        <v>93205</v>
      </c>
      <c r="HXU299" s="3">
        <v>93205</v>
      </c>
      <c r="HXV299" s="3">
        <v>93205</v>
      </c>
      <c r="HXW299" s="3">
        <v>93205</v>
      </c>
      <c r="HXX299" s="3">
        <v>93205</v>
      </c>
      <c r="HXY299" s="3">
        <v>93205</v>
      </c>
      <c r="HXZ299" s="3">
        <v>93205</v>
      </c>
      <c r="HYA299" s="3">
        <v>93205</v>
      </c>
      <c r="HYB299" s="3">
        <v>93205</v>
      </c>
      <c r="HYC299" s="3">
        <v>93205</v>
      </c>
      <c r="HYD299" s="3">
        <v>93205</v>
      </c>
      <c r="HYE299" s="3">
        <v>93205</v>
      </c>
      <c r="HYF299" s="3">
        <v>93205</v>
      </c>
      <c r="HYG299" s="3">
        <v>93205</v>
      </c>
      <c r="HYH299" s="3">
        <v>93205</v>
      </c>
      <c r="HYI299" s="3">
        <v>93205</v>
      </c>
      <c r="HYJ299" s="3">
        <v>93205</v>
      </c>
      <c r="HYK299" s="3">
        <v>93205</v>
      </c>
      <c r="HYL299" s="3">
        <v>93205</v>
      </c>
      <c r="HYM299" s="3">
        <v>93205</v>
      </c>
      <c r="HYN299" s="3">
        <v>93205</v>
      </c>
      <c r="HYO299" s="3">
        <v>93205</v>
      </c>
      <c r="HYP299" s="3">
        <v>93205</v>
      </c>
      <c r="HYQ299" s="3">
        <v>93205</v>
      </c>
      <c r="HYR299" s="3">
        <v>93205</v>
      </c>
      <c r="HYS299" s="3">
        <v>93205</v>
      </c>
      <c r="HYT299" s="3">
        <v>93205</v>
      </c>
      <c r="HYU299" s="3">
        <v>93205</v>
      </c>
      <c r="HYV299" s="3">
        <v>93205</v>
      </c>
      <c r="HYW299" s="3">
        <v>93205</v>
      </c>
      <c r="HYX299" s="3">
        <v>93205</v>
      </c>
      <c r="HYY299" s="3">
        <v>93205</v>
      </c>
      <c r="HYZ299" s="3">
        <v>93205</v>
      </c>
      <c r="HZA299" s="3">
        <v>93205</v>
      </c>
      <c r="HZB299" s="3">
        <v>93205</v>
      </c>
      <c r="HZC299" s="3">
        <v>93205</v>
      </c>
      <c r="HZD299" s="3">
        <v>93205</v>
      </c>
      <c r="HZE299" s="3">
        <v>93205</v>
      </c>
      <c r="HZF299" s="3">
        <v>93205</v>
      </c>
      <c r="HZG299" s="3">
        <v>93205</v>
      </c>
      <c r="HZH299" s="3">
        <v>93205</v>
      </c>
      <c r="HZI299" s="3">
        <v>93205</v>
      </c>
      <c r="HZJ299" s="3">
        <v>93205</v>
      </c>
      <c r="HZK299" s="3">
        <v>93205</v>
      </c>
      <c r="HZL299" s="3">
        <v>93205</v>
      </c>
      <c r="HZM299" s="3">
        <v>93205</v>
      </c>
      <c r="HZN299" s="3">
        <v>93205</v>
      </c>
      <c r="HZO299" s="3">
        <v>93205</v>
      </c>
      <c r="HZP299" s="3">
        <v>93205</v>
      </c>
      <c r="HZQ299" s="3">
        <v>93205</v>
      </c>
      <c r="HZR299" s="3">
        <v>93205</v>
      </c>
      <c r="HZS299" s="3">
        <v>93205</v>
      </c>
      <c r="HZT299" s="3">
        <v>93205</v>
      </c>
      <c r="HZU299" s="3">
        <v>93205</v>
      </c>
      <c r="HZV299" s="3">
        <v>93205</v>
      </c>
      <c r="HZW299" s="3">
        <v>93205</v>
      </c>
      <c r="HZX299" s="3">
        <v>93205</v>
      </c>
      <c r="HZY299" s="3">
        <v>93205</v>
      </c>
      <c r="HZZ299" s="3">
        <v>93205</v>
      </c>
      <c r="IAA299" s="3">
        <v>93205</v>
      </c>
      <c r="IAB299" s="3">
        <v>93205</v>
      </c>
      <c r="IAC299" s="3">
        <v>93205</v>
      </c>
      <c r="IAD299" s="3">
        <v>93205</v>
      </c>
      <c r="IAE299" s="3">
        <v>93205</v>
      </c>
      <c r="IAF299" s="3">
        <v>93205</v>
      </c>
      <c r="IAG299" s="3">
        <v>93205</v>
      </c>
      <c r="IAH299" s="3">
        <v>93205</v>
      </c>
      <c r="IAI299" s="3">
        <v>93205</v>
      </c>
      <c r="IAJ299" s="3">
        <v>93205</v>
      </c>
      <c r="IAK299" s="3">
        <v>93205</v>
      </c>
      <c r="IAL299" s="3">
        <v>93205</v>
      </c>
      <c r="IAM299" s="3">
        <v>93205</v>
      </c>
      <c r="IAN299" s="3">
        <v>93205</v>
      </c>
      <c r="IAO299" s="3">
        <v>93205</v>
      </c>
      <c r="IAP299" s="3">
        <v>93205</v>
      </c>
      <c r="IAQ299" s="3">
        <v>93205</v>
      </c>
      <c r="IAR299" s="3">
        <v>93205</v>
      </c>
      <c r="IAS299" s="3">
        <v>93205</v>
      </c>
      <c r="IAT299" s="3">
        <v>93205</v>
      </c>
      <c r="IAU299" s="3">
        <v>93205</v>
      </c>
      <c r="IAV299" s="3">
        <v>93205</v>
      </c>
      <c r="IAW299" s="3">
        <v>93205</v>
      </c>
      <c r="IAX299" s="3">
        <v>93205</v>
      </c>
      <c r="IAY299" s="3">
        <v>93205</v>
      </c>
      <c r="IAZ299" s="3">
        <v>93205</v>
      </c>
      <c r="IBA299" s="3">
        <v>93205</v>
      </c>
      <c r="IBB299" s="3">
        <v>93205</v>
      </c>
      <c r="IBC299" s="3">
        <v>93205</v>
      </c>
      <c r="IBD299" s="3">
        <v>93205</v>
      </c>
      <c r="IBE299" s="3">
        <v>93205</v>
      </c>
      <c r="IBF299" s="3">
        <v>93205</v>
      </c>
      <c r="IBG299" s="3">
        <v>93205</v>
      </c>
      <c r="IBH299" s="3">
        <v>93205</v>
      </c>
      <c r="IBI299" s="3">
        <v>93205</v>
      </c>
      <c r="IBJ299" s="3">
        <v>93205</v>
      </c>
      <c r="IBK299" s="3">
        <v>93205</v>
      </c>
      <c r="IBL299" s="3">
        <v>93205</v>
      </c>
      <c r="IBM299" s="3">
        <v>93205</v>
      </c>
      <c r="IBN299" s="3">
        <v>93205</v>
      </c>
      <c r="IBO299" s="3">
        <v>93205</v>
      </c>
      <c r="IBP299" s="3">
        <v>93205</v>
      </c>
      <c r="IBQ299" s="3">
        <v>93205</v>
      </c>
      <c r="IBR299" s="3">
        <v>93205</v>
      </c>
      <c r="IBS299" s="3">
        <v>93205</v>
      </c>
      <c r="IBT299" s="3">
        <v>93205</v>
      </c>
      <c r="IBU299" s="3">
        <v>93205</v>
      </c>
      <c r="IBV299" s="3">
        <v>93205</v>
      </c>
      <c r="IBW299" s="3">
        <v>93205</v>
      </c>
      <c r="IBX299" s="3">
        <v>93205</v>
      </c>
      <c r="IBY299" s="3">
        <v>93205</v>
      </c>
      <c r="IBZ299" s="3">
        <v>93205</v>
      </c>
      <c r="ICA299" s="3">
        <v>93205</v>
      </c>
      <c r="ICB299" s="3">
        <v>93205</v>
      </c>
      <c r="ICC299" s="3">
        <v>93205</v>
      </c>
      <c r="ICD299" s="3">
        <v>93205</v>
      </c>
      <c r="ICE299" s="3">
        <v>93205</v>
      </c>
      <c r="ICF299" s="3">
        <v>93205</v>
      </c>
      <c r="ICG299" s="3">
        <v>93205</v>
      </c>
      <c r="ICH299" s="3">
        <v>93205</v>
      </c>
      <c r="ICI299" s="3">
        <v>93205</v>
      </c>
      <c r="ICJ299" s="3">
        <v>93205</v>
      </c>
      <c r="ICK299" s="3">
        <v>93205</v>
      </c>
      <c r="ICL299" s="3">
        <v>93205</v>
      </c>
      <c r="ICM299" s="3">
        <v>93205</v>
      </c>
      <c r="ICN299" s="3">
        <v>93205</v>
      </c>
      <c r="ICO299" s="3">
        <v>93205</v>
      </c>
      <c r="ICP299" s="3">
        <v>93205</v>
      </c>
      <c r="ICQ299" s="3">
        <v>93205</v>
      </c>
      <c r="ICR299" s="3">
        <v>93205</v>
      </c>
      <c r="ICS299" s="3">
        <v>93205</v>
      </c>
      <c r="ICT299" s="3">
        <v>93205</v>
      </c>
      <c r="ICU299" s="3">
        <v>93205</v>
      </c>
      <c r="ICV299" s="3">
        <v>93205</v>
      </c>
      <c r="ICW299" s="3">
        <v>93205</v>
      </c>
      <c r="ICX299" s="3">
        <v>93205</v>
      </c>
      <c r="ICY299" s="3">
        <v>93205</v>
      </c>
      <c r="ICZ299" s="3">
        <v>93205</v>
      </c>
      <c r="IDA299" s="3">
        <v>93205</v>
      </c>
      <c r="IDB299" s="3">
        <v>93205</v>
      </c>
      <c r="IDC299" s="3">
        <v>93205</v>
      </c>
      <c r="IDD299" s="3">
        <v>93205</v>
      </c>
      <c r="IDE299" s="3">
        <v>93205</v>
      </c>
      <c r="IDF299" s="3">
        <v>93205</v>
      </c>
      <c r="IDG299" s="3">
        <v>93205</v>
      </c>
      <c r="IDH299" s="3">
        <v>93205</v>
      </c>
      <c r="IDI299" s="3">
        <v>93205</v>
      </c>
      <c r="IDJ299" s="3">
        <v>93205</v>
      </c>
      <c r="IDK299" s="3">
        <v>93205</v>
      </c>
      <c r="IDL299" s="3">
        <v>93205</v>
      </c>
      <c r="IDM299" s="3">
        <v>93205</v>
      </c>
      <c r="IDN299" s="3">
        <v>93205</v>
      </c>
      <c r="IDO299" s="3">
        <v>93205</v>
      </c>
      <c r="IDP299" s="3">
        <v>93205</v>
      </c>
      <c r="IDQ299" s="3">
        <v>93205</v>
      </c>
      <c r="IDR299" s="3">
        <v>93205</v>
      </c>
      <c r="IDS299" s="3">
        <v>93205</v>
      </c>
      <c r="IDT299" s="3">
        <v>93205</v>
      </c>
      <c r="IDU299" s="3">
        <v>93205</v>
      </c>
      <c r="IDV299" s="3">
        <v>93205</v>
      </c>
      <c r="IDW299" s="3">
        <v>93205</v>
      </c>
      <c r="IDX299" s="3">
        <v>93205</v>
      </c>
      <c r="IDY299" s="3">
        <v>93205</v>
      </c>
      <c r="IDZ299" s="3">
        <v>93205</v>
      </c>
      <c r="IEA299" s="3">
        <v>93205</v>
      </c>
      <c r="IEB299" s="3">
        <v>93205</v>
      </c>
      <c r="IEC299" s="3">
        <v>93205</v>
      </c>
      <c r="IED299" s="3">
        <v>93205</v>
      </c>
      <c r="IEE299" s="3">
        <v>93205</v>
      </c>
      <c r="IEF299" s="3">
        <v>93205</v>
      </c>
      <c r="IEG299" s="3">
        <v>93205</v>
      </c>
      <c r="IEH299" s="3">
        <v>93205</v>
      </c>
      <c r="IEI299" s="3">
        <v>93205</v>
      </c>
      <c r="IEJ299" s="3">
        <v>93205</v>
      </c>
      <c r="IEK299" s="3">
        <v>93205</v>
      </c>
      <c r="IEL299" s="3">
        <v>93205</v>
      </c>
      <c r="IEM299" s="3">
        <v>93205</v>
      </c>
      <c r="IEN299" s="3">
        <v>93205</v>
      </c>
      <c r="IEO299" s="3">
        <v>93205</v>
      </c>
      <c r="IEP299" s="3">
        <v>93205</v>
      </c>
      <c r="IEQ299" s="3">
        <v>93205</v>
      </c>
      <c r="IER299" s="3">
        <v>93205</v>
      </c>
      <c r="IES299" s="3">
        <v>93205</v>
      </c>
      <c r="IET299" s="3">
        <v>93205</v>
      </c>
      <c r="IEU299" s="3">
        <v>93205</v>
      </c>
      <c r="IEV299" s="3">
        <v>93205</v>
      </c>
      <c r="IEW299" s="3">
        <v>93205</v>
      </c>
      <c r="IEX299" s="3">
        <v>93205</v>
      </c>
      <c r="IEY299" s="3">
        <v>93205</v>
      </c>
      <c r="IEZ299" s="3">
        <v>93205</v>
      </c>
      <c r="IFA299" s="3">
        <v>93205</v>
      </c>
      <c r="IFB299" s="3">
        <v>93205</v>
      </c>
      <c r="IFC299" s="3">
        <v>93205</v>
      </c>
      <c r="IFD299" s="3">
        <v>93205</v>
      </c>
      <c r="IFE299" s="3">
        <v>93205</v>
      </c>
      <c r="IFF299" s="3">
        <v>93205</v>
      </c>
      <c r="IFG299" s="3">
        <v>93205</v>
      </c>
      <c r="IFH299" s="3">
        <v>93205</v>
      </c>
      <c r="IFI299" s="3">
        <v>93205</v>
      </c>
      <c r="IFJ299" s="3">
        <v>93205</v>
      </c>
      <c r="IFK299" s="3">
        <v>93205</v>
      </c>
      <c r="IFL299" s="3">
        <v>93205</v>
      </c>
      <c r="IFM299" s="3">
        <v>93205</v>
      </c>
      <c r="IFN299" s="3">
        <v>93205</v>
      </c>
      <c r="IFO299" s="3">
        <v>93205</v>
      </c>
      <c r="IFP299" s="3">
        <v>93205</v>
      </c>
      <c r="IFQ299" s="3">
        <v>93205</v>
      </c>
      <c r="IFR299" s="3">
        <v>93205</v>
      </c>
      <c r="IFS299" s="3">
        <v>93205</v>
      </c>
      <c r="IFT299" s="3">
        <v>93205</v>
      </c>
      <c r="IFU299" s="3">
        <v>93205</v>
      </c>
      <c r="IFV299" s="3">
        <v>93205</v>
      </c>
      <c r="IFW299" s="3">
        <v>93205</v>
      </c>
      <c r="IFX299" s="3">
        <v>93205</v>
      </c>
      <c r="IFY299" s="3">
        <v>93205</v>
      </c>
      <c r="IFZ299" s="3">
        <v>93205</v>
      </c>
      <c r="IGA299" s="3">
        <v>93205</v>
      </c>
      <c r="IGB299" s="3">
        <v>93205</v>
      </c>
      <c r="IGC299" s="3">
        <v>93205</v>
      </c>
      <c r="IGD299" s="3">
        <v>93205</v>
      </c>
      <c r="IGE299" s="3">
        <v>93205</v>
      </c>
      <c r="IGF299" s="3">
        <v>93205</v>
      </c>
      <c r="IGG299" s="3">
        <v>93205</v>
      </c>
      <c r="IGH299" s="3">
        <v>93205</v>
      </c>
      <c r="IGI299" s="3">
        <v>93205</v>
      </c>
      <c r="IGJ299" s="3">
        <v>93205</v>
      </c>
      <c r="IGK299" s="3">
        <v>93205</v>
      </c>
      <c r="IGL299" s="3">
        <v>93205</v>
      </c>
      <c r="IGM299" s="3">
        <v>93205</v>
      </c>
      <c r="IGN299" s="3">
        <v>93205</v>
      </c>
      <c r="IGO299" s="3">
        <v>93205</v>
      </c>
      <c r="IGP299" s="3">
        <v>93205</v>
      </c>
      <c r="IGQ299" s="3">
        <v>93205</v>
      </c>
      <c r="IGR299" s="3">
        <v>93205</v>
      </c>
      <c r="IGS299" s="3">
        <v>93205</v>
      </c>
      <c r="IGT299" s="3">
        <v>93205</v>
      </c>
      <c r="IGU299" s="3">
        <v>93205</v>
      </c>
      <c r="IGV299" s="3">
        <v>93205</v>
      </c>
      <c r="IGW299" s="3">
        <v>93205</v>
      </c>
      <c r="IGX299" s="3">
        <v>93205</v>
      </c>
      <c r="IGY299" s="3">
        <v>93205</v>
      </c>
      <c r="IGZ299" s="3">
        <v>93205</v>
      </c>
      <c r="IHA299" s="3">
        <v>93205</v>
      </c>
      <c r="IHB299" s="3">
        <v>93205</v>
      </c>
      <c r="IHC299" s="3">
        <v>93205</v>
      </c>
      <c r="IHD299" s="3">
        <v>93205</v>
      </c>
      <c r="IHE299" s="3">
        <v>93205</v>
      </c>
      <c r="IHF299" s="3">
        <v>93205</v>
      </c>
      <c r="IHG299" s="3">
        <v>93205</v>
      </c>
      <c r="IHH299" s="3">
        <v>93205</v>
      </c>
      <c r="IHI299" s="3">
        <v>93205</v>
      </c>
      <c r="IHJ299" s="3">
        <v>93205</v>
      </c>
      <c r="IHK299" s="3">
        <v>93205</v>
      </c>
      <c r="IHL299" s="3">
        <v>93205</v>
      </c>
      <c r="IHM299" s="3">
        <v>93205</v>
      </c>
      <c r="IHN299" s="3">
        <v>93205</v>
      </c>
      <c r="IHO299" s="3">
        <v>93205</v>
      </c>
      <c r="IHP299" s="3">
        <v>93205</v>
      </c>
      <c r="IHQ299" s="3">
        <v>93205</v>
      </c>
      <c r="IHR299" s="3">
        <v>93205</v>
      </c>
      <c r="IHS299" s="3">
        <v>93205</v>
      </c>
      <c r="IHT299" s="3">
        <v>93205</v>
      </c>
      <c r="IHU299" s="3">
        <v>93205</v>
      </c>
      <c r="IHV299" s="3">
        <v>93205</v>
      </c>
      <c r="IHW299" s="3">
        <v>93205</v>
      </c>
      <c r="IHX299" s="3">
        <v>93205</v>
      </c>
      <c r="IHY299" s="3">
        <v>93205</v>
      </c>
      <c r="IHZ299" s="3">
        <v>93205</v>
      </c>
      <c r="IIA299" s="3">
        <v>93205</v>
      </c>
      <c r="IIB299" s="3">
        <v>93205</v>
      </c>
      <c r="IIC299" s="3">
        <v>93205</v>
      </c>
      <c r="IID299" s="3">
        <v>93205</v>
      </c>
      <c r="IIE299" s="3">
        <v>93205</v>
      </c>
      <c r="IIF299" s="3">
        <v>93205</v>
      </c>
      <c r="IIG299" s="3">
        <v>93205</v>
      </c>
      <c r="IIH299" s="3">
        <v>93205</v>
      </c>
      <c r="III299" s="3">
        <v>93205</v>
      </c>
      <c r="IIJ299" s="3">
        <v>93205</v>
      </c>
      <c r="IIK299" s="3">
        <v>93205</v>
      </c>
      <c r="IIL299" s="3">
        <v>93205</v>
      </c>
      <c r="IIM299" s="3">
        <v>93205</v>
      </c>
      <c r="IIN299" s="3">
        <v>93205</v>
      </c>
      <c r="IIO299" s="3">
        <v>93205</v>
      </c>
      <c r="IIP299" s="3">
        <v>93205</v>
      </c>
      <c r="IIQ299" s="3">
        <v>93205</v>
      </c>
      <c r="IIR299" s="3">
        <v>93205</v>
      </c>
      <c r="IIS299" s="3">
        <v>93205</v>
      </c>
      <c r="IIT299" s="3">
        <v>93205</v>
      </c>
      <c r="IIU299" s="3">
        <v>93205</v>
      </c>
      <c r="IIV299" s="3">
        <v>93205</v>
      </c>
      <c r="IIW299" s="3">
        <v>93205</v>
      </c>
      <c r="IIX299" s="3">
        <v>93205</v>
      </c>
      <c r="IIY299" s="3">
        <v>93205</v>
      </c>
      <c r="IIZ299" s="3">
        <v>93205</v>
      </c>
      <c r="IJA299" s="3">
        <v>93205</v>
      </c>
      <c r="IJB299" s="3">
        <v>93205</v>
      </c>
      <c r="IJC299" s="3">
        <v>93205</v>
      </c>
      <c r="IJD299" s="3">
        <v>93205</v>
      </c>
      <c r="IJE299" s="3">
        <v>93205</v>
      </c>
      <c r="IJF299" s="3">
        <v>93205</v>
      </c>
      <c r="IJG299" s="3">
        <v>93205</v>
      </c>
      <c r="IJH299" s="3">
        <v>93205</v>
      </c>
      <c r="IJI299" s="3">
        <v>93205</v>
      </c>
      <c r="IJJ299" s="3">
        <v>93205</v>
      </c>
      <c r="IJK299" s="3">
        <v>93205</v>
      </c>
      <c r="IJL299" s="3">
        <v>93205</v>
      </c>
      <c r="IJM299" s="3">
        <v>93205</v>
      </c>
      <c r="IJN299" s="3">
        <v>93205</v>
      </c>
      <c r="IJO299" s="3">
        <v>93205</v>
      </c>
      <c r="IJP299" s="3">
        <v>93205</v>
      </c>
      <c r="IJQ299" s="3">
        <v>93205</v>
      </c>
      <c r="IJR299" s="3">
        <v>93205</v>
      </c>
      <c r="IJS299" s="3">
        <v>93205</v>
      </c>
      <c r="IJT299" s="3">
        <v>93205</v>
      </c>
      <c r="IJU299" s="3">
        <v>93205</v>
      </c>
      <c r="IJV299" s="3">
        <v>93205</v>
      </c>
      <c r="IJW299" s="3">
        <v>93205</v>
      </c>
      <c r="IJX299" s="3">
        <v>93205</v>
      </c>
      <c r="IJY299" s="3">
        <v>93205</v>
      </c>
      <c r="IJZ299" s="3">
        <v>93205</v>
      </c>
      <c r="IKA299" s="3">
        <v>93205</v>
      </c>
      <c r="IKB299" s="3">
        <v>93205</v>
      </c>
      <c r="IKC299" s="3">
        <v>93205</v>
      </c>
      <c r="IKD299" s="3">
        <v>93205</v>
      </c>
      <c r="IKE299" s="3">
        <v>93205</v>
      </c>
      <c r="IKF299" s="3">
        <v>93205</v>
      </c>
      <c r="IKG299" s="3">
        <v>93205</v>
      </c>
      <c r="IKH299" s="3">
        <v>93205</v>
      </c>
      <c r="IKI299" s="3">
        <v>93205</v>
      </c>
      <c r="IKJ299" s="3">
        <v>93205</v>
      </c>
      <c r="IKK299" s="3">
        <v>93205</v>
      </c>
      <c r="IKL299" s="3">
        <v>93205</v>
      </c>
      <c r="IKM299" s="3">
        <v>93205</v>
      </c>
      <c r="IKN299" s="3">
        <v>93205</v>
      </c>
      <c r="IKO299" s="3">
        <v>93205</v>
      </c>
      <c r="IKP299" s="3">
        <v>93205</v>
      </c>
      <c r="IKQ299" s="3">
        <v>93205</v>
      </c>
      <c r="IKR299" s="3">
        <v>93205</v>
      </c>
      <c r="IKS299" s="3">
        <v>93205</v>
      </c>
      <c r="IKT299" s="3">
        <v>93205</v>
      </c>
      <c r="IKU299" s="3">
        <v>93205</v>
      </c>
      <c r="IKV299" s="3">
        <v>93205</v>
      </c>
      <c r="IKW299" s="3">
        <v>93205</v>
      </c>
      <c r="IKX299" s="3">
        <v>93205</v>
      </c>
      <c r="IKY299" s="3">
        <v>93205</v>
      </c>
      <c r="IKZ299" s="3">
        <v>93205</v>
      </c>
      <c r="ILA299" s="3">
        <v>93205</v>
      </c>
      <c r="ILB299" s="3">
        <v>93205</v>
      </c>
      <c r="ILC299" s="3">
        <v>93205</v>
      </c>
      <c r="ILD299" s="3">
        <v>93205</v>
      </c>
      <c r="ILE299" s="3">
        <v>93205</v>
      </c>
      <c r="ILF299" s="3">
        <v>93205</v>
      </c>
      <c r="ILG299" s="3">
        <v>93205</v>
      </c>
      <c r="ILH299" s="3">
        <v>93205</v>
      </c>
      <c r="ILI299" s="3">
        <v>93205</v>
      </c>
      <c r="ILJ299" s="3">
        <v>93205</v>
      </c>
      <c r="ILK299" s="3">
        <v>93205</v>
      </c>
      <c r="ILL299" s="3">
        <v>93205</v>
      </c>
      <c r="ILM299" s="3">
        <v>93205</v>
      </c>
      <c r="ILN299" s="3">
        <v>93205</v>
      </c>
      <c r="ILO299" s="3">
        <v>93205</v>
      </c>
      <c r="ILP299" s="3">
        <v>93205</v>
      </c>
      <c r="ILQ299" s="3">
        <v>93205</v>
      </c>
      <c r="ILR299" s="3">
        <v>93205</v>
      </c>
      <c r="ILS299" s="3">
        <v>93205</v>
      </c>
      <c r="ILT299" s="3">
        <v>93205</v>
      </c>
      <c r="ILU299" s="3">
        <v>93205</v>
      </c>
      <c r="ILV299" s="3">
        <v>93205</v>
      </c>
      <c r="ILW299" s="3">
        <v>93205</v>
      </c>
      <c r="ILX299" s="3">
        <v>93205</v>
      </c>
      <c r="ILY299" s="3">
        <v>93205</v>
      </c>
      <c r="ILZ299" s="3">
        <v>93205</v>
      </c>
      <c r="IMA299" s="3">
        <v>93205</v>
      </c>
      <c r="IMB299" s="3">
        <v>93205</v>
      </c>
      <c r="IMC299" s="3">
        <v>93205</v>
      </c>
      <c r="IMD299" s="3">
        <v>93205</v>
      </c>
      <c r="IME299" s="3">
        <v>93205</v>
      </c>
      <c r="IMF299" s="3">
        <v>93205</v>
      </c>
      <c r="IMG299" s="3">
        <v>93205</v>
      </c>
      <c r="IMH299" s="3">
        <v>93205</v>
      </c>
      <c r="IMI299" s="3">
        <v>93205</v>
      </c>
      <c r="IMJ299" s="3">
        <v>93205</v>
      </c>
      <c r="IMK299" s="3">
        <v>93205</v>
      </c>
      <c r="IML299" s="3">
        <v>93205</v>
      </c>
      <c r="IMM299" s="3">
        <v>93205</v>
      </c>
      <c r="IMN299" s="3">
        <v>93205</v>
      </c>
      <c r="IMO299" s="3">
        <v>93205</v>
      </c>
      <c r="IMP299" s="3">
        <v>93205</v>
      </c>
      <c r="IMQ299" s="3">
        <v>93205</v>
      </c>
      <c r="IMR299" s="3">
        <v>93205</v>
      </c>
      <c r="IMS299" s="3">
        <v>93205</v>
      </c>
      <c r="IMT299" s="3">
        <v>93205</v>
      </c>
      <c r="IMU299" s="3">
        <v>93205</v>
      </c>
      <c r="IMV299" s="3">
        <v>93205</v>
      </c>
      <c r="IMW299" s="3">
        <v>93205</v>
      </c>
      <c r="IMX299" s="3">
        <v>93205</v>
      </c>
      <c r="IMY299" s="3">
        <v>93205</v>
      </c>
      <c r="IMZ299" s="3">
        <v>93205</v>
      </c>
      <c r="INA299" s="3">
        <v>93205</v>
      </c>
      <c r="INB299" s="3">
        <v>93205</v>
      </c>
      <c r="INC299" s="3">
        <v>93205</v>
      </c>
      <c r="IND299" s="3">
        <v>93205</v>
      </c>
      <c r="INE299" s="3">
        <v>93205</v>
      </c>
      <c r="INF299" s="3">
        <v>93205</v>
      </c>
      <c r="ING299" s="3">
        <v>93205</v>
      </c>
      <c r="INH299" s="3">
        <v>93205</v>
      </c>
      <c r="INI299" s="3">
        <v>93205</v>
      </c>
      <c r="INJ299" s="3">
        <v>93205</v>
      </c>
      <c r="INK299" s="3">
        <v>93205</v>
      </c>
      <c r="INL299" s="3">
        <v>93205</v>
      </c>
      <c r="INM299" s="3">
        <v>93205</v>
      </c>
      <c r="INN299" s="3">
        <v>93205</v>
      </c>
      <c r="INO299" s="3">
        <v>93205</v>
      </c>
      <c r="INP299" s="3">
        <v>93205</v>
      </c>
      <c r="INQ299" s="3">
        <v>93205</v>
      </c>
      <c r="INR299" s="3">
        <v>93205</v>
      </c>
      <c r="INS299" s="3">
        <v>93205</v>
      </c>
      <c r="INT299" s="3">
        <v>93205</v>
      </c>
      <c r="INU299" s="3">
        <v>93205</v>
      </c>
      <c r="INV299" s="3">
        <v>93205</v>
      </c>
      <c r="INW299" s="3">
        <v>93205</v>
      </c>
      <c r="INX299" s="3">
        <v>93205</v>
      </c>
      <c r="INY299" s="3">
        <v>93205</v>
      </c>
      <c r="INZ299" s="3">
        <v>93205</v>
      </c>
      <c r="IOA299" s="3">
        <v>93205</v>
      </c>
      <c r="IOB299" s="3">
        <v>93205</v>
      </c>
      <c r="IOC299" s="3">
        <v>93205</v>
      </c>
      <c r="IOD299" s="3">
        <v>93205</v>
      </c>
      <c r="IOE299" s="3">
        <v>93205</v>
      </c>
      <c r="IOF299" s="3">
        <v>93205</v>
      </c>
      <c r="IOG299" s="3">
        <v>93205</v>
      </c>
      <c r="IOH299" s="3">
        <v>93205</v>
      </c>
      <c r="IOI299" s="3">
        <v>93205</v>
      </c>
      <c r="IOJ299" s="3">
        <v>93205</v>
      </c>
      <c r="IOK299" s="3">
        <v>93205</v>
      </c>
      <c r="IOL299" s="3">
        <v>93205</v>
      </c>
      <c r="IOM299" s="3">
        <v>93205</v>
      </c>
      <c r="ION299" s="3">
        <v>93205</v>
      </c>
      <c r="IOO299" s="3">
        <v>93205</v>
      </c>
      <c r="IOP299" s="3">
        <v>93205</v>
      </c>
      <c r="IOQ299" s="3">
        <v>93205</v>
      </c>
      <c r="IOR299" s="3">
        <v>93205</v>
      </c>
      <c r="IOS299" s="3">
        <v>93205</v>
      </c>
      <c r="IOT299" s="3">
        <v>93205</v>
      </c>
      <c r="IOU299" s="3">
        <v>93205</v>
      </c>
      <c r="IOV299" s="3">
        <v>93205</v>
      </c>
      <c r="IOW299" s="3">
        <v>93205</v>
      </c>
      <c r="IOX299" s="3">
        <v>93205</v>
      </c>
      <c r="IOY299" s="3">
        <v>93205</v>
      </c>
      <c r="IOZ299" s="3">
        <v>93205</v>
      </c>
      <c r="IPA299" s="3">
        <v>93205</v>
      </c>
      <c r="IPB299" s="3">
        <v>93205</v>
      </c>
      <c r="IPC299" s="3">
        <v>93205</v>
      </c>
      <c r="IPD299" s="3">
        <v>93205</v>
      </c>
      <c r="IPE299" s="3">
        <v>93205</v>
      </c>
      <c r="IPF299" s="3">
        <v>93205</v>
      </c>
      <c r="IPG299" s="3">
        <v>93205</v>
      </c>
      <c r="IPH299" s="3">
        <v>93205</v>
      </c>
      <c r="IPI299" s="3">
        <v>93205</v>
      </c>
      <c r="IPJ299" s="3">
        <v>93205</v>
      </c>
      <c r="IPK299" s="3">
        <v>93205</v>
      </c>
      <c r="IPL299" s="3">
        <v>93205</v>
      </c>
      <c r="IPM299" s="3">
        <v>93205</v>
      </c>
      <c r="IPN299" s="3">
        <v>93205</v>
      </c>
      <c r="IPO299" s="3">
        <v>93205</v>
      </c>
      <c r="IPP299" s="3">
        <v>93205</v>
      </c>
      <c r="IPQ299" s="3">
        <v>93205</v>
      </c>
      <c r="IPR299" s="3">
        <v>93205</v>
      </c>
      <c r="IPS299" s="3">
        <v>93205</v>
      </c>
      <c r="IPT299" s="3">
        <v>93205</v>
      </c>
      <c r="IPU299" s="3">
        <v>93205</v>
      </c>
      <c r="IPV299" s="3">
        <v>93205</v>
      </c>
      <c r="IPW299" s="3">
        <v>93205</v>
      </c>
      <c r="IPX299" s="3">
        <v>93205</v>
      </c>
      <c r="IPY299" s="3">
        <v>93205</v>
      </c>
      <c r="IPZ299" s="3">
        <v>93205</v>
      </c>
      <c r="IQA299" s="3">
        <v>93205</v>
      </c>
      <c r="IQB299" s="3">
        <v>93205</v>
      </c>
      <c r="IQC299" s="3">
        <v>93205</v>
      </c>
      <c r="IQD299" s="3">
        <v>93205</v>
      </c>
      <c r="IQE299" s="3">
        <v>93205</v>
      </c>
      <c r="IQF299" s="3">
        <v>93205</v>
      </c>
      <c r="IQG299" s="3">
        <v>93205</v>
      </c>
      <c r="IQH299" s="3">
        <v>93205</v>
      </c>
      <c r="IQI299" s="3">
        <v>93205</v>
      </c>
      <c r="IQJ299" s="3">
        <v>93205</v>
      </c>
      <c r="IQK299" s="3">
        <v>93205</v>
      </c>
      <c r="IQL299" s="3">
        <v>93205</v>
      </c>
      <c r="IQM299" s="3">
        <v>93205</v>
      </c>
      <c r="IQN299" s="3">
        <v>93205</v>
      </c>
      <c r="IQO299" s="3">
        <v>93205</v>
      </c>
      <c r="IQP299" s="3">
        <v>93205</v>
      </c>
      <c r="IQQ299" s="3">
        <v>93205</v>
      </c>
      <c r="IQR299" s="3">
        <v>93205</v>
      </c>
      <c r="IQS299" s="3">
        <v>93205</v>
      </c>
      <c r="IQT299" s="3">
        <v>93205</v>
      </c>
      <c r="IQU299" s="3">
        <v>93205</v>
      </c>
      <c r="IQV299" s="3">
        <v>93205</v>
      </c>
      <c r="IQW299" s="3">
        <v>93205</v>
      </c>
      <c r="IQX299" s="3">
        <v>93205</v>
      </c>
      <c r="IQY299" s="3">
        <v>93205</v>
      </c>
      <c r="IQZ299" s="3">
        <v>93205</v>
      </c>
      <c r="IRA299" s="3">
        <v>93205</v>
      </c>
      <c r="IRB299" s="3">
        <v>93205</v>
      </c>
      <c r="IRC299" s="3">
        <v>93205</v>
      </c>
      <c r="IRD299" s="3">
        <v>93205</v>
      </c>
      <c r="IRE299" s="3">
        <v>93205</v>
      </c>
      <c r="IRF299" s="3">
        <v>93205</v>
      </c>
      <c r="IRG299" s="3">
        <v>93205</v>
      </c>
      <c r="IRH299" s="3">
        <v>93205</v>
      </c>
      <c r="IRI299" s="3">
        <v>93205</v>
      </c>
      <c r="IRJ299" s="3">
        <v>93205</v>
      </c>
      <c r="IRK299" s="3">
        <v>93205</v>
      </c>
      <c r="IRL299" s="3">
        <v>93205</v>
      </c>
      <c r="IRM299" s="3">
        <v>93205</v>
      </c>
      <c r="IRN299" s="3">
        <v>93205</v>
      </c>
      <c r="IRO299" s="3">
        <v>93205</v>
      </c>
      <c r="IRP299" s="3">
        <v>93205</v>
      </c>
      <c r="IRQ299" s="3">
        <v>93205</v>
      </c>
      <c r="IRR299" s="3">
        <v>93205</v>
      </c>
      <c r="IRS299" s="3">
        <v>93205</v>
      </c>
      <c r="IRT299" s="3">
        <v>93205</v>
      </c>
      <c r="IRU299" s="3">
        <v>93205</v>
      </c>
      <c r="IRV299" s="3">
        <v>93205</v>
      </c>
      <c r="IRW299" s="3">
        <v>93205</v>
      </c>
      <c r="IRX299" s="3">
        <v>93205</v>
      </c>
      <c r="IRY299" s="3">
        <v>93205</v>
      </c>
      <c r="IRZ299" s="3">
        <v>93205</v>
      </c>
      <c r="ISA299" s="3">
        <v>93205</v>
      </c>
      <c r="ISB299" s="3">
        <v>93205</v>
      </c>
      <c r="ISC299" s="3">
        <v>93205</v>
      </c>
      <c r="ISD299" s="3">
        <v>93205</v>
      </c>
      <c r="ISE299" s="3">
        <v>93205</v>
      </c>
      <c r="ISF299" s="3">
        <v>93205</v>
      </c>
      <c r="ISG299" s="3">
        <v>93205</v>
      </c>
      <c r="ISH299" s="3">
        <v>93205</v>
      </c>
      <c r="ISI299" s="3">
        <v>93205</v>
      </c>
      <c r="ISJ299" s="3">
        <v>93205</v>
      </c>
      <c r="ISK299" s="3">
        <v>93205</v>
      </c>
      <c r="ISL299" s="3">
        <v>93205</v>
      </c>
      <c r="ISM299" s="3">
        <v>93205</v>
      </c>
      <c r="ISN299" s="3">
        <v>93205</v>
      </c>
      <c r="ISO299" s="3">
        <v>93205</v>
      </c>
      <c r="ISP299" s="3">
        <v>93205</v>
      </c>
      <c r="ISQ299" s="3">
        <v>93205</v>
      </c>
      <c r="ISR299" s="3">
        <v>93205</v>
      </c>
      <c r="ISS299" s="3">
        <v>93205</v>
      </c>
      <c r="IST299" s="3">
        <v>93205</v>
      </c>
      <c r="ISU299" s="3">
        <v>93205</v>
      </c>
      <c r="ISV299" s="3">
        <v>93205</v>
      </c>
      <c r="ISW299" s="3">
        <v>93205</v>
      </c>
      <c r="ISX299" s="3">
        <v>93205</v>
      </c>
      <c r="ISY299" s="3">
        <v>93205</v>
      </c>
      <c r="ISZ299" s="3">
        <v>93205</v>
      </c>
      <c r="ITA299" s="3">
        <v>93205</v>
      </c>
      <c r="ITB299" s="3">
        <v>93205</v>
      </c>
      <c r="ITC299" s="3">
        <v>93205</v>
      </c>
      <c r="ITD299" s="3">
        <v>93205</v>
      </c>
      <c r="ITE299" s="3">
        <v>93205</v>
      </c>
      <c r="ITF299" s="3">
        <v>93205</v>
      </c>
      <c r="ITG299" s="3">
        <v>93205</v>
      </c>
      <c r="ITH299" s="3">
        <v>93205</v>
      </c>
      <c r="ITI299" s="3">
        <v>93205</v>
      </c>
      <c r="ITJ299" s="3">
        <v>93205</v>
      </c>
      <c r="ITK299" s="3">
        <v>93205</v>
      </c>
      <c r="ITL299" s="3">
        <v>93205</v>
      </c>
      <c r="ITM299" s="3">
        <v>93205</v>
      </c>
      <c r="ITN299" s="3">
        <v>93205</v>
      </c>
      <c r="ITO299" s="3">
        <v>93205</v>
      </c>
      <c r="ITP299" s="3">
        <v>93205</v>
      </c>
      <c r="ITQ299" s="3">
        <v>93205</v>
      </c>
      <c r="ITR299" s="3">
        <v>93205</v>
      </c>
      <c r="ITS299" s="3">
        <v>93205</v>
      </c>
      <c r="ITT299" s="3">
        <v>93205</v>
      </c>
      <c r="ITU299" s="3">
        <v>93205</v>
      </c>
      <c r="ITV299" s="3">
        <v>93205</v>
      </c>
      <c r="ITW299" s="3">
        <v>93205</v>
      </c>
      <c r="ITX299" s="3">
        <v>93205</v>
      </c>
      <c r="ITY299" s="3">
        <v>93205</v>
      </c>
      <c r="ITZ299" s="3">
        <v>93205</v>
      </c>
      <c r="IUA299" s="3">
        <v>93205</v>
      </c>
      <c r="IUB299" s="3">
        <v>93205</v>
      </c>
      <c r="IUC299" s="3">
        <v>93205</v>
      </c>
      <c r="IUD299" s="3">
        <v>93205</v>
      </c>
      <c r="IUE299" s="3">
        <v>93205</v>
      </c>
      <c r="IUF299" s="3">
        <v>93205</v>
      </c>
      <c r="IUG299" s="3">
        <v>93205</v>
      </c>
      <c r="IUH299" s="3">
        <v>93205</v>
      </c>
      <c r="IUI299" s="3">
        <v>93205</v>
      </c>
      <c r="IUJ299" s="3">
        <v>93205</v>
      </c>
      <c r="IUK299" s="3">
        <v>93205</v>
      </c>
      <c r="IUL299" s="3">
        <v>93205</v>
      </c>
      <c r="IUM299" s="3">
        <v>93205</v>
      </c>
      <c r="IUN299" s="3">
        <v>93205</v>
      </c>
      <c r="IUO299" s="3">
        <v>93205</v>
      </c>
      <c r="IUP299" s="3">
        <v>93205</v>
      </c>
      <c r="IUQ299" s="3">
        <v>93205</v>
      </c>
      <c r="IUR299" s="3">
        <v>93205</v>
      </c>
      <c r="IUS299" s="3">
        <v>93205</v>
      </c>
      <c r="IUT299" s="3">
        <v>93205</v>
      </c>
      <c r="IUU299" s="3">
        <v>93205</v>
      </c>
      <c r="IUV299" s="3">
        <v>93205</v>
      </c>
      <c r="IUW299" s="3">
        <v>93205</v>
      </c>
      <c r="IUX299" s="3">
        <v>93205</v>
      </c>
      <c r="IUY299" s="3">
        <v>93205</v>
      </c>
      <c r="IUZ299" s="3">
        <v>93205</v>
      </c>
      <c r="IVA299" s="3">
        <v>93205</v>
      </c>
      <c r="IVB299" s="3">
        <v>93205</v>
      </c>
      <c r="IVC299" s="3">
        <v>93205</v>
      </c>
      <c r="IVD299" s="3">
        <v>93205</v>
      </c>
      <c r="IVE299" s="3">
        <v>93205</v>
      </c>
      <c r="IVF299" s="3">
        <v>93205</v>
      </c>
      <c r="IVG299" s="3">
        <v>93205</v>
      </c>
      <c r="IVH299" s="3">
        <v>93205</v>
      </c>
      <c r="IVI299" s="3">
        <v>93205</v>
      </c>
      <c r="IVJ299" s="3">
        <v>93205</v>
      </c>
      <c r="IVK299" s="3">
        <v>93205</v>
      </c>
      <c r="IVL299" s="3">
        <v>93205</v>
      </c>
      <c r="IVM299" s="3">
        <v>93205</v>
      </c>
      <c r="IVN299" s="3">
        <v>93205</v>
      </c>
      <c r="IVO299" s="3">
        <v>93205</v>
      </c>
      <c r="IVP299" s="3">
        <v>93205</v>
      </c>
      <c r="IVQ299" s="3">
        <v>93205</v>
      </c>
      <c r="IVR299" s="3">
        <v>93205</v>
      </c>
      <c r="IVS299" s="3">
        <v>93205</v>
      </c>
      <c r="IVT299" s="3">
        <v>93205</v>
      </c>
      <c r="IVU299" s="3">
        <v>93205</v>
      </c>
      <c r="IVV299" s="3">
        <v>93205</v>
      </c>
      <c r="IVW299" s="3">
        <v>93205</v>
      </c>
      <c r="IVX299" s="3">
        <v>93205</v>
      </c>
      <c r="IVY299" s="3">
        <v>93205</v>
      </c>
      <c r="IVZ299" s="3">
        <v>93205</v>
      </c>
      <c r="IWA299" s="3">
        <v>93205</v>
      </c>
      <c r="IWB299" s="3">
        <v>93205</v>
      </c>
      <c r="IWC299" s="3">
        <v>93205</v>
      </c>
      <c r="IWD299" s="3">
        <v>93205</v>
      </c>
      <c r="IWE299" s="3">
        <v>93205</v>
      </c>
      <c r="IWF299" s="3">
        <v>93205</v>
      </c>
      <c r="IWG299" s="3">
        <v>93205</v>
      </c>
      <c r="IWH299" s="3">
        <v>93205</v>
      </c>
      <c r="IWI299" s="3">
        <v>93205</v>
      </c>
      <c r="IWJ299" s="3">
        <v>93205</v>
      </c>
      <c r="IWK299" s="3">
        <v>93205</v>
      </c>
      <c r="IWL299" s="3">
        <v>93205</v>
      </c>
      <c r="IWM299" s="3">
        <v>93205</v>
      </c>
      <c r="IWN299" s="3">
        <v>93205</v>
      </c>
      <c r="IWO299" s="3">
        <v>93205</v>
      </c>
      <c r="IWP299" s="3">
        <v>93205</v>
      </c>
      <c r="IWQ299" s="3">
        <v>93205</v>
      </c>
      <c r="IWR299" s="3">
        <v>93205</v>
      </c>
      <c r="IWS299" s="3">
        <v>93205</v>
      </c>
      <c r="IWT299" s="3">
        <v>93205</v>
      </c>
      <c r="IWU299" s="3">
        <v>93205</v>
      </c>
      <c r="IWV299" s="3">
        <v>93205</v>
      </c>
      <c r="IWW299" s="3">
        <v>93205</v>
      </c>
      <c r="IWX299" s="3">
        <v>93205</v>
      </c>
      <c r="IWY299" s="3">
        <v>93205</v>
      </c>
      <c r="IWZ299" s="3">
        <v>93205</v>
      </c>
      <c r="IXA299" s="3">
        <v>93205</v>
      </c>
      <c r="IXB299" s="3">
        <v>93205</v>
      </c>
      <c r="IXC299" s="3">
        <v>93205</v>
      </c>
      <c r="IXD299" s="3">
        <v>93205</v>
      </c>
      <c r="IXE299" s="3">
        <v>93205</v>
      </c>
      <c r="IXF299" s="3">
        <v>93205</v>
      </c>
      <c r="IXG299" s="3">
        <v>93205</v>
      </c>
      <c r="IXH299" s="3">
        <v>93205</v>
      </c>
      <c r="IXI299" s="3">
        <v>93205</v>
      </c>
      <c r="IXJ299" s="3">
        <v>93205</v>
      </c>
      <c r="IXK299" s="3">
        <v>93205</v>
      </c>
      <c r="IXL299" s="3">
        <v>93205</v>
      </c>
      <c r="IXM299" s="3">
        <v>93205</v>
      </c>
      <c r="IXN299" s="3">
        <v>93205</v>
      </c>
      <c r="IXO299" s="3">
        <v>93205</v>
      </c>
      <c r="IXP299" s="3">
        <v>93205</v>
      </c>
      <c r="IXQ299" s="3">
        <v>93205</v>
      </c>
      <c r="IXR299" s="3">
        <v>93205</v>
      </c>
      <c r="IXS299" s="3">
        <v>93205</v>
      </c>
      <c r="IXT299" s="3">
        <v>93205</v>
      </c>
      <c r="IXU299" s="3">
        <v>93205</v>
      </c>
      <c r="IXV299" s="3">
        <v>93205</v>
      </c>
      <c r="IXW299" s="3">
        <v>93205</v>
      </c>
      <c r="IXX299" s="3">
        <v>93205</v>
      </c>
      <c r="IXY299" s="3">
        <v>93205</v>
      </c>
      <c r="IXZ299" s="3">
        <v>93205</v>
      </c>
      <c r="IYA299" s="3">
        <v>93205</v>
      </c>
      <c r="IYB299" s="3">
        <v>93205</v>
      </c>
      <c r="IYC299" s="3">
        <v>93205</v>
      </c>
      <c r="IYD299" s="3">
        <v>93205</v>
      </c>
      <c r="IYE299" s="3">
        <v>93205</v>
      </c>
      <c r="IYF299" s="3">
        <v>93205</v>
      </c>
      <c r="IYG299" s="3">
        <v>93205</v>
      </c>
      <c r="IYH299" s="3">
        <v>93205</v>
      </c>
      <c r="IYI299" s="3">
        <v>93205</v>
      </c>
      <c r="IYJ299" s="3">
        <v>93205</v>
      </c>
      <c r="IYK299" s="3">
        <v>93205</v>
      </c>
      <c r="IYL299" s="3">
        <v>93205</v>
      </c>
      <c r="IYM299" s="3">
        <v>93205</v>
      </c>
      <c r="IYN299" s="3">
        <v>93205</v>
      </c>
      <c r="IYO299" s="3">
        <v>93205</v>
      </c>
      <c r="IYP299" s="3">
        <v>93205</v>
      </c>
      <c r="IYQ299" s="3">
        <v>93205</v>
      </c>
      <c r="IYR299" s="3">
        <v>93205</v>
      </c>
      <c r="IYS299" s="3">
        <v>93205</v>
      </c>
      <c r="IYT299" s="3">
        <v>93205</v>
      </c>
      <c r="IYU299" s="3">
        <v>93205</v>
      </c>
      <c r="IYV299" s="3">
        <v>93205</v>
      </c>
      <c r="IYW299" s="3">
        <v>93205</v>
      </c>
      <c r="IYX299" s="3">
        <v>93205</v>
      </c>
      <c r="IYY299" s="3">
        <v>93205</v>
      </c>
      <c r="IYZ299" s="3">
        <v>93205</v>
      </c>
      <c r="IZA299" s="3">
        <v>93205</v>
      </c>
      <c r="IZB299" s="3">
        <v>93205</v>
      </c>
      <c r="IZC299" s="3">
        <v>93205</v>
      </c>
      <c r="IZD299" s="3">
        <v>93205</v>
      </c>
      <c r="IZE299" s="3">
        <v>93205</v>
      </c>
      <c r="IZF299" s="3">
        <v>93205</v>
      </c>
      <c r="IZG299" s="3">
        <v>93205</v>
      </c>
      <c r="IZH299" s="3">
        <v>93205</v>
      </c>
      <c r="IZI299" s="3">
        <v>93205</v>
      </c>
      <c r="IZJ299" s="3">
        <v>93205</v>
      </c>
      <c r="IZK299" s="3">
        <v>93205</v>
      </c>
      <c r="IZL299" s="3">
        <v>93205</v>
      </c>
      <c r="IZM299" s="3">
        <v>93205</v>
      </c>
      <c r="IZN299" s="3">
        <v>93205</v>
      </c>
      <c r="IZO299" s="3">
        <v>93205</v>
      </c>
      <c r="IZP299" s="3">
        <v>93205</v>
      </c>
      <c r="IZQ299" s="3">
        <v>93205</v>
      </c>
      <c r="IZR299" s="3">
        <v>93205</v>
      </c>
      <c r="IZS299" s="3">
        <v>93205</v>
      </c>
      <c r="IZT299" s="3">
        <v>93205</v>
      </c>
      <c r="IZU299" s="3">
        <v>93205</v>
      </c>
      <c r="IZV299" s="3">
        <v>93205</v>
      </c>
      <c r="IZW299" s="3">
        <v>93205</v>
      </c>
      <c r="IZX299" s="3">
        <v>93205</v>
      </c>
      <c r="IZY299" s="3">
        <v>93205</v>
      </c>
      <c r="IZZ299" s="3">
        <v>93205</v>
      </c>
      <c r="JAA299" s="3">
        <v>93205</v>
      </c>
      <c r="JAB299" s="3">
        <v>93205</v>
      </c>
      <c r="JAC299" s="3">
        <v>93205</v>
      </c>
      <c r="JAD299" s="3">
        <v>93205</v>
      </c>
      <c r="JAE299" s="3">
        <v>93205</v>
      </c>
      <c r="JAF299" s="3">
        <v>93205</v>
      </c>
      <c r="JAG299" s="3">
        <v>93205</v>
      </c>
      <c r="JAH299" s="3">
        <v>93205</v>
      </c>
      <c r="JAI299" s="3">
        <v>93205</v>
      </c>
      <c r="JAJ299" s="3">
        <v>93205</v>
      </c>
      <c r="JAK299" s="3">
        <v>93205</v>
      </c>
      <c r="JAL299" s="3">
        <v>93205</v>
      </c>
      <c r="JAM299" s="3">
        <v>93205</v>
      </c>
      <c r="JAN299" s="3">
        <v>93205</v>
      </c>
      <c r="JAO299" s="3">
        <v>93205</v>
      </c>
      <c r="JAP299" s="3">
        <v>93205</v>
      </c>
      <c r="JAQ299" s="3">
        <v>93205</v>
      </c>
      <c r="JAR299" s="3">
        <v>93205</v>
      </c>
      <c r="JAS299" s="3">
        <v>93205</v>
      </c>
      <c r="JAT299" s="3">
        <v>93205</v>
      </c>
      <c r="JAU299" s="3">
        <v>93205</v>
      </c>
      <c r="JAV299" s="3">
        <v>93205</v>
      </c>
      <c r="JAW299" s="3">
        <v>93205</v>
      </c>
      <c r="JAX299" s="3">
        <v>93205</v>
      </c>
      <c r="JAY299" s="3">
        <v>93205</v>
      </c>
      <c r="JAZ299" s="3">
        <v>93205</v>
      </c>
      <c r="JBA299" s="3">
        <v>93205</v>
      </c>
      <c r="JBB299" s="3">
        <v>93205</v>
      </c>
      <c r="JBC299" s="3">
        <v>93205</v>
      </c>
      <c r="JBD299" s="3">
        <v>93205</v>
      </c>
      <c r="JBE299" s="3">
        <v>93205</v>
      </c>
      <c r="JBF299" s="3">
        <v>93205</v>
      </c>
      <c r="JBG299" s="3">
        <v>93205</v>
      </c>
      <c r="JBH299" s="3">
        <v>93205</v>
      </c>
      <c r="JBI299" s="3">
        <v>93205</v>
      </c>
      <c r="JBJ299" s="3">
        <v>93205</v>
      </c>
      <c r="JBK299" s="3">
        <v>93205</v>
      </c>
      <c r="JBL299" s="3">
        <v>93205</v>
      </c>
      <c r="JBM299" s="3">
        <v>93205</v>
      </c>
      <c r="JBN299" s="3">
        <v>93205</v>
      </c>
      <c r="JBO299" s="3">
        <v>93205</v>
      </c>
      <c r="JBP299" s="3">
        <v>93205</v>
      </c>
      <c r="JBQ299" s="3">
        <v>93205</v>
      </c>
      <c r="JBR299" s="3">
        <v>93205</v>
      </c>
      <c r="JBS299" s="3">
        <v>93205</v>
      </c>
      <c r="JBT299" s="3">
        <v>93205</v>
      </c>
      <c r="JBU299" s="3">
        <v>93205</v>
      </c>
      <c r="JBV299" s="3">
        <v>93205</v>
      </c>
      <c r="JBW299" s="3">
        <v>93205</v>
      </c>
      <c r="JBX299" s="3">
        <v>93205</v>
      </c>
      <c r="JBY299" s="3">
        <v>93205</v>
      </c>
      <c r="JBZ299" s="3">
        <v>93205</v>
      </c>
      <c r="JCA299" s="3">
        <v>93205</v>
      </c>
      <c r="JCB299" s="3">
        <v>93205</v>
      </c>
      <c r="JCC299" s="3">
        <v>93205</v>
      </c>
      <c r="JCD299" s="3">
        <v>93205</v>
      </c>
      <c r="JCE299" s="3">
        <v>93205</v>
      </c>
      <c r="JCF299" s="3">
        <v>93205</v>
      </c>
      <c r="JCG299" s="3">
        <v>93205</v>
      </c>
      <c r="JCH299" s="3">
        <v>93205</v>
      </c>
      <c r="JCI299" s="3">
        <v>93205</v>
      </c>
      <c r="JCJ299" s="3">
        <v>93205</v>
      </c>
      <c r="JCK299" s="3">
        <v>93205</v>
      </c>
      <c r="JCL299" s="3">
        <v>93205</v>
      </c>
      <c r="JCM299" s="3">
        <v>93205</v>
      </c>
      <c r="JCN299" s="3">
        <v>93205</v>
      </c>
      <c r="JCO299" s="3">
        <v>93205</v>
      </c>
      <c r="JCP299" s="3">
        <v>93205</v>
      </c>
      <c r="JCQ299" s="3">
        <v>93205</v>
      </c>
      <c r="JCR299" s="3">
        <v>93205</v>
      </c>
      <c r="JCS299" s="3">
        <v>93205</v>
      </c>
      <c r="JCT299" s="3">
        <v>93205</v>
      </c>
      <c r="JCU299" s="3">
        <v>93205</v>
      </c>
      <c r="JCV299" s="3">
        <v>93205</v>
      </c>
      <c r="JCW299" s="3">
        <v>93205</v>
      </c>
      <c r="JCX299" s="3">
        <v>93205</v>
      </c>
      <c r="JCY299" s="3">
        <v>93205</v>
      </c>
      <c r="JCZ299" s="3">
        <v>93205</v>
      </c>
      <c r="JDA299" s="3">
        <v>93205</v>
      </c>
      <c r="JDB299" s="3">
        <v>93205</v>
      </c>
      <c r="JDC299" s="3">
        <v>93205</v>
      </c>
      <c r="JDD299" s="3">
        <v>93205</v>
      </c>
      <c r="JDE299" s="3">
        <v>93205</v>
      </c>
      <c r="JDF299" s="3">
        <v>93205</v>
      </c>
      <c r="JDG299" s="3">
        <v>93205</v>
      </c>
      <c r="JDH299" s="3">
        <v>93205</v>
      </c>
      <c r="JDI299" s="3">
        <v>93205</v>
      </c>
      <c r="JDJ299" s="3">
        <v>93205</v>
      </c>
      <c r="JDK299" s="3">
        <v>93205</v>
      </c>
      <c r="JDL299" s="3">
        <v>93205</v>
      </c>
      <c r="JDM299" s="3">
        <v>93205</v>
      </c>
      <c r="JDN299" s="3">
        <v>93205</v>
      </c>
      <c r="JDO299" s="3">
        <v>93205</v>
      </c>
      <c r="JDP299" s="3">
        <v>93205</v>
      </c>
      <c r="JDQ299" s="3">
        <v>93205</v>
      </c>
      <c r="JDR299" s="3">
        <v>93205</v>
      </c>
      <c r="JDS299" s="3">
        <v>93205</v>
      </c>
      <c r="JDT299" s="3">
        <v>93205</v>
      </c>
      <c r="JDU299" s="3">
        <v>93205</v>
      </c>
      <c r="JDV299" s="3">
        <v>93205</v>
      </c>
      <c r="JDW299" s="3">
        <v>93205</v>
      </c>
      <c r="JDX299" s="3">
        <v>93205</v>
      </c>
      <c r="JDY299" s="3">
        <v>93205</v>
      </c>
      <c r="JDZ299" s="3">
        <v>93205</v>
      </c>
      <c r="JEA299" s="3">
        <v>93205</v>
      </c>
      <c r="JEB299" s="3">
        <v>93205</v>
      </c>
      <c r="JEC299" s="3">
        <v>93205</v>
      </c>
      <c r="JED299" s="3">
        <v>93205</v>
      </c>
      <c r="JEE299" s="3">
        <v>93205</v>
      </c>
      <c r="JEF299" s="3">
        <v>93205</v>
      </c>
      <c r="JEG299" s="3">
        <v>93205</v>
      </c>
      <c r="JEH299" s="3">
        <v>93205</v>
      </c>
      <c r="JEI299" s="3">
        <v>93205</v>
      </c>
      <c r="JEJ299" s="3">
        <v>93205</v>
      </c>
      <c r="JEK299" s="3">
        <v>93205</v>
      </c>
      <c r="JEL299" s="3">
        <v>93205</v>
      </c>
      <c r="JEM299" s="3">
        <v>93205</v>
      </c>
      <c r="JEN299" s="3">
        <v>93205</v>
      </c>
      <c r="JEO299" s="3">
        <v>93205</v>
      </c>
      <c r="JEP299" s="3">
        <v>93205</v>
      </c>
      <c r="JEQ299" s="3">
        <v>93205</v>
      </c>
      <c r="JER299" s="3">
        <v>93205</v>
      </c>
      <c r="JES299" s="3">
        <v>93205</v>
      </c>
      <c r="JET299" s="3">
        <v>93205</v>
      </c>
      <c r="JEU299" s="3">
        <v>93205</v>
      </c>
      <c r="JEV299" s="3">
        <v>93205</v>
      </c>
      <c r="JEW299" s="3">
        <v>93205</v>
      </c>
      <c r="JEX299" s="3">
        <v>93205</v>
      </c>
      <c r="JEY299" s="3">
        <v>93205</v>
      </c>
      <c r="JEZ299" s="3">
        <v>93205</v>
      </c>
      <c r="JFA299" s="3">
        <v>93205</v>
      </c>
      <c r="JFB299" s="3">
        <v>93205</v>
      </c>
      <c r="JFC299" s="3">
        <v>93205</v>
      </c>
      <c r="JFD299" s="3">
        <v>93205</v>
      </c>
      <c r="JFE299" s="3">
        <v>93205</v>
      </c>
      <c r="JFF299" s="3">
        <v>93205</v>
      </c>
      <c r="JFG299" s="3">
        <v>93205</v>
      </c>
      <c r="JFH299" s="3">
        <v>93205</v>
      </c>
      <c r="JFI299" s="3">
        <v>93205</v>
      </c>
      <c r="JFJ299" s="3">
        <v>93205</v>
      </c>
      <c r="JFK299" s="3">
        <v>93205</v>
      </c>
      <c r="JFL299" s="3">
        <v>93205</v>
      </c>
      <c r="JFM299" s="3">
        <v>93205</v>
      </c>
      <c r="JFN299" s="3">
        <v>93205</v>
      </c>
      <c r="JFO299" s="3">
        <v>93205</v>
      </c>
      <c r="JFP299" s="3">
        <v>93205</v>
      </c>
      <c r="JFQ299" s="3">
        <v>93205</v>
      </c>
      <c r="JFR299" s="3">
        <v>93205</v>
      </c>
      <c r="JFS299" s="3">
        <v>93205</v>
      </c>
      <c r="JFT299" s="3">
        <v>93205</v>
      </c>
      <c r="JFU299" s="3">
        <v>93205</v>
      </c>
      <c r="JFV299" s="3">
        <v>93205</v>
      </c>
      <c r="JFW299" s="3">
        <v>93205</v>
      </c>
      <c r="JFX299" s="3">
        <v>93205</v>
      </c>
      <c r="JFY299" s="3">
        <v>93205</v>
      </c>
      <c r="JFZ299" s="3">
        <v>93205</v>
      </c>
      <c r="JGA299" s="3">
        <v>93205</v>
      </c>
      <c r="JGB299" s="3">
        <v>93205</v>
      </c>
      <c r="JGC299" s="3">
        <v>93205</v>
      </c>
      <c r="JGD299" s="3">
        <v>93205</v>
      </c>
      <c r="JGE299" s="3">
        <v>93205</v>
      </c>
      <c r="JGF299" s="3">
        <v>93205</v>
      </c>
      <c r="JGG299" s="3">
        <v>93205</v>
      </c>
      <c r="JGH299" s="3">
        <v>93205</v>
      </c>
      <c r="JGI299" s="3">
        <v>93205</v>
      </c>
      <c r="JGJ299" s="3">
        <v>93205</v>
      </c>
      <c r="JGK299" s="3">
        <v>93205</v>
      </c>
      <c r="JGL299" s="3">
        <v>93205</v>
      </c>
      <c r="JGM299" s="3">
        <v>93205</v>
      </c>
      <c r="JGN299" s="3">
        <v>93205</v>
      </c>
      <c r="JGO299" s="3">
        <v>93205</v>
      </c>
      <c r="JGP299" s="3">
        <v>93205</v>
      </c>
      <c r="JGQ299" s="3">
        <v>93205</v>
      </c>
      <c r="JGR299" s="3">
        <v>93205</v>
      </c>
      <c r="JGS299" s="3">
        <v>93205</v>
      </c>
      <c r="JGT299" s="3">
        <v>93205</v>
      </c>
      <c r="JGU299" s="3">
        <v>93205</v>
      </c>
      <c r="JGV299" s="3">
        <v>93205</v>
      </c>
      <c r="JGW299" s="3">
        <v>93205</v>
      </c>
      <c r="JGX299" s="3">
        <v>93205</v>
      </c>
      <c r="JGY299" s="3">
        <v>93205</v>
      </c>
      <c r="JGZ299" s="3">
        <v>93205</v>
      </c>
      <c r="JHA299" s="3">
        <v>93205</v>
      </c>
      <c r="JHB299" s="3">
        <v>93205</v>
      </c>
      <c r="JHC299" s="3">
        <v>93205</v>
      </c>
      <c r="JHD299" s="3">
        <v>93205</v>
      </c>
      <c r="JHE299" s="3">
        <v>93205</v>
      </c>
      <c r="JHF299" s="3">
        <v>93205</v>
      </c>
      <c r="JHG299" s="3">
        <v>93205</v>
      </c>
      <c r="JHH299" s="3">
        <v>93205</v>
      </c>
      <c r="JHI299" s="3">
        <v>93205</v>
      </c>
      <c r="JHJ299" s="3">
        <v>93205</v>
      </c>
      <c r="JHK299" s="3">
        <v>93205</v>
      </c>
      <c r="JHL299" s="3">
        <v>93205</v>
      </c>
      <c r="JHM299" s="3">
        <v>93205</v>
      </c>
      <c r="JHN299" s="3">
        <v>93205</v>
      </c>
      <c r="JHO299" s="3">
        <v>93205</v>
      </c>
      <c r="JHP299" s="3">
        <v>93205</v>
      </c>
      <c r="JHQ299" s="3">
        <v>93205</v>
      </c>
      <c r="JHR299" s="3">
        <v>93205</v>
      </c>
      <c r="JHS299" s="3">
        <v>93205</v>
      </c>
      <c r="JHT299" s="3">
        <v>93205</v>
      </c>
      <c r="JHU299" s="3">
        <v>93205</v>
      </c>
      <c r="JHV299" s="3">
        <v>93205</v>
      </c>
      <c r="JHW299" s="3">
        <v>93205</v>
      </c>
      <c r="JHX299" s="3">
        <v>93205</v>
      </c>
      <c r="JHY299" s="3">
        <v>93205</v>
      </c>
      <c r="JHZ299" s="3">
        <v>93205</v>
      </c>
      <c r="JIA299" s="3">
        <v>93205</v>
      </c>
      <c r="JIB299" s="3">
        <v>93205</v>
      </c>
      <c r="JIC299" s="3">
        <v>93205</v>
      </c>
      <c r="JID299" s="3">
        <v>93205</v>
      </c>
      <c r="JIE299" s="3">
        <v>93205</v>
      </c>
      <c r="JIF299" s="3">
        <v>93205</v>
      </c>
      <c r="JIG299" s="3">
        <v>93205</v>
      </c>
      <c r="JIH299" s="3">
        <v>93205</v>
      </c>
      <c r="JII299" s="3">
        <v>93205</v>
      </c>
      <c r="JIJ299" s="3">
        <v>93205</v>
      </c>
      <c r="JIK299" s="3">
        <v>93205</v>
      </c>
      <c r="JIL299" s="3">
        <v>93205</v>
      </c>
      <c r="JIM299" s="3">
        <v>93205</v>
      </c>
      <c r="JIN299" s="3">
        <v>93205</v>
      </c>
      <c r="JIO299" s="3">
        <v>93205</v>
      </c>
      <c r="JIP299" s="3">
        <v>93205</v>
      </c>
      <c r="JIQ299" s="3">
        <v>93205</v>
      </c>
      <c r="JIR299" s="3">
        <v>93205</v>
      </c>
      <c r="JIS299" s="3">
        <v>93205</v>
      </c>
      <c r="JIT299" s="3">
        <v>93205</v>
      </c>
      <c r="JIU299" s="3">
        <v>93205</v>
      </c>
      <c r="JIV299" s="3">
        <v>93205</v>
      </c>
      <c r="JIW299" s="3">
        <v>93205</v>
      </c>
      <c r="JIX299" s="3">
        <v>93205</v>
      </c>
      <c r="JIY299" s="3">
        <v>93205</v>
      </c>
      <c r="JIZ299" s="3">
        <v>93205</v>
      </c>
      <c r="JJA299" s="3">
        <v>93205</v>
      </c>
      <c r="JJB299" s="3">
        <v>93205</v>
      </c>
      <c r="JJC299" s="3">
        <v>93205</v>
      </c>
      <c r="JJD299" s="3">
        <v>93205</v>
      </c>
      <c r="JJE299" s="3">
        <v>93205</v>
      </c>
      <c r="JJF299" s="3">
        <v>93205</v>
      </c>
      <c r="JJG299" s="3">
        <v>93205</v>
      </c>
      <c r="JJH299" s="3">
        <v>93205</v>
      </c>
      <c r="JJI299" s="3">
        <v>93205</v>
      </c>
      <c r="JJJ299" s="3">
        <v>93205</v>
      </c>
      <c r="JJK299" s="3">
        <v>93205</v>
      </c>
      <c r="JJL299" s="3">
        <v>93205</v>
      </c>
      <c r="JJM299" s="3">
        <v>93205</v>
      </c>
      <c r="JJN299" s="3">
        <v>93205</v>
      </c>
      <c r="JJO299" s="3">
        <v>93205</v>
      </c>
      <c r="JJP299" s="3">
        <v>93205</v>
      </c>
      <c r="JJQ299" s="3">
        <v>93205</v>
      </c>
      <c r="JJR299" s="3">
        <v>93205</v>
      </c>
      <c r="JJS299" s="3">
        <v>93205</v>
      </c>
      <c r="JJT299" s="3">
        <v>93205</v>
      </c>
      <c r="JJU299" s="3">
        <v>93205</v>
      </c>
      <c r="JJV299" s="3">
        <v>93205</v>
      </c>
      <c r="JJW299" s="3">
        <v>93205</v>
      </c>
      <c r="JJX299" s="3">
        <v>93205</v>
      </c>
      <c r="JJY299" s="3">
        <v>93205</v>
      </c>
      <c r="JJZ299" s="3">
        <v>93205</v>
      </c>
      <c r="JKA299" s="3">
        <v>93205</v>
      </c>
      <c r="JKB299" s="3">
        <v>93205</v>
      </c>
      <c r="JKC299" s="3">
        <v>93205</v>
      </c>
      <c r="JKD299" s="3">
        <v>93205</v>
      </c>
      <c r="JKE299" s="3">
        <v>93205</v>
      </c>
      <c r="JKF299" s="3">
        <v>93205</v>
      </c>
      <c r="JKG299" s="3">
        <v>93205</v>
      </c>
      <c r="JKH299" s="3">
        <v>93205</v>
      </c>
      <c r="JKI299" s="3">
        <v>93205</v>
      </c>
      <c r="JKJ299" s="3">
        <v>93205</v>
      </c>
      <c r="JKK299" s="3">
        <v>93205</v>
      </c>
      <c r="JKL299" s="3">
        <v>93205</v>
      </c>
      <c r="JKM299" s="3">
        <v>93205</v>
      </c>
      <c r="JKN299" s="3">
        <v>93205</v>
      </c>
      <c r="JKO299" s="3">
        <v>93205</v>
      </c>
      <c r="JKP299" s="3">
        <v>93205</v>
      </c>
      <c r="JKQ299" s="3">
        <v>93205</v>
      </c>
      <c r="JKR299" s="3">
        <v>93205</v>
      </c>
      <c r="JKS299" s="3">
        <v>93205</v>
      </c>
      <c r="JKT299" s="3">
        <v>93205</v>
      </c>
      <c r="JKU299" s="3">
        <v>93205</v>
      </c>
      <c r="JKV299" s="3">
        <v>93205</v>
      </c>
      <c r="JKW299" s="3">
        <v>93205</v>
      </c>
      <c r="JKX299" s="3">
        <v>93205</v>
      </c>
      <c r="JKY299" s="3">
        <v>93205</v>
      </c>
      <c r="JKZ299" s="3">
        <v>93205</v>
      </c>
      <c r="JLA299" s="3">
        <v>93205</v>
      </c>
      <c r="JLB299" s="3">
        <v>93205</v>
      </c>
      <c r="JLC299" s="3">
        <v>93205</v>
      </c>
      <c r="JLD299" s="3">
        <v>93205</v>
      </c>
      <c r="JLE299" s="3">
        <v>93205</v>
      </c>
      <c r="JLF299" s="3">
        <v>93205</v>
      </c>
      <c r="JLG299" s="3">
        <v>93205</v>
      </c>
      <c r="JLH299" s="3">
        <v>93205</v>
      </c>
      <c r="JLI299" s="3">
        <v>93205</v>
      </c>
      <c r="JLJ299" s="3">
        <v>93205</v>
      </c>
      <c r="JLK299" s="3">
        <v>93205</v>
      </c>
      <c r="JLL299" s="3">
        <v>93205</v>
      </c>
      <c r="JLM299" s="3">
        <v>93205</v>
      </c>
      <c r="JLN299" s="3">
        <v>93205</v>
      </c>
      <c r="JLO299" s="3">
        <v>93205</v>
      </c>
      <c r="JLP299" s="3">
        <v>93205</v>
      </c>
      <c r="JLQ299" s="3">
        <v>93205</v>
      </c>
      <c r="JLR299" s="3">
        <v>93205</v>
      </c>
      <c r="JLS299" s="3">
        <v>93205</v>
      </c>
      <c r="JLT299" s="3">
        <v>93205</v>
      </c>
      <c r="JLU299" s="3">
        <v>93205</v>
      </c>
      <c r="JLV299" s="3">
        <v>93205</v>
      </c>
      <c r="JLW299" s="3">
        <v>93205</v>
      </c>
      <c r="JLX299" s="3">
        <v>93205</v>
      </c>
      <c r="JLY299" s="3">
        <v>93205</v>
      </c>
      <c r="JLZ299" s="3">
        <v>93205</v>
      </c>
      <c r="JMA299" s="3">
        <v>93205</v>
      </c>
      <c r="JMB299" s="3">
        <v>93205</v>
      </c>
      <c r="JMC299" s="3">
        <v>93205</v>
      </c>
      <c r="JMD299" s="3">
        <v>93205</v>
      </c>
      <c r="JME299" s="3">
        <v>93205</v>
      </c>
      <c r="JMF299" s="3">
        <v>93205</v>
      </c>
      <c r="JMG299" s="3">
        <v>93205</v>
      </c>
      <c r="JMH299" s="3">
        <v>93205</v>
      </c>
      <c r="JMI299" s="3">
        <v>93205</v>
      </c>
      <c r="JMJ299" s="3">
        <v>93205</v>
      </c>
      <c r="JMK299" s="3">
        <v>93205</v>
      </c>
      <c r="JML299" s="3">
        <v>93205</v>
      </c>
      <c r="JMM299" s="3">
        <v>93205</v>
      </c>
      <c r="JMN299" s="3">
        <v>93205</v>
      </c>
      <c r="JMO299" s="3">
        <v>93205</v>
      </c>
      <c r="JMP299" s="3">
        <v>93205</v>
      </c>
      <c r="JMQ299" s="3">
        <v>93205</v>
      </c>
      <c r="JMR299" s="3">
        <v>93205</v>
      </c>
      <c r="JMS299" s="3">
        <v>93205</v>
      </c>
      <c r="JMT299" s="3">
        <v>93205</v>
      </c>
      <c r="JMU299" s="3">
        <v>93205</v>
      </c>
      <c r="JMV299" s="3">
        <v>93205</v>
      </c>
      <c r="JMW299" s="3">
        <v>93205</v>
      </c>
      <c r="JMX299" s="3">
        <v>93205</v>
      </c>
      <c r="JMY299" s="3">
        <v>93205</v>
      </c>
      <c r="JMZ299" s="3">
        <v>93205</v>
      </c>
      <c r="JNA299" s="3">
        <v>93205</v>
      </c>
      <c r="JNB299" s="3">
        <v>93205</v>
      </c>
      <c r="JNC299" s="3">
        <v>93205</v>
      </c>
      <c r="JND299" s="3">
        <v>93205</v>
      </c>
      <c r="JNE299" s="3">
        <v>93205</v>
      </c>
      <c r="JNF299" s="3">
        <v>93205</v>
      </c>
      <c r="JNG299" s="3">
        <v>93205</v>
      </c>
      <c r="JNH299" s="3">
        <v>93205</v>
      </c>
      <c r="JNI299" s="3">
        <v>93205</v>
      </c>
      <c r="JNJ299" s="3">
        <v>93205</v>
      </c>
      <c r="JNK299" s="3">
        <v>93205</v>
      </c>
      <c r="JNL299" s="3">
        <v>93205</v>
      </c>
      <c r="JNM299" s="3">
        <v>93205</v>
      </c>
      <c r="JNN299" s="3">
        <v>93205</v>
      </c>
      <c r="JNO299" s="3">
        <v>93205</v>
      </c>
      <c r="JNP299" s="3">
        <v>93205</v>
      </c>
      <c r="JNQ299" s="3">
        <v>93205</v>
      </c>
      <c r="JNR299" s="3">
        <v>93205</v>
      </c>
      <c r="JNS299" s="3">
        <v>93205</v>
      </c>
      <c r="JNT299" s="3">
        <v>93205</v>
      </c>
      <c r="JNU299" s="3">
        <v>93205</v>
      </c>
      <c r="JNV299" s="3">
        <v>93205</v>
      </c>
      <c r="JNW299" s="3">
        <v>93205</v>
      </c>
      <c r="JNX299" s="3">
        <v>93205</v>
      </c>
      <c r="JNY299" s="3">
        <v>93205</v>
      </c>
      <c r="JNZ299" s="3">
        <v>93205</v>
      </c>
      <c r="JOA299" s="3">
        <v>93205</v>
      </c>
      <c r="JOB299" s="3">
        <v>93205</v>
      </c>
      <c r="JOC299" s="3">
        <v>93205</v>
      </c>
      <c r="JOD299" s="3">
        <v>93205</v>
      </c>
      <c r="JOE299" s="3">
        <v>93205</v>
      </c>
      <c r="JOF299" s="3">
        <v>93205</v>
      </c>
      <c r="JOG299" s="3">
        <v>93205</v>
      </c>
      <c r="JOH299" s="3">
        <v>93205</v>
      </c>
      <c r="JOI299" s="3">
        <v>93205</v>
      </c>
      <c r="JOJ299" s="3">
        <v>93205</v>
      </c>
      <c r="JOK299" s="3">
        <v>93205</v>
      </c>
      <c r="JOL299" s="3">
        <v>93205</v>
      </c>
      <c r="JOM299" s="3">
        <v>93205</v>
      </c>
      <c r="JON299" s="3">
        <v>93205</v>
      </c>
      <c r="JOO299" s="3">
        <v>93205</v>
      </c>
      <c r="JOP299" s="3">
        <v>93205</v>
      </c>
      <c r="JOQ299" s="3">
        <v>93205</v>
      </c>
      <c r="JOR299" s="3">
        <v>93205</v>
      </c>
      <c r="JOS299" s="3">
        <v>93205</v>
      </c>
      <c r="JOT299" s="3">
        <v>93205</v>
      </c>
      <c r="JOU299" s="3">
        <v>93205</v>
      </c>
      <c r="JOV299" s="3">
        <v>93205</v>
      </c>
      <c r="JOW299" s="3">
        <v>93205</v>
      </c>
      <c r="JOX299" s="3">
        <v>93205</v>
      </c>
      <c r="JOY299" s="3">
        <v>93205</v>
      </c>
      <c r="JOZ299" s="3">
        <v>93205</v>
      </c>
      <c r="JPA299" s="3">
        <v>93205</v>
      </c>
      <c r="JPB299" s="3">
        <v>93205</v>
      </c>
      <c r="JPC299" s="3">
        <v>93205</v>
      </c>
      <c r="JPD299" s="3">
        <v>93205</v>
      </c>
      <c r="JPE299" s="3">
        <v>93205</v>
      </c>
      <c r="JPF299" s="3">
        <v>93205</v>
      </c>
      <c r="JPG299" s="3">
        <v>93205</v>
      </c>
      <c r="JPH299" s="3">
        <v>93205</v>
      </c>
      <c r="JPI299" s="3">
        <v>93205</v>
      </c>
      <c r="JPJ299" s="3">
        <v>93205</v>
      </c>
      <c r="JPK299" s="3">
        <v>93205</v>
      </c>
      <c r="JPL299" s="3">
        <v>93205</v>
      </c>
      <c r="JPM299" s="3">
        <v>93205</v>
      </c>
      <c r="JPN299" s="3">
        <v>93205</v>
      </c>
      <c r="JPO299" s="3">
        <v>93205</v>
      </c>
      <c r="JPP299" s="3">
        <v>93205</v>
      </c>
      <c r="JPQ299" s="3">
        <v>93205</v>
      </c>
      <c r="JPR299" s="3">
        <v>93205</v>
      </c>
      <c r="JPS299" s="3">
        <v>93205</v>
      </c>
      <c r="JPT299" s="3">
        <v>93205</v>
      </c>
      <c r="JPU299" s="3">
        <v>93205</v>
      </c>
      <c r="JPV299" s="3">
        <v>93205</v>
      </c>
      <c r="JPW299" s="3">
        <v>93205</v>
      </c>
      <c r="JPX299" s="3">
        <v>93205</v>
      </c>
      <c r="JPY299" s="3">
        <v>93205</v>
      </c>
      <c r="JPZ299" s="3">
        <v>93205</v>
      </c>
      <c r="JQA299" s="3">
        <v>93205</v>
      </c>
      <c r="JQB299" s="3">
        <v>93205</v>
      </c>
      <c r="JQC299" s="3">
        <v>93205</v>
      </c>
      <c r="JQD299" s="3">
        <v>93205</v>
      </c>
      <c r="JQE299" s="3">
        <v>93205</v>
      </c>
      <c r="JQF299" s="3">
        <v>93205</v>
      </c>
      <c r="JQG299" s="3">
        <v>93205</v>
      </c>
      <c r="JQH299" s="3">
        <v>93205</v>
      </c>
      <c r="JQI299" s="3">
        <v>93205</v>
      </c>
      <c r="JQJ299" s="3">
        <v>93205</v>
      </c>
      <c r="JQK299" s="3">
        <v>93205</v>
      </c>
      <c r="JQL299" s="3">
        <v>93205</v>
      </c>
      <c r="JQM299" s="3">
        <v>93205</v>
      </c>
      <c r="JQN299" s="3">
        <v>93205</v>
      </c>
      <c r="JQO299" s="3">
        <v>93205</v>
      </c>
      <c r="JQP299" s="3">
        <v>93205</v>
      </c>
      <c r="JQQ299" s="3">
        <v>93205</v>
      </c>
      <c r="JQR299" s="3">
        <v>93205</v>
      </c>
      <c r="JQS299" s="3">
        <v>93205</v>
      </c>
      <c r="JQT299" s="3">
        <v>93205</v>
      </c>
      <c r="JQU299" s="3">
        <v>93205</v>
      </c>
      <c r="JQV299" s="3">
        <v>93205</v>
      </c>
      <c r="JQW299" s="3">
        <v>93205</v>
      </c>
      <c r="JQX299" s="3">
        <v>93205</v>
      </c>
      <c r="JQY299" s="3">
        <v>93205</v>
      </c>
      <c r="JQZ299" s="3">
        <v>93205</v>
      </c>
      <c r="JRA299" s="3">
        <v>93205</v>
      </c>
      <c r="JRB299" s="3">
        <v>93205</v>
      </c>
      <c r="JRC299" s="3">
        <v>93205</v>
      </c>
      <c r="JRD299" s="3">
        <v>93205</v>
      </c>
      <c r="JRE299" s="3">
        <v>93205</v>
      </c>
      <c r="JRF299" s="3">
        <v>93205</v>
      </c>
      <c r="JRG299" s="3">
        <v>93205</v>
      </c>
      <c r="JRH299" s="3">
        <v>93205</v>
      </c>
      <c r="JRI299" s="3">
        <v>93205</v>
      </c>
      <c r="JRJ299" s="3">
        <v>93205</v>
      </c>
      <c r="JRK299" s="3">
        <v>93205</v>
      </c>
      <c r="JRL299" s="3">
        <v>93205</v>
      </c>
      <c r="JRM299" s="3">
        <v>93205</v>
      </c>
      <c r="JRN299" s="3">
        <v>93205</v>
      </c>
      <c r="JRO299" s="3">
        <v>93205</v>
      </c>
      <c r="JRP299" s="3">
        <v>93205</v>
      </c>
      <c r="JRQ299" s="3">
        <v>93205</v>
      </c>
      <c r="JRR299" s="3">
        <v>93205</v>
      </c>
      <c r="JRS299" s="3">
        <v>93205</v>
      </c>
      <c r="JRT299" s="3">
        <v>93205</v>
      </c>
      <c r="JRU299" s="3">
        <v>93205</v>
      </c>
      <c r="JRV299" s="3">
        <v>93205</v>
      </c>
      <c r="JRW299" s="3">
        <v>93205</v>
      </c>
      <c r="JRX299" s="3">
        <v>93205</v>
      </c>
      <c r="JRY299" s="3">
        <v>93205</v>
      </c>
      <c r="JRZ299" s="3">
        <v>93205</v>
      </c>
      <c r="JSA299" s="3">
        <v>93205</v>
      </c>
      <c r="JSB299" s="3">
        <v>93205</v>
      </c>
      <c r="JSC299" s="3">
        <v>93205</v>
      </c>
      <c r="JSD299" s="3">
        <v>93205</v>
      </c>
      <c r="JSE299" s="3">
        <v>93205</v>
      </c>
      <c r="JSF299" s="3">
        <v>93205</v>
      </c>
      <c r="JSG299" s="3">
        <v>93205</v>
      </c>
      <c r="JSH299" s="3">
        <v>93205</v>
      </c>
      <c r="JSI299" s="3">
        <v>93205</v>
      </c>
      <c r="JSJ299" s="3">
        <v>93205</v>
      </c>
      <c r="JSK299" s="3">
        <v>93205</v>
      </c>
      <c r="JSL299" s="3">
        <v>93205</v>
      </c>
      <c r="JSM299" s="3">
        <v>93205</v>
      </c>
      <c r="JSN299" s="3">
        <v>93205</v>
      </c>
      <c r="JSO299" s="3">
        <v>93205</v>
      </c>
      <c r="JSP299" s="3">
        <v>93205</v>
      </c>
      <c r="JSQ299" s="3">
        <v>93205</v>
      </c>
      <c r="JSR299" s="3">
        <v>93205</v>
      </c>
      <c r="JSS299" s="3">
        <v>93205</v>
      </c>
      <c r="JST299" s="3">
        <v>93205</v>
      </c>
      <c r="JSU299" s="3">
        <v>93205</v>
      </c>
      <c r="JSV299" s="3">
        <v>93205</v>
      </c>
      <c r="JSW299" s="3">
        <v>93205</v>
      </c>
      <c r="JSX299" s="3">
        <v>93205</v>
      </c>
      <c r="JSY299" s="3">
        <v>93205</v>
      </c>
      <c r="JSZ299" s="3">
        <v>93205</v>
      </c>
      <c r="JTA299" s="3">
        <v>93205</v>
      </c>
      <c r="JTB299" s="3">
        <v>93205</v>
      </c>
      <c r="JTC299" s="3">
        <v>93205</v>
      </c>
      <c r="JTD299" s="3">
        <v>93205</v>
      </c>
      <c r="JTE299" s="3">
        <v>93205</v>
      </c>
      <c r="JTF299" s="3">
        <v>93205</v>
      </c>
      <c r="JTG299" s="3">
        <v>93205</v>
      </c>
      <c r="JTH299" s="3">
        <v>93205</v>
      </c>
      <c r="JTI299" s="3">
        <v>93205</v>
      </c>
      <c r="JTJ299" s="3">
        <v>93205</v>
      </c>
      <c r="JTK299" s="3">
        <v>93205</v>
      </c>
      <c r="JTL299" s="3">
        <v>93205</v>
      </c>
      <c r="JTM299" s="3">
        <v>93205</v>
      </c>
      <c r="JTN299" s="3">
        <v>93205</v>
      </c>
      <c r="JTO299" s="3">
        <v>93205</v>
      </c>
      <c r="JTP299" s="3">
        <v>93205</v>
      </c>
      <c r="JTQ299" s="3">
        <v>93205</v>
      </c>
      <c r="JTR299" s="3">
        <v>93205</v>
      </c>
      <c r="JTS299" s="3">
        <v>93205</v>
      </c>
      <c r="JTT299" s="3">
        <v>93205</v>
      </c>
      <c r="JTU299" s="3">
        <v>93205</v>
      </c>
      <c r="JTV299" s="3">
        <v>93205</v>
      </c>
      <c r="JTW299" s="3">
        <v>93205</v>
      </c>
      <c r="JTX299" s="3">
        <v>93205</v>
      </c>
      <c r="JTY299" s="3">
        <v>93205</v>
      </c>
      <c r="JTZ299" s="3">
        <v>93205</v>
      </c>
      <c r="JUA299" s="3">
        <v>93205</v>
      </c>
      <c r="JUB299" s="3">
        <v>93205</v>
      </c>
      <c r="JUC299" s="3">
        <v>93205</v>
      </c>
      <c r="JUD299" s="3">
        <v>93205</v>
      </c>
      <c r="JUE299" s="3">
        <v>93205</v>
      </c>
      <c r="JUF299" s="3">
        <v>93205</v>
      </c>
      <c r="JUG299" s="3">
        <v>93205</v>
      </c>
      <c r="JUH299" s="3">
        <v>93205</v>
      </c>
      <c r="JUI299" s="3">
        <v>93205</v>
      </c>
      <c r="JUJ299" s="3">
        <v>93205</v>
      </c>
      <c r="JUK299" s="3">
        <v>93205</v>
      </c>
      <c r="JUL299" s="3">
        <v>93205</v>
      </c>
      <c r="JUM299" s="3">
        <v>93205</v>
      </c>
      <c r="JUN299" s="3">
        <v>93205</v>
      </c>
      <c r="JUO299" s="3">
        <v>93205</v>
      </c>
      <c r="JUP299" s="3">
        <v>93205</v>
      </c>
      <c r="JUQ299" s="3">
        <v>93205</v>
      </c>
      <c r="JUR299" s="3">
        <v>93205</v>
      </c>
      <c r="JUS299" s="3">
        <v>93205</v>
      </c>
      <c r="JUT299" s="3">
        <v>93205</v>
      </c>
      <c r="JUU299" s="3">
        <v>93205</v>
      </c>
      <c r="JUV299" s="3">
        <v>93205</v>
      </c>
      <c r="JUW299" s="3">
        <v>93205</v>
      </c>
      <c r="JUX299" s="3">
        <v>93205</v>
      </c>
      <c r="JUY299" s="3">
        <v>93205</v>
      </c>
      <c r="JUZ299" s="3">
        <v>93205</v>
      </c>
      <c r="JVA299" s="3">
        <v>93205</v>
      </c>
      <c r="JVB299" s="3">
        <v>93205</v>
      </c>
      <c r="JVC299" s="3">
        <v>93205</v>
      </c>
      <c r="JVD299" s="3">
        <v>93205</v>
      </c>
      <c r="JVE299" s="3">
        <v>93205</v>
      </c>
      <c r="JVF299" s="3">
        <v>93205</v>
      </c>
      <c r="JVG299" s="3">
        <v>93205</v>
      </c>
      <c r="JVH299" s="3">
        <v>93205</v>
      </c>
      <c r="JVI299" s="3">
        <v>93205</v>
      </c>
      <c r="JVJ299" s="3">
        <v>93205</v>
      </c>
      <c r="JVK299" s="3">
        <v>93205</v>
      </c>
      <c r="JVL299" s="3">
        <v>93205</v>
      </c>
      <c r="JVM299" s="3">
        <v>93205</v>
      </c>
      <c r="JVN299" s="3">
        <v>93205</v>
      </c>
      <c r="JVO299" s="3">
        <v>93205</v>
      </c>
      <c r="JVP299" s="3">
        <v>93205</v>
      </c>
      <c r="JVQ299" s="3">
        <v>93205</v>
      </c>
      <c r="JVR299" s="3">
        <v>93205</v>
      </c>
      <c r="JVS299" s="3">
        <v>93205</v>
      </c>
      <c r="JVT299" s="3">
        <v>93205</v>
      </c>
      <c r="JVU299" s="3">
        <v>93205</v>
      </c>
      <c r="JVV299" s="3">
        <v>93205</v>
      </c>
      <c r="JVW299" s="3">
        <v>93205</v>
      </c>
      <c r="JVX299" s="3">
        <v>93205</v>
      </c>
      <c r="JVY299" s="3">
        <v>93205</v>
      </c>
      <c r="JVZ299" s="3">
        <v>93205</v>
      </c>
      <c r="JWA299" s="3">
        <v>93205</v>
      </c>
      <c r="JWB299" s="3">
        <v>93205</v>
      </c>
      <c r="JWC299" s="3">
        <v>93205</v>
      </c>
      <c r="JWD299" s="3">
        <v>93205</v>
      </c>
      <c r="JWE299" s="3">
        <v>93205</v>
      </c>
      <c r="JWF299" s="3">
        <v>93205</v>
      </c>
      <c r="JWG299" s="3">
        <v>93205</v>
      </c>
      <c r="JWH299" s="3">
        <v>93205</v>
      </c>
      <c r="JWI299" s="3">
        <v>93205</v>
      </c>
      <c r="JWJ299" s="3">
        <v>93205</v>
      </c>
      <c r="JWK299" s="3">
        <v>93205</v>
      </c>
      <c r="JWL299" s="3">
        <v>93205</v>
      </c>
      <c r="JWM299" s="3">
        <v>93205</v>
      </c>
      <c r="JWN299" s="3">
        <v>93205</v>
      </c>
      <c r="JWO299" s="3">
        <v>93205</v>
      </c>
      <c r="JWP299" s="3">
        <v>93205</v>
      </c>
      <c r="JWQ299" s="3">
        <v>93205</v>
      </c>
      <c r="JWR299" s="3">
        <v>93205</v>
      </c>
      <c r="JWS299" s="3">
        <v>93205</v>
      </c>
      <c r="JWT299" s="3">
        <v>93205</v>
      </c>
      <c r="JWU299" s="3">
        <v>93205</v>
      </c>
      <c r="JWV299" s="3">
        <v>93205</v>
      </c>
      <c r="JWW299" s="3">
        <v>93205</v>
      </c>
      <c r="JWX299" s="3">
        <v>93205</v>
      </c>
      <c r="JWY299" s="3">
        <v>93205</v>
      </c>
      <c r="JWZ299" s="3">
        <v>93205</v>
      </c>
      <c r="JXA299" s="3">
        <v>93205</v>
      </c>
      <c r="JXB299" s="3">
        <v>93205</v>
      </c>
      <c r="JXC299" s="3">
        <v>93205</v>
      </c>
      <c r="JXD299" s="3">
        <v>93205</v>
      </c>
      <c r="JXE299" s="3">
        <v>93205</v>
      </c>
      <c r="JXF299" s="3">
        <v>93205</v>
      </c>
      <c r="JXG299" s="3">
        <v>93205</v>
      </c>
      <c r="JXH299" s="3">
        <v>93205</v>
      </c>
      <c r="JXI299" s="3">
        <v>93205</v>
      </c>
      <c r="JXJ299" s="3">
        <v>93205</v>
      </c>
      <c r="JXK299" s="3">
        <v>93205</v>
      </c>
      <c r="JXL299" s="3">
        <v>93205</v>
      </c>
      <c r="JXM299" s="3">
        <v>93205</v>
      </c>
      <c r="JXN299" s="3">
        <v>93205</v>
      </c>
      <c r="JXO299" s="3">
        <v>93205</v>
      </c>
      <c r="JXP299" s="3">
        <v>93205</v>
      </c>
      <c r="JXQ299" s="3">
        <v>93205</v>
      </c>
      <c r="JXR299" s="3">
        <v>93205</v>
      </c>
      <c r="JXS299" s="3">
        <v>93205</v>
      </c>
      <c r="JXT299" s="3">
        <v>93205</v>
      </c>
      <c r="JXU299" s="3">
        <v>93205</v>
      </c>
      <c r="JXV299" s="3">
        <v>93205</v>
      </c>
      <c r="JXW299" s="3">
        <v>93205</v>
      </c>
      <c r="JXX299" s="3">
        <v>93205</v>
      </c>
      <c r="JXY299" s="3">
        <v>93205</v>
      </c>
      <c r="JXZ299" s="3">
        <v>93205</v>
      </c>
      <c r="JYA299" s="3">
        <v>93205</v>
      </c>
      <c r="JYB299" s="3">
        <v>93205</v>
      </c>
      <c r="JYC299" s="3">
        <v>93205</v>
      </c>
      <c r="JYD299" s="3">
        <v>93205</v>
      </c>
      <c r="JYE299" s="3">
        <v>93205</v>
      </c>
      <c r="JYF299" s="3">
        <v>93205</v>
      </c>
      <c r="JYG299" s="3">
        <v>93205</v>
      </c>
      <c r="JYH299" s="3">
        <v>93205</v>
      </c>
      <c r="JYI299" s="3">
        <v>93205</v>
      </c>
      <c r="JYJ299" s="3">
        <v>93205</v>
      </c>
      <c r="JYK299" s="3">
        <v>93205</v>
      </c>
      <c r="JYL299" s="3">
        <v>93205</v>
      </c>
      <c r="JYM299" s="3">
        <v>93205</v>
      </c>
      <c r="JYN299" s="3">
        <v>93205</v>
      </c>
      <c r="JYO299" s="3">
        <v>93205</v>
      </c>
      <c r="JYP299" s="3">
        <v>93205</v>
      </c>
      <c r="JYQ299" s="3">
        <v>93205</v>
      </c>
      <c r="JYR299" s="3">
        <v>93205</v>
      </c>
      <c r="JYS299" s="3">
        <v>93205</v>
      </c>
      <c r="JYT299" s="3">
        <v>93205</v>
      </c>
      <c r="JYU299" s="3">
        <v>93205</v>
      </c>
      <c r="JYV299" s="3">
        <v>93205</v>
      </c>
      <c r="JYW299" s="3">
        <v>93205</v>
      </c>
      <c r="JYX299" s="3">
        <v>93205</v>
      </c>
      <c r="JYY299" s="3">
        <v>93205</v>
      </c>
      <c r="JYZ299" s="3">
        <v>93205</v>
      </c>
      <c r="JZA299" s="3">
        <v>93205</v>
      </c>
      <c r="JZB299" s="3">
        <v>93205</v>
      </c>
      <c r="JZC299" s="3">
        <v>93205</v>
      </c>
      <c r="JZD299" s="3">
        <v>93205</v>
      </c>
      <c r="JZE299" s="3">
        <v>93205</v>
      </c>
      <c r="JZF299" s="3">
        <v>93205</v>
      </c>
      <c r="JZG299" s="3">
        <v>93205</v>
      </c>
      <c r="JZH299" s="3">
        <v>93205</v>
      </c>
      <c r="JZI299" s="3">
        <v>93205</v>
      </c>
      <c r="JZJ299" s="3">
        <v>93205</v>
      </c>
      <c r="JZK299" s="3">
        <v>93205</v>
      </c>
      <c r="JZL299" s="3">
        <v>93205</v>
      </c>
      <c r="JZM299" s="3">
        <v>93205</v>
      </c>
      <c r="JZN299" s="3">
        <v>93205</v>
      </c>
      <c r="JZO299" s="3">
        <v>93205</v>
      </c>
      <c r="JZP299" s="3">
        <v>93205</v>
      </c>
      <c r="JZQ299" s="3">
        <v>93205</v>
      </c>
      <c r="JZR299" s="3">
        <v>93205</v>
      </c>
      <c r="JZS299" s="3">
        <v>93205</v>
      </c>
      <c r="JZT299" s="3">
        <v>93205</v>
      </c>
      <c r="JZU299" s="3">
        <v>93205</v>
      </c>
      <c r="JZV299" s="3">
        <v>93205</v>
      </c>
      <c r="JZW299" s="3">
        <v>93205</v>
      </c>
      <c r="JZX299" s="3">
        <v>93205</v>
      </c>
      <c r="JZY299" s="3">
        <v>93205</v>
      </c>
      <c r="JZZ299" s="3">
        <v>93205</v>
      </c>
      <c r="KAA299" s="3">
        <v>93205</v>
      </c>
      <c r="KAB299" s="3">
        <v>93205</v>
      </c>
      <c r="KAC299" s="3">
        <v>93205</v>
      </c>
      <c r="KAD299" s="3">
        <v>93205</v>
      </c>
      <c r="KAE299" s="3">
        <v>93205</v>
      </c>
      <c r="KAF299" s="3">
        <v>93205</v>
      </c>
      <c r="KAG299" s="3">
        <v>93205</v>
      </c>
      <c r="KAH299" s="3">
        <v>93205</v>
      </c>
      <c r="KAI299" s="3">
        <v>93205</v>
      </c>
      <c r="KAJ299" s="3">
        <v>93205</v>
      </c>
      <c r="KAK299" s="3">
        <v>93205</v>
      </c>
      <c r="KAL299" s="3">
        <v>93205</v>
      </c>
      <c r="KAM299" s="3">
        <v>93205</v>
      </c>
      <c r="KAN299" s="3">
        <v>93205</v>
      </c>
      <c r="KAO299" s="3">
        <v>93205</v>
      </c>
      <c r="KAP299" s="3">
        <v>93205</v>
      </c>
      <c r="KAQ299" s="3">
        <v>93205</v>
      </c>
      <c r="KAR299" s="3">
        <v>93205</v>
      </c>
      <c r="KAS299" s="3">
        <v>93205</v>
      </c>
      <c r="KAT299" s="3">
        <v>93205</v>
      </c>
      <c r="KAU299" s="3">
        <v>93205</v>
      </c>
      <c r="KAV299" s="3">
        <v>93205</v>
      </c>
      <c r="KAW299" s="3">
        <v>93205</v>
      </c>
      <c r="KAX299" s="3">
        <v>93205</v>
      </c>
      <c r="KAY299" s="3">
        <v>93205</v>
      </c>
      <c r="KAZ299" s="3">
        <v>93205</v>
      </c>
      <c r="KBA299" s="3">
        <v>93205</v>
      </c>
      <c r="KBB299" s="3">
        <v>93205</v>
      </c>
      <c r="KBC299" s="3">
        <v>93205</v>
      </c>
      <c r="KBD299" s="3">
        <v>93205</v>
      </c>
      <c r="KBE299" s="3">
        <v>93205</v>
      </c>
      <c r="KBF299" s="3">
        <v>93205</v>
      </c>
      <c r="KBG299" s="3">
        <v>93205</v>
      </c>
      <c r="KBH299" s="3">
        <v>93205</v>
      </c>
      <c r="KBI299" s="3">
        <v>93205</v>
      </c>
      <c r="KBJ299" s="3">
        <v>93205</v>
      </c>
      <c r="KBK299" s="3">
        <v>93205</v>
      </c>
      <c r="KBL299" s="3">
        <v>93205</v>
      </c>
      <c r="KBM299" s="3">
        <v>93205</v>
      </c>
      <c r="KBN299" s="3">
        <v>93205</v>
      </c>
      <c r="KBO299" s="3">
        <v>93205</v>
      </c>
      <c r="KBP299" s="3">
        <v>93205</v>
      </c>
      <c r="KBQ299" s="3">
        <v>93205</v>
      </c>
      <c r="KBR299" s="3">
        <v>93205</v>
      </c>
      <c r="KBS299" s="3">
        <v>93205</v>
      </c>
      <c r="KBT299" s="3">
        <v>93205</v>
      </c>
      <c r="KBU299" s="3">
        <v>93205</v>
      </c>
      <c r="KBV299" s="3">
        <v>93205</v>
      </c>
      <c r="KBW299" s="3">
        <v>93205</v>
      </c>
      <c r="KBX299" s="3">
        <v>93205</v>
      </c>
      <c r="KBY299" s="3">
        <v>93205</v>
      </c>
      <c r="KBZ299" s="3">
        <v>93205</v>
      </c>
      <c r="KCA299" s="3">
        <v>93205</v>
      </c>
      <c r="KCB299" s="3">
        <v>93205</v>
      </c>
      <c r="KCC299" s="3">
        <v>93205</v>
      </c>
      <c r="KCD299" s="3">
        <v>93205</v>
      </c>
      <c r="KCE299" s="3">
        <v>93205</v>
      </c>
      <c r="KCF299" s="3">
        <v>93205</v>
      </c>
      <c r="KCG299" s="3">
        <v>93205</v>
      </c>
      <c r="KCH299" s="3">
        <v>93205</v>
      </c>
      <c r="KCI299" s="3">
        <v>93205</v>
      </c>
      <c r="KCJ299" s="3">
        <v>93205</v>
      </c>
      <c r="KCK299" s="3">
        <v>93205</v>
      </c>
      <c r="KCL299" s="3">
        <v>93205</v>
      </c>
      <c r="KCM299" s="3">
        <v>93205</v>
      </c>
      <c r="KCN299" s="3">
        <v>93205</v>
      </c>
      <c r="KCO299" s="3">
        <v>93205</v>
      </c>
      <c r="KCP299" s="3">
        <v>93205</v>
      </c>
      <c r="KCQ299" s="3">
        <v>93205</v>
      </c>
      <c r="KCR299" s="3">
        <v>93205</v>
      </c>
      <c r="KCS299" s="3">
        <v>93205</v>
      </c>
      <c r="KCT299" s="3">
        <v>93205</v>
      </c>
      <c r="KCU299" s="3">
        <v>93205</v>
      </c>
      <c r="KCV299" s="3">
        <v>93205</v>
      </c>
      <c r="KCW299" s="3">
        <v>93205</v>
      </c>
      <c r="KCX299" s="3">
        <v>93205</v>
      </c>
      <c r="KCY299" s="3">
        <v>93205</v>
      </c>
      <c r="KCZ299" s="3">
        <v>93205</v>
      </c>
      <c r="KDA299" s="3">
        <v>93205</v>
      </c>
      <c r="KDB299" s="3">
        <v>93205</v>
      </c>
      <c r="KDC299" s="3">
        <v>93205</v>
      </c>
      <c r="KDD299" s="3">
        <v>93205</v>
      </c>
      <c r="KDE299" s="3">
        <v>93205</v>
      </c>
      <c r="KDF299" s="3">
        <v>93205</v>
      </c>
      <c r="KDG299" s="3">
        <v>93205</v>
      </c>
      <c r="KDH299" s="3">
        <v>93205</v>
      </c>
      <c r="KDI299" s="3">
        <v>93205</v>
      </c>
      <c r="KDJ299" s="3">
        <v>93205</v>
      </c>
      <c r="KDK299" s="3">
        <v>93205</v>
      </c>
      <c r="KDL299" s="3">
        <v>93205</v>
      </c>
      <c r="KDM299" s="3">
        <v>93205</v>
      </c>
      <c r="KDN299" s="3">
        <v>93205</v>
      </c>
      <c r="KDO299" s="3">
        <v>93205</v>
      </c>
      <c r="KDP299" s="3">
        <v>93205</v>
      </c>
      <c r="KDQ299" s="3">
        <v>93205</v>
      </c>
      <c r="KDR299" s="3">
        <v>93205</v>
      </c>
      <c r="KDS299" s="3">
        <v>93205</v>
      </c>
      <c r="KDT299" s="3">
        <v>93205</v>
      </c>
      <c r="KDU299" s="3">
        <v>93205</v>
      </c>
      <c r="KDV299" s="3">
        <v>93205</v>
      </c>
      <c r="KDW299" s="3">
        <v>93205</v>
      </c>
      <c r="KDX299" s="3">
        <v>93205</v>
      </c>
      <c r="KDY299" s="3">
        <v>93205</v>
      </c>
      <c r="KDZ299" s="3">
        <v>93205</v>
      </c>
      <c r="KEA299" s="3">
        <v>93205</v>
      </c>
      <c r="KEB299" s="3">
        <v>93205</v>
      </c>
      <c r="KEC299" s="3">
        <v>93205</v>
      </c>
      <c r="KED299" s="3">
        <v>93205</v>
      </c>
      <c r="KEE299" s="3">
        <v>93205</v>
      </c>
      <c r="KEF299" s="3">
        <v>93205</v>
      </c>
      <c r="KEG299" s="3">
        <v>93205</v>
      </c>
      <c r="KEH299" s="3">
        <v>93205</v>
      </c>
      <c r="KEI299" s="3">
        <v>93205</v>
      </c>
      <c r="KEJ299" s="3">
        <v>93205</v>
      </c>
      <c r="KEK299" s="3">
        <v>93205</v>
      </c>
      <c r="KEL299" s="3">
        <v>93205</v>
      </c>
      <c r="KEM299" s="3">
        <v>93205</v>
      </c>
      <c r="KEN299" s="3">
        <v>93205</v>
      </c>
      <c r="KEO299" s="3">
        <v>93205</v>
      </c>
      <c r="KEP299" s="3">
        <v>93205</v>
      </c>
      <c r="KEQ299" s="3">
        <v>93205</v>
      </c>
      <c r="KER299" s="3">
        <v>93205</v>
      </c>
      <c r="KES299" s="3">
        <v>93205</v>
      </c>
      <c r="KET299" s="3">
        <v>93205</v>
      </c>
      <c r="KEU299" s="3">
        <v>93205</v>
      </c>
      <c r="KEV299" s="3">
        <v>93205</v>
      </c>
      <c r="KEW299" s="3">
        <v>93205</v>
      </c>
      <c r="KEX299" s="3">
        <v>93205</v>
      </c>
      <c r="KEY299" s="3">
        <v>93205</v>
      </c>
      <c r="KEZ299" s="3">
        <v>93205</v>
      </c>
      <c r="KFA299" s="3">
        <v>93205</v>
      </c>
      <c r="KFB299" s="3">
        <v>93205</v>
      </c>
      <c r="KFC299" s="3">
        <v>93205</v>
      </c>
      <c r="KFD299" s="3">
        <v>93205</v>
      </c>
      <c r="KFE299" s="3">
        <v>93205</v>
      </c>
      <c r="KFF299" s="3">
        <v>93205</v>
      </c>
      <c r="KFG299" s="3">
        <v>93205</v>
      </c>
      <c r="KFH299" s="3">
        <v>93205</v>
      </c>
      <c r="KFI299" s="3">
        <v>93205</v>
      </c>
      <c r="KFJ299" s="3">
        <v>93205</v>
      </c>
      <c r="KFK299" s="3">
        <v>93205</v>
      </c>
      <c r="KFL299" s="3">
        <v>93205</v>
      </c>
      <c r="KFM299" s="3">
        <v>93205</v>
      </c>
      <c r="KFN299" s="3">
        <v>93205</v>
      </c>
      <c r="KFO299" s="3">
        <v>93205</v>
      </c>
      <c r="KFP299" s="3">
        <v>93205</v>
      </c>
      <c r="KFQ299" s="3">
        <v>93205</v>
      </c>
      <c r="KFR299" s="3">
        <v>93205</v>
      </c>
      <c r="KFS299" s="3">
        <v>93205</v>
      </c>
      <c r="KFT299" s="3">
        <v>93205</v>
      </c>
      <c r="KFU299" s="3">
        <v>93205</v>
      </c>
      <c r="KFV299" s="3">
        <v>93205</v>
      </c>
      <c r="KFW299" s="3">
        <v>93205</v>
      </c>
      <c r="KFX299" s="3">
        <v>93205</v>
      </c>
      <c r="KFY299" s="3">
        <v>93205</v>
      </c>
      <c r="KFZ299" s="3">
        <v>93205</v>
      </c>
      <c r="KGA299" s="3">
        <v>93205</v>
      </c>
      <c r="KGB299" s="3">
        <v>93205</v>
      </c>
      <c r="KGC299" s="3">
        <v>93205</v>
      </c>
      <c r="KGD299" s="3">
        <v>93205</v>
      </c>
      <c r="KGE299" s="3">
        <v>93205</v>
      </c>
      <c r="KGF299" s="3">
        <v>93205</v>
      </c>
      <c r="KGG299" s="3">
        <v>93205</v>
      </c>
      <c r="KGH299" s="3">
        <v>93205</v>
      </c>
      <c r="KGI299" s="3">
        <v>93205</v>
      </c>
      <c r="KGJ299" s="3">
        <v>93205</v>
      </c>
      <c r="KGK299" s="3">
        <v>93205</v>
      </c>
      <c r="KGL299" s="3">
        <v>93205</v>
      </c>
      <c r="KGM299" s="3">
        <v>93205</v>
      </c>
      <c r="KGN299" s="3">
        <v>93205</v>
      </c>
      <c r="KGO299" s="3">
        <v>93205</v>
      </c>
      <c r="KGP299" s="3">
        <v>93205</v>
      </c>
      <c r="KGQ299" s="3">
        <v>93205</v>
      </c>
      <c r="KGR299" s="3">
        <v>93205</v>
      </c>
      <c r="KGS299" s="3">
        <v>93205</v>
      </c>
      <c r="KGT299" s="3">
        <v>93205</v>
      </c>
      <c r="KGU299" s="3">
        <v>93205</v>
      </c>
      <c r="KGV299" s="3">
        <v>93205</v>
      </c>
      <c r="KGW299" s="3">
        <v>93205</v>
      </c>
      <c r="KGX299" s="3">
        <v>93205</v>
      </c>
      <c r="KGY299" s="3">
        <v>93205</v>
      </c>
      <c r="KGZ299" s="3">
        <v>93205</v>
      </c>
      <c r="KHA299" s="3">
        <v>93205</v>
      </c>
      <c r="KHB299" s="3">
        <v>93205</v>
      </c>
      <c r="KHC299" s="3">
        <v>93205</v>
      </c>
      <c r="KHD299" s="3">
        <v>93205</v>
      </c>
      <c r="KHE299" s="3">
        <v>93205</v>
      </c>
      <c r="KHF299" s="3">
        <v>93205</v>
      </c>
      <c r="KHG299" s="3">
        <v>93205</v>
      </c>
      <c r="KHH299" s="3">
        <v>93205</v>
      </c>
      <c r="KHI299" s="3">
        <v>93205</v>
      </c>
      <c r="KHJ299" s="3">
        <v>93205</v>
      </c>
      <c r="KHK299" s="3">
        <v>93205</v>
      </c>
      <c r="KHL299" s="3">
        <v>93205</v>
      </c>
      <c r="KHM299" s="3">
        <v>93205</v>
      </c>
      <c r="KHN299" s="3">
        <v>93205</v>
      </c>
      <c r="KHO299" s="3">
        <v>93205</v>
      </c>
      <c r="KHP299" s="3">
        <v>93205</v>
      </c>
      <c r="KHQ299" s="3">
        <v>93205</v>
      </c>
      <c r="KHR299" s="3">
        <v>93205</v>
      </c>
      <c r="KHS299" s="3">
        <v>93205</v>
      </c>
      <c r="KHT299" s="3">
        <v>93205</v>
      </c>
      <c r="KHU299" s="3">
        <v>93205</v>
      </c>
      <c r="KHV299" s="3">
        <v>93205</v>
      </c>
      <c r="KHW299" s="3">
        <v>93205</v>
      </c>
      <c r="KHX299" s="3">
        <v>93205</v>
      </c>
      <c r="KHY299" s="3">
        <v>93205</v>
      </c>
      <c r="KHZ299" s="3">
        <v>93205</v>
      </c>
      <c r="KIA299" s="3">
        <v>93205</v>
      </c>
      <c r="KIB299" s="3">
        <v>93205</v>
      </c>
      <c r="KIC299" s="3">
        <v>93205</v>
      </c>
      <c r="KID299" s="3">
        <v>93205</v>
      </c>
      <c r="KIE299" s="3">
        <v>93205</v>
      </c>
      <c r="KIF299" s="3">
        <v>93205</v>
      </c>
      <c r="KIG299" s="3">
        <v>93205</v>
      </c>
      <c r="KIH299" s="3">
        <v>93205</v>
      </c>
      <c r="KII299" s="3">
        <v>93205</v>
      </c>
      <c r="KIJ299" s="3">
        <v>93205</v>
      </c>
      <c r="KIK299" s="3">
        <v>93205</v>
      </c>
      <c r="KIL299" s="3">
        <v>93205</v>
      </c>
      <c r="KIM299" s="3">
        <v>93205</v>
      </c>
      <c r="KIN299" s="3">
        <v>93205</v>
      </c>
      <c r="KIO299" s="3">
        <v>93205</v>
      </c>
      <c r="KIP299" s="3">
        <v>93205</v>
      </c>
      <c r="KIQ299" s="3">
        <v>93205</v>
      </c>
      <c r="KIR299" s="3">
        <v>93205</v>
      </c>
      <c r="KIS299" s="3">
        <v>93205</v>
      </c>
      <c r="KIT299" s="3">
        <v>93205</v>
      </c>
      <c r="KIU299" s="3">
        <v>93205</v>
      </c>
      <c r="KIV299" s="3">
        <v>93205</v>
      </c>
      <c r="KIW299" s="3">
        <v>93205</v>
      </c>
      <c r="KIX299" s="3">
        <v>93205</v>
      </c>
      <c r="KIY299" s="3">
        <v>93205</v>
      </c>
      <c r="KIZ299" s="3">
        <v>93205</v>
      </c>
      <c r="KJA299" s="3">
        <v>93205</v>
      </c>
      <c r="KJB299" s="3">
        <v>93205</v>
      </c>
      <c r="KJC299" s="3">
        <v>93205</v>
      </c>
      <c r="KJD299" s="3">
        <v>93205</v>
      </c>
      <c r="KJE299" s="3">
        <v>93205</v>
      </c>
      <c r="KJF299" s="3">
        <v>93205</v>
      </c>
      <c r="KJG299" s="3">
        <v>93205</v>
      </c>
      <c r="KJH299" s="3">
        <v>93205</v>
      </c>
      <c r="KJI299" s="3">
        <v>93205</v>
      </c>
      <c r="KJJ299" s="3">
        <v>93205</v>
      </c>
      <c r="KJK299" s="3">
        <v>93205</v>
      </c>
      <c r="KJL299" s="3">
        <v>93205</v>
      </c>
      <c r="KJM299" s="3">
        <v>93205</v>
      </c>
      <c r="KJN299" s="3">
        <v>93205</v>
      </c>
      <c r="KJO299" s="3">
        <v>93205</v>
      </c>
      <c r="KJP299" s="3">
        <v>93205</v>
      </c>
      <c r="KJQ299" s="3">
        <v>93205</v>
      </c>
      <c r="KJR299" s="3">
        <v>93205</v>
      </c>
      <c r="KJS299" s="3">
        <v>93205</v>
      </c>
      <c r="KJT299" s="3">
        <v>93205</v>
      </c>
      <c r="KJU299" s="3">
        <v>93205</v>
      </c>
      <c r="KJV299" s="3">
        <v>93205</v>
      </c>
      <c r="KJW299" s="3">
        <v>93205</v>
      </c>
      <c r="KJX299" s="3">
        <v>93205</v>
      </c>
      <c r="KJY299" s="3">
        <v>93205</v>
      </c>
      <c r="KJZ299" s="3">
        <v>93205</v>
      </c>
      <c r="KKA299" s="3">
        <v>93205</v>
      </c>
      <c r="KKB299" s="3">
        <v>93205</v>
      </c>
      <c r="KKC299" s="3">
        <v>93205</v>
      </c>
      <c r="KKD299" s="3">
        <v>93205</v>
      </c>
      <c r="KKE299" s="3">
        <v>93205</v>
      </c>
      <c r="KKF299" s="3">
        <v>93205</v>
      </c>
      <c r="KKG299" s="3">
        <v>93205</v>
      </c>
      <c r="KKH299" s="3">
        <v>93205</v>
      </c>
      <c r="KKI299" s="3">
        <v>93205</v>
      </c>
      <c r="KKJ299" s="3">
        <v>93205</v>
      </c>
      <c r="KKK299" s="3">
        <v>93205</v>
      </c>
      <c r="KKL299" s="3">
        <v>93205</v>
      </c>
      <c r="KKM299" s="3">
        <v>93205</v>
      </c>
      <c r="KKN299" s="3">
        <v>93205</v>
      </c>
      <c r="KKO299" s="3">
        <v>93205</v>
      </c>
      <c r="KKP299" s="3">
        <v>93205</v>
      </c>
      <c r="KKQ299" s="3">
        <v>93205</v>
      </c>
      <c r="KKR299" s="3">
        <v>93205</v>
      </c>
      <c r="KKS299" s="3">
        <v>93205</v>
      </c>
      <c r="KKT299" s="3">
        <v>93205</v>
      </c>
      <c r="KKU299" s="3">
        <v>93205</v>
      </c>
      <c r="KKV299" s="3">
        <v>93205</v>
      </c>
      <c r="KKW299" s="3">
        <v>93205</v>
      </c>
      <c r="KKX299" s="3">
        <v>93205</v>
      </c>
      <c r="KKY299" s="3">
        <v>93205</v>
      </c>
      <c r="KKZ299" s="3">
        <v>93205</v>
      </c>
      <c r="KLA299" s="3">
        <v>93205</v>
      </c>
      <c r="KLB299" s="3">
        <v>93205</v>
      </c>
      <c r="KLC299" s="3">
        <v>93205</v>
      </c>
      <c r="KLD299" s="3">
        <v>93205</v>
      </c>
      <c r="KLE299" s="3">
        <v>93205</v>
      </c>
      <c r="KLF299" s="3">
        <v>93205</v>
      </c>
      <c r="KLG299" s="3">
        <v>93205</v>
      </c>
      <c r="KLH299" s="3">
        <v>93205</v>
      </c>
      <c r="KLI299" s="3">
        <v>93205</v>
      </c>
      <c r="KLJ299" s="3">
        <v>93205</v>
      </c>
      <c r="KLK299" s="3">
        <v>93205</v>
      </c>
      <c r="KLL299" s="3">
        <v>93205</v>
      </c>
      <c r="KLM299" s="3">
        <v>93205</v>
      </c>
      <c r="KLN299" s="3">
        <v>93205</v>
      </c>
      <c r="KLO299" s="3">
        <v>93205</v>
      </c>
      <c r="KLP299" s="3">
        <v>93205</v>
      </c>
      <c r="KLQ299" s="3">
        <v>93205</v>
      </c>
      <c r="KLR299" s="3">
        <v>93205</v>
      </c>
      <c r="KLS299" s="3">
        <v>93205</v>
      </c>
      <c r="KLT299" s="3">
        <v>93205</v>
      </c>
      <c r="KLU299" s="3">
        <v>93205</v>
      </c>
      <c r="KLV299" s="3">
        <v>93205</v>
      </c>
      <c r="KLW299" s="3">
        <v>93205</v>
      </c>
      <c r="KLX299" s="3">
        <v>93205</v>
      </c>
      <c r="KLY299" s="3">
        <v>93205</v>
      </c>
      <c r="KLZ299" s="3">
        <v>93205</v>
      </c>
      <c r="KMA299" s="3">
        <v>93205</v>
      </c>
      <c r="KMB299" s="3">
        <v>93205</v>
      </c>
      <c r="KMC299" s="3">
        <v>93205</v>
      </c>
      <c r="KMD299" s="3">
        <v>93205</v>
      </c>
      <c r="KME299" s="3">
        <v>93205</v>
      </c>
      <c r="KMF299" s="3">
        <v>93205</v>
      </c>
      <c r="KMG299" s="3">
        <v>93205</v>
      </c>
      <c r="KMH299" s="3">
        <v>93205</v>
      </c>
      <c r="KMI299" s="3">
        <v>93205</v>
      </c>
      <c r="KMJ299" s="3">
        <v>93205</v>
      </c>
      <c r="KMK299" s="3">
        <v>93205</v>
      </c>
      <c r="KML299" s="3">
        <v>93205</v>
      </c>
      <c r="KMM299" s="3">
        <v>93205</v>
      </c>
      <c r="KMN299" s="3">
        <v>93205</v>
      </c>
      <c r="KMO299" s="3">
        <v>93205</v>
      </c>
      <c r="KMP299" s="3">
        <v>93205</v>
      </c>
      <c r="KMQ299" s="3">
        <v>93205</v>
      </c>
      <c r="KMR299" s="3">
        <v>93205</v>
      </c>
      <c r="KMS299" s="3">
        <v>93205</v>
      </c>
      <c r="KMT299" s="3">
        <v>93205</v>
      </c>
      <c r="KMU299" s="3">
        <v>93205</v>
      </c>
      <c r="KMV299" s="3">
        <v>93205</v>
      </c>
      <c r="KMW299" s="3">
        <v>93205</v>
      </c>
      <c r="KMX299" s="3">
        <v>93205</v>
      </c>
      <c r="KMY299" s="3">
        <v>93205</v>
      </c>
      <c r="KMZ299" s="3">
        <v>93205</v>
      </c>
      <c r="KNA299" s="3">
        <v>93205</v>
      </c>
      <c r="KNB299" s="3">
        <v>93205</v>
      </c>
      <c r="KNC299" s="3">
        <v>93205</v>
      </c>
      <c r="KND299" s="3">
        <v>93205</v>
      </c>
      <c r="KNE299" s="3">
        <v>93205</v>
      </c>
      <c r="KNF299" s="3">
        <v>93205</v>
      </c>
      <c r="KNG299" s="3">
        <v>93205</v>
      </c>
      <c r="KNH299" s="3">
        <v>93205</v>
      </c>
      <c r="KNI299" s="3">
        <v>93205</v>
      </c>
      <c r="KNJ299" s="3">
        <v>93205</v>
      </c>
      <c r="KNK299" s="3">
        <v>93205</v>
      </c>
      <c r="KNL299" s="3">
        <v>93205</v>
      </c>
      <c r="KNM299" s="3">
        <v>93205</v>
      </c>
      <c r="KNN299" s="3">
        <v>93205</v>
      </c>
      <c r="KNO299" s="3">
        <v>93205</v>
      </c>
      <c r="KNP299" s="3">
        <v>93205</v>
      </c>
      <c r="KNQ299" s="3">
        <v>93205</v>
      </c>
      <c r="KNR299" s="3">
        <v>93205</v>
      </c>
      <c r="KNS299" s="3">
        <v>93205</v>
      </c>
      <c r="KNT299" s="3">
        <v>93205</v>
      </c>
      <c r="KNU299" s="3">
        <v>93205</v>
      </c>
      <c r="KNV299" s="3">
        <v>93205</v>
      </c>
      <c r="KNW299" s="3">
        <v>93205</v>
      </c>
      <c r="KNX299" s="3">
        <v>93205</v>
      </c>
      <c r="KNY299" s="3">
        <v>93205</v>
      </c>
      <c r="KNZ299" s="3">
        <v>93205</v>
      </c>
      <c r="KOA299" s="3">
        <v>93205</v>
      </c>
      <c r="KOB299" s="3">
        <v>93205</v>
      </c>
      <c r="KOC299" s="3">
        <v>93205</v>
      </c>
      <c r="KOD299" s="3">
        <v>93205</v>
      </c>
      <c r="KOE299" s="3">
        <v>93205</v>
      </c>
      <c r="KOF299" s="3">
        <v>93205</v>
      </c>
      <c r="KOG299" s="3">
        <v>93205</v>
      </c>
      <c r="KOH299" s="3">
        <v>93205</v>
      </c>
      <c r="KOI299" s="3">
        <v>93205</v>
      </c>
      <c r="KOJ299" s="3">
        <v>93205</v>
      </c>
      <c r="KOK299" s="3">
        <v>93205</v>
      </c>
      <c r="KOL299" s="3">
        <v>93205</v>
      </c>
      <c r="KOM299" s="3">
        <v>93205</v>
      </c>
      <c r="KON299" s="3">
        <v>93205</v>
      </c>
      <c r="KOO299" s="3">
        <v>93205</v>
      </c>
      <c r="KOP299" s="3">
        <v>93205</v>
      </c>
      <c r="KOQ299" s="3">
        <v>93205</v>
      </c>
      <c r="KOR299" s="3">
        <v>93205</v>
      </c>
      <c r="KOS299" s="3">
        <v>93205</v>
      </c>
      <c r="KOT299" s="3">
        <v>93205</v>
      </c>
      <c r="KOU299" s="3">
        <v>93205</v>
      </c>
      <c r="KOV299" s="3">
        <v>93205</v>
      </c>
      <c r="KOW299" s="3">
        <v>93205</v>
      </c>
      <c r="KOX299" s="3">
        <v>93205</v>
      </c>
      <c r="KOY299" s="3">
        <v>93205</v>
      </c>
      <c r="KOZ299" s="3">
        <v>93205</v>
      </c>
      <c r="KPA299" s="3">
        <v>93205</v>
      </c>
      <c r="KPB299" s="3">
        <v>93205</v>
      </c>
      <c r="KPC299" s="3">
        <v>93205</v>
      </c>
      <c r="KPD299" s="3">
        <v>93205</v>
      </c>
      <c r="KPE299" s="3">
        <v>93205</v>
      </c>
      <c r="KPF299" s="3">
        <v>93205</v>
      </c>
      <c r="KPG299" s="3">
        <v>93205</v>
      </c>
      <c r="KPH299" s="3">
        <v>93205</v>
      </c>
      <c r="KPI299" s="3">
        <v>93205</v>
      </c>
      <c r="KPJ299" s="3">
        <v>93205</v>
      </c>
      <c r="KPK299" s="3">
        <v>93205</v>
      </c>
      <c r="KPL299" s="3">
        <v>93205</v>
      </c>
      <c r="KPM299" s="3">
        <v>93205</v>
      </c>
      <c r="KPN299" s="3">
        <v>93205</v>
      </c>
      <c r="KPO299" s="3">
        <v>93205</v>
      </c>
      <c r="KPP299" s="3">
        <v>93205</v>
      </c>
      <c r="KPQ299" s="3">
        <v>93205</v>
      </c>
      <c r="KPR299" s="3">
        <v>93205</v>
      </c>
      <c r="KPS299" s="3">
        <v>93205</v>
      </c>
      <c r="KPT299" s="3">
        <v>93205</v>
      </c>
      <c r="KPU299" s="3">
        <v>93205</v>
      </c>
      <c r="KPV299" s="3">
        <v>93205</v>
      </c>
      <c r="KPW299" s="3">
        <v>93205</v>
      </c>
      <c r="KPX299" s="3">
        <v>93205</v>
      </c>
      <c r="KPY299" s="3">
        <v>93205</v>
      </c>
      <c r="KPZ299" s="3">
        <v>93205</v>
      </c>
      <c r="KQA299" s="3">
        <v>93205</v>
      </c>
      <c r="KQB299" s="3">
        <v>93205</v>
      </c>
      <c r="KQC299" s="3">
        <v>93205</v>
      </c>
      <c r="KQD299" s="3">
        <v>93205</v>
      </c>
      <c r="KQE299" s="3">
        <v>93205</v>
      </c>
      <c r="KQF299" s="3">
        <v>93205</v>
      </c>
      <c r="KQG299" s="3">
        <v>93205</v>
      </c>
      <c r="KQH299" s="3">
        <v>93205</v>
      </c>
      <c r="KQI299" s="3">
        <v>93205</v>
      </c>
      <c r="KQJ299" s="3">
        <v>93205</v>
      </c>
      <c r="KQK299" s="3">
        <v>93205</v>
      </c>
      <c r="KQL299" s="3">
        <v>93205</v>
      </c>
      <c r="KQM299" s="3">
        <v>93205</v>
      </c>
      <c r="KQN299" s="3">
        <v>93205</v>
      </c>
      <c r="KQO299" s="3">
        <v>93205</v>
      </c>
      <c r="KQP299" s="3">
        <v>93205</v>
      </c>
      <c r="KQQ299" s="3">
        <v>93205</v>
      </c>
      <c r="KQR299" s="3">
        <v>93205</v>
      </c>
      <c r="KQS299" s="3">
        <v>93205</v>
      </c>
      <c r="KQT299" s="3">
        <v>93205</v>
      </c>
      <c r="KQU299" s="3">
        <v>93205</v>
      </c>
      <c r="KQV299" s="3">
        <v>93205</v>
      </c>
      <c r="KQW299" s="3">
        <v>93205</v>
      </c>
      <c r="KQX299" s="3">
        <v>93205</v>
      </c>
      <c r="KQY299" s="3">
        <v>93205</v>
      </c>
      <c r="KQZ299" s="3">
        <v>93205</v>
      </c>
      <c r="KRA299" s="3">
        <v>93205</v>
      </c>
      <c r="KRB299" s="3">
        <v>93205</v>
      </c>
      <c r="KRC299" s="3">
        <v>93205</v>
      </c>
      <c r="KRD299" s="3">
        <v>93205</v>
      </c>
      <c r="KRE299" s="3">
        <v>93205</v>
      </c>
      <c r="KRF299" s="3">
        <v>93205</v>
      </c>
      <c r="KRG299" s="3">
        <v>93205</v>
      </c>
      <c r="KRH299" s="3">
        <v>93205</v>
      </c>
      <c r="KRI299" s="3">
        <v>93205</v>
      </c>
      <c r="KRJ299" s="3">
        <v>93205</v>
      </c>
      <c r="KRK299" s="3">
        <v>93205</v>
      </c>
      <c r="KRL299" s="3">
        <v>93205</v>
      </c>
      <c r="KRM299" s="3">
        <v>93205</v>
      </c>
      <c r="KRN299" s="3">
        <v>93205</v>
      </c>
      <c r="KRO299" s="3">
        <v>93205</v>
      </c>
      <c r="KRP299" s="3">
        <v>93205</v>
      </c>
      <c r="KRQ299" s="3">
        <v>93205</v>
      </c>
      <c r="KRR299" s="3">
        <v>93205</v>
      </c>
      <c r="KRS299" s="3">
        <v>93205</v>
      </c>
      <c r="KRT299" s="3">
        <v>93205</v>
      </c>
      <c r="KRU299" s="3">
        <v>93205</v>
      </c>
      <c r="KRV299" s="3">
        <v>93205</v>
      </c>
      <c r="KRW299" s="3">
        <v>93205</v>
      </c>
      <c r="KRX299" s="3">
        <v>93205</v>
      </c>
      <c r="KRY299" s="3">
        <v>93205</v>
      </c>
      <c r="KRZ299" s="3">
        <v>93205</v>
      </c>
      <c r="KSA299" s="3">
        <v>93205</v>
      </c>
      <c r="KSB299" s="3">
        <v>93205</v>
      </c>
      <c r="KSC299" s="3">
        <v>93205</v>
      </c>
      <c r="KSD299" s="3">
        <v>93205</v>
      </c>
      <c r="KSE299" s="3">
        <v>93205</v>
      </c>
      <c r="KSF299" s="3">
        <v>93205</v>
      </c>
      <c r="KSG299" s="3">
        <v>93205</v>
      </c>
      <c r="KSH299" s="3">
        <v>93205</v>
      </c>
      <c r="KSI299" s="3">
        <v>93205</v>
      </c>
      <c r="KSJ299" s="3">
        <v>93205</v>
      </c>
      <c r="KSK299" s="3">
        <v>93205</v>
      </c>
      <c r="KSL299" s="3">
        <v>93205</v>
      </c>
      <c r="KSM299" s="3">
        <v>93205</v>
      </c>
      <c r="KSN299" s="3">
        <v>93205</v>
      </c>
      <c r="KSO299" s="3">
        <v>93205</v>
      </c>
      <c r="KSP299" s="3">
        <v>93205</v>
      </c>
      <c r="KSQ299" s="3">
        <v>93205</v>
      </c>
      <c r="KSR299" s="3">
        <v>93205</v>
      </c>
      <c r="KSS299" s="3">
        <v>93205</v>
      </c>
      <c r="KST299" s="3">
        <v>93205</v>
      </c>
      <c r="KSU299" s="3">
        <v>93205</v>
      </c>
      <c r="KSV299" s="3">
        <v>93205</v>
      </c>
      <c r="KSW299" s="3">
        <v>93205</v>
      </c>
      <c r="KSX299" s="3">
        <v>93205</v>
      </c>
      <c r="KSY299" s="3">
        <v>93205</v>
      </c>
      <c r="KSZ299" s="3">
        <v>93205</v>
      </c>
      <c r="KTA299" s="3">
        <v>93205</v>
      </c>
      <c r="KTB299" s="3">
        <v>93205</v>
      </c>
      <c r="KTC299" s="3">
        <v>93205</v>
      </c>
      <c r="KTD299" s="3">
        <v>93205</v>
      </c>
      <c r="KTE299" s="3">
        <v>93205</v>
      </c>
      <c r="KTF299" s="3">
        <v>93205</v>
      </c>
      <c r="KTG299" s="3">
        <v>93205</v>
      </c>
      <c r="KTH299" s="3">
        <v>93205</v>
      </c>
      <c r="KTI299" s="3">
        <v>93205</v>
      </c>
      <c r="KTJ299" s="3">
        <v>93205</v>
      </c>
      <c r="KTK299" s="3">
        <v>93205</v>
      </c>
      <c r="KTL299" s="3">
        <v>93205</v>
      </c>
      <c r="KTM299" s="3">
        <v>93205</v>
      </c>
      <c r="KTN299" s="3">
        <v>93205</v>
      </c>
      <c r="KTO299" s="3">
        <v>93205</v>
      </c>
      <c r="KTP299" s="3">
        <v>93205</v>
      </c>
      <c r="KTQ299" s="3">
        <v>93205</v>
      </c>
      <c r="KTR299" s="3">
        <v>93205</v>
      </c>
      <c r="KTS299" s="3">
        <v>93205</v>
      </c>
      <c r="KTT299" s="3">
        <v>93205</v>
      </c>
      <c r="KTU299" s="3">
        <v>93205</v>
      </c>
      <c r="KTV299" s="3">
        <v>93205</v>
      </c>
      <c r="KTW299" s="3">
        <v>93205</v>
      </c>
      <c r="KTX299" s="3">
        <v>93205</v>
      </c>
      <c r="KTY299" s="3">
        <v>93205</v>
      </c>
      <c r="KTZ299" s="3">
        <v>93205</v>
      </c>
      <c r="KUA299" s="3">
        <v>93205</v>
      </c>
      <c r="KUB299" s="3">
        <v>93205</v>
      </c>
      <c r="KUC299" s="3">
        <v>93205</v>
      </c>
      <c r="KUD299" s="3">
        <v>93205</v>
      </c>
      <c r="KUE299" s="3">
        <v>93205</v>
      </c>
      <c r="KUF299" s="3">
        <v>93205</v>
      </c>
      <c r="KUG299" s="3">
        <v>93205</v>
      </c>
      <c r="KUH299" s="3">
        <v>93205</v>
      </c>
      <c r="KUI299" s="3">
        <v>93205</v>
      </c>
      <c r="KUJ299" s="3">
        <v>93205</v>
      </c>
      <c r="KUK299" s="3">
        <v>93205</v>
      </c>
      <c r="KUL299" s="3">
        <v>93205</v>
      </c>
      <c r="KUM299" s="3">
        <v>93205</v>
      </c>
      <c r="KUN299" s="3">
        <v>93205</v>
      </c>
      <c r="KUO299" s="3">
        <v>93205</v>
      </c>
      <c r="KUP299" s="3">
        <v>93205</v>
      </c>
      <c r="KUQ299" s="3">
        <v>93205</v>
      </c>
      <c r="KUR299" s="3">
        <v>93205</v>
      </c>
      <c r="KUS299" s="3">
        <v>93205</v>
      </c>
      <c r="KUT299" s="3">
        <v>93205</v>
      </c>
      <c r="KUU299" s="3">
        <v>93205</v>
      </c>
      <c r="KUV299" s="3">
        <v>93205</v>
      </c>
      <c r="KUW299" s="3">
        <v>93205</v>
      </c>
      <c r="KUX299" s="3">
        <v>93205</v>
      </c>
      <c r="KUY299" s="3">
        <v>93205</v>
      </c>
      <c r="KUZ299" s="3">
        <v>93205</v>
      </c>
      <c r="KVA299" s="3">
        <v>93205</v>
      </c>
      <c r="KVB299" s="3">
        <v>93205</v>
      </c>
      <c r="KVC299" s="3">
        <v>93205</v>
      </c>
      <c r="KVD299" s="3">
        <v>93205</v>
      </c>
      <c r="KVE299" s="3">
        <v>93205</v>
      </c>
      <c r="KVF299" s="3">
        <v>93205</v>
      </c>
      <c r="KVG299" s="3">
        <v>93205</v>
      </c>
      <c r="KVH299" s="3">
        <v>93205</v>
      </c>
      <c r="KVI299" s="3">
        <v>93205</v>
      </c>
      <c r="KVJ299" s="3">
        <v>93205</v>
      </c>
      <c r="KVK299" s="3">
        <v>93205</v>
      </c>
      <c r="KVL299" s="3">
        <v>93205</v>
      </c>
      <c r="KVM299" s="3">
        <v>93205</v>
      </c>
      <c r="KVN299" s="3">
        <v>93205</v>
      </c>
      <c r="KVO299" s="3">
        <v>93205</v>
      </c>
      <c r="KVP299" s="3">
        <v>93205</v>
      </c>
      <c r="KVQ299" s="3">
        <v>93205</v>
      </c>
      <c r="KVR299" s="3">
        <v>93205</v>
      </c>
      <c r="KVS299" s="3">
        <v>93205</v>
      </c>
      <c r="KVT299" s="3">
        <v>93205</v>
      </c>
      <c r="KVU299" s="3">
        <v>93205</v>
      </c>
      <c r="KVV299" s="3">
        <v>93205</v>
      </c>
      <c r="KVW299" s="3">
        <v>93205</v>
      </c>
      <c r="KVX299" s="3">
        <v>93205</v>
      </c>
      <c r="KVY299" s="3">
        <v>93205</v>
      </c>
      <c r="KVZ299" s="3">
        <v>93205</v>
      </c>
      <c r="KWA299" s="3">
        <v>93205</v>
      </c>
      <c r="KWB299" s="3">
        <v>93205</v>
      </c>
      <c r="KWC299" s="3">
        <v>93205</v>
      </c>
      <c r="KWD299" s="3">
        <v>93205</v>
      </c>
      <c r="KWE299" s="3">
        <v>93205</v>
      </c>
      <c r="KWF299" s="3">
        <v>93205</v>
      </c>
      <c r="KWG299" s="3">
        <v>93205</v>
      </c>
      <c r="KWH299" s="3">
        <v>93205</v>
      </c>
      <c r="KWI299" s="3">
        <v>93205</v>
      </c>
      <c r="KWJ299" s="3">
        <v>93205</v>
      </c>
      <c r="KWK299" s="3">
        <v>93205</v>
      </c>
      <c r="KWL299" s="3">
        <v>93205</v>
      </c>
      <c r="KWM299" s="3">
        <v>93205</v>
      </c>
      <c r="KWN299" s="3">
        <v>93205</v>
      </c>
      <c r="KWO299" s="3">
        <v>93205</v>
      </c>
      <c r="KWP299" s="3">
        <v>93205</v>
      </c>
      <c r="KWQ299" s="3">
        <v>93205</v>
      </c>
      <c r="KWR299" s="3">
        <v>93205</v>
      </c>
      <c r="KWS299" s="3">
        <v>93205</v>
      </c>
      <c r="KWT299" s="3">
        <v>93205</v>
      </c>
      <c r="KWU299" s="3">
        <v>93205</v>
      </c>
      <c r="KWV299" s="3">
        <v>93205</v>
      </c>
      <c r="KWW299" s="3">
        <v>93205</v>
      </c>
      <c r="KWX299" s="3">
        <v>93205</v>
      </c>
      <c r="KWY299" s="3">
        <v>93205</v>
      </c>
      <c r="KWZ299" s="3">
        <v>93205</v>
      </c>
      <c r="KXA299" s="3">
        <v>93205</v>
      </c>
      <c r="KXB299" s="3">
        <v>93205</v>
      </c>
      <c r="KXC299" s="3">
        <v>93205</v>
      </c>
      <c r="KXD299" s="3">
        <v>93205</v>
      </c>
      <c r="KXE299" s="3">
        <v>93205</v>
      </c>
      <c r="KXF299" s="3">
        <v>93205</v>
      </c>
      <c r="KXG299" s="3">
        <v>93205</v>
      </c>
      <c r="KXH299" s="3">
        <v>93205</v>
      </c>
      <c r="KXI299" s="3">
        <v>93205</v>
      </c>
      <c r="KXJ299" s="3">
        <v>93205</v>
      </c>
      <c r="KXK299" s="3">
        <v>93205</v>
      </c>
      <c r="KXL299" s="3">
        <v>93205</v>
      </c>
      <c r="KXM299" s="3">
        <v>93205</v>
      </c>
      <c r="KXN299" s="3">
        <v>93205</v>
      </c>
      <c r="KXO299" s="3">
        <v>93205</v>
      </c>
      <c r="KXP299" s="3">
        <v>93205</v>
      </c>
      <c r="KXQ299" s="3">
        <v>93205</v>
      </c>
      <c r="KXR299" s="3">
        <v>93205</v>
      </c>
      <c r="KXS299" s="3">
        <v>93205</v>
      </c>
      <c r="KXT299" s="3">
        <v>93205</v>
      </c>
      <c r="KXU299" s="3">
        <v>93205</v>
      </c>
      <c r="KXV299" s="3">
        <v>93205</v>
      </c>
      <c r="KXW299" s="3">
        <v>93205</v>
      </c>
      <c r="KXX299" s="3">
        <v>93205</v>
      </c>
      <c r="KXY299" s="3">
        <v>93205</v>
      </c>
      <c r="KXZ299" s="3">
        <v>93205</v>
      </c>
      <c r="KYA299" s="3">
        <v>93205</v>
      </c>
      <c r="KYB299" s="3">
        <v>93205</v>
      </c>
      <c r="KYC299" s="3">
        <v>93205</v>
      </c>
      <c r="KYD299" s="3">
        <v>93205</v>
      </c>
      <c r="KYE299" s="3">
        <v>93205</v>
      </c>
      <c r="KYF299" s="3">
        <v>93205</v>
      </c>
      <c r="KYG299" s="3">
        <v>93205</v>
      </c>
      <c r="KYH299" s="3">
        <v>93205</v>
      </c>
      <c r="KYI299" s="3">
        <v>93205</v>
      </c>
      <c r="KYJ299" s="3">
        <v>93205</v>
      </c>
      <c r="KYK299" s="3">
        <v>93205</v>
      </c>
      <c r="KYL299" s="3">
        <v>93205</v>
      </c>
      <c r="KYM299" s="3">
        <v>93205</v>
      </c>
      <c r="KYN299" s="3">
        <v>93205</v>
      </c>
      <c r="KYO299" s="3">
        <v>93205</v>
      </c>
      <c r="KYP299" s="3">
        <v>93205</v>
      </c>
      <c r="KYQ299" s="3">
        <v>93205</v>
      </c>
      <c r="KYR299" s="3">
        <v>93205</v>
      </c>
      <c r="KYS299" s="3">
        <v>93205</v>
      </c>
      <c r="KYT299" s="3">
        <v>93205</v>
      </c>
      <c r="KYU299" s="3">
        <v>93205</v>
      </c>
      <c r="KYV299" s="3">
        <v>93205</v>
      </c>
      <c r="KYW299" s="3">
        <v>93205</v>
      </c>
      <c r="KYX299" s="3">
        <v>93205</v>
      </c>
      <c r="KYY299" s="3">
        <v>93205</v>
      </c>
      <c r="KYZ299" s="3">
        <v>93205</v>
      </c>
      <c r="KZA299" s="3">
        <v>93205</v>
      </c>
      <c r="KZB299" s="3">
        <v>93205</v>
      </c>
      <c r="KZC299" s="3">
        <v>93205</v>
      </c>
      <c r="KZD299" s="3">
        <v>93205</v>
      </c>
      <c r="KZE299" s="3">
        <v>93205</v>
      </c>
      <c r="KZF299" s="3">
        <v>93205</v>
      </c>
      <c r="KZG299" s="3">
        <v>93205</v>
      </c>
      <c r="KZH299" s="3">
        <v>93205</v>
      </c>
      <c r="KZI299" s="3">
        <v>93205</v>
      </c>
      <c r="KZJ299" s="3">
        <v>93205</v>
      </c>
      <c r="KZK299" s="3">
        <v>93205</v>
      </c>
      <c r="KZL299" s="3">
        <v>93205</v>
      </c>
      <c r="KZM299" s="3">
        <v>93205</v>
      </c>
      <c r="KZN299" s="3">
        <v>93205</v>
      </c>
      <c r="KZO299" s="3">
        <v>93205</v>
      </c>
      <c r="KZP299" s="3">
        <v>93205</v>
      </c>
      <c r="KZQ299" s="3">
        <v>93205</v>
      </c>
      <c r="KZR299" s="3">
        <v>93205</v>
      </c>
      <c r="KZS299" s="3">
        <v>93205</v>
      </c>
      <c r="KZT299" s="3">
        <v>93205</v>
      </c>
      <c r="KZU299" s="3">
        <v>93205</v>
      </c>
      <c r="KZV299" s="3">
        <v>93205</v>
      </c>
      <c r="KZW299" s="3">
        <v>93205</v>
      </c>
      <c r="KZX299" s="3">
        <v>93205</v>
      </c>
      <c r="KZY299" s="3">
        <v>93205</v>
      </c>
      <c r="KZZ299" s="3">
        <v>93205</v>
      </c>
      <c r="LAA299" s="3">
        <v>93205</v>
      </c>
      <c r="LAB299" s="3">
        <v>93205</v>
      </c>
      <c r="LAC299" s="3">
        <v>93205</v>
      </c>
      <c r="LAD299" s="3">
        <v>93205</v>
      </c>
      <c r="LAE299" s="3">
        <v>93205</v>
      </c>
      <c r="LAF299" s="3">
        <v>93205</v>
      </c>
      <c r="LAG299" s="3">
        <v>93205</v>
      </c>
      <c r="LAH299" s="3">
        <v>93205</v>
      </c>
      <c r="LAI299" s="3">
        <v>93205</v>
      </c>
      <c r="LAJ299" s="3">
        <v>93205</v>
      </c>
      <c r="LAK299" s="3">
        <v>93205</v>
      </c>
      <c r="LAL299" s="3">
        <v>93205</v>
      </c>
      <c r="LAM299" s="3">
        <v>93205</v>
      </c>
      <c r="LAN299" s="3">
        <v>93205</v>
      </c>
      <c r="LAO299" s="3">
        <v>93205</v>
      </c>
      <c r="LAP299" s="3">
        <v>93205</v>
      </c>
      <c r="LAQ299" s="3">
        <v>93205</v>
      </c>
      <c r="LAR299" s="3">
        <v>93205</v>
      </c>
      <c r="LAS299" s="3">
        <v>93205</v>
      </c>
      <c r="LAT299" s="3">
        <v>93205</v>
      </c>
      <c r="LAU299" s="3">
        <v>93205</v>
      </c>
      <c r="LAV299" s="3">
        <v>93205</v>
      </c>
      <c r="LAW299" s="3">
        <v>93205</v>
      </c>
      <c r="LAX299" s="3">
        <v>93205</v>
      </c>
      <c r="LAY299" s="3">
        <v>93205</v>
      </c>
      <c r="LAZ299" s="3">
        <v>93205</v>
      </c>
      <c r="LBA299" s="3">
        <v>93205</v>
      </c>
      <c r="LBB299" s="3">
        <v>93205</v>
      </c>
      <c r="LBC299" s="3">
        <v>93205</v>
      </c>
      <c r="LBD299" s="3">
        <v>93205</v>
      </c>
      <c r="LBE299" s="3">
        <v>93205</v>
      </c>
      <c r="LBF299" s="3">
        <v>93205</v>
      </c>
      <c r="LBG299" s="3">
        <v>93205</v>
      </c>
      <c r="LBH299" s="3">
        <v>93205</v>
      </c>
      <c r="LBI299" s="3">
        <v>93205</v>
      </c>
      <c r="LBJ299" s="3">
        <v>93205</v>
      </c>
      <c r="LBK299" s="3">
        <v>93205</v>
      </c>
      <c r="LBL299" s="3">
        <v>93205</v>
      </c>
      <c r="LBM299" s="3">
        <v>93205</v>
      </c>
      <c r="LBN299" s="3">
        <v>93205</v>
      </c>
      <c r="LBO299" s="3">
        <v>93205</v>
      </c>
      <c r="LBP299" s="3">
        <v>93205</v>
      </c>
      <c r="LBQ299" s="3">
        <v>93205</v>
      </c>
      <c r="LBR299" s="3">
        <v>93205</v>
      </c>
      <c r="LBS299" s="3">
        <v>93205</v>
      </c>
      <c r="LBT299" s="3">
        <v>93205</v>
      </c>
      <c r="LBU299" s="3">
        <v>93205</v>
      </c>
      <c r="LBV299" s="3">
        <v>93205</v>
      </c>
      <c r="LBW299" s="3">
        <v>93205</v>
      </c>
      <c r="LBX299" s="3">
        <v>93205</v>
      </c>
      <c r="LBY299" s="3">
        <v>93205</v>
      </c>
      <c r="LBZ299" s="3">
        <v>93205</v>
      </c>
      <c r="LCA299" s="3">
        <v>93205</v>
      </c>
      <c r="LCB299" s="3">
        <v>93205</v>
      </c>
      <c r="LCC299" s="3">
        <v>93205</v>
      </c>
      <c r="LCD299" s="3">
        <v>93205</v>
      </c>
      <c r="LCE299" s="3">
        <v>93205</v>
      </c>
      <c r="LCF299" s="3">
        <v>93205</v>
      </c>
      <c r="LCG299" s="3">
        <v>93205</v>
      </c>
      <c r="LCH299" s="3">
        <v>93205</v>
      </c>
      <c r="LCI299" s="3">
        <v>93205</v>
      </c>
      <c r="LCJ299" s="3">
        <v>93205</v>
      </c>
      <c r="LCK299" s="3">
        <v>93205</v>
      </c>
      <c r="LCL299" s="3">
        <v>93205</v>
      </c>
      <c r="LCM299" s="3">
        <v>93205</v>
      </c>
      <c r="LCN299" s="3">
        <v>93205</v>
      </c>
      <c r="LCO299" s="3">
        <v>93205</v>
      </c>
      <c r="LCP299" s="3">
        <v>93205</v>
      </c>
      <c r="LCQ299" s="3">
        <v>93205</v>
      </c>
      <c r="LCR299" s="3">
        <v>93205</v>
      </c>
      <c r="LCS299" s="3">
        <v>93205</v>
      </c>
      <c r="LCT299" s="3">
        <v>93205</v>
      </c>
      <c r="LCU299" s="3">
        <v>93205</v>
      </c>
      <c r="LCV299" s="3">
        <v>93205</v>
      </c>
      <c r="LCW299" s="3">
        <v>93205</v>
      </c>
      <c r="LCX299" s="3">
        <v>93205</v>
      </c>
      <c r="LCY299" s="3">
        <v>93205</v>
      </c>
      <c r="LCZ299" s="3">
        <v>93205</v>
      </c>
      <c r="LDA299" s="3">
        <v>93205</v>
      </c>
      <c r="LDB299" s="3">
        <v>93205</v>
      </c>
      <c r="LDC299" s="3">
        <v>93205</v>
      </c>
      <c r="LDD299" s="3">
        <v>93205</v>
      </c>
      <c r="LDE299" s="3">
        <v>93205</v>
      </c>
      <c r="LDF299" s="3">
        <v>93205</v>
      </c>
      <c r="LDG299" s="3">
        <v>93205</v>
      </c>
      <c r="LDH299" s="3">
        <v>93205</v>
      </c>
      <c r="LDI299" s="3">
        <v>93205</v>
      </c>
      <c r="LDJ299" s="3">
        <v>93205</v>
      </c>
      <c r="LDK299" s="3">
        <v>93205</v>
      </c>
      <c r="LDL299" s="3">
        <v>93205</v>
      </c>
      <c r="LDM299" s="3">
        <v>93205</v>
      </c>
      <c r="LDN299" s="3">
        <v>93205</v>
      </c>
      <c r="LDO299" s="3">
        <v>93205</v>
      </c>
      <c r="LDP299" s="3">
        <v>93205</v>
      </c>
      <c r="LDQ299" s="3">
        <v>93205</v>
      </c>
      <c r="LDR299" s="3">
        <v>93205</v>
      </c>
      <c r="LDS299" s="3">
        <v>93205</v>
      </c>
      <c r="LDT299" s="3">
        <v>93205</v>
      </c>
      <c r="LDU299" s="3">
        <v>93205</v>
      </c>
      <c r="LDV299" s="3">
        <v>93205</v>
      </c>
      <c r="LDW299" s="3">
        <v>93205</v>
      </c>
      <c r="LDX299" s="3">
        <v>93205</v>
      </c>
      <c r="LDY299" s="3">
        <v>93205</v>
      </c>
      <c r="LDZ299" s="3">
        <v>93205</v>
      </c>
      <c r="LEA299" s="3">
        <v>93205</v>
      </c>
      <c r="LEB299" s="3">
        <v>93205</v>
      </c>
      <c r="LEC299" s="3">
        <v>93205</v>
      </c>
      <c r="LED299" s="3">
        <v>93205</v>
      </c>
      <c r="LEE299" s="3">
        <v>93205</v>
      </c>
      <c r="LEF299" s="3">
        <v>93205</v>
      </c>
      <c r="LEG299" s="3">
        <v>93205</v>
      </c>
      <c r="LEH299" s="3">
        <v>93205</v>
      </c>
      <c r="LEI299" s="3">
        <v>93205</v>
      </c>
      <c r="LEJ299" s="3">
        <v>93205</v>
      </c>
      <c r="LEK299" s="3">
        <v>93205</v>
      </c>
      <c r="LEL299" s="3">
        <v>93205</v>
      </c>
      <c r="LEM299" s="3">
        <v>93205</v>
      </c>
      <c r="LEN299" s="3">
        <v>93205</v>
      </c>
      <c r="LEO299" s="3">
        <v>93205</v>
      </c>
      <c r="LEP299" s="3">
        <v>93205</v>
      </c>
      <c r="LEQ299" s="3">
        <v>93205</v>
      </c>
      <c r="LER299" s="3">
        <v>93205</v>
      </c>
      <c r="LES299" s="3">
        <v>93205</v>
      </c>
      <c r="LET299" s="3">
        <v>93205</v>
      </c>
      <c r="LEU299" s="3">
        <v>93205</v>
      </c>
      <c r="LEV299" s="3">
        <v>93205</v>
      </c>
      <c r="LEW299" s="3">
        <v>93205</v>
      </c>
      <c r="LEX299" s="3">
        <v>93205</v>
      </c>
      <c r="LEY299" s="3">
        <v>93205</v>
      </c>
      <c r="LEZ299" s="3">
        <v>93205</v>
      </c>
      <c r="LFA299" s="3">
        <v>93205</v>
      </c>
      <c r="LFB299" s="3">
        <v>93205</v>
      </c>
      <c r="LFC299" s="3">
        <v>93205</v>
      </c>
      <c r="LFD299" s="3">
        <v>93205</v>
      </c>
      <c r="LFE299" s="3">
        <v>93205</v>
      </c>
      <c r="LFF299" s="3">
        <v>93205</v>
      </c>
      <c r="LFG299" s="3">
        <v>93205</v>
      </c>
      <c r="LFH299" s="3">
        <v>93205</v>
      </c>
      <c r="LFI299" s="3">
        <v>93205</v>
      </c>
      <c r="LFJ299" s="3">
        <v>93205</v>
      </c>
      <c r="LFK299" s="3">
        <v>93205</v>
      </c>
      <c r="LFL299" s="3">
        <v>93205</v>
      </c>
      <c r="LFM299" s="3">
        <v>93205</v>
      </c>
      <c r="LFN299" s="3">
        <v>93205</v>
      </c>
      <c r="LFO299" s="3">
        <v>93205</v>
      </c>
      <c r="LFP299" s="3">
        <v>93205</v>
      </c>
      <c r="LFQ299" s="3">
        <v>93205</v>
      </c>
      <c r="LFR299" s="3">
        <v>93205</v>
      </c>
      <c r="LFS299" s="3">
        <v>93205</v>
      </c>
      <c r="LFT299" s="3">
        <v>93205</v>
      </c>
      <c r="LFU299" s="3">
        <v>93205</v>
      </c>
      <c r="LFV299" s="3">
        <v>93205</v>
      </c>
      <c r="LFW299" s="3">
        <v>93205</v>
      </c>
      <c r="LFX299" s="3">
        <v>93205</v>
      </c>
      <c r="LFY299" s="3">
        <v>93205</v>
      </c>
      <c r="LFZ299" s="3">
        <v>93205</v>
      </c>
      <c r="LGA299" s="3">
        <v>93205</v>
      </c>
      <c r="LGB299" s="3">
        <v>93205</v>
      </c>
      <c r="LGC299" s="3">
        <v>93205</v>
      </c>
      <c r="LGD299" s="3">
        <v>93205</v>
      </c>
      <c r="LGE299" s="3">
        <v>93205</v>
      </c>
      <c r="LGF299" s="3">
        <v>93205</v>
      </c>
      <c r="LGG299" s="3">
        <v>93205</v>
      </c>
      <c r="LGH299" s="3">
        <v>93205</v>
      </c>
      <c r="LGI299" s="3">
        <v>93205</v>
      </c>
      <c r="LGJ299" s="3">
        <v>93205</v>
      </c>
      <c r="LGK299" s="3">
        <v>93205</v>
      </c>
      <c r="LGL299" s="3">
        <v>93205</v>
      </c>
      <c r="LGM299" s="3">
        <v>93205</v>
      </c>
      <c r="LGN299" s="3">
        <v>93205</v>
      </c>
      <c r="LGO299" s="3">
        <v>93205</v>
      </c>
      <c r="LGP299" s="3">
        <v>93205</v>
      </c>
      <c r="LGQ299" s="3">
        <v>93205</v>
      </c>
      <c r="LGR299" s="3">
        <v>93205</v>
      </c>
      <c r="LGS299" s="3">
        <v>93205</v>
      </c>
      <c r="LGT299" s="3">
        <v>93205</v>
      </c>
      <c r="LGU299" s="3">
        <v>93205</v>
      </c>
      <c r="LGV299" s="3">
        <v>93205</v>
      </c>
      <c r="LGW299" s="3">
        <v>93205</v>
      </c>
      <c r="LGX299" s="3">
        <v>93205</v>
      </c>
      <c r="LGY299" s="3">
        <v>93205</v>
      </c>
      <c r="LGZ299" s="3">
        <v>93205</v>
      </c>
      <c r="LHA299" s="3">
        <v>93205</v>
      </c>
      <c r="LHB299" s="3">
        <v>93205</v>
      </c>
      <c r="LHC299" s="3">
        <v>93205</v>
      </c>
      <c r="LHD299" s="3">
        <v>93205</v>
      </c>
      <c r="LHE299" s="3">
        <v>93205</v>
      </c>
      <c r="LHF299" s="3">
        <v>93205</v>
      </c>
      <c r="LHG299" s="3">
        <v>93205</v>
      </c>
      <c r="LHH299" s="3">
        <v>93205</v>
      </c>
      <c r="LHI299" s="3">
        <v>93205</v>
      </c>
      <c r="LHJ299" s="3">
        <v>93205</v>
      </c>
      <c r="LHK299" s="3">
        <v>93205</v>
      </c>
      <c r="LHL299" s="3">
        <v>93205</v>
      </c>
      <c r="LHM299" s="3">
        <v>93205</v>
      </c>
      <c r="LHN299" s="3">
        <v>93205</v>
      </c>
      <c r="LHO299" s="3">
        <v>93205</v>
      </c>
      <c r="LHP299" s="3">
        <v>93205</v>
      </c>
      <c r="LHQ299" s="3">
        <v>93205</v>
      </c>
      <c r="LHR299" s="3">
        <v>93205</v>
      </c>
      <c r="LHS299" s="3">
        <v>93205</v>
      </c>
      <c r="LHT299" s="3">
        <v>93205</v>
      </c>
      <c r="LHU299" s="3">
        <v>93205</v>
      </c>
      <c r="LHV299" s="3">
        <v>93205</v>
      </c>
      <c r="LHW299" s="3">
        <v>93205</v>
      </c>
      <c r="LHX299" s="3">
        <v>93205</v>
      </c>
      <c r="LHY299" s="3">
        <v>93205</v>
      </c>
      <c r="LHZ299" s="3">
        <v>93205</v>
      </c>
      <c r="LIA299" s="3">
        <v>93205</v>
      </c>
      <c r="LIB299" s="3">
        <v>93205</v>
      </c>
      <c r="LIC299" s="3">
        <v>93205</v>
      </c>
      <c r="LID299" s="3">
        <v>93205</v>
      </c>
      <c r="LIE299" s="3">
        <v>93205</v>
      </c>
      <c r="LIF299" s="3">
        <v>93205</v>
      </c>
      <c r="LIG299" s="3">
        <v>93205</v>
      </c>
      <c r="LIH299" s="3">
        <v>93205</v>
      </c>
      <c r="LII299" s="3">
        <v>93205</v>
      </c>
      <c r="LIJ299" s="3">
        <v>93205</v>
      </c>
      <c r="LIK299" s="3">
        <v>93205</v>
      </c>
      <c r="LIL299" s="3">
        <v>93205</v>
      </c>
      <c r="LIM299" s="3">
        <v>93205</v>
      </c>
      <c r="LIN299" s="3">
        <v>93205</v>
      </c>
      <c r="LIO299" s="3">
        <v>93205</v>
      </c>
      <c r="LIP299" s="3">
        <v>93205</v>
      </c>
      <c r="LIQ299" s="3">
        <v>93205</v>
      </c>
      <c r="LIR299" s="3">
        <v>93205</v>
      </c>
      <c r="LIS299" s="3">
        <v>93205</v>
      </c>
      <c r="LIT299" s="3">
        <v>93205</v>
      </c>
      <c r="LIU299" s="3">
        <v>93205</v>
      </c>
      <c r="LIV299" s="3">
        <v>93205</v>
      </c>
      <c r="LIW299" s="3">
        <v>93205</v>
      </c>
      <c r="LIX299" s="3">
        <v>93205</v>
      </c>
      <c r="LIY299" s="3">
        <v>93205</v>
      </c>
      <c r="LIZ299" s="3">
        <v>93205</v>
      </c>
      <c r="LJA299" s="3">
        <v>93205</v>
      </c>
      <c r="LJB299" s="3">
        <v>93205</v>
      </c>
      <c r="LJC299" s="3">
        <v>93205</v>
      </c>
      <c r="LJD299" s="3">
        <v>93205</v>
      </c>
      <c r="LJE299" s="3">
        <v>93205</v>
      </c>
      <c r="LJF299" s="3">
        <v>93205</v>
      </c>
      <c r="LJG299" s="3">
        <v>93205</v>
      </c>
      <c r="LJH299" s="3">
        <v>93205</v>
      </c>
      <c r="LJI299" s="3">
        <v>93205</v>
      </c>
      <c r="LJJ299" s="3">
        <v>93205</v>
      </c>
      <c r="LJK299" s="3">
        <v>93205</v>
      </c>
      <c r="LJL299" s="3">
        <v>93205</v>
      </c>
      <c r="LJM299" s="3">
        <v>93205</v>
      </c>
      <c r="LJN299" s="3">
        <v>93205</v>
      </c>
      <c r="LJO299" s="3">
        <v>93205</v>
      </c>
      <c r="LJP299" s="3">
        <v>93205</v>
      </c>
      <c r="LJQ299" s="3">
        <v>93205</v>
      </c>
      <c r="LJR299" s="3">
        <v>93205</v>
      </c>
      <c r="LJS299" s="3">
        <v>93205</v>
      </c>
      <c r="LJT299" s="3">
        <v>93205</v>
      </c>
      <c r="LJU299" s="3">
        <v>93205</v>
      </c>
      <c r="LJV299" s="3">
        <v>93205</v>
      </c>
      <c r="LJW299" s="3">
        <v>93205</v>
      </c>
      <c r="LJX299" s="3">
        <v>93205</v>
      </c>
      <c r="LJY299" s="3">
        <v>93205</v>
      </c>
      <c r="LJZ299" s="3">
        <v>93205</v>
      </c>
      <c r="LKA299" s="3">
        <v>93205</v>
      </c>
      <c r="LKB299" s="3">
        <v>93205</v>
      </c>
      <c r="LKC299" s="3">
        <v>93205</v>
      </c>
      <c r="LKD299" s="3">
        <v>93205</v>
      </c>
      <c r="LKE299" s="3">
        <v>93205</v>
      </c>
      <c r="LKF299" s="3">
        <v>93205</v>
      </c>
      <c r="LKG299" s="3">
        <v>93205</v>
      </c>
      <c r="LKH299" s="3">
        <v>93205</v>
      </c>
      <c r="LKI299" s="3">
        <v>93205</v>
      </c>
      <c r="LKJ299" s="3">
        <v>93205</v>
      </c>
      <c r="LKK299" s="3">
        <v>93205</v>
      </c>
      <c r="LKL299" s="3">
        <v>93205</v>
      </c>
      <c r="LKM299" s="3">
        <v>93205</v>
      </c>
      <c r="LKN299" s="3">
        <v>93205</v>
      </c>
      <c r="LKO299" s="3">
        <v>93205</v>
      </c>
      <c r="LKP299" s="3">
        <v>93205</v>
      </c>
      <c r="LKQ299" s="3">
        <v>93205</v>
      </c>
      <c r="LKR299" s="3">
        <v>93205</v>
      </c>
      <c r="LKS299" s="3">
        <v>93205</v>
      </c>
      <c r="LKT299" s="3">
        <v>93205</v>
      </c>
      <c r="LKU299" s="3">
        <v>93205</v>
      </c>
      <c r="LKV299" s="3">
        <v>93205</v>
      </c>
      <c r="LKW299" s="3">
        <v>93205</v>
      </c>
      <c r="LKX299" s="3">
        <v>93205</v>
      </c>
      <c r="LKY299" s="3">
        <v>93205</v>
      </c>
      <c r="LKZ299" s="3">
        <v>93205</v>
      </c>
      <c r="LLA299" s="3">
        <v>93205</v>
      </c>
      <c r="LLB299" s="3">
        <v>93205</v>
      </c>
      <c r="LLC299" s="3">
        <v>93205</v>
      </c>
      <c r="LLD299" s="3">
        <v>93205</v>
      </c>
      <c r="LLE299" s="3">
        <v>93205</v>
      </c>
      <c r="LLF299" s="3">
        <v>93205</v>
      </c>
      <c r="LLG299" s="3">
        <v>93205</v>
      </c>
      <c r="LLH299" s="3">
        <v>93205</v>
      </c>
      <c r="LLI299" s="3">
        <v>93205</v>
      </c>
      <c r="LLJ299" s="3">
        <v>93205</v>
      </c>
      <c r="LLK299" s="3">
        <v>93205</v>
      </c>
      <c r="LLL299" s="3">
        <v>93205</v>
      </c>
      <c r="LLM299" s="3">
        <v>93205</v>
      </c>
      <c r="LLN299" s="3">
        <v>93205</v>
      </c>
      <c r="LLO299" s="3">
        <v>93205</v>
      </c>
      <c r="LLP299" s="3">
        <v>93205</v>
      </c>
      <c r="LLQ299" s="3">
        <v>93205</v>
      </c>
      <c r="LLR299" s="3">
        <v>93205</v>
      </c>
      <c r="LLS299" s="3">
        <v>93205</v>
      </c>
      <c r="LLT299" s="3">
        <v>93205</v>
      </c>
      <c r="LLU299" s="3">
        <v>93205</v>
      </c>
      <c r="LLV299" s="3">
        <v>93205</v>
      </c>
      <c r="LLW299" s="3">
        <v>93205</v>
      </c>
      <c r="LLX299" s="3">
        <v>93205</v>
      </c>
      <c r="LLY299" s="3">
        <v>93205</v>
      </c>
      <c r="LLZ299" s="3">
        <v>93205</v>
      </c>
      <c r="LMA299" s="3">
        <v>93205</v>
      </c>
      <c r="LMB299" s="3">
        <v>93205</v>
      </c>
      <c r="LMC299" s="3">
        <v>93205</v>
      </c>
      <c r="LMD299" s="3">
        <v>93205</v>
      </c>
      <c r="LME299" s="3">
        <v>93205</v>
      </c>
      <c r="LMF299" s="3">
        <v>93205</v>
      </c>
      <c r="LMG299" s="3">
        <v>93205</v>
      </c>
      <c r="LMH299" s="3">
        <v>93205</v>
      </c>
      <c r="LMI299" s="3">
        <v>93205</v>
      </c>
      <c r="LMJ299" s="3">
        <v>93205</v>
      </c>
      <c r="LMK299" s="3">
        <v>93205</v>
      </c>
      <c r="LML299" s="3">
        <v>93205</v>
      </c>
      <c r="LMM299" s="3">
        <v>93205</v>
      </c>
      <c r="LMN299" s="3">
        <v>93205</v>
      </c>
      <c r="LMO299" s="3">
        <v>93205</v>
      </c>
      <c r="LMP299" s="3">
        <v>93205</v>
      </c>
      <c r="LMQ299" s="3">
        <v>93205</v>
      </c>
      <c r="LMR299" s="3">
        <v>93205</v>
      </c>
      <c r="LMS299" s="3">
        <v>93205</v>
      </c>
      <c r="LMT299" s="3">
        <v>93205</v>
      </c>
      <c r="LMU299" s="3">
        <v>93205</v>
      </c>
      <c r="LMV299" s="3">
        <v>93205</v>
      </c>
      <c r="LMW299" s="3">
        <v>93205</v>
      </c>
      <c r="LMX299" s="3">
        <v>93205</v>
      </c>
      <c r="LMY299" s="3">
        <v>93205</v>
      </c>
      <c r="LMZ299" s="3">
        <v>93205</v>
      </c>
      <c r="LNA299" s="3">
        <v>93205</v>
      </c>
      <c r="LNB299" s="3">
        <v>93205</v>
      </c>
      <c r="LNC299" s="3">
        <v>93205</v>
      </c>
      <c r="LND299" s="3">
        <v>93205</v>
      </c>
      <c r="LNE299" s="3">
        <v>93205</v>
      </c>
      <c r="LNF299" s="3">
        <v>93205</v>
      </c>
      <c r="LNG299" s="3">
        <v>93205</v>
      </c>
      <c r="LNH299" s="3">
        <v>93205</v>
      </c>
      <c r="LNI299" s="3">
        <v>93205</v>
      </c>
      <c r="LNJ299" s="3">
        <v>93205</v>
      </c>
      <c r="LNK299" s="3">
        <v>93205</v>
      </c>
      <c r="LNL299" s="3">
        <v>93205</v>
      </c>
      <c r="LNM299" s="3">
        <v>93205</v>
      </c>
      <c r="LNN299" s="3">
        <v>93205</v>
      </c>
      <c r="LNO299" s="3">
        <v>93205</v>
      </c>
      <c r="LNP299" s="3">
        <v>93205</v>
      </c>
      <c r="LNQ299" s="3">
        <v>93205</v>
      </c>
      <c r="LNR299" s="3">
        <v>93205</v>
      </c>
      <c r="LNS299" s="3">
        <v>93205</v>
      </c>
      <c r="LNT299" s="3">
        <v>93205</v>
      </c>
      <c r="LNU299" s="3">
        <v>93205</v>
      </c>
      <c r="LNV299" s="3">
        <v>93205</v>
      </c>
      <c r="LNW299" s="3">
        <v>93205</v>
      </c>
      <c r="LNX299" s="3">
        <v>93205</v>
      </c>
      <c r="LNY299" s="3">
        <v>93205</v>
      </c>
      <c r="LNZ299" s="3">
        <v>93205</v>
      </c>
      <c r="LOA299" s="3">
        <v>93205</v>
      </c>
      <c r="LOB299" s="3">
        <v>93205</v>
      </c>
      <c r="LOC299" s="3">
        <v>93205</v>
      </c>
      <c r="LOD299" s="3">
        <v>93205</v>
      </c>
      <c r="LOE299" s="3">
        <v>93205</v>
      </c>
      <c r="LOF299" s="3">
        <v>93205</v>
      </c>
      <c r="LOG299" s="3">
        <v>93205</v>
      </c>
      <c r="LOH299" s="3">
        <v>93205</v>
      </c>
      <c r="LOI299" s="3">
        <v>93205</v>
      </c>
      <c r="LOJ299" s="3">
        <v>93205</v>
      </c>
      <c r="LOK299" s="3">
        <v>93205</v>
      </c>
      <c r="LOL299" s="3">
        <v>93205</v>
      </c>
      <c r="LOM299" s="3">
        <v>93205</v>
      </c>
      <c r="LON299" s="3">
        <v>93205</v>
      </c>
      <c r="LOO299" s="3">
        <v>93205</v>
      </c>
      <c r="LOP299" s="3">
        <v>93205</v>
      </c>
      <c r="LOQ299" s="3">
        <v>93205</v>
      </c>
      <c r="LOR299" s="3">
        <v>93205</v>
      </c>
      <c r="LOS299" s="3">
        <v>93205</v>
      </c>
      <c r="LOT299" s="3">
        <v>93205</v>
      </c>
      <c r="LOU299" s="3">
        <v>93205</v>
      </c>
      <c r="LOV299" s="3">
        <v>93205</v>
      </c>
      <c r="LOW299" s="3">
        <v>93205</v>
      </c>
      <c r="LOX299" s="3">
        <v>93205</v>
      </c>
      <c r="LOY299" s="3">
        <v>93205</v>
      </c>
      <c r="LOZ299" s="3">
        <v>93205</v>
      </c>
      <c r="LPA299" s="3">
        <v>93205</v>
      </c>
      <c r="LPB299" s="3">
        <v>93205</v>
      </c>
      <c r="LPC299" s="3">
        <v>93205</v>
      </c>
      <c r="LPD299" s="3">
        <v>93205</v>
      </c>
      <c r="LPE299" s="3">
        <v>93205</v>
      </c>
      <c r="LPF299" s="3">
        <v>93205</v>
      </c>
      <c r="LPG299" s="3">
        <v>93205</v>
      </c>
      <c r="LPH299" s="3">
        <v>93205</v>
      </c>
      <c r="LPI299" s="3">
        <v>93205</v>
      </c>
      <c r="LPJ299" s="3">
        <v>93205</v>
      </c>
      <c r="LPK299" s="3">
        <v>93205</v>
      </c>
      <c r="LPL299" s="3">
        <v>93205</v>
      </c>
      <c r="LPM299" s="3">
        <v>93205</v>
      </c>
      <c r="LPN299" s="3">
        <v>93205</v>
      </c>
      <c r="LPO299" s="3">
        <v>93205</v>
      </c>
      <c r="LPP299" s="3">
        <v>93205</v>
      </c>
      <c r="LPQ299" s="3">
        <v>93205</v>
      </c>
      <c r="LPR299" s="3">
        <v>93205</v>
      </c>
      <c r="LPS299" s="3">
        <v>93205</v>
      </c>
      <c r="LPT299" s="3">
        <v>93205</v>
      </c>
      <c r="LPU299" s="3">
        <v>93205</v>
      </c>
      <c r="LPV299" s="3">
        <v>93205</v>
      </c>
      <c r="LPW299" s="3">
        <v>93205</v>
      </c>
      <c r="LPX299" s="3">
        <v>93205</v>
      </c>
      <c r="LPY299" s="3">
        <v>93205</v>
      </c>
      <c r="LPZ299" s="3">
        <v>93205</v>
      </c>
      <c r="LQA299" s="3">
        <v>93205</v>
      </c>
      <c r="LQB299" s="3">
        <v>93205</v>
      </c>
      <c r="LQC299" s="3">
        <v>93205</v>
      </c>
      <c r="LQD299" s="3">
        <v>93205</v>
      </c>
      <c r="LQE299" s="3">
        <v>93205</v>
      </c>
      <c r="LQF299" s="3">
        <v>93205</v>
      </c>
      <c r="LQG299" s="3">
        <v>93205</v>
      </c>
      <c r="LQH299" s="3">
        <v>93205</v>
      </c>
      <c r="LQI299" s="3">
        <v>93205</v>
      </c>
      <c r="LQJ299" s="3">
        <v>93205</v>
      </c>
      <c r="LQK299" s="3">
        <v>93205</v>
      </c>
      <c r="LQL299" s="3">
        <v>93205</v>
      </c>
      <c r="LQM299" s="3">
        <v>93205</v>
      </c>
      <c r="LQN299" s="3">
        <v>93205</v>
      </c>
      <c r="LQO299" s="3">
        <v>93205</v>
      </c>
      <c r="LQP299" s="3">
        <v>93205</v>
      </c>
      <c r="LQQ299" s="3">
        <v>93205</v>
      </c>
      <c r="LQR299" s="3">
        <v>93205</v>
      </c>
      <c r="LQS299" s="3">
        <v>93205</v>
      </c>
      <c r="LQT299" s="3">
        <v>93205</v>
      </c>
      <c r="LQU299" s="3">
        <v>93205</v>
      </c>
      <c r="LQV299" s="3">
        <v>93205</v>
      </c>
      <c r="LQW299" s="3">
        <v>93205</v>
      </c>
      <c r="LQX299" s="3">
        <v>93205</v>
      </c>
      <c r="LQY299" s="3">
        <v>93205</v>
      </c>
      <c r="LQZ299" s="3">
        <v>93205</v>
      </c>
      <c r="LRA299" s="3">
        <v>93205</v>
      </c>
      <c r="LRB299" s="3">
        <v>93205</v>
      </c>
      <c r="LRC299" s="3">
        <v>93205</v>
      </c>
      <c r="LRD299" s="3">
        <v>93205</v>
      </c>
      <c r="LRE299" s="3">
        <v>93205</v>
      </c>
      <c r="LRF299" s="3">
        <v>93205</v>
      </c>
      <c r="LRG299" s="3">
        <v>93205</v>
      </c>
      <c r="LRH299" s="3">
        <v>93205</v>
      </c>
      <c r="LRI299" s="3">
        <v>93205</v>
      </c>
      <c r="LRJ299" s="3">
        <v>93205</v>
      </c>
      <c r="LRK299" s="3">
        <v>93205</v>
      </c>
      <c r="LRL299" s="3">
        <v>93205</v>
      </c>
      <c r="LRM299" s="3">
        <v>93205</v>
      </c>
      <c r="LRN299" s="3">
        <v>93205</v>
      </c>
      <c r="LRO299" s="3">
        <v>93205</v>
      </c>
      <c r="LRP299" s="3">
        <v>93205</v>
      </c>
      <c r="LRQ299" s="3">
        <v>93205</v>
      </c>
      <c r="LRR299" s="3">
        <v>93205</v>
      </c>
      <c r="LRS299" s="3">
        <v>93205</v>
      </c>
      <c r="LRT299" s="3">
        <v>93205</v>
      </c>
      <c r="LRU299" s="3">
        <v>93205</v>
      </c>
      <c r="LRV299" s="3">
        <v>93205</v>
      </c>
      <c r="LRW299" s="3">
        <v>93205</v>
      </c>
      <c r="LRX299" s="3">
        <v>93205</v>
      </c>
      <c r="LRY299" s="3">
        <v>93205</v>
      </c>
      <c r="LRZ299" s="3">
        <v>93205</v>
      </c>
      <c r="LSA299" s="3">
        <v>93205</v>
      </c>
      <c r="LSB299" s="3">
        <v>93205</v>
      </c>
      <c r="LSC299" s="3">
        <v>93205</v>
      </c>
      <c r="LSD299" s="3">
        <v>93205</v>
      </c>
      <c r="LSE299" s="3">
        <v>93205</v>
      </c>
      <c r="LSF299" s="3">
        <v>93205</v>
      </c>
      <c r="LSG299" s="3">
        <v>93205</v>
      </c>
      <c r="LSH299" s="3">
        <v>93205</v>
      </c>
      <c r="LSI299" s="3">
        <v>93205</v>
      </c>
      <c r="LSJ299" s="3">
        <v>93205</v>
      </c>
      <c r="LSK299" s="3">
        <v>93205</v>
      </c>
      <c r="LSL299" s="3">
        <v>93205</v>
      </c>
      <c r="LSM299" s="3">
        <v>93205</v>
      </c>
      <c r="LSN299" s="3">
        <v>93205</v>
      </c>
      <c r="LSO299" s="3">
        <v>93205</v>
      </c>
      <c r="LSP299" s="3">
        <v>93205</v>
      </c>
      <c r="LSQ299" s="3">
        <v>93205</v>
      </c>
      <c r="LSR299" s="3">
        <v>93205</v>
      </c>
      <c r="LSS299" s="3">
        <v>93205</v>
      </c>
      <c r="LST299" s="3">
        <v>93205</v>
      </c>
      <c r="LSU299" s="3">
        <v>93205</v>
      </c>
      <c r="LSV299" s="3">
        <v>93205</v>
      </c>
      <c r="LSW299" s="3">
        <v>93205</v>
      </c>
      <c r="LSX299" s="3">
        <v>93205</v>
      </c>
      <c r="LSY299" s="3">
        <v>93205</v>
      </c>
      <c r="LSZ299" s="3">
        <v>93205</v>
      </c>
      <c r="LTA299" s="3">
        <v>93205</v>
      </c>
      <c r="LTB299" s="3">
        <v>93205</v>
      </c>
      <c r="LTC299" s="3">
        <v>93205</v>
      </c>
      <c r="LTD299" s="3">
        <v>93205</v>
      </c>
      <c r="LTE299" s="3">
        <v>93205</v>
      </c>
      <c r="LTF299" s="3">
        <v>93205</v>
      </c>
      <c r="LTG299" s="3">
        <v>93205</v>
      </c>
      <c r="LTH299" s="3">
        <v>93205</v>
      </c>
      <c r="LTI299" s="3">
        <v>93205</v>
      </c>
      <c r="LTJ299" s="3">
        <v>93205</v>
      </c>
      <c r="LTK299" s="3">
        <v>93205</v>
      </c>
      <c r="LTL299" s="3">
        <v>93205</v>
      </c>
      <c r="LTM299" s="3">
        <v>93205</v>
      </c>
      <c r="LTN299" s="3">
        <v>93205</v>
      </c>
      <c r="LTO299" s="3">
        <v>93205</v>
      </c>
      <c r="LTP299" s="3">
        <v>93205</v>
      </c>
      <c r="LTQ299" s="3">
        <v>93205</v>
      </c>
      <c r="LTR299" s="3">
        <v>93205</v>
      </c>
      <c r="LTS299" s="3">
        <v>93205</v>
      </c>
      <c r="LTT299" s="3">
        <v>93205</v>
      </c>
      <c r="LTU299" s="3">
        <v>93205</v>
      </c>
      <c r="LTV299" s="3">
        <v>93205</v>
      </c>
      <c r="LTW299" s="3">
        <v>93205</v>
      </c>
      <c r="LTX299" s="3">
        <v>93205</v>
      </c>
      <c r="LTY299" s="3">
        <v>93205</v>
      </c>
      <c r="LTZ299" s="3">
        <v>93205</v>
      </c>
      <c r="LUA299" s="3">
        <v>93205</v>
      </c>
      <c r="LUB299" s="3">
        <v>93205</v>
      </c>
      <c r="LUC299" s="3">
        <v>93205</v>
      </c>
      <c r="LUD299" s="3">
        <v>93205</v>
      </c>
      <c r="LUE299" s="3">
        <v>93205</v>
      </c>
      <c r="LUF299" s="3">
        <v>93205</v>
      </c>
      <c r="LUG299" s="3">
        <v>93205</v>
      </c>
      <c r="LUH299" s="3">
        <v>93205</v>
      </c>
      <c r="LUI299" s="3">
        <v>93205</v>
      </c>
      <c r="LUJ299" s="3">
        <v>93205</v>
      </c>
      <c r="LUK299" s="3">
        <v>93205</v>
      </c>
      <c r="LUL299" s="3">
        <v>93205</v>
      </c>
      <c r="LUM299" s="3">
        <v>93205</v>
      </c>
      <c r="LUN299" s="3">
        <v>93205</v>
      </c>
      <c r="LUO299" s="3">
        <v>93205</v>
      </c>
      <c r="LUP299" s="3">
        <v>93205</v>
      </c>
      <c r="LUQ299" s="3">
        <v>93205</v>
      </c>
      <c r="LUR299" s="3">
        <v>93205</v>
      </c>
      <c r="LUS299" s="3">
        <v>93205</v>
      </c>
      <c r="LUT299" s="3">
        <v>93205</v>
      </c>
      <c r="LUU299" s="3">
        <v>93205</v>
      </c>
      <c r="LUV299" s="3">
        <v>93205</v>
      </c>
      <c r="LUW299" s="3">
        <v>93205</v>
      </c>
      <c r="LUX299" s="3">
        <v>93205</v>
      </c>
      <c r="LUY299" s="3">
        <v>93205</v>
      </c>
      <c r="LUZ299" s="3">
        <v>93205</v>
      </c>
      <c r="LVA299" s="3">
        <v>93205</v>
      </c>
      <c r="LVB299" s="3">
        <v>93205</v>
      </c>
      <c r="LVC299" s="3">
        <v>93205</v>
      </c>
      <c r="LVD299" s="3">
        <v>93205</v>
      </c>
      <c r="LVE299" s="3">
        <v>93205</v>
      </c>
      <c r="LVF299" s="3">
        <v>93205</v>
      </c>
      <c r="LVG299" s="3">
        <v>93205</v>
      </c>
      <c r="LVH299" s="3">
        <v>93205</v>
      </c>
      <c r="LVI299" s="3">
        <v>93205</v>
      </c>
      <c r="LVJ299" s="3">
        <v>93205</v>
      </c>
      <c r="LVK299" s="3">
        <v>93205</v>
      </c>
      <c r="LVL299" s="3">
        <v>93205</v>
      </c>
      <c r="LVM299" s="3">
        <v>93205</v>
      </c>
      <c r="LVN299" s="3">
        <v>93205</v>
      </c>
      <c r="LVO299" s="3">
        <v>93205</v>
      </c>
      <c r="LVP299" s="3">
        <v>93205</v>
      </c>
      <c r="LVQ299" s="3">
        <v>93205</v>
      </c>
      <c r="LVR299" s="3">
        <v>93205</v>
      </c>
      <c r="LVS299" s="3">
        <v>93205</v>
      </c>
      <c r="LVT299" s="3">
        <v>93205</v>
      </c>
      <c r="LVU299" s="3">
        <v>93205</v>
      </c>
      <c r="LVV299" s="3">
        <v>93205</v>
      </c>
      <c r="LVW299" s="3">
        <v>93205</v>
      </c>
      <c r="LVX299" s="3">
        <v>93205</v>
      </c>
      <c r="LVY299" s="3">
        <v>93205</v>
      </c>
      <c r="LVZ299" s="3">
        <v>93205</v>
      </c>
      <c r="LWA299" s="3">
        <v>93205</v>
      </c>
      <c r="LWB299" s="3">
        <v>93205</v>
      </c>
      <c r="LWC299" s="3">
        <v>93205</v>
      </c>
      <c r="LWD299" s="3">
        <v>93205</v>
      </c>
      <c r="LWE299" s="3">
        <v>93205</v>
      </c>
      <c r="LWF299" s="3">
        <v>93205</v>
      </c>
      <c r="LWG299" s="3">
        <v>93205</v>
      </c>
      <c r="LWH299" s="3">
        <v>93205</v>
      </c>
      <c r="LWI299" s="3">
        <v>93205</v>
      </c>
      <c r="LWJ299" s="3">
        <v>93205</v>
      </c>
      <c r="LWK299" s="3">
        <v>93205</v>
      </c>
      <c r="LWL299" s="3">
        <v>93205</v>
      </c>
      <c r="LWM299" s="3">
        <v>93205</v>
      </c>
      <c r="LWN299" s="3">
        <v>93205</v>
      </c>
      <c r="LWO299" s="3">
        <v>93205</v>
      </c>
      <c r="LWP299" s="3">
        <v>93205</v>
      </c>
      <c r="LWQ299" s="3">
        <v>93205</v>
      </c>
      <c r="LWR299" s="3">
        <v>93205</v>
      </c>
      <c r="LWS299" s="3">
        <v>93205</v>
      </c>
      <c r="LWT299" s="3">
        <v>93205</v>
      </c>
      <c r="LWU299" s="3">
        <v>93205</v>
      </c>
      <c r="LWV299" s="3">
        <v>93205</v>
      </c>
      <c r="LWW299" s="3">
        <v>93205</v>
      </c>
      <c r="LWX299" s="3">
        <v>93205</v>
      </c>
      <c r="LWY299" s="3">
        <v>93205</v>
      </c>
      <c r="LWZ299" s="3">
        <v>93205</v>
      </c>
      <c r="LXA299" s="3">
        <v>93205</v>
      </c>
      <c r="LXB299" s="3">
        <v>93205</v>
      </c>
      <c r="LXC299" s="3">
        <v>93205</v>
      </c>
      <c r="LXD299" s="3">
        <v>93205</v>
      </c>
      <c r="LXE299" s="3">
        <v>93205</v>
      </c>
      <c r="LXF299" s="3">
        <v>93205</v>
      </c>
      <c r="LXG299" s="3">
        <v>93205</v>
      </c>
      <c r="LXH299" s="3">
        <v>93205</v>
      </c>
      <c r="LXI299" s="3">
        <v>93205</v>
      </c>
      <c r="LXJ299" s="3">
        <v>93205</v>
      </c>
      <c r="LXK299" s="3">
        <v>93205</v>
      </c>
      <c r="LXL299" s="3">
        <v>93205</v>
      </c>
      <c r="LXM299" s="3">
        <v>93205</v>
      </c>
      <c r="LXN299" s="3">
        <v>93205</v>
      </c>
      <c r="LXO299" s="3">
        <v>93205</v>
      </c>
      <c r="LXP299" s="3">
        <v>93205</v>
      </c>
      <c r="LXQ299" s="3">
        <v>93205</v>
      </c>
      <c r="LXR299" s="3">
        <v>93205</v>
      </c>
      <c r="LXS299" s="3">
        <v>93205</v>
      </c>
      <c r="LXT299" s="3">
        <v>93205</v>
      </c>
      <c r="LXU299" s="3">
        <v>93205</v>
      </c>
      <c r="LXV299" s="3">
        <v>93205</v>
      </c>
      <c r="LXW299" s="3">
        <v>93205</v>
      </c>
      <c r="LXX299" s="3">
        <v>93205</v>
      </c>
      <c r="LXY299" s="3">
        <v>93205</v>
      </c>
      <c r="LXZ299" s="3">
        <v>93205</v>
      </c>
      <c r="LYA299" s="3">
        <v>93205</v>
      </c>
      <c r="LYB299" s="3">
        <v>93205</v>
      </c>
      <c r="LYC299" s="3">
        <v>93205</v>
      </c>
      <c r="LYD299" s="3">
        <v>93205</v>
      </c>
      <c r="LYE299" s="3">
        <v>93205</v>
      </c>
      <c r="LYF299" s="3">
        <v>93205</v>
      </c>
      <c r="LYG299" s="3">
        <v>93205</v>
      </c>
      <c r="LYH299" s="3">
        <v>93205</v>
      </c>
      <c r="LYI299" s="3">
        <v>93205</v>
      </c>
      <c r="LYJ299" s="3">
        <v>93205</v>
      </c>
      <c r="LYK299" s="3">
        <v>93205</v>
      </c>
      <c r="LYL299" s="3">
        <v>93205</v>
      </c>
      <c r="LYM299" s="3">
        <v>93205</v>
      </c>
      <c r="LYN299" s="3">
        <v>93205</v>
      </c>
      <c r="LYO299" s="3">
        <v>93205</v>
      </c>
      <c r="LYP299" s="3">
        <v>93205</v>
      </c>
      <c r="LYQ299" s="3">
        <v>93205</v>
      </c>
      <c r="LYR299" s="3">
        <v>93205</v>
      </c>
      <c r="LYS299" s="3">
        <v>93205</v>
      </c>
      <c r="LYT299" s="3">
        <v>93205</v>
      </c>
      <c r="LYU299" s="3">
        <v>93205</v>
      </c>
      <c r="LYV299" s="3">
        <v>93205</v>
      </c>
      <c r="LYW299" s="3">
        <v>93205</v>
      </c>
      <c r="LYX299" s="3">
        <v>93205</v>
      </c>
      <c r="LYY299" s="3">
        <v>93205</v>
      </c>
      <c r="LYZ299" s="3">
        <v>93205</v>
      </c>
      <c r="LZA299" s="3">
        <v>93205</v>
      </c>
      <c r="LZB299" s="3">
        <v>93205</v>
      </c>
      <c r="LZC299" s="3">
        <v>93205</v>
      </c>
      <c r="LZD299" s="3">
        <v>93205</v>
      </c>
      <c r="LZE299" s="3">
        <v>93205</v>
      </c>
      <c r="LZF299" s="3">
        <v>93205</v>
      </c>
      <c r="LZG299" s="3">
        <v>93205</v>
      </c>
      <c r="LZH299" s="3">
        <v>93205</v>
      </c>
      <c r="LZI299" s="3">
        <v>93205</v>
      </c>
      <c r="LZJ299" s="3">
        <v>93205</v>
      </c>
      <c r="LZK299" s="3">
        <v>93205</v>
      </c>
      <c r="LZL299" s="3">
        <v>93205</v>
      </c>
      <c r="LZM299" s="3">
        <v>93205</v>
      </c>
      <c r="LZN299" s="3">
        <v>93205</v>
      </c>
      <c r="LZO299" s="3">
        <v>93205</v>
      </c>
      <c r="LZP299" s="3">
        <v>93205</v>
      </c>
      <c r="LZQ299" s="3">
        <v>93205</v>
      </c>
      <c r="LZR299" s="3">
        <v>93205</v>
      </c>
      <c r="LZS299" s="3">
        <v>93205</v>
      </c>
      <c r="LZT299" s="3">
        <v>93205</v>
      </c>
      <c r="LZU299" s="3">
        <v>93205</v>
      </c>
      <c r="LZV299" s="3">
        <v>93205</v>
      </c>
      <c r="LZW299" s="3">
        <v>93205</v>
      </c>
      <c r="LZX299" s="3">
        <v>93205</v>
      </c>
      <c r="LZY299" s="3">
        <v>93205</v>
      </c>
      <c r="LZZ299" s="3">
        <v>93205</v>
      </c>
      <c r="MAA299" s="3">
        <v>93205</v>
      </c>
      <c r="MAB299" s="3">
        <v>93205</v>
      </c>
      <c r="MAC299" s="3">
        <v>93205</v>
      </c>
      <c r="MAD299" s="3">
        <v>93205</v>
      </c>
      <c r="MAE299" s="3">
        <v>93205</v>
      </c>
      <c r="MAF299" s="3">
        <v>93205</v>
      </c>
      <c r="MAG299" s="3">
        <v>93205</v>
      </c>
      <c r="MAH299" s="3">
        <v>93205</v>
      </c>
      <c r="MAI299" s="3">
        <v>93205</v>
      </c>
      <c r="MAJ299" s="3">
        <v>93205</v>
      </c>
      <c r="MAK299" s="3">
        <v>93205</v>
      </c>
      <c r="MAL299" s="3">
        <v>93205</v>
      </c>
      <c r="MAM299" s="3">
        <v>93205</v>
      </c>
      <c r="MAN299" s="3">
        <v>93205</v>
      </c>
      <c r="MAO299" s="3">
        <v>93205</v>
      </c>
      <c r="MAP299" s="3">
        <v>93205</v>
      </c>
      <c r="MAQ299" s="3">
        <v>93205</v>
      </c>
      <c r="MAR299" s="3">
        <v>93205</v>
      </c>
      <c r="MAS299" s="3">
        <v>93205</v>
      </c>
      <c r="MAT299" s="3">
        <v>93205</v>
      </c>
      <c r="MAU299" s="3">
        <v>93205</v>
      </c>
      <c r="MAV299" s="3">
        <v>93205</v>
      </c>
      <c r="MAW299" s="3">
        <v>93205</v>
      </c>
      <c r="MAX299" s="3">
        <v>93205</v>
      </c>
      <c r="MAY299" s="3">
        <v>93205</v>
      </c>
      <c r="MAZ299" s="3">
        <v>93205</v>
      </c>
      <c r="MBA299" s="3">
        <v>93205</v>
      </c>
      <c r="MBB299" s="3">
        <v>93205</v>
      </c>
      <c r="MBC299" s="3">
        <v>93205</v>
      </c>
      <c r="MBD299" s="3">
        <v>93205</v>
      </c>
      <c r="MBE299" s="3">
        <v>93205</v>
      </c>
      <c r="MBF299" s="3">
        <v>93205</v>
      </c>
      <c r="MBG299" s="3">
        <v>93205</v>
      </c>
      <c r="MBH299" s="3">
        <v>93205</v>
      </c>
      <c r="MBI299" s="3">
        <v>93205</v>
      </c>
      <c r="MBJ299" s="3">
        <v>93205</v>
      </c>
      <c r="MBK299" s="3">
        <v>93205</v>
      </c>
      <c r="MBL299" s="3">
        <v>93205</v>
      </c>
      <c r="MBM299" s="3">
        <v>93205</v>
      </c>
      <c r="MBN299" s="3">
        <v>93205</v>
      </c>
      <c r="MBO299" s="3">
        <v>93205</v>
      </c>
      <c r="MBP299" s="3">
        <v>93205</v>
      </c>
      <c r="MBQ299" s="3">
        <v>93205</v>
      </c>
      <c r="MBR299" s="3">
        <v>93205</v>
      </c>
      <c r="MBS299" s="3">
        <v>93205</v>
      </c>
      <c r="MBT299" s="3">
        <v>93205</v>
      </c>
      <c r="MBU299" s="3">
        <v>93205</v>
      </c>
      <c r="MBV299" s="3">
        <v>93205</v>
      </c>
      <c r="MBW299" s="3">
        <v>93205</v>
      </c>
      <c r="MBX299" s="3">
        <v>93205</v>
      </c>
      <c r="MBY299" s="3">
        <v>93205</v>
      </c>
      <c r="MBZ299" s="3">
        <v>93205</v>
      </c>
      <c r="MCA299" s="3">
        <v>93205</v>
      </c>
      <c r="MCB299" s="3">
        <v>93205</v>
      </c>
      <c r="MCC299" s="3">
        <v>93205</v>
      </c>
      <c r="MCD299" s="3">
        <v>93205</v>
      </c>
      <c r="MCE299" s="3">
        <v>93205</v>
      </c>
      <c r="MCF299" s="3">
        <v>93205</v>
      </c>
      <c r="MCG299" s="3">
        <v>93205</v>
      </c>
      <c r="MCH299" s="3">
        <v>93205</v>
      </c>
      <c r="MCI299" s="3">
        <v>93205</v>
      </c>
      <c r="MCJ299" s="3">
        <v>93205</v>
      </c>
      <c r="MCK299" s="3">
        <v>93205</v>
      </c>
      <c r="MCL299" s="3">
        <v>93205</v>
      </c>
      <c r="MCM299" s="3">
        <v>93205</v>
      </c>
      <c r="MCN299" s="3">
        <v>93205</v>
      </c>
      <c r="MCO299" s="3">
        <v>93205</v>
      </c>
      <c r="MCP299" s="3">
        <v>93205</v>
      </c>
      <c r="MCQ299" s="3">
        <v>93205</v>
      </c>
      <c r="MCR299" s="3">
        <v>93205</v>
      </c>
      <c r="MCS299" s="3">
        <v>93205</v>
      </c>
      <c r="MCT299" s="3">
        <v>93205</v>
      </c>
      <c r="MCU299" s="3">
        <v>93205</v>
      </c>
      <c r="MCV299" s="3">
        <v>93205</v>
      </c>
      <c r="MCW299" s="3">
        <v>93205</v>
      </c>
      <c r="MCX299" s="3">
        <v>93205</v>
      </c>
      <c r="MCY299" s="3">
        <v>93205</v>
      </c>
      <c r="MCZ299" s="3">
        <v>93205</v>
      </c>
      <c r="MDA299" s="3">
        <v>93205</v>
      </c>
      <c r="MDB299" s="3">
        <v>93205</v>
      </c>
      <c r="MDC299" s="3">
        <v>93205</v>
      </c>
      <c r="MDD299" s="3">
        <v>93205</v>
      </c>
      <c r="MDE299" s="3">
        <v>93205</v>
      </c>
      <c r="MDF299" s="3">
        <v>93205</v>
      </c>
      <c r="MDG299" s="3">
        <v>93205</v>
      </c>
      <c r="MDH299" s="3">
        <v>93205</v>
      </c>
      <c r="MDI299" s="3">
        <v>93205</v>
      </c>
      <c r="MDJ299" s="3">
        <v>93205</v>
      </c>
      <c r="MDK299" s="3">
        <v>93205</v>
      </c>
      <c r="MDL299" s="3">
        <v>93205</v>
      </c>
      <c r="MDM299" s="3">
        <v>93205</v>
      </c>
      <c r="MDN299" s="3">
        <v>93205</v>
      </c>
      <c r="MDO299" s="3">
        <v>93205</v>
      </c>
      <c r="MDP299" s="3">
        <v>93205</v>
      </c>
      <c r="MDQ299" s="3">
        <v>93205</v>
      </c>
      <c r="MDR299" s="3">
        <v>93205</v>
      </c>
      <c r="MDS299" s="3">
        <v>93205</v>
      </c>
      <c r="MDT299" s="3">
        <v>93205</v>
      </c>
      <c r="MDU299" s="3">
        <v>93205</v>
      </c>
      <c r="MDV299" s="3">
        <v>93205</v>
      </c>
      <c r="MDW299" s="3">
        <v>93205</v>
      </c>
      <c r="MDX299" s="3">
        <v>93205</v>
      </c>
      <c r="MDY299" s="3">
        <v>93205</v>
      </c>
      <c r="MDZ299" s="3">
        <v>93205</v>
      </c>
      <c r="MEA299" s="3">
        <v>93205</v>
      </c>
      <c r="MEB299" s="3">
        <v>93205</v>
      </c>
      <c r="MEC299" s="3">
        <v>93205</v>
      </c>
      <c r="MED299" s="3">
        <v>93205</v>
      </c>
      <c r="MEE299" s="3">
        <v>93205</v>
      </c>
      <c r="MEF299" s="3">
        <v>93205</v>
      </c>
      <c r="MEG299" s="3">
        <v>93205</v>
      </c>
      <c r="MEH299" s="3">
        <v>93205</v>
      </c>
      <c r="MEI299" s="3">
        <v>93205</v>
      </c>
      <c r="MEJ299" s="3">
        <v>93205</v>
      </c>
      <c r="MEK299" s="3">
        <v>93205</v>
      </c>
      <c r="MEL299" s="3">
        <v>93205</v>
      </c>
      <c r="MEM299" s="3">
        <v>93205</v>
      </c>
      <c r="MEN299" s="3">
        <v>93205</v>
      </c>
      <c r="MEO299" s="3">
        <v>93205</v>
      </c>
      <c r="MEP299" s="3">
        <v>93205</v>
      </c>
      <c r="MEQ299" s="3">
        <v>93205</v>
      </c>
      <c r="MER299" s="3">
        <v>93205</v>
      </c>
      <c r="MES299" s="3">
        <v>93205</v>
      </c>
      <c r="MET299" s="3">
        <v>93205</v>
      </c>
      <c r="MEU299" s="3">
        <v>93205</v>
      </c>
      <c r="MEV299" s="3">
        <v>93205</v>
      </c>
      <c r="MEW299" s="3">
        <v>93205</v>
      </c>
      <c r="MEX299" s="3">
        <v>93205</v>
      </c>
      <c r="MEY299" s="3">
        <v>93205</v>
      </c>
      <c r="MEZ299" s="3">
        <v>93205</v>
      </c>
      <c r="MFA299" s="3">
        <v>93205</v>
      </c>
      <c r="MFB299" s="3">
        <v>93205</v>
      </c>
      <c r="MFC299" s="3">
        <v>93205</v>
      </c>
      <c r="MFD299" s="3">
        <v>93205</v>
      </c>
      <c r="MFE299" s="3">
        <v>93205</v>
      </c>
      <c r="MFF299" s="3">
        <v>93205</v>
      </c>
      <c r="MFG299" s="3">
        <v>93205</v>
      </c>
      <c r="MFH299" s="3">
        <v>93205</v>
      </c>
      <c r="MFI299" s="3">
        <v>93205</v>
      </c>
      <c r="MFJ299" s="3">
        <v>93205</v>
      </c>
      <c r="MFK299" s="3">
        <v>93205</v>
      </c>
      <c r="MFL299" s="3">
        <v>93205</v>
      </c>
      <c r="MFM299" s="3">
        <v>93205</v>
      </c>
      <c r="MFN299" s="3">
        <v>93205</v>
      </c>
      <c r="MFO299" s="3">
        <v>93205</v>
      </c>
      <c r="MFP299" s="3">
        <v>93205</v>
      </c>
      <c r="MFQ299" s="3">
        <v>93205</v>
      </c>
      <c r="MFR299" s="3">
        <v>93205</v>
      </c>
      <c r="MFS299" s="3">
        <v>93205</v>
      </c>
      <c r="MFT299" s="3">
        <v>93205</v>
      </c>
      <c r="MFU299" s="3">
        <v>93205</v>
      </c>
      <c r="MFV299" s="3">
        <v>93205</v>
      </c>
      <c r="MFW299" s="3">
        <v>93205</v>
      </c>
      <c r="MFX299" s="3">
        <v>93205</v>
      </c>
      <c r="MFY299" s="3">
        <v>93205</v>
      </c>
      <c r="MFZ299" s="3">
        <v>93205</v>
      </c>
      <c r="MGA299" s="3">
        <v>93205</v>
      </c>
      <c r="MGB299" s="3">
        <v>93205</v>
      </c>
      <c r="MGC299" s="3">
        <v>93205</v>
      </c>
      <c r="MGD299" s="3">
        <v>93205</v>
      </c>
      <c r="MGE299" s="3">
        <v>93205</v>
      </c>
      <c r="MGF299" s="3">
        <v>93205</v>
      </c>
      <c r="MGG299" s="3">
        <v>93205</v>
      </c>
      <c r="MGH299" s="3">
        <v>93205</v>
      </c>
      <c r="MGI299" s="3">
        <v>93205</v>
      </c>
      <c r="MGJ299" s="3">
        <v>93205</v>
      </c>
      <c r="MGK299" s="3">
        <v>93205</v>
      </c>
      <c r="MGL299" s="3">
        <v>93205</v>
      </c>
      <c r="MGM299" s="3">
        <v>93205</v>
      </c>
      <c r="MGN299" s="3">
        <v>93205</v>
      </c>
      <c r="MGO299" s="3">
        <v>93205</v>
      </c>
      <c r="MGP299" s="3">
        <v>93205</v>
      </c>
      <c r="MGQ299" s="3">
        <v>93205</v>
      </c>
      <c r="MGR299" s="3">
        <v>93205</v>
      </c>
      <c r="MGS299" s="3">
        <v>93205</v>
      </c>
      <c r="MGT299" s="3">
        <v>93205</v>
      </c>
      <c r="MGU299" s="3">
        <v>93205</v>
      </c>
      <c r="MGV299" s="3">
        <v>93205</v>
      </c>
      <c r="MGW299" s="3">
        <v>93205</v>
      </c>
      <c r="MGX299" s="3">
        <v>93205</v>
      </c>
      <c r="MGY299" s="3">
        <v>93205</v>
      </c>
      <c r="MGZ299" s="3">
        <v>93205</v>
      </c>
      <c r="MHA299" s="3">
        <v>93205</v>
      </c>
      <c r="MHB299" s="3">
        <v>93205</v>
      </c>
      <c r="MHC299" s="3">
        <v>93205</v>
      </c>
      <c r="MHD299" s="3">
        <v>93205</v>
      </c>
      <c r="MHE299" s="3">
        <v>93205</v>
      </c>
      <c r="MHF299" s="3">
        <v>93205</v>
      </c>
      <c r="MHG299" s="3">
        <v>93205</v>
      </c>
      <c r="MHH299" s="3">
        <v>93205</v>
      </c>
      <c r="MHI299" s="3">
        <v>93205</v>
      </c>
      <c r="MHJ299" s="3">
        <v>93205</v>
      </c>
      <c r="MHK299" s="3">
        <v>93205</v>
      </c>
      <c r="MHL299" s="3">
        <v>93205</v>
      </c>
      <c r="MHM299" s="3">
        <v>93205</v>
      </c>
      <c r="MHN299" s="3">
        <v>93205</v>
      </c>
      <c r="MHO299" s="3">
        <v>93205</v>
      </c>
      <c r="MHP299" s="3">
        <v>93205</v>
      </c>
      <c r="MHQ299" s="3">
        <v>93205</v>
      </c>
      <c r="MHR299" s="3">
        <v>93205</v>
      </c>
      <c r="MHS299" s="3">
        <v>93205</v>
      </c>
      <c r="MHT299" s="3">
        <v>93205</v>
      </c>
      <c r="MHU299" s="3">
        <v>93205</v>
      </c>
      <c r="MHV299" s="3">
        <v>93205</v>
      </c>
      <c r="MHW299" s="3">
        <v>93205</v>
      </c>
      <c r="MHX299" s="3">
        <v>93205</v>
      </c>
      <c r="MHY299" s="3">
        <v>93205</v>
      </c>
      <c r="MHZ299" s="3">
        <v>93205</v>
      </c>
      <c r="MIA299" s="3">
        <v>93205</v>
      </c>
      <c r="MIB299" s="3">
        <v>93205</v>
      </c>
      <c r="MIC299" s="3">
        <v>93205</v>
      </c>
      <c r="MID299" s="3">
        <v>93205</v>
      </c>
      <c r="MIE299" s="3">
        <v>93205</v>
      </c>
      <c r="MIF299" s="3">
        <v>93205</v>
      </c>
      <c r="MIG299" s="3">
        <v>93205</v>
      </c>
      <c r="MIH299" s="3">
        <v>93205</v>
      </c>
      <c r="MII299" s="3">
        <v>93205</v>
      </c>
      <c r="MIJ299" s="3">
        <v>93205</v>
      </c>
      <c r="MIK299" s="3">
        <v>93205</v>
      </c>
      <c r="MIL299" s="3">
        <v>93205</v>
      </c>
      <c r="MIM299" s="3">
        <v>93205</v>
      </c>
      <c r="MIN299" s="3">
        <v>93205</v>
      </c>
      <c r="MIO299" s="3">
        <v>93205</v>
      </c>
      <c r="MIP299" s="3">
        <v>93205</v>
      </c>
      <c r="MIQ299" s="3">
        <v>93205</v>
      </c>
      <c r="MIR299" s="3">
        <v>93205</v>
      </c>
      <c r="MIS299" s="3">
        <v>93205</v>
      </c>
      <c r="MIT299" s="3">
        <v>93205</v>
      </c>
      <c r="MIU299" s="3">
        <v>93205</v>
      </c>
      <c r="MIV299" s="3">
        <v>93205</v>
      </c>
      <c r="MIW299" s="3">
        <v>93205</v>
      </c>
      <c r="MIX299" s="3">
        <v>93205</v>
      </c>
      <c r="MIY299" s="3">
        <v>93205</v>
      </c>
      <c r="MIZ299" s="3">
        <v>93205</v>
      </c>
      <c r="MJA299" s="3">
        <v>93205</v>
      </c>
      <c r="MJB299" s="3">
        <v>93205</v>
      </c>
      <c r="MJC299" s="3">
        <v>93205</v>
      </c>
      <c r="MJD299" s="3">
        <v>93205</v>
      </c>
      <c r="MJE299" s="3">
        <v>93205</v>
      </c>
      <c r="MJF299" s="3">
        <v>93205</v>
      </c>
      <c r="MJG299" s="3">
        <v>93205</v>
      </c>
      <c r="MJH299" s="3">
        <v>93205</v>
      </c>
      <c r="MJI299" s="3">
        <v>93205</v>
      </c>
      <c r="MJJ299" s="3">
        <v>93205</v>
      </c>
      <c r="MJK299" s="3">
        <v>93205</v>
      </c>
      <c r="MJL299" s="3">
        <v>93205</v>
      </c>
      <c r="MJM299" s="3">
        <v>93205</v>
      </c>
      <c r="MJN299" s="3">
        <v>93205</v>
      </c>
      <c r="MJO299" s="3">
        <v>93205</v>
      </c>
      <c r="MJP299" s="3">
        <v>93205</v>
      </c>
      <c r="MJQ299" s="3">
        <v>93205</v>
      </c>
      <c r="MJR299" s="3">
        <v>93205</v>
      </c>
      <c r="MJS299" s="3">
        <v>93205</v>
      </c>
      <c r="MJT299" s="3">
        <v>93205</v>
      </c>
      <c r="MJU299" s="3">
        <v>93205</v>
      </c>
      <c r="MJV299" s="3">
        <v>93205</v>
      </c>
      <c r="MJW299" s="3">
        <v>93205</v>
      </c>
      <c r="MJX299" s="3">
        <v>93205</v>
      </c>
      <c r="MJY299" s="3">
        <v>93205</v>
      </c>
      <c r="MJZ299" s="3">
        <v>93205</v>
      </c>
      <c r="MKA299" s="3">
        <v>93205</v>
      </c>
      <c r="MKB299" s="3">
        <v>93205</v>
      </c>
      <c r="MKC299" s="3">
        <v>93205</v>
      </c>
      <c r="MKD299" s="3">
        <v>93205</v>
      </c>
      <c r="MKE299" s="3">
        <v>93205</v>
      </c>
      <c r="MKF299" s="3">
        <v>93205</v>
      </c>
      <c r="MKG299" s="3">
        <v>93205</v>
      </c>
      <c r="MKH299" s="3">
        <v>93205</v>
      </c>
      <c r="MKI299" s="3">
        <v>93205</v>
      </c>
      <c r="MKJ299" s="3">
        <v>93205</v>
      </c>
      <c r="MKK299" s="3">
        <v>93205</v>
      </c>
      <c r="MKL299" s="3">
        <v>93205</v>
      </c>
      <c r="MKM299" s="3">
        <v>93205</v>
      </c>
      <c r="MKN299" s="3">
        <v>93205</v>
      </c>
      <c r="MKO299" s="3">
        <v>93205</v>
      </c>
      <c r="MKP299" s="3">
        <v>93205</v>
      </c>
      <c r="MKQ299" s="3">
        <v>93205</v>
      </c>
      <c r="MKR299" s="3">
        <v>93205</v>
      </c>
      <c r="MKS299" s="3">
        <v>93205</v>
      </c>
      <c r="MKT299" s="3">
        <v>93205</v>
      </c>
      <c r="MKU299" s="3">
        <v>93205</v>
      </c>
      <c r="MKV299" s="3">
        <v>93205</v>
      </c>
      <c r="MKW299" s="3">
        <v>93205</v>
      </c>
      <c r="MKX299" s="3">
        <v>93205</v>
      </c>
      <c r="MKY299" s="3">
        <v>93205</v>
      </c>
      <c r="MKZ299" s="3">
        <v>93205</v>
      </c>
      <c r="MLA299" s="3">
        <v>93205</v>
      </c>
      <c r="MLB299" s="3">
        <v>93205</v>
      </c>
      <c r="MLC299" s="3">
        <v>93205</v>
      </c>
      <c r="MLD299" s="3">
        <v>93205</v>
      </c>
      <c r="MLE299" s="3">
        <v>93205</v>
      </c>
      <c r="MLF299" s="3">
        <v>93205</v>
      </c>
      <c r="MLG299" s="3">
        <v>93205</v>
      </c>
      <c r="MLH299" s="3">
        <v>93205</v>
      </c>
      <c r="MLI299" s="3">
        <v>93205</v>
      </c>
      <c r="MLJ299" s="3">
        <v>93205</v>
      </c>
      <c r="MLK299" s="3">
        <v>93205</v>
      </c>
      <c r="MLL299" s="3">
        <v>93205</v>
      </c>
      <c r="MLM299" s="3">
        <v>93205</v>
      </c>
      <c r="MLN299" s="3">
        <v>93205</v>
      </c>
      <c r="MLO299" s="3">
        <v>93205</v>
      </c>
      <c r="MLP299" s="3">
        <v>93205</v>
      </c>
      <c r="MLQ299" s="3">
        <v>93205</v>
      </c>
      <c r="MLR299" s="3">
        <v>93205</v>
      </c>
      <c r="MLS299" s="3">
        <v>93205</v>
      </c>
      <c r="MLT299" s="3">
        <v>93205</v>
      </c>
      <c r="MLU299" s="3">
        <v>93205</v>
      </c>
      <c r="MLV299" s="3">
        <v>93205</v>
      </c>
      <c r="MLW299" s="3">
        <v>93205</v>
      </c>
      <c r="MLX299" s="3">
        <v>93205</v>
      </c>
      <c r="MLY299" s="3">
        <v>93205</v>
      </c>
      <c r="MLZ299" s="3">
        <v>93205</v>
      </c>
      <c r="MMA299" s="3">
        <v>93205</v>
      </c>
      <c r="MMB299" s="3">
        <v>93205</v>
      </c>
      <c r="MMC299" s="3">
        <v>93205</v>
      </c>
      <c r="MMD299" s="3">
        <v>93205</v>
      </c>
      <c r="MME299" s="3">
        <v>93205</v>
      </c>
      <c r="MMF299" s="3">
        <v>93205</v>
      </c>
      <c r="MMG299" s="3">
        <v>93205</v>
      </c>
      <c r="MMH299" s="3">
        <v>93205</v>
      </c>
      <c r="MMI299" s="3">
        <v>93205</v>
      </c>
      <c r="MMJ299" s="3">
        <v>93205</v>
      </c>
      <c r="MMK299" s="3">
        <v>93205</v>
      </c>
      <c r="MML299" s="3">
        <v>93205</v>
      </c>
      <c r="MMM299" s="3">
        <v>93205</v>
      </c>
      <c r="MMN299" s="3">
        <v>93205</v>
      </c>
      <c r="MMO299" s="3">
        <v>93205</v>
      </c>
      <c r="MMP299" s="3">
        <v>93205</v>
      </c>
      <c r="MMQ299" s="3">
        <v>93205</v>
      </c>
      <c r="MMR299" s="3">
        <v>93205</v>
      </c>
      <c r="MMS299" s="3">
        <v>93205</v>
      </c>
      <c r="MMT299" s="3">
        <v>93205</v>
      </c>
      <c r="MMU299" s="3">
        <v>93205</v>
      </c>
      <c r="MMV299" s="3">
        <v>93205</v>
      </c>
      <c r="MMW299" s="3">
        <v>93205</v>
      </c>
      <c r="MMX299" s="3">
        <v>93205</v>
      </c>
      <c r="MMY299" s="3">
        <v>93205</v>
      </c>
      <c r="MMZ299" s="3">
        <v>93205</v>
      </c>
      <c r="MNA299" s="3">
        <v>93205</v>
      </c>
      <c r="MNB299" s="3">
        <v>93205</v>
      </c>
      <c r="MNC299" s="3">
        <v>93205</v>
      </c>
      <c r="MND299" s="3">
        <v>93205</v>
      </c>
      <c r="MNE299" s="3">
        <v>93205</v>
      </c>
      <c r="MNF299" s="3">
        <v>93205</v>
      </c>
      <c r="MNG299" s="3">
        <v>93205</v>
      </c>
      <c r="MNH299" s="3">
        <v>93205</v>
      </c>
      <c r="MNI299" s="3">
        <v>93205</v>
      </c>
      <c r="MNJ299" s="3">
        <v>93205</v>
      </c>
      <c r="MNK299" s="3">
        <v>93205</v>
      </c>
      <c r="MNL299" s="3">
        <v>93205</v>
      </c>
      <c r="MNM299" s="3">
        <v>93205</v>
      </c>
      <c r="MNN299" s="3">
        <v>93205</v>
      </c>
      <c r="MNO299" s="3">
        <v>93205</v>
      </c>
      <c r="MNP299" s="3">
        <v>93205</v>
      </c>
      <c r="MNQ299" s="3">
        <v>93205</v>
      </c>
      <c r="MNR299" s="3">
        <v>93205</v>
      </c>
      <c r="MNS299" s="3">
        <v>93205</v>
      </c>
      <c r="MNT299" s="3">
        <v>93205</v>
      </c>
      <c r="MNU299" s="3">
        <v>93205</v>
      </c>
      <c r="MNV299" s="3">
        <v>93205</v>
      </c>
      <c r="MNW299" s="3">
        <v>93205</v>
      </c>
      <c r="MNX299" s="3">
        <v>93205</v>
      </c>
      <c r="MNY299" s="3">
        <v>93205</v>
      </c>
      <c r="MNZ299" s="3">
        <v>93205</v>
      </c>
      <c r="MOA299" s="3">
        <v>93205</v>
      </c>
      <c r="MOB299" s="3">
        <v>93205</v>
      </c>
      <c r="MOC299" s="3">
        <v>93205</v>
      </c>
      <c r="MOD299" s="3">
        <v>93205</v>
      </c>
      <c r="MOE299" s="3">
        <v>93205</v>
      </c>
      <c r="MOF299" s="3">
        <v>93205</v>
      </c>
      <c r="MOG299" s="3">
        <v>93205</v>
      </c>
      <c r="MOH299" s="3">
        <v>93205</v>
      </c>
      <c r="MOI299" s="3">
        <v>93205</v>
      </c>
      <c r="MOJ299" s="3">
        <v>93205</v>
      </c>
      <c r="MOK299" s="3">
        <v>93205</v>
      </c>
      <c r="MOL299" s="3">
        <v>93205</v>
      </c>
      <c r="MOM299" s="3">
        <v>93205</v>
      </c>
      <c r="MON299" s="3">
        <v>93205</v>
      </c>
      <c r="MOO299" s="3">
        <v>93205</v>
      </c>
      <c r="MOP299" s="3">
        <v>93205</v>
      </c>
      <c r="MOQ299" s="3">
        <v>93205</v>
      </c>
      <c r="MOR299" s="3">
        <v>93205</v>
      </c>
      <c r="MOS299" s="3">
        <v>93205</v>
      </c>
      <c r="MOT299" s="3">
        <v>93205</v>
      </c>
      <c r="MOU299" s="3">
        <v>93205</v>
      </c>
      <c r="MOV299" s="3">
        <v>93205</v>
      </c>
      <c r="MOW299" s="3">
        <v>93205</v>
      </c>
      <c r="MOX299" s="3">
        <v>93205</v>
      </c>
      <c r="MOY299" s="3">
        <v>93205</v>
      </c>
      <c r="MOZ299" s="3">
        <v>93205</v>
      </c>
      <c r="MPA299" s="3">
        <v>93205</v>
      </c>
      <c r="MPB299" s="3">
        <v>93205</v>
      </c>
      <c r="MPC299" s="3">
        <v>93205</v>
      </c>
      <c r="MPD299" s="3">
        <v>93205</v>
      </c>
      <c r="MPE299" s="3">
        <v>93205</v>
      </c>
      <c r="MPF299" s="3">
        <v>93205</v>
      </c>
      <c r="MPG299" s="3">
        <v>93205</v>
      </c>
      <c r="MPH299" s="3">
        <v>93205</v>
      </c>
      <c r="MPI299" s="3">
        <v>93205</v>
      </c>
      <c r="MPJ299" s="3">
        <v>93205</v>
      </c>
      <c r="MPK299" s="3">
        <v>93205</v>
      </c>
      <c r="MPL299" s="3">
        <v>93205</v>
      </c>
      <c r="MPM299" s="3">
        <v>93205</v>
      </c>
      <c r="MPN299" s="3">
        <v>93205</v>
      </c>
      <c r="MPO299" s="3">
        <v>93205</v>
      </c>
      <c r="MPP299" s="3">
        <v>93205</v>
      </c>
      <c r="MPQ299" s="3">
        <v>93205</v>
      </c>
      <c r="MPR299" s="3">
        <v>93205</v>
      </c>
      <c r="MPS299" s="3">
        <v>93205</v>
      </c>
      <c r="MPT299" s="3">
        <v>93205</v>
      </c>
      <c r="MPU299" s="3">
        <v>93205</v>
      </c>
      <c r="MPV299" s="3">
        <v>93205</v>
      </c>
      <c r="MPW299" s="3">
        <v>93205</v>
      </c>
      <c r="MPX299" s="3">
        <v>93205</v>
      </c>
      <c r="MPY299" s="3">
        <v>93205</v>
      </c>
      <c r="MPZ299" s="3">
        <v>93205</v>
      </c>
      <c r="MQA299" s="3">
        <v>93205</v>
      </c>
      <c r="MQB299" s="3">
        <v>93205</v>
      </c>
      <c r="MQC299" s="3">
        <v>93205</v>
      </c>
      <c r="MQD299" s="3">
        <v>93205</v>
      </c>
      <c r="MQE299" s="3">
        <v>93205</v>
      </c>
      <c r="MQF299" s="3">
        <v>93205</v>
      </c>
      <c r="MQG299" s="3">
        <v>93205</v>
      </c>
      <c r="MQH299" s="3">
        <v>93205</v>
      </c>
      <c r="MQI299" s="3">
        <v>93205</v>
      </c>
      <c r="MQJ299" s="3">
        <v>93205</v>
      </c>
      <c r="MQK299" s="3">
        <v>93205</v>
      </c>
      <c r="MQL299" s="3">
        <v>93205</v>
      </c>
      <c r="MQM299" s="3">
        <v>93205</v>
      </c>
      <c r="MQN299" s="3">
        <v>93205</v>
      </c>
      <c r="MQO299" s="3">
        <v>93205</v>
      </c>
      <c r="MQP299" s="3">
        <v>93205</v>
      </c>
      <c r="MQQ299" s="3">
        <v>93205</v>
      </c>
      <c r="MQR299" s="3">
        <v>93205</v>
      </c>
      <c r="MQS299" s="3">
        <v>93205</v>
      </c>
      <c r="MQT299" s="3">
        <v>93205</v>
      </c>
      <c r="MQU299" s="3">
        <v>93205</v>
      </c>
      <c r="MQV299" s="3">
        <v>93205</v>
      </c>
      <c r="MQW299" s="3">
        <v>93205</v>
      </c>
      <c r="MQX299" s="3">
        <v>93205</v>
      </c>
      <c r="MQY299" s="3">
        <v>93205</v>
      </c>
      <c r="MQZ299" s="3">
        <v>93205</v>
      </c>
      <c r="MRA299" s="3">
        <v>93205</v>
      </c>
      <c r="MRB299" s="3">
        <v>93205</v>
      </c>
      <c r="MRC299" s="3">
        <v>93205</v>
      </c>
      <c r="MRD299" s="3">
        <v>93205</v>
      </c>
      <c r="MRE299" s="3">
        <v>93205</v>
      </c>
      <c r="MRF299" s="3">
        <v>93205</v>
      </c>
      <c r="MRG299" s="3">
        <v>93205</v>
      </c>
      <c r="MRH299" s="3">
        <v>93205</v>
      </c>
      <c r="MRI299" s="3">
        <v>93205</v>
      </c>
      <c r="MRJ299" s="3">
        <v>93205</v>
      </c>
      <c r="MRK299" s="3">
        <v>93205</v>
      </c>
      <c r="MRL299" s="3">
        <v>93205</v>
      </c>
      <c r="MRM299" s="3">
        <v>93205</v>
      </c>
      <c r="MRN299" s="3">
        <v>93205</v>
      </c>
      <c r="MRO299" s="3">
        <v>93205</v>
      </c>
      <c r="MRP299" s="3">
        <v>93205</v>
      </c>
      <c r="MRQ299" s="3">
        <v>93205</v>
      </c>
      <c r="MRR299" s="3">
        <v>93205</v>
      </c>
      <c r="MRS299" s="3">
        <v>93205</v>
      </c>
      <c r="MRT299" s="3">
        <v>93205</v>
      </c>
      <c r="MRU299" s="3">
        <v>93205</v>
      </c>
      <c r="MRV299" s="3">
        <v>93205</v>
      </c>
      <c r="MRW299" s="3">
        <v>93205</v>
      </c>
      <c r="MRX299" s="3">
        <v>93205</v>
      </c>
      <c r="MRY299" s="3">
        <v>93205</v>
      </c>
      <c r="MRZ299" s="3">
        <v>93205</v>
      </c>
      <c r="MSA299" s="3">
        <v>93205</v>
      </c>
      <c r="MSB299" s="3">
        <v>93205</v>
      </c>
      <c r="MSC299" s="3">
        <v>93205</v>
      </c>
      <c r="MSD299" s="3">
        <v>93205</v>
      </c>
      <c r="MSE299" s="3">
        <v>93205</v>
      </c>
      <c r="MSF299" s="3">
        <v>93205</v>
      </c>
      <c r="MSG299" s="3">
        <v>93205</v>
      </c>
      <c r="MSH299" s="3">
        <v>93205</v>
      </c>
      <c r="MSI299" s="3">
        <v>93205</v>
      </c>
      <c r="MSJ299" s="3">
        <v>93205</v>
      </c>
      <c r="MSK299" s="3">
        <v>93205</v>
      </c>
      <c r="MSL299" s="3">
        <v>93205</v>
      </c>
      <c r="MSM299" s="3">
        <v>93205</v>
      </c>
      <c r="MSN299" s="3">
        <v>93205</v>
      </c>
      <c r="MSO299" s="3">
        <v>93205</v>
      </c>
      <c r="MSP299" s="3">
        <v>93205</v>
      </c>
      <c r="MSQ299" s="3">
        <v>93205</v>
      </c>
      <c r="MSR299" s="3">
        <v>93205</v>
      </c>
      <c r="MSS299" s="3">
        <v>93205</v>
      </c>
      <c r="MST299" s="3">
        <v>93205</v>
      </c>
      <c r="MSU299" s="3">
        <v>93205</v>
      </c>
      <c r="MSV299" s="3">
        <v>93205</v>
      </c>
      <c r="MSW299" s="3">
        <v>93205</v>
      </c>
      <c r="MSX299" s="3">
        <v>93205</v>
      </c>
      <c r="MSY299" s="3">
        <v>93205</v>
      </c>
      <c r="MSZ299" s="3">
        <v>93205</v>
      </c>
      <c r="MTA299" s="3">
        <v>93205</v>
      </c>
      <c r="MTB299" s="3">
        <v>93205</v>
      </c>
      <c r="MTC299" s="3">
        <v>93205</v>
      </c>
      <c r="MTD299" s="3">
        <v>93205</v>
      </c>
      <c r="MTE299" s="3">
        <v>93205</v>
      </c>
      <c r="MTF299" s="3">
        <v>93205</v>
      </c>
      <c r="MTG299" s="3">
        <v>93205</v>
      </c>
      <c r="MTH299" s="3">
        <v>93205</v>
      </c>
      <c r="MTI299" s="3">
        <v>93205</v>
      </c>
      <c r="MTJ299" s="3">
        <v>93205</v>
      </c>
      <c r="MTK299" s="3">
        <v>93205</v>
      </c>
      <c r="MTL299" s="3">
        <v>93205</v>
      </c>
      <c r="MTM299" s="3">
        <v>93205</v>
      </c>
      <c r="MTN299" s="3">
        <v>93205</v>
      </c>
      <c r="MTO299" s="3">
        <v>93205</v>
      </c>
      <c r="MTP299" s="3">
        <v>93205</v>
      </c>
      <c r="MTQ299" s="3">
        <v>93205</v>
      </c>
      <c r="MTR299" s="3">
        <v>93205</v>
      </c>
      <c r="MTS299" s="3">
        <v>93205</v>
      </c>
      <c r="MTT299" s="3">
        <v>93205</v>
      </c>
      <c r="MTU299" s="3">
        <v>93205</v>
      </c>
      <c r="MTV299" s="3">
        <v>93205</v>
      </c>
      <c r="MTW299" s="3">
        <v>93205</v>
      </c>
      <c r="MTX299" s="3">
        <v>93205</v>
      </c>
      <c r="MTY299" s="3">
        <v>93205</v>
      </c>
      <c r="MTZ299" s="3">
        <v>93205</v>
      </c>
      <c r="MUA299" s="3">
        <v>93205</v>
      </c>
      <c r="MUB299" s="3">
        <v>93205</v>
      </c>
      <c r="MUC299" s="3">
        <v>93205</v>
      </c>
      <c r="MUD299" s="3">
        <v>93205</v>
      </c>
      <c r="MUE299" s="3">
        <v>93205</v>
      </c>
      <c r="MUF299" s="3">
        <v>93205</v>
      </c>
      <c r="MUG299" s="3">
        <v>93205</v>
      </c>
      <c r="MUH299" s="3">
        <v>93205</v>
      </c>
      <c r="MUI299" s="3">
        <v>93205</v>
      </c>
      <c r="MUJ299" s="3">
        <v>93205</v>
      </c>
      <c r="MUK299" s="3">
        <v>93205</v>
      </c>
      <c r="MUL299" s="3">
        <v>93205</v>
      </c>
      <c r="MUM299" s="3">
        <v>93205</v>
      </c>
      <c r="MUN299" s="3">
        <v>93205</v>
      </c>
      <c r="MUO299" s="3">
        <v>93205</v>
      </c>
      <c r="MUP299" s="3">
        <v>93205</v>
      </c>
      <c r="MUQ299" s="3">
        <v>93205</v>
      </c>
      <c r="MUR299" s="3">
        <v>93205</v>
      </c>
      <c r="MUS299" s="3">
        <v>93205</v>
      </c>
      <c r="MUT299" s="3">
        <v>93205</v>
      </c>
      <c r="MUU299" s="3">
        <v>93205</v>
      </c>
      <c r="MUV299" s="3">
        <v>93205</v>
      </c>
      <c r="MUW299" s="3">
        <v>93205</v>
      </c>
      <c r="MUX299" s="3">
        <v>93205</v>
      </c>
      <c r="MUY299" s="3">
        <v>93205</v>
      </c>
      <c r="MUZ299" s="3">
        <v>93205</v>
      </c>
      <c r="MVA299" s="3">
        <v>93205</v>
      </c>
      <c r="MVB299" s="3">
        <v>93205</v>
      </c>
      <c r="MVC299" s="3">
        <v>93205</v>
      </c>
      <c r="MVD299" s="3">
        <v>93205</v>
      </c>
      <c r="MVE299" s="3">
        <v>93205</v>
      </c>
      <c r="MVF299" s="3">
        <v>93205</v>
      </c>
      <c r="MVG299" s="3">
        <v>93205</v>
      </c>
      <c r="MVH299" s="3">
        <v>93205</v>
      </c>
      <c r="MVI299" s="3">
        <v>93205</v>
      </c>
      <c r="MVJ299" s="3">
        <v>93205</v>
      </c>
      <c r="MVK299" s="3">
        <v>93205</v>
      </c>
      <c r="MVL299" s="3">
        <v>93205</v>
      </c>
      <c r="MVM299" s="3">
        <v>93205</v>
      </c>
      <c r="MVN299" s="3">
        <v>93205</v>
      </c>
      <c r="MVO299" s="3">
        <v>93205</v>
      </c>
      <c r="MVP299" s="3">
        <v>93205</v>
      </c>
      <c r="MVQ299" s="3">
        <v>93205</v>
      </c>
      <c r="MVR299" s="3">
        <v>93205</v>
      </c>
      <c r="MVS299" s="3">
        <v>93205</v>
      </c>
      <c r="MVT299" s="3">
        <v>93205</v>
      </c>
      <c r="MVU299" s="3">
        <v>93205</v>
      </c>
      <c r="MVV299" s="3">
        <v>93205</v>
      </c>
      <c r="MVW299" s="3">
        <v>93205</v>
      </c>
      <c r="MVX299" s="3">
        <v>93205</v>
      </c>
      <c r="MVY299" s="3">
        <v>93205</v>
      </c>
      <c r="MVZ299" s="3">
        <v>93205</v>
      </c>
      <c r="MWA299" s="3">
        <v>93205</v>
      </c>
      <c r="MWB299" s="3">
        <v>93205</v>
      </c>
      <c r="MWC299" s="3">
        <v>93205</v>
      </c>
      <c r="MWD299" s="3">
        <v>93205</v>
      </c>
      <c r="MWE299" s="3">
        <v>93205</v>
      </c>
      <c r="MWF299" s="3">
        <v>93205</v>
      </c>
      <c r="MWG299" s="3">
        <v>93205</v>
      </c>
      <c r="MWH299" s="3">
        <v>93205</v>
      </c>
      <c r="MWI299" s="3">
        <v>93205</v>
      </c>
      <c r="MWJ299" s="3">
        <v>93205</v>
      </c>
      <c r="MWK299" s="3">
        <v>93205</v>
      </c>
      <c r="MWL299" s="3">
        <v>93205</v>
      </c>
      <c r="MWM299" s="3">
        <v>93205</v>
      </c>
      <c r="MWN299" s="3">
        <v>93205</v>
      </c>
      <c r="MWO299" s="3">
        <v>93205</v>
      </c>
      <c r="MWP299" s="3">
        <v>93205</v>
      </c>
      <c r="MWQ299" s="3">
        <v>93205</v>
      </c>
      <c r="MWR299" s="3">
        <v>93205</v>
      </c>
      <c r="MWS299" s="3">
        <v>93205</v>
      </c>
      <c r="MWT299" s="3">
        <v>93205</v>
      </c>
      <c r="MWU299" s="3">
        <v>93205</v>
      </c>
      <c r="MWV299" s="3">
        <v>93205</v>
      </c>
      <c r="MWW299" s="3">
        <v>93205</v>
      </c>
      <c r="MWX299" s="3">
        <v>93205</v>
      </c>
      <c r="MWY299" s="3">
        <v>93205</v>
      </c>
      <c r="MWZ299" s="3">
        <v>93205</v>
      </c>
      <c r="MXA299" s="3">
        <v>93205</v>
      </c>
      <c r="MXB299" s="3">
        <v>93205</v>
      </c>
      <c r="MXC299" s="3">
        <v>93205</v>
      </c>
      <c r="MXD299" s="3">
        <v>93205</v>
      </c>
      <c r="MXE299" s="3">
        <v>93205</v>
      </c>
      <c r="MXF299" s="3">
        <v>93205</v>
      </c>
      <c r="MXG299" s="3">
        <v>93205</v>
      </c>
      <c r="MXH299" s="3">
        <v>93205</v>
      </c>
      <c r="MXI299" s="3">
        <v>93205</v>
      </c>
      <c r="MXJ299" s="3">
        <v>93205</v>
      </c>
      <c r="MXK299" s="3">
        <v>93205</v>
      </c>
      <c r="MXL299" s="3">
        <v>93205</v>
      </c>
      <c r="MXM299" s="3">
        <v>93205</v>
      </c>
      <c r="MXN299" s="3">
        <v>93205</v>
      </c>
      <c r="MXO299" s="3">
        <v>93205</v>
      </c>
      <c r="MXP299" s="3">
        <v>93205</v>
      </c>
      <c r="MXQ299" s="3">
        <v>93205</v>
      </c>
      <c r="MXR299" s="3">
        <v>93205</v>
      </c>
      <c r="MXS299" s="3">
        <v>93205</v>
      </c>
      <c r="MXT299" s="3">
        <v>93205</v>
      </c>
      <c r="MXU299" s="3">
        <v>93205</v>
      </c>
      <c r="MXV299" s="3">
        <v>93205</v>
      </c>
      <c r="MXW299" s="3">
        <v>93205</v>
      </c>
      <c r="MXX299" s="3">
        <v>93205</v>
      </c>
      <c r="MXY299" s="3">
        <v>93205</v>
      </c>
      <c r="MXZ299" s="3">
        <v>93205</v>
      </c>
      <c r="MYA299" s="3">
        <v>93205</v>
      </c>
      <c r="MYB299" s="3">
        <v>93205</v>
      </c>
      <c r="MYC299" s="3">
        <v>93205</v>
      </c>
      <c r="MYD299" s="3">
        <v>93205</v>
      </c>
      <c r="MYE299" s="3">
        <v>93205</v>
      </c>
      <c r="MYF299" s="3">
        <v>93205</v>
      </c>
      <c r="MYG299" s="3">
        <v>93205</v>
      </c>
      <c r="MYH299" s="3">
        <v>93205</v>
      </c>
      <c r="MYI299" s="3">
        <v>93205</v>
      </c>
      <c r="MYJ299" s="3">
        <v>93205</v>
      </c>
      <c r="MYK299" s="3">
        <v>93205</v>
      </c>
      <c r="MYL299" s="3">
        <v>93205</v>
      </c>
      <c r="MYM299" s="3">
        <v>93205</v>
      </c>
      <c r="MYN299" s="3">
        <v>93205</v>
      </c>
      <c r="MYO299" s="3">
        <v>93205</v>
      </c>
      <c r="MYP299" s="3">
        <v>93205</v>
      </c>
      <c r="MYQ299" s="3">
        <v>93205</v>
      </c>
      <c r="MYR299" s="3">
        <v>93205</v>
      </c>
      <c r="MYS299" s="3">
        <v>93205</v>
      </c>
      <c r="MYT299" s="3">
        <v>93205</v>
      </c>
      <c r="MYU299" s="3">
        <v>93205</v>
      </c>
      <c r="MYV299" s="3">
        <v>93205</v>
      </c>
      <c r="MYW299" s="3">
        <v>93205</v>
      </c>
      <c r="MYX299" s="3">
        <v>93205</v>
      </c>
      <c r="MYY299" s="3">
        <v>93205</v>
      </c>
      <c r="MYZ299" s="3">
        <v>93205</v>
      </c>
      <c r="MZA299" s="3">
        <v>93205</v>
      </c>
      <c r="MZB299" s="3">
        <v>93205</v>
      </c>
      <c r="MZC299" s="3">
        <v>93205</v>
      </c>
      <c r="MZD299" s="3">
        <v>93205</v>
      </c>
      <c r="MZE299" s="3">
        <v>93205</v>
      </c>
      <c r="MZF299" s="3">
        <v>93205</v>
      </c>
      <c r="MZG299" s="3">
        <v>93205</v>
      </c>
      <c r="MZH299" s="3">
        <v>93205</v>
      </c>
      <c r="MZI299" s="3">
        <v>93205</v>
      </c>
      <c r="MZJ299" s="3">
        <v>93205</v>
      </c>
      <c r="MZK299" s="3">
        <v>93205</v>
      </c>
      <c r="MZL299" s="3">
        <v>93205</v>
      </c>
      <c r="MZM299" s="3">
        <v>93205</v>
      </c>
      <c r="MZN299" s="3">
        <v>93205</v>
      </c>
      <c r="MZO299" s="3">
        <v>93205</v>
      </c>
      <c r="MZP299" s="3">
        <v>93205</v>
      </c>
      <c r="MZQ299" s="3">
        <v>93205</v>
      </c>
      <c r="MZR299" s="3">
        <v>93205</v>
      </c>
      <c r="MZS299" s="3">
        <v>93205</v>
      </c>
      <c r="MZT299" s="3">
        <v>93205</v>
      </c>
      <c r="MZU299" s="3">
        <v>93205</v>
      </c>
      <c r="MZV299" s="3">
        <v>93205</v>
      </c>
      <c r="MZW299" s="3">
        <v>93205</v>
      </c>
      <c r="MZX299" s="3">
        <v>93205</v>
      </c>
      <c r="MZY299" s="3">
        <v>93205</v>
      </c>
      <c r="MZZ299" s="3">
        <v>93205</v>
      </c>
      <c r="NAA299" s="3">
        <v>93205</v>
      </c>
      <c r="NAB299" s="3">
        <v>93205</v>
      </c>
      <c r="NAC299" s="3">
        <v>93205</v>
      </c>
      <c r="NAD299" s="3">
        <v>93205</v>
      </c>
      <c r="NAE299" s="3">
        <v>93205</v>
      </c>
      <c r="NAF299" s="3">
        <v>93205</v>
      </c>
      <c r="NAG299" s="3">
        <v>93205</v>
      </c>
      <c r="NAH299" s="3">
        <v>93205</v>
      </c>
      <c r="NAI299" s="3">
        <v>93205</v>
      </c>
      <c r="NAJ299" s="3">
        <v>93205</v>
      </c>
      <c r="NAK299" s="3">
        <v>93205</v>
      </c>
      <c r="NAL299" s="3">
        <v>93205</v>
      </c>
      <c r="NAM299" s="3">
        <v>93205</v>
      </c>
      <c r="NAN299" s="3">
        <v>93205</v>
      </c>
      <c r="NAO299" s="3">
        <v>93205</v>
      </c>
      <c r="NAP299" s="3">
        <v>93205</v>
      </c>
      <c r="NAQ299" s="3">
        <v>93205</v>
      </c>
      <c r="NAR299" s="3">
        <v>93205</v>
      </c>
      <c r="NAS299" s="3">
        <v>93205</v>
      </c>
      <c r="NAT299" s="3">
        <v>93205</v>
      </c>
      <c r="NAU299" s="3">
        <v>93205</v>
      </c>
      <c r="NAV299" s="3">
        <v>93205</v>
      </c>
      <c r="NAW299" s="3">
        <v>93205</v>
      </c>
      <c r="NAX299" s="3">
        <v>93205</v>
      </c>
      <c r="NAY299" s="3">
        <v>93205</v>
      </c>
      <c r="NAZ299" s="3">
        <v>93205</v>
      </c>
      <c r="NBA299" s="3">
        <v>93205</v>
      </c>
      <c r="NBB299" s="3">
        <v>93205</v>
      </c>
      <c r="NBC299" s="3">
        <v>93205</v>
      </c>
      <c r="NBD299" s="3">
        <v>93205</v>
      </c>
      <c r="NBE299" s="3">
        <v>93205</v>
      </c>
      <c r="NBF299" s="3">
        <v>93205</v>
      </c>
      <c r="NBG299" s="3">
        <v>93205</v>
      </c>
      <c r="NBH299" s="3">
        <v>93205</v>
      </c>
      <c r="NBI299" s="3">
        <v>93205</v>
      </c>
      <c r="NBJ299" s="3">
        <v>93205</v>
      </c>
      <c r="NBK299" s="3">
        <v>93205</v>
      </c>
      <c r="NBL299" s="3">
        <v>93205</v>
      </c>
      <c r="NBM299" s="3">
        <v>93205</v>
      </c>
      <c r="NBN299" s="3">
        <v>93205</v>
      </c>
      <c r="NBO299" s="3">
        <v>93205</v>
      </c>
      <c r="NBP299" s="3">
        <v>93205</v>
      </c>
      <c r="NBQ299" s="3">
        <v>93205</v>
      </c>
      <c r="NBR299" s="3">
        <v>93205</v>
      </c>
      <c r="NBS299" s="3">
        <v>93205</v>
      </c>
      <c r="NBT299" s="3">
        <v>93205</v>
      </c>
      <c r="NBU299" s="3">
        <v>93205</v>
      </c>
      <c r="NBV299" s="3">
        <v>93205</v>
      </c>
      <c r="NBW299" s="3">
        <v>93205</v>
      </c>
      <c r="NBX299" s="3">
        <v>93205</v>
      </c>
      <c r="NBY299" s="3">
        <v>93205</v>
      </c>
      <c r="NBZ299" s="3">
        <v>93205</v>
      </c>
      <c r="NCA299" s="3">
        <v>93205</v>
      </c>
      <c r="NCB299" s="3">
        <v>93205</v>
      </c>
      <c r="NCC299" s="3">
        <v>93205</v>
      </c>
      <c r="NCD299" s="3">
        <v>93205</v>
      </c>
      <c r="NCE299" s="3">
        <v>93205</v>
      </c>
      <c r="NCF299" s="3">
        <v>93205</v>
      </c>
      <c r="NCG299" s="3">
        <v>93205</v>
      </c>
      <c r="NCH299" s="3">
        <v>93205</v>
      </c>
      <c r="NCI299" s="3">
        <v>93205</v>
      </c>
      <c r="NCJ299" s="3">
        <v>93205</v>
      </c>
      <c r="NCK299" s="3">
        <v>93205</v>
      </c>
      <c r="NCL299" s="3">
        <v>93205</v>
      </c>
      <c r="NCM299" s="3">
        <v>93205</v>
      </c>
      <c r="NCN299" s="3">
        <v>93205</v>
      </c>
      <c r="NCO299" s="3">
        <v>93205</v>
      </c>
      <c r="NCP299" s="3">
        <v>93205</v>
      </c>
      <c r="NCQ299" s="3">
        <v>93205</v>
      </c>
      <c r="NCR299" s="3">
        <v>93205</v>
      </c>
      <c r="NCS299" s="3">
        <v>93205</v>
      </c>
      <c r="NCT299" s="3">
        <v>93205</v>
      </c>
      <c r="NCU299" s="3">
        <v>93205</v>
      </c>
      <c r="NCV299" s="3">
        <v>93205</v>
      </c>
      <c r="NCW299" s="3">
        <v>93205</v>
      </c>
      <c r="NCX299" s="3">
        <v>93205</v>
      </c>
      <c r="NCY299" s="3">
        <v>93205</v>
      </c>
      <c r="NCZ299" s="3">
        <v>93205</v>
      </c>
      <c r="NDA299" s="3">
        <v>93205</v>
      </c>
      <c r="NDB299" s="3">
        <v>93205</v>
      </c>
      <c r="NDC299" s="3">
        <v>93205</v>
      </c>
      <c r="NDD299" s="3">
        <v>93205</v>
      </c>
      <c r="NDE299" s="3">
        <v>93205</v>
      </c>
      <c r="NDF299" s="3">
        <v>93205</v>
      </c>
      <c r="NDG299" s="3">
        <v>93205</v>
      </c>
      <c r="NDH299" s="3">
        <v>93205</v>
      </c>
      <c r="NDI299" s="3">
        <v>93205</v>
      </c>
      <c r="NDJ299" s="3">
        <v>93205</v>
      </c>
      <c r="NDK299" s="3">
        <v>93205</v>
      </c>
      <c r="NDL299" s="3">
        <v>93205</v>
      </c>
      <c r="NDM299" s="3">
        <v>93205</v>
      </c>
      <c r="NDN299" s="3">
        <v>93205</v>
      </c>
      <c r="NDO299" s="3">
        <v>93205</v>
      </c>
      <c r="NDP299" s="3">
        <v>93205</v>
      </c>
      <c r="NDQ299" s="3">
        <v>93205</v>
      </c>
      <c r="NDR299" s="3">
        <v>93205</v>
      </c>
      <c r="NDS299" s="3">
        <v>93205</v>
      </c>
      <c r="NDT299" s="3">
        <v>93205</v>
      </c>
      <c r="NDU299" s="3">
        <v>93205</v>
      </c>
      <c r="NDV299" s="3">
        <v>93205</v>
      </c>
      <c r="NDW299" s="3">
        <v>93205</v>
      </c>
      <c r="NDX299" s="3">
        <v>93205</v>
      </c>
      <c r="NDY299" s="3">
        <v>93205</v>
      </c>
      <c r="NDZ299" s="3">
        <v>93205</v>
      </c>
      <c r="NEA299" s="3">
        <v>93205</v>
      </c>
      <c r="NEB299" s="3">
        <v>93205</v>
      </c>
      <c r="NEC299" s="3">
        <v>93205</v>
      </c>
      <c r="NED299" s="3">
        <v>93205</v>
      </c>
      <c r="NEE299" s="3">
        <v>93205</v>
      </c>
      <c r="NEF299" s="3">
        <v>93205</v>
      </c>
      <c r="NEG299" s="3">
        <v>93205</v>
      </c>
      <c r="NEH299" s="3">
        <v>93205</v>
      </c>
      <c r="NEI299" s="3">
        <v>93205</v>
      </c>
      <c r="NEJ299" s="3">
        <v>93205</v>
      </c>
      <c r="NEK299" s="3">
        <v>93205</v>
      </c>
      <c r="NEL299" s="3">
        <v>93205</v>
      </c>
      <c r="NEM299" s="3">
        <v>93205</v>
      </c>
      <c r="NEN299" s="3">
        <v>93205</v>
      </c>
      <c r="NEO299" s="3">
        <v>93205</v>
      </c>
      <c r="NEP299" s="3">
        <v>93205</v>
      </c>
      <c r="NEQ299" s="3">
        <v>93205</v>
      </c>
      <c r="NER299" s="3">
        <v>93205</v>
      </c>
      <c r="NES299" s="3">
        <v>93205</v>
      </c>
      <c r="NET299" s="3">
        <v>93205</v>
      </c>
      <c r="NEU299" s="3">
        <v>93205</v>
      </c>
      <c r="NEV299" s="3">
        <v>93205</v>
      </c>
      <c r="NEW299" s="3">
        <v>93205</v>
      </c>
      <c r="NEX299" s="3">
        <v>93205</v>
      </c>
      <c r="NEY299" s="3">
        <v>93205</v>
      </c>
      <c r="NEZ299" s="3">
        <v>93205</v>
      </c>
      <c r="NFA299" s="3">
        <v>93205</v>
      </c>
      <c r="NFB299" s="3">
        <v>93205</v>
      </c>
      <c r="NFC299" s="3">
        <v>93205</v>
      </c>
      <c r="NFD299" s="3">
        <v>93205</v>
      </c>
      <c r="NFE299" s="3">
        <v>93205</v>
      </c>
      <c r="NFF299" s="3">
        <v>93205</v>
      </c>
      <c r="NFG299" s="3">
        <v>93205</v>
      </c>
      <c r="NFH299" s="3">
        <v>93205</v>
      </c>
      <c r="NFI299" s="3">
        <v>93205</v>
      </c>
      <c r="NFJ299" s="3">
        <v>93205</v>
      </c>
      <c r="NFK299" s="3">
        <v>93205</v>
      </c>
      <c r="NFL299" s="3">
        <v>93205</v>
      </c>
      <c r="NFM299" s="3">
        <v>93205</v>
      </c>
      <c r="NFN299" s="3">
        <v>93205</v>
      </c>
      <c r="NFO299" s="3">
        <v>93205</v>
      </c>
      <c r="NFP299" s="3">
        <v>93205</v>
      </c>
      <c r="NFQ299" s="3">
        <v>93205</v>
      </c>
      <c r="NFR299" s="3">
        <v>93205</v>
      </c>
      <c r="NFS299" s="3">
        <v>93205</v>
      </c>
      <c r="NFT299" s="3">
        <v>93205</v>
      </c>
      <c r="NFU299" s="3">
        <v>93205</v>
      </c>
      <c r="NFV299" s="3">
        <v>93205</v>
      </c>
      <c r="NFW299" s="3">
        <v>93205</v>
      </c>
      <c r="NFX299" s="3">
        <v>93205</v>
      </c>
      <c r="NFY299" s="3">
        <v>93205</v>
      </c>
      <c r="NFZ299" s="3">
        <v>93205</v>
      </c>
      <c r="NGA299" s="3">
        <v>93205</v>
      </c>
      <c r="NGB299" s="3">
        <v>93205</v>
      </c>
      <c r="NGC299" s="3">
        <v>93205</v>
      </c>
      <c r="NGD299" s="3">
        <v>93205</v>
      </c>
      <c r="NGE299" s="3">
        <v>93205</v>
      </c>
      <c r="NGF299" s="3">
        <v>93205</v>
      </c>
      <c r="NGG299" s="3">
        <v>93205</v>
      </c>
      <c r="NGH299" s="3">
        <v>93205</v>
      </c>
      <c r="NGI299" s="3">
        <v>93205</v>
      </c>
      <c r="NGJ299" s="3">
        <v>93205</v>
      </c>
      <c r="NGK299" s="3">
        <v>93205</v>
      </c>
      <c r="NGL299" s="3">
        <v>93205</v>
      </c>
      <c r="NGM299" s="3">
        <v>93205</v>
      </c>
      <c r="NGN299" s="3">
        <v>93205</v>
      </c>
      <c r="NGO299" s="3">
        <v>93205</v>
      </c>
      <c r="NGP299" s="3">
        <v>93205</v>
      </c>
      <c r="NGQ299" s="3">
        <v>93205</v>
      </c>
      <c r="NGR299" s="3">
        <v>93205</v>
      </c>
      <c r="NGS299" s="3">
        <v>93205</v>
      </c>
      <c r="NGT299" s="3">
        <v>93205</v>
      </c>
      <c r="NGU299" s="3">
        <v>93205</v>
      </c>
      <c r="NGV299" s="3">
        <v>93205</v>
      </c>
      <c r="NGW299" s="3">
        <v>93205</v>
      </c>
      <c r="NGX299" s="3">
        <v>93205</v>
      </c>
      <c r="NGY299" s="3">
        <v>93205</v>
      </c>
      <c r="NGZ299" s="3">
        <v>93205</v>
      </c>
      <c r="NHA299" s="3">
        <v>93205</v>
      </c>
      <c r="NHB299" s="3">
        <v>93205</v>
      </c>
      <c r="NHC299" s="3">
        <v>93205</v>
      </c>
      <c r="NHD299" s="3">
        <v>93205</v>
      </c>
      <c r="NHE299" s="3">
        <v>93205</v>
      </c>
      <c r="NHF299" s="3">
        <v>93205</v>
      </c>
      <c r="NHG299" s="3">
        <v>93205</v>
      </c>
      <c r="NHH299" s="3">
        <v>93205</v>
      </c>
      <c r="NHI299" s="3">
        <v>93205</v>
      </c>
      <c r="NHJ299" s="3">
        <v>93205</v>
      </c>
      <c r="NHK299" s="3">
        <v>93205</v>
      </c>
      <c r="NHL299" s="3">
        <v>93205</v>
      </c>
      <c r="NHM299" s="3">
        <v>93205</v>
      </c>
      <c r="NHN299" s="3">
        <v>93205</v>
      </c>
      <c r="NHO299" s="3">
        <v>93205</v>
      </c>
      <c r="NHP299" s="3">
        <v>93205</v>
      </c>
      <c r="NHQ299" s="3">
        <v>93205</v>
      </c>
      <c r="NHR299" s="3">
        <v>93205</v>
      </c>
      <c r="NHS299" s="3">
        <v>93205</v>
      </c>
      <c r="NHT299" s="3">
        <v>93205</v>
      </c>
      <c r="NHU299" s="3">
        <v>93205</v>
      </c>
      <c r="NHV299" s="3">
        <v>93205</v>
      </c>
      <c r="NHW299" s="3">
        <v>93205</v>
      </c>
      <c r="NHX299" s="3">
        <v>93205</v>
      </c>
      <c r="NHY299" s="3">
        <v>93205</v>
      </c>
      <c r="NHZ299" s="3">
        <v>93205</v>
      </c>
      <c r="NIA299" s="3">
        <v>93205</v>
      </c>
      <c r="NIB299" s="3">
        <v>93205</v>
      </c>
      <c r="NIC299" s="3">
        <v>93205</v>
      </c>
      <c r="NID299" s="3">
        <v>93205</v>
      </c>
      <c r="NIE299" s="3">
        <v>93205</v>
      </c>
      <c r="NIF299" s="3">
        <v>93205</v>
      </c>
      <c r="NIG299" s="3">
        <v>93205</v>
      </c>
      <c r="NIH299" s="3">
        <v>93205</v>
      </c>
      <c r="NII299" s="3">
        <v>93205</v>
      </c>
      <c r="NIJ299" s="3">
        <v>93205</v>
      </c>
      <c r="NIK299" s="3">
        <v>93205</v>
      </c>
      <c r="NIL299" s="3">
        <v>93205</v>
      </c>
      <c r="NIM299" s="3">
        <v>93205</v>
      </c>
      <c r="NIN299" s="3">
        <v>93205</v>
      </c>
      <c r="NIO299" s="3">
        <v>93205</v>
      </c>
      <c r="NIP299" s="3">
        <v>93205</v>
      </c>
      <c r="NIQ299" s="3">
        <v>93205</v>
      </c>
      <c r="NIR299" s="3">
        <v>93205</v>
      </c>
      <c r="NIS299" s="3">
        <v>93205</v>
      </c>
      <c r="NIT299" s="3">
        <v>93205</v>
      </c>
      <c r="NIU299" s="3">
        <v>93205</v>
      </c>
      <c r="NIV299" s="3">
        <v>93205</v>
      </c>
      <c r="NIW299" s="3">
        <v>93205</v>
      </c>
      <c r="NIX299" s="3">
        <v>93205</v>
      </c>
      <c r="NIY299" s="3">
        <v>93205</v>
      </c>
      <c r="NIZ299" s="3">
        <v>93205</v>
      </c>
      <c r="NJA299" s="3">
        <v>93205</v>
      </c>
      <c r="NJB299" s="3">
        <v>93205</v>
      </c>
      <c r="NJC299" s="3">
        <v>93205</v>
      </c>
      <c r="NJD299" s="3">
        <v>93205</v>
      </c>
      <c r="NJE299" s="3">
        <v>93205</v>
      </c>
      <c r="NJF299" s="3">
        <v>93205</v>
      </c>
      <c r="NJG299" s="3">
        <v>93205</v>
      </c>
      <c r="NJH299" s="3">
        <v>93205</v>
      </c>
      <c r="NJI299" s="3">
        <v>93205</v>
      </c>
      <c r="NJJ299" s="3">
        <v>93205</v>
      </c>
      <c r="NJK299" s="3">
        <v>93205</v>
      </c>
      <c r="NJL299" s="3">
        <v>93205</v>
      </c>
      <c r="NJM299" s="3">
        <v>93205</v>
      </c>
      <c r="NJN299" s="3">
        <v>93205</v>
      </c>
      <c r="NJO299" s="3">
        <v>93205</v>
      </c>
      <c r="NJP299" s="3">
        <v>93205</v>
      </c>
      <c r="NJQ299" s="3">
        <v>93205</v>
      </c>
      <c r="NJR299" s="3">
        <v>93205</v>
      </c>
      <c r="NJS299" s="3">
        <v>93205</v>
      </c>
      <c r="NJT299" s="3">
        <v>93205</v>
      </c>
      <c r="NJU299" s="3">
        <v>93205</v>
      </c>
      <c r="NJV299" s="3">
        <v>93205</v>
      </c>
      <c r="NJW299" s="3">
        <v>93205</v>
      </c>
      <c r="NJX299" s="3">
        <v>93205</v>
      </c>
      <c r="NJY299" s="3">
        <v>93205</v>
      </c>
      <c r="NJZ299" s="3">
        <v>93205</v>
      </c>
      <c r="NKA299" s="3">
        <v>93205</v>
      </c>
      <c r="NKB299" s="3">
        <v>93205</v>
      </c>
      <c r="NKC299" s="3">
        <v>93205</v>
      </c>
      <c r="NKD299" s="3">
        <v>93205</v>
      </c>
      <c r="NKE299" s="3">
        <v>93205</v>
      </c>
      <c r="NKF299" s="3">
        <v>93205</v>
      </c>
      <c r="NKG299" s="3">
        <v>93205</v>
      </c>
      <c r="NKH299" s="3">
        <v>93205</v>
      </c>
      <c r="NKI299" s="3">
        <v>93205</v>
      </c>
      <c r="NKJ299" s="3">
        <v>93205</v>
      </c>
      <c r="NKK299" s="3">
        <v>93205</v>
      </c>
      <c r="NKL299" s="3">
        <v>93205</v>
      </c>
      <c r="NKM299" s="3">
        <v>93205</v>
      </c>
      <c r="NKN299" s="3">
        <v>93205</v>
      </c>
      <c r="NKO299" s="3">
        <v>93205</v>
      </c>
      <c r="NKP299" s="3">
        <v>93205</v>
      </c>
      <c r="NKQ299" s="3">
        <v>93205</v>
      </c>
      <c r="NKR299" s="3">
        <v>93205</v>
      </c>
      <c r="NKS299" s="3">
        <v>93205</v>
      </c>
      <c r="NKT299" s="3">
        <v>93205</v>
      </c>
      <c r="NKU299" s="3">
        <v>93205</v>
      </c>
      <c r="NKV299" s="3">
        <v>93205</v>
      </c>
      <c r="NKW299" s="3">
        <v>93205</v>
      </c>
      <c r="NKX299" s="3">
        <v>93205</v>
      </c>
      <c r="NKY299" s="3">
        <v>93205</v>
      </c>
      <c r="NKZ299" s="3">
        <v>93205</v>
      </c>
      <c r="NLA299" s="3">
        <v>93205</v>
      </c>
      <c r="NLB299" s="3">
        <v>93205</v>
      </c>
      <c r="NLC299" s="3">
        <v>93205</v>
      </c>
      <c r="NLD299" s="3">
        <v>93205</v>
      </c>
      <c r="NLE299" s="3">
        <v>93205</v>
      </c>
      <c r="NLF299" s="3">
        <v>93205</v>
      </c>
      <c r="NLG299" s="3">
        <v>93205</v>
      </c>
      <c r="NLH299" s="3">
        <v>93205</v>
      </c>
      <c r="NLI299" s="3">
        <v>93205</v>
      </c>
      <c r="NLJ299" s="3">
        <v>93205</v>
      </c>
      <c r="NLK299" s="3">
        <v>93205</v>
      </c>
      <c r="NLL299" s="3">
        <v>93205</v>
      </c>
      <c r="NLM299" s="3">
        <v>93205</v>
      </c>
      <c r="NLN299" s="3">
        <v>93205</v>
      </c>
      <c r="NLO299" s="3">
        <v>93205</v>
      </c>
      <c r="NLP299" s="3">
        <v>93205</v>
      </c>
      <c r="NLQ299" s="3">
        <v>93205</v>
      </c>
      <c r="NLR299" s="3">
        <v>93205</v>
      </c>
      <c r="NLS299" s="3">
        <v>93205</v>
      </c>
      <c r="NLT299" s="3">
        <v>93205</v>
      </c>
      <c r="NLU299" s="3">
        <v>93205</v>
      </c>
      <c r="NLV299" s="3">
        <v>93205</v>
      </c>
      <c r="NLW299" s="3">
        <v>93205</v>
      </c>
      <c r="NLX299" s="3">
        <v>93205</v>
      </c>
      <c r="NLY299" s="3">
        <v>93205</v>
      </c>
      <c r="NLZ299" s="3">
        <v>93205</v>
      </c>
      <c r="NMA299" s="3">
        <v>93205</v>
      </c>
      <c r="NMB299" s="3">
        <v>93205</v>
      </c>
      <c r="NMC299" s="3">
        <v>93205</v>
      </c>
      <c r="NMD299" s="3">
        <v>93205</v>
      </c>
      <c r="NME299" s="3">
        <v>93205</v>
      </c>
      <c r="NMF299" s="3">
        <v>93205</v>
      </c>
      <c r="NMG299" s="3">
        <v>93205</v>
      </c>
      <c r="NMH299" s="3">
        <v>93205</v>
      </c>
      <c r="NMI299" s="3">
        <v>93205</v>
      </c>
      <c r="NMJ299" s="3">
        <v>93205</v>
      </c>
      <c r="NMK299" s="3">
        <v>93205</v>
      </c>
      <c r="NML299" s="3">
        <v>93205</v>
      </c>
      <c r="NMM299" s="3">
        <v>93205</v>
      </c>
      <c r="NMN299" s="3">
        <v>93205</v>
      </c>
      <c r="NMO299" s="3">
        <v>93205</v>
      </c>
      <c r="NMP299" s="3">
        <v>93205</v>
      </c>
      <c r="NMQ299" s="3">
        <v>93205</v>
      </c>
      <c r="NMR299" s="3">
        <v>93205</v>
      </c>
      <c r="NMS299" s="3">
        <v>93205</v>
      </c>
      <c r="NMT299" s="3">
        <v>93205</v>
      </c>
      <c r="NMU299" s="3">
        <v>93205</v>
      </c>
      <c r="NMV299" s="3">
        <v>93205</v>
      </c>
      <c r="NMW299" s="3">
        <v>93205</v>
      </c>
      <c r="NMX299" s="3">
        <v>93205</v>
      </c>
      <c r="NMY299" s="3">
        <v>93205</v>
      </c>
      <c r="NMZ299" s="3">
        <v>93205</v>
      </c>
      <c r="NNA299" s="3">
        <v>93205</v>
      </c>
      <c r="NNB299" s="3">
        <v>93205</v>
      </c>
      <c r="NNC299" s="3">
        <v>93205</v>
      </c>
      <c r="NND299" s="3">
        <v>93205</v>
      </c>
      <c r="NNE299" s="3">
        <v>93205</v>
      </c>
      <c r="NNF299" s="3">
        <v>93205</v>
      </c>
      <c r="NNG299" s="3">
        <v>93205</v>
      </c>
      <c r="NNH299" s="3">
        <v>93205</v>
      </c>
      <c r="NNI299" s="3">
        <v>93205</v>
      </c>
      <c r="NNJ299" s="3">
        <v>93205</v>
      </c>
      <c r="NNK299" s="3">
        <v>93205</v>
      </c>
      <c r="NNL299" s="3">
        <v>93205</v>
      </c>
      <c r="NNM299" s="3">
        <v>93205</v>
      </c>
      <c r="NNN299" s="3">
        <v>93205</v>
      </c>
      <c r="NNO299" s="3">
        <v>93205</v>
      </c>
      <c r="NNP299" s="3">
        <v>93205</v>
      </c>
      <c r="NNQ299" s="3">
        <v>93205</v>
      </c>
      <c r="NNR299" s="3">
        <v>93205</v>
      </c>
      <c r="NNS299" s="3">
        <v>93205</v>
      </c>
      <c r="NNT299" s="3">
        <v>93205</v>
      </c>
      <c r="NNU299" s="3">
        <v>93205</v>
      </c>
      <c r="NNV299" s="3">
        <v>93205</v>
      </c>
      <c r="NNW299" s="3">
        <v>93205</v>
      </c>
      <c r="NNX299" s="3">
        <v>93205</v>
      </c>
      <c r="NNY299" s="3">
        <v>93205</v>
      </c>
      <c r="NNZ299" s="3">
        <v>93205</v>
      </c>
      <c r="NOA299" s="3">
        <v>93205</v>
      </c>
      <c r="NOB299" s="3">
        <v>93205</v>
      </c>
      <c r="NOC299" s="3">
        <v>93205</v>
      </c>
      <c r="NOD299" s="3">
        <v>93205</v>
      </c>
      <c r="NOE299" s="3">
        <v>93205</v>
      </c>
      <c r="NOF299" s="3">
        <v>93205</v>
      </c>
      <c r="NOG299" s="3">
        <v>93205</v>
      </c>
      <c r="NOH299" s="3">
        <v>93205</v>
      </c>
      <c r="NOI299" s="3">
        <v>93205</v>
      </c>
      <c r="NOJ299" s="3">
        <v>93205</v>
      </c>
      <c r="NOK299" s="3">
        <v>93205</v>
      </c>
      <c r="NOL299" s="3">
        <v>93205</v>
      </c>
      <c r="NOM299" s="3">
        <v>93205</v>
      </c>
      <c r="NON299" s="3">
        <v>93205</v>
      </c>
      <c r="NOO299" s="3">
        <v>93205</v>
      </c>
      <c r="NOP299" s="3">
        <v>93205</v>
      </c>
      <c r="NOQ299" s="3">
        <v>93205</v>
      </c>
      <c r="NOR299" s="3">
        <v>93205</v>
      </c>
      <c r="NOS299" s="3">
        <v>93205</v>
      </c>
      <c r="NOT299" s="3">
        <v>93205</v>
      </c>
      <c r="NOU299" s="3">
        <v>93205</v>
      </c>
      <c r="NOV299" s="3">
        <v>93205</v>
      </c>
      <c r="NOW299" s="3">
        <v>93205</v>
      </c>
      <c r="NOX299" s="3">
        <v>93205</v>
      </c>
      <c r="NOY299" s="3">
        <v>93205</v>
      </c>
      <c r="NOZ299" s="3">
        <v>93205</v>
      </c>
      <c r="NPA299" s="3">
        <v>93205</v>
      </c>
      <c r="NPB299" s="3">
        <v>93205</v>
      </c>
      <c r="NPC299" s="3">
        <v>93205</v>
      </c>
      <c r="NPD299" s="3">
        <v>93205</v>
      </c>
      <c r="NPE299" s="3">
        <v>93205</v>
      </c>
      <c r="NPF299" s="3">
        <v>93205</v>
      </c>
      <c r="NPG299" s="3">
        <v>93205</v>
      </c>
      <c r="NPH299" s="3">
        <v>93205</v>
      </c>
      <c r="NPI299" s="3">
        <v>93205</v>
      </c>
      <c r="NPJ299" s="3">
        <v>93205</v>
      </c>
      <c r="NPK299" s="3">
        <v>93205</v>
      </c>
      <c r="NPL299" s="3">
        <v>93205</v>
      </c>
      <c r="NPM299" s="3">
        <v>93205</v>
      </c>
      <c r="NPN299" s="3">
        <v>93205</v>
      </c>
      <c r="NPO299" s="3">
        <v>93205</v>
      </c>
      <c r="NPP299" s="3">
        <v>93205</v>
      </c>
      <c r="NPQ299" s="3">
        <v>93205</v>
      </c>
      <c r="NPR299" s="3">
        <v>93205</v>
      </c>
      <c r="NPS299" s="3">
        <v>93205</v>
      </c>
      <c r="NPT299" s="3">
        <v>93205</v>
      </c>
      <c r="NPU299" s="3">
        <v>93205</v>
      </c>
      <c r="NPV299" s="3">
        <v>93205</v>
      </c>
      <c r="NPW299" s="3">
        <v>93205</v>
      </c>
      <c r="NPX299" s="3">
        <v>93205</v>
      </c>
      <c r="NPY299" s="3">
        <v>93205</v>
      </c>
      <c r="NPZ299" s="3">
        <v>93205</v>
      </c>
      <c r="NQA299" s="3">
        <v>93205</v>
      </c>
      <c r="NQB299" s="3">
        <v>93205</v>
      </c>
      <c r="NQC299" s="3">
        <v>93205</v>
      </c>
      <c r="NQD299" s="3">
        <v>93205</v>
      </c>
      <c r="NQE299" s="3">
        <v>93205</v>
      </c>
      <c r="NQF299" s="3">
        <v>93205</v>
      </c>
      <c r="NQG299" s="3">
        <v>93205</v>
      </c>
      <c r="NQH299" s="3">
        <v>93205</v>
      </c>
      <c r="NQI299" s="3">
        <v>93205</v>
      </c>
      <c r="NQJ299" s="3">
        <v>93205</v>
      </c>
      <c r="NQK299" s="3">
        <v>93205</v>
      </c>
      <c r="NQL299" s="3">
        <v>93205</v>
      </c>
      <c r="NQM299" s="3">
        <v>93205</v>
      </c>
      <c r="NQN299" s="3">
        <v>93205</v>
      </c>
      <c r="NQO299" s="3">
        <v>93205</v>
      </c>
      <c r="NQP299" s="3">
        <v>93205</v>
      </c>
      <c r="NQQ299" s="3">
        <v>93205</v>
      </c>
      <c r="NQR299" s="3">
        <v>93205</v>
      </c>
      <c r="NQS299" s="3">
        <v>93205</v>
      </c>
      <c r="NQT299" s="3">
        <v>93205</v>
      </c>
      <c r="NQU299" s="3">
        <v>93205</v>
      </c>
      <c r="NQV299" s="3">
        <v>93205</v>
      </c>
      <c r="NQW299" s="3">
        <v>93205</v>
      </c>
      <c r="NQX299" s="3">
        <v>93205</v>
      </c>
      <c r="NQY299" s="3">
        <v>93205</v>
      </c>
      <c r="NQZ299" s="3">
        <v>93205</v>
      </c>
      <c r="NRA299" s="3">
        <v>93205</v>
      </c>
      <c r="NRB299" s="3">
        <v>93205</v>
      </c>
      <c r="NRC299" s="3">
        <v>93205</v>
      </c>
      <c r="NRD299" s="3">
        <v>93205</v>
      </c>
      <c r="NRE299" s="3">
        <v>93205</v>
      </c>
      <c r="NRF299" s="3">
        <v>93205</v>
      </c>
      <c r="NRG299" s="3">
        <v>93205</v>
      </c>
      <c r="NRH299" s="3">
        <v>93205</v>
      </c>
      <c r="NRI299" s="3">
        <v>93205</v>
      </c>
      <c r="NRJ299" s="3">
        <v>93205</v>
      </c>
      <c r="NRK299" s="3">
        <v>93205</v>
      </c>
      <c r="NRL299" s="3">
        <v>93205</v>
      </c>
      <c r="NRM299" s="3">
        <v>93205</v>
      </c>
      <c r="NRN299" s="3">
        <v>93205</v>
      </c>
      <c r="NRO299" s="3">
        <v>93205</v>
      </c>
      <c r="NRP299" s="3">
        <v>93205</v>
      </c>
      <c r="NRQ299" s="3">
        <v>93205</v>
      </c>
      <c r="NRR299" s="3">
        <v>93205</v>
      </c>
      <c r="NRS299" s="3">
        <v>93205</v>
      </c>
      <c r="NRT299" s="3">
        <v>93205</v>
      </c>
      <c r="NRU299" s="3">
        <v>93205</v>
      </c>
      <c r="NRV299" s="3">
        <v>93205</v>
      </c>
      <c r="NRW299" s="3">
        <v>93205</v>
      </c>
      <c r="NRX299" s="3">
        <v>93205</v>
      </c>
      <c r="NRY299" s="3">
        <v>93205</v>
      </c>
      <c r="NRZ299" s="3">
        <v>93205</v>
      </c>
      <c r="NSA299" s="3">
        <v>93205</v>
      </c>
      <c r="NSB299" s="3">
        <v>93205</v>
      </c>
      <c r="NSC299" s="3">
        <v>93205</v>
      </c>
      <c r="NSD299" s="3">
        <v>93205</v>
      </c>
      <c r="NSE299" s="3">
        <v>93205</v>
      </c>
      <c r="NSF299" s="3">
        <v>93205</v>
      </c>
      <c r="NSG299" s="3">
        <v>93205</v>
      </c>
      <c r="NSH299" s="3">
        <v>93205</v>
      </c>
      <c r="NSI299" s="3">
        <v>93205</v>
      </c>
      <c r="NSJ299" s="3">
        <v>93205</v>
      </c>
      <c r="NSK299" s="3">
        <v>93205</v>
      </c>
      <c r="NSL299" s="3">
        <v>93205</v>
      </c>
      <c r="NSM299" s="3">
        <v>93205</v>
      </c>
      <c r="NSN299" s="3">
        <v>93205</v>
      </c>
      <c r="NSO299" s="3">
        <v>93205</v>
      </c>
      <c r="NSP299" s="3">
        <v>93205</v>
      </c>
      <c r="NSQ299" s="3">
        <v>93205</v>
      </c>
      <c r="NSR299" s="3">
        <v>93205</v>
      </c>
      <c r="NSS299" s="3">
        <v>93205</v>
      </c>
      <c r="NST299" s="3">
        <v>93205</v>
      </c>
      <c r="NSU299" s="3">
        <v>93205</v>
      </c>
      <c r="NSV299" s="3">
        <v>93205</v>
      </c>
      <c r="NSW299" s="3">
        <v>93205</v>
      </c>
      <c r="NSX299" s="3">
        <v>93205</v>
      </c>
      <c r="NSY299" s="3">
        <v>93205</v>
      </c>
      <c r="NSZ299" s="3">
        <v>93205</v>
      </c>
      <c r="NTA299" s="3">
        <v>93205</v>
      </c>
      <c r="NTB299" s="3">
        <v>93205</v>
      </c>
      <c r="NTC299" s="3">
        <v>93205</v>
      </c>
      <c r="NTD299" s="3">
        <v>93205</v>
      </c>
      <c r="NTE299" s="3">
        <v>93205</v>
      </c>
      <c r="NTF299" s="3">
        <v>93205</v>
      </c>
      <c r="NTG299" s="3">
        <v>93205</v>
      </c>
      <c r="NTH299" s="3">
        <v>93205</v>
      </c>
      <c r="NTI299" s="3">
        <v>93205</v>
      </c>
      <c r="NTJ299" s="3">
        <v>93205</v>
      </c>
      <c r="NTK299" s="3">
        <v>93205</v>
      </c>
      <c r="NTL299" s="3">
        <v>93205</v>
      </c>
      <c r="NTM299" s="3">
        <v>93205</v>
      </c>
      <c r="NTN299" s="3">
        <v>93205</v>
      </c>
      <c r="NTO299" s="3">
        <v>93205</v>
      </c>
      <c r="NTP299" s="3">
        <v>93205</v>
      </c>
      <c r="NTQ299" s="3">
        <v>93205</v>
      </c>
      <c r="NTR299" s="3">
        <v>93205</v>
      </c>
      <c r="NTS299" s="3">
        <v>93205</v>
      </c>
      <c r="NTT299" s="3">
        <v>93205</v>
      </c>
      <c r="NTU299" s="3">
        <v>93205</v>
      </c>
      <c r="NTV299" s="3">
        <v>93205</v>
      </c>
      <c r="NTW299" s="3">
        <v>93205</v>
      </c>
      <c r="NTX299" s="3">
        <v>93205</v>
      </c>
      <c r="NTY299" s="3">
        <v>93205</v>
      </c>
      <c r="NTZ299" s="3">
        <v>93205</v>
      </c>
      <c r="NUA299" s="3">
        <v>93205</v>
      </c>
      <c r="NUB299" s="3">
        <v>93205</v>
      </c>
      <c r="NUC299" s="3">
        <v>93205</v>
      </c>
      <c r="NUD299" s="3">
        <v>93205</v>
      </c>
      <c r="NUE299" s="3">
        <v>93205</v>
      </c>
      <c r="NUF299" s="3">
        <v>93205</v>
      </c>
      <c r="NUG299" s="3">
        <v>93205</v>
      </c>
      <c r="NUH299" s="3">
        <v>93205</v>
      </c>
      <c r="NUI299" s="3">
        <v>93205</v>
      </c>
      <c r="NUJ299" s="3">
        <v>93205</v>
      </c>
      <c r="NUK299" s="3">
        <v>93205</v>
      </c>
      <c r="NUL299" s="3">
        <v>93205</v>
      </c>
      <c r="NUM299" s="3">
        <v>93205</v>
      </c>
      <c r="NUN299" s="3">
        <v>93205</v>
      </c>
      <c r="NUO299" s="3">
        <v>93205</v>
      </c>
      <c r="NUP299" s="3">
        <v>93205</v>
      </c>
      <c r="NUQ299" s="3">
        <v>93205</v>
      </c>
      <c r="NUR299" s="3">
        <v>93205</v>
      </c>
      <c r="NUS299" s="3">
        <v>93205</v>
      </c>
      <c r="NUT299" s="3">
        <v>93205</v>
      </c>
      <c r="NUU299" s="3">
        <v>93205</v>
      </c>
      <c r="NUV299" s="3">
        <v>93205</v>
      </c>
      <c r="NUW299" s="3">
        <v>93205</v>
      </c>
      <c r="NUX299" s="3">
        <v>93205</v>
      </c>
      <c r="NUY299" s="3">
        <v>93205</v>
      </c>
      <c r="NUZ299" s="3">
        <v>93205</v>
      </c>
      <c r="NVA299" s="3">
        <v>93205</v>
      </c>
      <c r="NVB299" s="3">
        <v>93205</v>
      </c>
      <c r="NVC299" s="3">
        <v>93205</v>
      </c>
      <c r="NVD299" s="3">
        <v>93205</v>
      </c>
      <c r="NVE299" s="3">
        <v>93205</v>
      </c>
      <c r="NVF299" s="3">
        <v>93205</v>
      </c>
      <c r="NVG299" s="3">
        <v>93205</v>
      </c>
      <c r="NVH299" s="3">
        <v>93205</v>
      </c>
      <c r="NVI299" s="3">
        <v>93205</v>
      </c>
      <c r="NVJ299" s="3">
        <v>93205</v>
      </c>
      <c r="NVK299" s="3">
        <v>93205</v>
      </c>
      <c r="NVL299" s="3">
        <v>93205</v>
      </c>
      <c r="NVM299" s="3">
        <v>93205</v>
      </c>
      <c r="NVN299" s="3">
        <v>93205</v>
      </c>
      <c r="NVO299" s="3">
        <v>93205</v>
      </c>
      <c r="NVP299" s="3">
        <v>93205</v>
      </c>
      <c r="NVQ299" s="3">
        <v>93205</v>
      </c>
      <c r="NVR299" s="3">
        <v>93205</v>
      </c>
      <c r="NVS299" s="3">
        <v>93205</v>
      </c>
      <c r="NVT299" s="3">
        <v>93205</v>
      </c>
      <c r="NVU299" s="3">
        <v>93205</v>
      </c>
      <c r="NVV299" s="3">
        <v>93205</v>
      </c>
      <c r="NVW299" s="3">
        <v>93205</v>
      </c>
      <c r="NVX299" s="3">
        <v>93205</v>
      </c>
      <c r="NVY299" s="3">
        <v>93205</v>
      </c>
      <c r="NVZ299" s="3">
        <v>93205</v>
      </c>
      <c r="NWA299" s="3">
        <v>93205</v>
      </c>
      <c r="NWB299" s="3">
        <v>93205</v>
      </c>
      <c r="NWC299" s="3">
        <v>93205</v>
      </c>
      <c r="NWD299" s="3">
        <v>93205</v>
      </c>
      <c r="NWE299" s="3">
        <v>93205</v>
      </c>
      <c r="NWF299" s="3">
        <v>93205</v>
      </c>
      <c r="NWG299" s="3">
        <v>93205</v>
      </c>
      <c r="NWH299" s="3">
        <v>93205</v>
      </c>
      <c r="NWI299" s="3">
        <v>93205</v>
      </c>
      <c r="NWJ299" s="3">
        <v>93205</v>
      </c>
      <c r="NWK299" s="3">
        <v>93205</v>
      </c>
      <c r="NWL299" s="3">
        <v>93205</v>
      </c>
      <c r="NWM299" s="3">
        <v>93205</v>
      </c>
      <c r="NWN299" s="3">
        <v>93205</v>
      </c>
      <c r="NWO299" s="3">
        <v>93205</v>
      </c>
      <c r="NWP299" s="3">
        <v>93205</v>
      </c>
      <c r="NWQ299" s="3">
        <v>93205</v>
      </c>
      <c r="NWR299" s="3">
        <v>93205</v>
      </c>
      <c r="NWS299" s="3">
        <v>93205</v>
      </c>
      <c r="NWT299" s="3">
        <v>93205</v>
      </c>
      <c r="NWU299" s="3">
        <v>93205</v>
      </c>
      <c r="NWV299" s="3">
        <v>93205</v>
      </c>
      <c r="NWW299" s="3">
        <v>93205</v>
      </c>
      <c r="NWX299" s="3">
        <v>93205</v>
      </c>
      <c r="NWY299" s="3">
        <v>93205</v>
      </c>
      <c r="NWZ299" s="3">
        <v>93205</v>
      </c>
      <c r="NXA299" s="3">
        <v>93205</v>
      </c>
      <c r="NXB299" s="3">
        <v>93205</v>
      </c>
      <c r="NXC299" s="3">
        <v>93205</v>
      </c>
      <c r="NXD299" s="3">
        <v>93205</v>
      </c>
      <c r="NXE299" s="3">
        <v>93205</v>
      </c>
      <c r="NXF299" s="3">
        <v>93205</v>
      </c>
      <c r="NXG299" s="3">
        <v>93205</v>
      </c>
      <c r="NXH299" s="3">
        <v>93205</v>
      </c>
      <c r="NXI299" s="3">
        <v>93205</v>
      </c>
      <c r="NXJ299" s="3">
        <v>93205</v>
      </c>
      <c r="NXK299" s="3">
        <v>93205</v>
      </c>
      <c r="NXL299" s="3">
        <v>93205</v>
      </c>
      <c r="NXM299" s="3">
        <v>93205</v>
      </c>
      <c r="NXN299" s="3">
        <v>93205</v>
      </c>
      <c r="NXO299" s="3">
        <v>93205</v>
      </c>
      <c r="NXP299" s="3">
        <v>93205</v>
      </c>
      <c r="NXQ299" s="3">
        <v>93205</v>
      </c>
      <c r="NXR299" s="3">
        <v>93205</v>
      </c>
      <c r="NXS299" s="3">
        <v>93205</v>
      </c>
      <c r="NXT299" s="3">
        <v>93205</v>
      </c>
      <c r="NXU299" s="3">
        <v>93205</v>
      </c>
      <c r="NXV299" s="3">
        <v>93205</v>
      </c>
      <c r="NXW299" s="3">
        <v>93205</v>
      </c>
      <c r="NXX299" s="3">
        <v>93205</v>
      </c>
      <c r="NXY299" s="3">
        <v>93205</v>
      </c>
      <c r="NXZ299" s="3">
        <v>93205</v>
      </c>
      <c r="NYA299" s="3">
        <v>93205</v>
      </c>
      <c r="NYB299" s="3">
        <v>93205</v>
      </c>
      <c r="NYC299" s="3">
        <v>93205</v>
      </c>
      <c r="NYD299" s="3">
        <v>93205</v>
      </c>
      <c r="NYE299" s="3">
        <v>93205</v>
      </c>
      <c r="NYF299" s="3">
        <v>93205</v>
      </c>
      <c r="NYG299" s="3">
        <v>93205</v>
      </c>
      <c r="NYH299" s="3">
        <v>93205</v>
      </c>
      <c r="NYI299" s="3">
        <v>93205</v>
      </c>
      <c r="NYJ299" s="3">
        <v>93205</v>
      </c>
      <c r="NYK299" s="3">
        <v>93205</v>
      </c>
      <c r="NYL299" s="3">
        <v>93205</v>
      </c>
      <c r="NYM299" s="3">
        <v>93205</v>
      </c>
      <c r="NYN299" s="3">
        <v>93205</v>
      </c>
      <c r="NYO299" s="3">
        <v>93205</v>
      </c>
      <c r="NYP299" s="3">
        <v>93205</v>
      </c>
      <c r="NYQ299" s="3">
        <v>93205</v>
      </c>
      <c r="NYR299" s="3">
        <v>93205</v>
      </c>
      <c r="NYS299" s="3">
        <v>93205</v>
      </c>
      <c r="NYT299" s="3">
        <v>93205</v>
      </c>
      <c r="NYU299" s="3">
        <v>93205</v>
      </c>
      <c r="NYV299" s="3">
        <v>93205</v>
      </c>
      <c r="NYW299" s="3">
        <v>93205</v>
      </c>
      <c r="NYX299" s="3">
        <v>93205</v>
      </c>
      <c r="NYY299" s="3">
        <v>93205</v>
      </c>
      <c r="NYZ299" s="3">
        <v>93205</v>
      </c>
      <c r="NZA299" s="3">
        <v>93205</v>
      </c>
      <c r="NZB299" s="3">
        <v>93205</v>
      </c>
      <c r="NZC299" s="3">
        <v>93205</v>
      </c>
      <c r="NZD299" s="3">
        <v>93205</v>
      </c>
      <c r="NZE299" s="3">
        <v>93205</v>
      </c>
      <c r="NZF299" s="3">
        <v>93205</v>
      </c>
      <c r="NZG299" s="3">
        <v>93205</v>
      </c>
      <c r="NZH299" s="3">
        <v>93205</v>
      </c>
      <c r="NZI299" s="3">
        <v>93205</v>
      </c>
      <c r="NZJ299" s="3">
        <v>93205</v>
      </c>
      <c r="NZK299" s="3">
        <v>93205</v>
      </c>
      <c r="NZL299" s="3">
        <v>93205</v>
      </c>
      <c r="NZM299" s="3">
        <v>93205</v>
      </c>
      <c r="NZN299" s="3">
        <v>93205</v>
      </c>
      <c r="NZO299" s="3">
        <v>93205</v>
      </c>
      <c r="NZP299" s="3">
        <v>93205</v>
      </c>
      <c r="NZQ299" s="3">
        <v>93205</v>
      </c>
      <c r="NZR299" s="3">
        <v>93205</v>
      </c>
      <c r="NZS299" s="3">
        <v>93205</v>
      </c>
      <c r="NZT299" s="3">
        <v>93205</v>
      </c>
      <c r="NZU299" s="3">
        <v>93205</v>
      </c>
      <c r="NZV299" s="3">
        <v>93205</v>
      </c>
      <c r="NZW299" s="3">
        <v>93205</v>
      </c>
      <c r="NZX299" s="3">
        <v>93205</v>
      </c>
      <c r="NZY299" s="3">
        <v>93205</v>
      </c>
      <c r="NZZ299" s="3">
        <v>93205</v>
      </c>
      <c r="OAA299" s="3">
        <v>93205</v>
      </c>
      <c r="OAB299" s="3">
        <v>93205</v>
      </c>
      <c r="OAC299" s="3">
        <v>93205</v>
      </c>
      <c r="OAD299" s="3">
        <v>93205</v>
      </c>
      <c r="OAE299" s="3">
        <v>93205</v>
      </c>
      <c r="OAF299" s="3">
        <v>93205</v>
      </c>
      <c r="OAG299" s="3">
        <v>93205</v>
      </c>
      <c r="OAH299" s="3">
        <v>93205</v>
      </c>
      <c r="OAI299" s="3">
        <v>93205</v>
      </c>
      <c r="OAJ299" s="3">
        <v>93205</v>
      </c>
      <c r="OAK299" s="3">
        <v>93205</v>
      </c>
      <c r="OAL299" s="3">
        <v>93205</v>
      </c>
      <c r="OAM299" s="3">
        <v>93205</v>
      </c>
      <c r="OAN299" s="3">
        <v>93205</v>
      </c>
      <c r="OAO299" s="3">
        <v>93205</v>
      </c>
      <c r="OAP299" s="3">
        <v>93205</v>
      </c>
      <c r="OAQ299" s="3">
        <v>93205</v>
      </c>
      <c r="OAR299" s="3">
        <v>93205</v>
      </c>
      <c r="OAS299" s="3">
        <v>93205</v>
      </c>
      <c r="OAT299" s="3">
        <v>93205</v>
      </c>
      <c r="OAU299" s="3">
        <v>93205</v>
      </c>
      <c r="OAV299" s="3">
        <v>93205</v>
      </c>
      <c r="OAW299" s="3">
        <v>93205</v>
      </c>
      <c r="OAX299" s="3">
        <v>93205</v>
      </c>
      <c r="OAY299" s="3">
        <v>93205</v>
      </c>
      <c r="OAZ299" s="3">
        <v>93205</v>
      </c>
      <c r="OBA299" s="3">
        <v>93205</v>
      </c>
      <c r="OBB299" s="3">
        <v>93205</v>
      </c>
      <c r="OBC299" s="3">
        <v>93205</v>
      </c>
      <c r="OBD299" s="3">
        <v>93205</v>
      </c>
      <c r="OBE299" s="3">
        <v>93205</v>
      </c>
      <c r="OBF299" s="3">
        <v>93205</v>
      </c>
      <c r="OBG299" s="3">
        <v>93205</v>
      </c>
      <c r="OBH299" s="3">
        <v>93205</v>
      </c>
      <c r="OBI299" s="3">
        <v>93205</v>
      </c>
      <c r="OBJ299" s="3">
        <v>93205</v>
      </c>
      <c r="OBK299" s="3">
        <v>93205</v>
      </c>
      <c r="OBL299" s="3">
        <v>93205</v>
      </c>
      <c r="OBM299" s="3">
        <v>93205</v>
      </c>
      <c r="OBN299" s="3">
        <v>93205</v>
      </c>
      <c r="OBO299" s="3">
        <v>93205</v>
      </c>
      <c r="OBP299" s="3">
        <v>93205</v>
      </c>
      <c r="OBQ299" s="3">
        <v>93205</v>
      </c>
      <c r="OBR299" s="3">
        <v>93205</v>
      </c>
      <c r="OBS299" s="3">
        <v>93205</v>
      </c>
      <c r="OBT299" s="3">
        <v>93205</v>
      </c>
      <c r="OBU299" s="3">
        <v>93205</v>
      </c>
      <c r="OBV299" s="3">
        <v>93205</v>
      </c>
      <c r="OBW299" s="3">
        <v>93205</v>
      </c>
      <c r="OBX299" s="3">
        <v>93205</v>
      </c>
      <c r="OBY299" s="3">
        <v>93205</v>
      </c>
      <c r="OBZ299" s="3">
        <v>93205</v>
      </c>
      <c r="OCA299" s="3">
        <v>93205</v>
      </c>
      <c r="OCB299" s="3">
        <v>93205</v>
      </c>
      <c r="OCC299" s="3">
        <v>93205</v>
      </c>
      <c r="OCD299" s="3">
        <v>93205</v>
      </c>
      <c r="OCE299" s="3">
        <v>93205</v>
      </c>
      <c r="OCF299" s="3">
        <v>93205</v>
      </c>
      <c r="OCG299" s="3">
        <v>93205</v>
      </c>
      <c r="OCH299" s="3">
        <v>93205</v>
      </c>
      <c r="OCI299" s="3">
        <v>93205</v>
      </c>
      <c r="OCJ299" s="3">
        <v>93205</v>
      </c>
      <c r="OCK299" s="3">
        <v>93205</v>
      </c>
      <c r="OCL299" s="3">
        <v>93205</v>
      </c>
      <c r="OCM299" s="3">
        <v>93205</v>
      </c>
      <c r="OCN299" s="3">
        <v>93205</v>
      </c>
      <c r="OCO299" s="3">
        <v>93205</v>
      </c>
      <c r="OCP299" s="3">
        <v>93205</v>
      </c>
      <c r="OCQ299" s="3">
        <v>93205</v>
      </c>
      <c r="OCR299" s="3">
        <v>93205</v>
      </c>
      <c r="OCS299" s="3">
        <v>93205</v>
      </c>
      <c r="OCT299" s="3">
        <v>93205</v>
      </c>
      <c r="OCU299" s="3">
        <v>93205</v>
      </c>
      <c r="OCV299" s="3">
        <v>93205</v>
      </c>
      <c r="OCW299" s="3">
        <v>93205</v>
      </c>
      <c r="OCX299" s="3">
        <v>93205</v>
      </c>
      <c r="OCY299" s="3">
        <v>93205</v>
      </c>
      <c r="OCZ299" s="3">
        <v>93205</v>
      </c>
      <c r="ODA299" s="3">
        <v>93205</v>
      </c>
      <c r="ODB299" s="3">
        <v>93205</v>
      </c>
      <c r="ODC299" s="3">
        <v>93205</v>
      </c>
      <c r="ODD299" s="3">
        <v>93205</v>
      </c>
      <c r="ODE299" s="3">
        <v>93205</v>
      </c>
      <c r="ODF299" s="3">
        <v>93205</v>
      </c>
      <c r="ODG299" s="3">
        <v>93205</v>
      </c>
      <c r="ODH299" s="3">
        <v>93205</v>
      </c>
      <c r="ODI299" s="3">
        <v>93205</v>
      </c>
      <c r="ODJ299" s="3">
        <v>93205</v>
      </c>
      <c r="ODK299" s="3">
        <v>93205</v>
      </c>
      <c r="ODL299" s="3">
        <v>93205</v>
      </c>
      <c r="ODM299" s="3">
        <v>93205</v>
      </c>
      <c r="ODN299" s="3">
        <v>93205</v>
      </c>
      <c r="ODO299" s="3">
        <v>93205</v>
      </c>
      <c r="ODP299" s="3">
        <v>93205</v>
      </c>
      <c r="ODQ299" s="3">
        <v>93205</v>
      </c>
      <c r="ODR299" s="3">
        <v>93205</v>
      </c>
      <c r="ODS299" s="3">
        <v>93205</v>
      </c>
      <c r="ODT299" s="3">
        <v>93205</v>
      </c>
      <c r="ODU299" s="3">
        <v>93205</v>
      </c>
      <c r="ODV299" s="3">
        <v>93205</v>
      </c>
      <c r="ODW299" s="3">
        <v>93205</v>
      </c>
      <c r="ODX299" s="3">
        <v>93205</v>
      </c>
      <c r="ODY299" s="3">
        <v>93205</v>
      </c>
      <c r="ODZ299" s="3">
        <v>93205</v>
      </c>
      <c r="OEA299" s="3">
        <v>93205</v>
      </c>
      <c r="OEB299" s="3">
        <v>93205</v>
      </c>
      <c r="OEC299" s="3">
        <v>93205</v>
      </c>
      <c r="OED299" s="3">
        <v>93205</v>
      </c>
      <c r="OEE299" s="3">
        <v>93205</v>
      </c>
      <c r="OEF299" s="3">
        <v>93205</v>
      </c>
      <c r="OEG299" s="3">
        <v>93205</v>
      </c>
      <c r="OEH299" s="3">
        <v>93205</v>
      </c>
      <c r="OEI299" s="3">
        <v>93205</v>
      </c>
      <c r="OEJ299" s="3">
        <v>93205</v>
      </c>
      <c r="OEK299" s="3">
        <v>93205</v>
      </c>
      <c r="OEL299" s="3">
        <v>93205</v>
      </c>
      <c r="OEM299" s="3">
        <v>93205</v>
      </c>
      <c r="OEN299" s="3">
        <v>93205</v>
      </c>
      <c r="OEO299" s="3">
        <v>93205</v>
      </c>
      <c r="OEP299" s="3">
        <v>93205</v>
      </c>
      <c r="OEQ299" s="3">
        <v>93205</v>
      </c>
      <c r="OER299" s="3">
        <v>93205</v>
      </c>
      <c r="OES299" s="3">
        <v>93205</v>
      </c>
      <c r="OET299" s="3">
        <v>93205</v>
      </c>
      <c r="OEU299" s="3">
        <v>93205</v>
      </c>
      <c r="OEV299" s="3">
        <v>93205</v>
      </c>
      <c r="OEW299" s="3">
        <v>93205</v>
      </c>
      <c r="OEX299" s="3">
        <v>93205</v>
      </c>
      <c r="OEY299" s="3">
        <v>93205</v>
      </c>
      <c r="OEZ299" s="3">
        <v>93205</v>
      </c>
      <c r="OFA299" s="3">
        <v>93205</v>
      </c>
      <c r="OFB299" s="3">
        <v>93205</v>
      </c>
      <c r="OFC299" s="3">
        <v>93205</v>
      </c>
      <c r="OFD299" s="3">
        <v>93205</v>
      </c>
      <c r="OFE299" s="3">
        <v>93205</v>
      </c>
      <c r="OFF299" s="3">
        <v>93205</v>
      </c>
      <c r="OFG299" s="3">
        <v>93205</v>
      </c>
      <c r="OFH299" s="3">
        <v>93205</v>
      </c>
      <c r="OFI299" s="3">
        <v>93205</v>
      </c>
      <c r="OFJ299" s="3">
        <v>93205</v>
      </c>
      <c r="OFK299" s="3">
        <v>93205</v>
      </c>
      <c r="OFL299" s="3">
        <v>93205</v>
      </c>
      <c r="OFM299" s="3">
        <v>93205</v>
      </c>
      <c r="OFN299" s="3">
        <v>93205</v>
      </c>
      <c r="OFO299" s="3">
        <v>93205</v>
      </c>
      <c r="OFP299" s="3">
        <v>93205</v>
      </c>
      <c r="OFQ299" s="3">
        <v>93205</v>
      </c>
      <c r="OFR299" s="3">
        <v>93205</v>
      </c>
      <c r="OFS299" s="3">
        <v>93205</v>
      </c>
      <c r="OFT299" s="3">
        <v>93205</v>
      </c>
      <c r="OFU299" s="3">
        <v>93205</v>
      </c>
      <c r="OFV299" s="3">
        <v>93205</v>
      </c>
      <c r="OFW299" s="3">
        <v>93205</v>
      </c>
      <c r="OFX299" s="3">
        <v>93205</v>
      </c>
      <c r="OFY299" s="3">
        <v>93205</v>
      </c>
      <c r="OFZ299" s="3">
        <v>93205</v>
      </c>
      <c r="OGA299" s="3">
        <v>93205</v>
      </c>
      <c r="OGB299" s="3">
        <v>93205</v>
      </c>
      <c r="OGC299" s="3">
        <v>93205</v>
      </c>
      <c r="OGD299" s="3">
        <v>93205</v>
      </c>
      <c r="OGE299" s="3">
        <v>93205</v>
      </c>
      <c r="OGF299" s="3">
        <v>93205</v>
      </c>
      <c r="OGG299" s="3">
        <v>93205</v>
      </c>
      <c r="OGH299" s="3">
        <v>93205</v>
      </c>
      <c r="OGI299" s="3">
        <v>93205</v>
      </c>
      <c r="OGJ299" s="3">
        <v>93205</v>
      </c>
      <c r="OGK299" s="3">
        <v>93205</v>
      </c>
      <c r="OGL299" s="3">
        <v>93205</v>
      </c>
      <c r="OGM299" s="3">
        <v>93205</v>
      </c>
      <c r="OGN299" s="3">
        <v>93205</v>
      </c>
      <c r="OGO299" s="3">
        <v>93205</v>
      </c>
      <c r="OGP299" s="3">
        <v>93205</v>
      </c>
      <c r="OGQ299" s="3">
        <v>93205</v>
      </c>
      <c r="OGR299" s="3">
        <v>93205</v>
      </c>
      <c r="OGS299" s="3">
        <v>93205</v>
      </c>
      <c r="OGT299" s="3">
        <v>93205</v>
      </c>
      <c r="OGU299" s="3">
        <v>93205</v>
      </c>
      <c r="OGV299" s="3">
        <v>93205</v>
      </c>
      <c r="OGW299" s="3">
        <v>93205</v>
      </c>
      <c r="OGX299" s="3">
        <v>93205</v>
      </c>
      <c r="OGY299" s="3">
        <v>93205</v>
      </c>
      <c r="OGZ299" s="3">
        <v>93205</v>
      </c>
      <c r="OHA299" s="3">
        <v>93205</v>
      </c>
      <c r="OHB299" s="3">
        <v>93205</v>
      </c>
      <c r="OHC299" s="3">
        <v>93205</v>
      </c>
      <c r="OHD299" s="3">
        <v>93205</v>
      </c>
      <c r="OHE299" s="3">
        <v>93205</v>
      </c>
      <c r="OHF299" s="3">
        <v>93205</v>
      </c>
      <c r="OHG299" s="3">
        <v>93205</v>
      </c>
      <c r="OHH299" s="3">
        <v>93205</v>
      </c>
      <c r="OHI299" s="3">
        <v>93205</v>
      </c>
      <c r="OHJ299" s="3">
        <v>93205</v>
      </c>
      <c r="OHK299" s="3">
        <v>93205</v>
      </c>
      <c r="OHL299" s="3">
        <v>93205</v>
      </c>
      <c r="OHM299" s="3">
        <v>93205</v>
      </c>
      <c r="OHN299" s="3">
        <v>93205</v>
      </c>
      <c r="OHO299" s="3">
        <v>93205</v>
      </c>
      <c r="OHP299" s="3">
        <v>93205</v>
      </c>
      <c r="OHQ299" s="3">
        <v>93205</v>
      </c>
      <c r="OHR299" s="3">
        <v>93205</v>
      </c>
      <c r="OHS299" s="3">
        <v>93205</v>
      </c>
      <c r="OHT299" s="3">
        <v>93205</v>
      </c>
      <c r="OHU299" s="3">
        <v>93205</v>
      </c>
      <c r="OHV299" s="3">
        <v>93205</v>
      </c>
      <c r="OHW299" s="3">
        <v>93205</v>
      </c>
      <c r="OHX299" s="3">
        <v>93205</v>
      </c>
      <c r="OHY299" s="3">
        <v>93205</v>
      </c>
      <c r="OHZ299" s="3">
        <v>93205</v>
      </c>
      <c r="OIA299" s="3">
        <v>93205</v>
      </c>
      <c r="OIB299" s="3">
        <v>93205</v>
      </c>
      <c r="OIC299" s="3">
        <v>93205</v>
      </c>
      <c r="OID299" s="3">
        <v>93205</v>
      </c>
      <c r="OIE299" s="3">
        <v>93205</v>
      </c>
      <c r="OIF299" s="3">
        <v>93205</v>
      </c>
      <c r="OIG299" s="3">
        <v>93205</v>
      </c>
      <c r="OIH299" s="3">
        <v>93205</v>
      </c>
      <c r="OII299" s="3">
        <v>93205</v>
      </c>
      <c r="OIJ299" s="3">
        <v>93205</v>
      </c>
      <c r="OIK299" s="3">
        <v>93205</v>
      </c>
      <c r="OIL299" s="3">
        <v>93205</v>
      </c>
      <c r="OIM299" s="3">
        <v>93205</v>
      </c>
      <c r="OIN299" s="3">
        <v>93205</v>
      </c>
      <c r="OIO299" s="3">
        <v>93205</v>
      </c>
      <c r="OIP299" s="3">
        <v>93205</v>
      </c>
      <c r="OIQ299" s="3">
        <v>93205</v>
      </c>
      <c r="OIR299" s="3">
        <v>93205</v>
      </c>
      <c r="OIS299" s="3">
        <v>93205</v>
      </c>
      <c r="OIT299" s="3">
        <v>93205</v>
      </c>
      <c r="OIU299" s="3">
        <v>93205</v>
      </c>
      <c r="OIV299" s="3">
        <v>93205</v>
      </c>
      <c r="OIW299" s="3">
        <v>93205</v>
      </c>
      <c r="OIX299" s="3">
        <v>93205</v>
      </c>
      <c r="OIY299" s="3">
        <v>93205</v>
      </c>
      <c r="OIZ299" s="3">
        <v>93205</v>
      </c>
      <c r="OJA299" s="3">
        <v>93205</v>
      </c>
      <c r="OJB299" s="3">
        <v>93205</v>
      </c>
      <c r="OJC299" s="3">
        <v>93205</v>
      </c>
      <c r="OJD299" s="3">
        <v>93205</v>
      </c>
      <c r="OJE299" s="3">
        <v>93205</v>
      </c>
      <c r="OJF299" s="3">
        <v>93205</v>
      </c>
      <c r="OJG299" s="3">
        <v>93205</v>
      </c>
      <c r="OJH299" s="3">
        <v>93205</v>
      </c>
      <c r="OJI299" s="3">
        <v>93205</v>
      </c>
      <c r="OJJ299" s="3">
        <v>93205</v>
      </c>
      <c r="OJK299" s="3">
        <v>93205</v>
      </c>
      <c r="OJL299" s="3">
        <v>93205</v>
      </c>
      <c r="OJM299" s="3">
        <v>93205</v>
      </c>
      <c r="OJN299" s="3">
        <v>93205</v>
      </c>
      <c r="OJO299" s="3">
        <v>93205</v>
      </c>
      <c r="OJP299" s="3">
        <v>93205</v>
      </c>
      <c r="OJQ299" s="3">
        <v>93205</v>
      </c>
      <c r="OJR299" s="3">
        <v>93205</v>
      </c>
      <c r="OJS299" s="3">
        <v>93205</v>
      </c>
      <c r="OJT299" s="3">
        <v>93205</v>
      </c>
      <c r="OJU299" s="3">
        <v>93205</v>
      </c>
      <c r="OJV299" s="3">
        <v>93205</v>
      </c>
      <c r="OJW299" s="3">
        <v>93205</v>
      </c>
      <c r="OJX299" s="3">
        <v>93205</v>
      </c>
      <c r="OJY299" s="3">
        <v>93205</v>
      </c>
      <c r="OJZ299" s="3">
        <v>93205</v>
      </c>
      <c r="OKA299" s="3">
        <v>93205</v>
      </c>
      <c r="OKB299" s="3">
        <v>93205</v>
      </c>
      <c r="OKC299" s="3">
        <v>93205</v>
      </c>
      <c r="OKD299" s="3">
        <v>93205</v>
      </c>
      <c r="OKE299" s="3">
        <v>93205</v>
      </c>
      <c r="OKF299" s="3">
        <v>93205</v>
      </c>
      <c r="OKG299" s="3">
        <v>93205</v>
      </c>
      <c r="OKH299" s="3">
        <v>93205</v>
      </c>
      <c r="OKI299" s="3">
        <v>93205</v>
      </c>
      <c r="OKJ299" s="3">
        <v>93205</v>
      </c>
      <c r="OKK299" s="3">
        <v>93205</v>
      </c>
      <c r="OKL299" s="3">
        <v>93205</v>
      </c>
      <c r="OKM299" s="3">
        <v>93205</v>
      </c>
      <c r="OKN299" s="3">
        <v>93205</v>
      </c>
      <c r="OKO299" s="3">
        <v>93205</v>
      </c>
      <c r="OKP299" s="3">
        <v>93205</v>
      </c>
      <c r="OKQ299" s="3">
        <v>93205</v>
      </c>
      <c r="OKR299" s="3">
        <v>93205</v>
      </c>
      <c r="OKS299" s="3">
        <v>93205</v>
      </c>
      <c r="OKT299" s="3">
        <v>93205</v>
      </c>
      <c r="OKU299" s="3">
        <v>93205</v>
      </c>
      <c r="OKV299" s="3">
        <v>93205</v>
      </c>
      <c r="OKW299" s="3">
        <v>93205</v>
      </c>
      <c r="OKX299" s="3">
        <v>93205</v>
      </c>
      <c r="OKY299" s="3">
        <v>93205</v>
      </c>
      <c r="OKZ299" s="3">
        <v>93205</v>
      </c>
      <c r="OLA299" s="3">
        <v>93205</v>
      </c>
      <c r="OLB299" s="3">
        <v>93205</v>
      </c>
      <c r="OLC299" s="3">
        <v>93205</v>
      </c>
      <c r="OLD299" s="3">
        <v>93205</v>
      </c>
      <c r="OLE299" s="3">
        <v>93205</v>
      </c>
      <c r="OLF299" s="3">
        <v>93205</v>
      </c>
      <c r="OLG299" s="3">
        <v>93205</v>
      </c>
      <c r="OLH299" s="3">
        <v>93205</v>
      </c>
      <c r="OLI299" s="3">
        <v>93205</v>
      </c>
      <c r="OLJ299" s="3">
        <v>93205</v>
      </c>
      <c r="OLK299" s="3">
        <v>93205</v>
      </c>
      <c r="OLL299" s="3">
        <v>93205</v>
      </c>
      <c r="OLM299" s="3">
        <v>93205</v>
      </c>
      <c r="OLN299" s="3">
        <v>93205</v>
      </c>
      <c r="OLO299" s="3">
        <v>93205</v>
      </c>
      <c r="OLP299" s="3">
        <v>93205</v>
      </c>
      <c r="OLQ299" s="3">
        <v>93205</v>
      </c>
      <c r="OLR299" s="3">
        <v>93205</v>
      </c>
      <c r="OLS299" s="3">
        <v>93205</v>
      </c>
      <c r="OLT299" s="3">
        <v>93205</v>
      </c>
      <c r="OLU299" s="3">
        <v>93205</v>
      </c>
      <c r="OLV299" s="3">
        <v>93205</v>
      </c>
      <c r="OLW299" s="3">
        <v>93205</v>
      </c>
      <c r="OLX299" s="3">
        <v>93205</v>
      </c>
      <c r="OLY299" s="3">
        <v>93205</v>
      </c>
      <c r="OLZ299" s="3">
        <v>93205</v>
      </c>
      <c r="OMA299" s="3">
        <v>93205</v>
      </c>
      <c r="OMB299" s="3">
        <v>93205</v>
      </c>
      <c r="OMC299" s="3">
        <v>93205</v>
      </c>
      <c r="OMD299" s="3">
        <v>93205</v>
      </c>
      <c r="OME299" s="3">
        <v>93205</v>
      </c>
      <c r="OMF299" s="3">
        <v>93205</v>
      </c>
      <c r="OMG299" s="3">
        <v>93205</v>
      </c>
      <c r="OMH299" s="3">
        <v>93205</v>
      </c>
      <c r="OMI299" s="3">
        <v>93205</v>
      </c>
      <c r="OMJ299" s="3">
        <v>93205</v>
      </c>
      <c r="OMK299" s="3">
        <v>93205</v>
      </c>
      <c r="OML299" s="3">
        <v>93205</v>
      </c>
      <c r="OMM299" s="3">
        <v>93205</v>
      </c>
      <c r="OMN299" s="3">
        <v>93205</v>
      </c>
      <c r="OMO299" s="3">
        <v>93205</v>
      </c>
      <c r="OMP299" s="3">
        <v>93205</v>
      </c>
      <c r="OMQ299" s="3">
        <v>93205</v>
      </c>
      <c r="OMR299" s="3">
        <v>93205</v>
      </c>
      <c r="OMS299" s="3">
        <v>93205</v>
      </c>
      <c r="OMT299" s="3">
        <v>93205</v>
      </c>
      <c r="OMU299" s="3">
        <v>93205</v>
      </c>
      <c r="OMV299" s="3">
        <v>93205</v>
      </c>
      <c r="OMW299" s="3">
        <v>93205</v>
      </c>
      <c r="OMX299" s="3">
        <v>93205</v>
      </c>
      <c r="OMY299" s="3">
        <v>93205</v>
      </c>
      <c r="OMZ299" s="3">
        <v>93205</v>
      </c>
      <c r="ONA299" s="3">
        <v>93205</v>
      </c>
      <c r="ONB299" s="3">
        <v>93205</v>
      </c>
      <c r="ONC299" s="3">
        <v>93205</v>
      </c>
      <c r="OND299" s="3">
        <v>93205</v>
      </c>
      <c r="ONE299" s="3">
        <v>93205</v>
      </c>
      <c r="ONF299" s="3">
        <v>93205</v>
      </c>
      <c r="ONG299" s="3">
        <v>93205</v>
      </c>
      <c r="ONH299" s="3">
        <v>93205</v>
      </c>
      <c r="ONI299" s="3">
        <v>93205</v>
      </c>
      <c r="ONJ299" s="3">
        <v>93205</v>
      </c>
      <c r="ONK299" s="3">
        <v>93205</v>
      </c>
      <c r="ONL299" s="3">
        <v>93205</v>
      </c>
      <c r="ONM299" s="3">
        <v>93205</v>
      </c>
      <c r="ONN299" s="3">
        <v>93205</v>
      </c>
      <c r="ONO299" s="3">
        <v>93205</v>
      </c>
      <c r="ONP299" s="3">
        <v>93205</v>
      </c>
      <c r="ONQ299" s="3">
        <v>93205</v>
      </c>
      <c r="ONR299" s="3">
        <v>93205</v>
      </c>
      <c r="ONS299" s="3">
        <v>93205</v>
      </c>
      <c r="ONT299" s="3">
        <v>93205</v>
      </c>
      <c r="ONU299" s="3">
        <v>93205</v>
      </c>
      <c r="ONV299" s="3">
        <v>93205</v>
      </c>
      <c r="ONW299" s="3">
        <v>93205</v>
      </c>
      <c r="ONX299" s="3">
        <v>93205</v>
      </c>
      <c r="ONY299" s="3">
        <v>93205</v>
      </c>
      <c r="ONZ299" s="3">
        <v>93205</v>
      </c>
      <c r="OOA299" s="3">
        <v>93205</v>
      </c>
      <c r="OOB299" s="3">
        <v>93205</v>
      </c>
      <c r="OOC299" s="3">
        <v>93205</v>
      </c>
      <c r="OOD299" s="3">
        <v>93205</v>
      </c>
      <c r="OOE299" s="3">
        <v>93205</v>
      </c>
      <c r="OOF299" s="3">
        <v>93205</v>
      </c>
      <c r="OOG299" s="3">
        <v>93205</v>
      </c>
      <c r="OOH299" s="3">
        <v>93205</v>
      </c>
      <c r="OOI299" s="3">
        <v>93205</v>
      </c>
      <c r="OOJ299" s="3">
        <v>93205</v>
      </c>
      <c r="OOK299" s="3">
        <v>93205</v>
      </c>
      <c r="OOL299" s="3">
        <v>93205</v>
      </c>
      <c r="OOM299" s="3">
        <v>93205</v>
      </c>
      <c r="OON299" s="3">
        <v>93205</v>
      </c>
      <c r="OOO299" s="3">
        <v>93205</v>
      </c>
      <c r="OOP299" s="3">
        <v>93205</v>
      </c>
      <c r="OOQ299" s="3">
        <v>93205</v>
      </c>
      <c r="OOR299" s="3">
        <v>93205</v>
      </c>
      <c r="OOS299" s="3">
        <v>93205</v>
      </c>
      <c r="OOT299" s="3">
        <v>93205</v>
      </c>
      <c r="OOU299" s="3">
        <v>93205</v>
      </c>
      <c r="OOV299" s="3">
        <v>93205</v>
      </c>
      <c r="OOW299" s="3">
        <v>93205</v>
      </c>
      <c r="OOX299" s="3">
        <v>93205</v>
      </c>
      <c r="OOY299" s="3">
        <v>93205</v>
      </c>
      <c r="OOZ299" s="3">
        <v>93205</v>
      </c>
      <c r="OPA299" s="3">
        <v>93205</v>
      </c>
      <c r="OPB299" s="3">
        <v>93205</v>
      </c>
      <c r="OPC299" s="3">
        <v>93205</v>
      </c>
      <c r="OPD299" s="3">
        <v>93205</v>
      </c>
      <c r="OPE299" s="3">
        <v>93205</v>
      </c>
      <c r="OPF299" s="3">
        <v>93205</v>
      </c>
      <c r="OPG299" s="3">
        <v>93205</v>
      </c>
      <c r="OPH299" s="3">
        <v>93205</v>
      </c>
      <c r="OPI299" s="3">
        <v>93205</v>
      </c>
      <c r="OPJ299" s="3">
        <v>93205</v>
      </c>
      <c r="OPK299" s="3">
        <v>93205</v>
      </c>
      <c r="OPL299" s="3">
        <v>93205</v>
      </c>
      <c r="OPM299" s="3">
        <v>93205</v>
      </c>
      <c r="OPN299" s="3">
        <v>93205</v>
      </c>
      <c r="OPO299" s="3">
        <v>93205</v>
      </c>
      <c r="OPP299" s="3">
        <v>93205</v>
      </c>
      <c r="OPQ299" s="3">
        <v>93205</v>
      </c>
      <c r="OPR299" s="3">
        <v>93205</v>
      </c>
      <c r="OPS299" s="3">
        <v>93205</v>
      </c>
      <c r="OPT299" s="3">
        <v>93205</v>
      </c>
      <c r="OPU299" s="3">
        <v>93205</v>
      </c>
      <c r="OPV299" s="3">
        <v>93205</v>
      </c>
      <c r="OPW299" s="3">
        <v>93205</v>
      </c>
      <c r="OPX299" s="3">
        <v>93205</v>
      </c>
      <c r="OPY299" s="3">
        <v>93205</v>
      </c>
      <c r="OPZ299" s="3">
        <v>93205</v>
      </c>
      <c r="OQA299" s="3">
        <v>93205</v>
      </c>
      <c r="OQB299" s="3">
        <v>93205</v>
      </c>
      <c r="OQC299" s="3">
        <v>93205</v>
      </c>
      <c r="OQD299" s="3">
        <v>93205</v>
      </c>
      <c r="OQE299" s="3">
        <v>93205</v>
      </c>
      <c r="OQF299" s="3">
        <v>93205</v>
      </c>
      <c r="OQG299" s="3">
        <v>93205</v>
      </c>
      <c r="OQH299" s="3">
        <v>93205</v>
      </c>
      <c r="OQI299" s="3">
        <v>93205</v>
      </c>
      <c r="OQJ299" s="3">
        <v>93205</v>
      </c>
      <c r="OQK299" s="3">
        <v>93205</v>
      </c>
      <c r="OQL299" s="3">
        <v>93205</v>
      </c>
      <c r="OQM299" s="3">
        <v>93205</v>
      </c>
      <c r="OQN299" s="3">
        <v>93205</v>
      </c>
      <c r="OQO299" s="3">
        <v>93205</v>
      </c>
      <c r="OQP299" s="3">
        <v>93205</v>
      </c>
      <c r="OQQ299" s="3">
        <v>93205</v>
      </c>
      <c r="OQR299" s="3">
        <v>93205</v>
      </c>
      <c r="OQS299" s="3">
        <v>93205</v>
      </c>
      <c r="OQT299" s="3">
        <v>93205</v>
      </c>
      <c r="OQU299" s="3">
        <v>93205</v>
      </c>
      <c r="OQV299" s="3">
        <v>93205</v>
      </c>
      <c r="OQW299" s="3">
        <v>93205</v>
      </c>
      <c r="OQX299" s="3">
        <v>93205</v>
      </c>
      <c r="OQY299" s="3">
        <v>93205</v>
      </c>
      <c r="OQZ299" s="3">
        <v>93205</v>
      </c>
      <c r="ORA299" s="3">
        <v>93205</v>
      </c>
      <c r="ORB299" s="3">
        <v>93205</v>
      </c>
      <c r="ORC299" s="3">
        <v>93205</v>
      </c>
      <c r="ORD299" s="3">
        <v>93205</v>
      </c>
      <c r="ORE299" s="3">
        <v>93205</v>
      </c>
      <c r="ORF299" s="3">
        <v>93205</v>
      </c>
      <c r="ORG299" s="3">
        <v>93205</v>
      </c>
      <c r="ORH299" s="3">
        <v>93205</v>
      </c>
      <c r="ORI299" s="3">
        <v>93205</v>
      </c>
      <c r="ORJ299" s="3">
        <v>93205</v>
      </c>
      <c r="ORK299" s="3">
        <v>93205</v>
      </c>
      <c r="ORL299" s="3">
        <v>93205</v>
      </c>
      <c r="ORM299" s="3">
        <v>93205</v>
      </c>
      <c r="ORN299" s="3">
        <v>93205</v>
      </c>
      <c r="ORO299" s="3">
        <v>93205</v>
      </c>
      <c r="ORP299" s="3">
        <v>93205</v>
      </c>
      <c r="ORQ299" s="3">
        <v>93205</v>
      </c>
      <c r="ORR299" s="3">
        <v>93205</v>
      </c>
      <c r="ORS299" s="3">
        <v>93205</v>
      </c>
      <c r="ORT299" s="3">
        <v>93205</v>
      </c>
      <c r="ORU299" s="3">
        <v>93205</v>
      </c>
      <c r="ORV299" s="3">
        <v>93205</v>
      </c>
      <c r="ORW299" s="3">
        <v>93205</v>
      </c>
      <c r="ORX299" s="3">
        <v>93205</v>
      </c>
      <c r="ORY299" s="3">
        <v>93205</v>
      </c>
      <c r="ORZ299" s="3">
        <v>93205</v>
      </c>
      <c r="OSA299" s="3">
        <v>93205</v>
      </c>
      <c r="OSB299" s="3">
        <v>93205</v>
      </c>
      <c r="OSC299" s="3">
        <v>93205</v>
      </c>
      <c r="OSD299" s="3">
        <v>93205</v>
      </c>
      <c r="OSE299" s="3">
        <v>93205</v>
      </c>
      <c r="OSF299" s="3">
        <v>93205</v>
      </c>
      <c r="OSG299" s="3">
        <v>93205</v>
      </c>
      <c r="OSH299" s="3">
        <v>93205</v>
      </c>
      <c r="OSI299" s="3">
        <v>93205</v>
      </c>
      <c r="OSJ299" s="3">
        <v>93205</v>
      </c>
      <c r="OSK299" s="3">
        <v>93205</v>
      </c>
      <c r="OSL299" s="3">
        <v>93205</v>
      </c>
      <c r="OSM299" s="3">
        <v>93205</v>
      </c>
      <c r="OSN299" s="3">
        <v>93205</v>
      </c>
      <c r="OSO299" s="3">
        <v>93205</v>
      </c>
      <c r="OSP299" s="3">
        <v>93205</v>
      </c>
      <c r="OSQ299" s="3">
        <v>93205</v>
      </c>
      <c r="OSR299" s="3">
        <v>93205</v>
      </c>
      <c r="OSS299" s="3">
        <v>93205</v>
      </c>
      <c r="OST299" s="3">
        <v>93205</v>
      </c>
      <c r="OSU299" s="3">
        <v>93205</v>
      </c>
      <c r="OSV299" s="3">
        <v>93205</v>
      </c>
      <c r="OSW299" s="3">
        <v>93205</v>
      </c>
      <c r="OSX299" s="3">
        <v>93205</v>
      </c>
      <c r="OSY299" s="3">
        <v>93205</v>
      </c>
      <c r="OSZ299" s="3">
        <v>93205</v>
      </c>
      <c r="OTA299" s="3">
        <v>93205</v>
      </c>
      <c r="OTB299" s="3">
        <v>93205</v>
      </c>
      <c r="OTC299" s="3">
        <v>93205</v>
      </c>
      <c r="OTD299" s="3">
        <v>93205</v>
      </c>
      <c r="OTE299" s="3">
        <v>93205</v>
      </c>
      <c r="OTF299" s="3">
        <v>93205</v>
      </c>
      <c r="OTG299" s="3">
        <v>93205</v>
      </c>
      <c r="OTH299" s="3">
        <v>93205</v>
      </c>
      <c r="OTI299" s="3">
        <v>93205</v>
      </c>
      <c r="OTJ299" s="3">
        <v>93205</v>
      </c>
      <c r="OTK299" s="3">
        <v>93205</v>
      </c>
      <c r="OTL299" s="3">
        <v>93205</v>
      </c>
      <c r="OTM299" s="3">
        <v>93205</v>
      </c>
      <c r="OTN299" s="3">
        <v>93205</v>
      </c>
      <c r="OTO299" s="3">
        <v>93205</v>
      </c>
      <c r="OTP299" s="3">
        <v>93205</v>
      </c>
      <c r="OTQ299" s="3">
        <v>93205</v>
      </c>
      <c r="OTR299" s="3">
        <v>93205</v>
      </c>
      <c r="OTS299" s="3">
        <v>93205</v>
      </c>
      <c r="OTT299" s="3">
        <v>93205</v>
      </c>
      <c r="OTU299" s="3">
        <v>93205</v>
      </c>
      <c r="OTV299" s="3">
        <v>93205</v>
      </c>
      <c r="OTW299" s="3">
        <v>93205</v>
      </c>
      <c r="OTX299" s="3">
        <v>93205</v>
      </c>
      <c r="OTY299" s="3">
        <v>93205</v>
      </c>
      <c r="OTZ299" s="3">
        <v>93205</v>
      </c>
      <c r="OUA299" s="3">
        <v>93205</v>
      </c>
      <c r="OUB299" s="3">
        <v>93205</v>
      </c>
      <c r="OUC299" s="3">
        <v>93205</v>
      </c>
      <c r="OUD299" s="3">
        <v>93205</v>
      </c>
      <c r="OUE299" s="3">
        <v>93205</v>
      </c>
      <c r="OUF299" s="3">
        <v>93205</v>
      </c>
      <c r="OUG299" s="3">
        <v>93205</v>
      </c>
      <c r="OUH299" s="3">
        <v>93205</v>
      </c>
      <c r="OUI299" s="3">
        <v>93205</v>
      </c>
      <c r="OUJ299" s="3">
        <v>93205</v>
      </c>
      <c r="OUK299" s="3">
        <v>93205</v>
      </c>
      <c r="OUL299" s="3">
        <v>93205</v>
      </c>
      <c r="OUM299" s="3">
        <v>93205</v>
      </c>
      <c r="OUN299" s="3">
        <v>93205</v>
      </c>
      <c r="OUO299" s="3">
        <v>93205</v>
      </c>
      <c r="OUP299" s="3">
        <v>93205</v>
      </c>
      <c r="OUQ299" s="3">
        <v>93205</v>
      </c>
      <c r="OUR299" s="3">
        <v>93205</v>
      </c>
      <c r="OUS299" s="3">
        <v>93205</v>
      </c>
      <c r="OUT299" s="3">
        <v>93205</v>
      </c>
      <c r="OUU299" s="3">
        <v>93205</v>
      </c>
      <c r="OUV299" s="3">
        <v>93205</v>
      </c>
      <c r="OUW299" s="3">
        <v>93205</v>
      </c>
      <c r="OUX299" s="3">
        <v>93205</v>
      </c>
      <c r="OUY299" s="3">
        <v>93205</v>
      </c>
      <c r="OUZ299" s="3">
        <v>93205</v>
      </c>
      <c r="OVA299" s="3">
        <v>93205</v>
      </c>
      <c r="OVB299" s="3">
        <v>93205</v>
      </c>
      <c r="OVC299" s="3">
        <v>93205</v>
      </c>
      <c r="OVD299" s="3">
        <v>93205</v>
      </c>
      <c r="OVE299" s="3">
        <v>93205</v>
      </c>
      <c r="OVF299" s="3">
        <v>93205</v>
      </c>
      <c r="OVG299" s="3">
        <v>93205</v>
      </c>
      <c r="OVH299" s="3">
        <v>93205</v>
      </c>
      <c r="OVI299" s="3">
        <v>93205</v>
      </c>
      <c r="OVJ299" s="3">
        <v>93205</v>
      </c>
      <c r="OVK299" s="3">
        <v>93205</v>
      </c>
      <c r="OVL299" s="3">
        <v>93205</v>
      </c>
      <c r="OVM299" s="3">
        <v>93205</v>
      </c>
      <c r="OVN299" s="3">
        <v>93205</v>
      </c>
      <c r="OVO299" s="3">
        <v>93205</v>
      </c>
      <c r="OVP299" s="3">
        <v>93205</v>
      </c>
      <c r="OVQ299" s="3">
        <v>93205</v>
      </c>
      <c r="OVR299" s="3">
        <v>93205</v>
      </c>
      <c r="OVS299" s="3">
        <v>93205</v>
      </c>
      <c r="OVT299" s="3">
        <v>93205</v>
      </c>
      <c r="OVU299" s="3">
        <v>93205</v>
      </c>
      <c r="OVV299" s="3">
        <v>93205</v>
      </c>
      <c r="OVW299" s="3">
        <v>93205</v>
      </c>
      <c r="OVX299" s="3">
        <v>93205</v>
      </c>
      <c r="OVY299" s="3">
        <v>93205</v>
      </c>
      <c r="OVZ299" s="3">
        <v>93205</v>
      </c>
      <c r="OWA299" s="3">
        <v>93205</v>
      </c>
      <c r="OWB299" s="3">
        <v>93205</v>
      </c>
      <c r="OWC299" s="3">
        <v>93205</v>
      </c>
      <c r="OWD299" s="3">
        <v>93205</v>
      </c>
      <c r="OWE299" s="3">
        <v>93205</v>
      </c>
      <c r="OWF299" s="3">
        <v>93205</v>
      </c>
      <c r="OWG299" s="3">
        <v>93205</v>
      </c>
      <c r="OWH299" s="3">
        <v>93205</v>
      </c>
      <c r="OWI299" s="3">
        <v>93205</v>
      </c>
      <c r="OWJ299" s="3">
        <v>93205</v>
      </c>
      <c r="OWK299" s="3">
        <v>93205</v>
      </c>
      <c r="OWL299" s="3">
        <v>93205</v>
      </c>
      <c r="OWM299" s="3">
        <v>93205</v>
      </c>
      <c r="OWN299" s="3">
        <v>93205</v>
      </c>
      <c r="OWO299" s="3">
        <v>93205</v>
      </c>
      <c r="OWP299" s="3">
        <v>93205</v>
      </c>
      <c r="OWQ299" s="3">
        <v>93205</v>
      </c>
      <c r="OWR299" s="3">
        <v>93205</v>
      </c>
      <c r="OWS299" s="3">
        <v>93205</v>
      </c>
      <c r="OWT299" s="3">
        <v>93205</v>
      </c>
      <c r="OWU299" s="3">
        <v>93205</v>
      </c>
      <c r="OWV299" s="3">
        <v>93205</v>
      </c>
      <c r="OWW299" s="3">
        <v>93205</v>
      </c>
      <c r="OWX299" s="3">
        <v>93205</v>
      </c>
      <c r="OWY299" s="3">
        <v>93205</v>
      </c>
      <c r="OWZ299" s="3">
        <v>93205</v>
      </c>
      <c r="OXA299" s="3">
        <v>93205</v>
      </c>
      <c r="OXB299" s="3">
        <v>93205</v>
      </c>
      <c r="OXC299" s="3">
        <v>93205</v>
      </c>
      <c r="OXD299" s="3">
        <v>93205</v>
      </c>
      <c r="OXE299" s="3">
        <v>93205</v>
      </c>
      <c r="OXF299" s="3">
        <v>93205</v>
      </c>
      <c r="OXG299" s="3">
        <v>93205</v>
      </c>
      <c r="OXH299" s="3">
        <v>93205</v>
      </c>
      <c r="OXI299" s="3">
        <v>93205</v>
      </c>
      <c r="OXJ299" s="3">
        <v>93205</v>
      </c>
      <c r="OXK299" s="3">
        <v>93205</v>
      </c>
      <c r="OXL299" s="3">
        <v>93205</v>
      </c>
      <c r="OXM299" s="3">
        <v>93205</v>
      </c>
      <c r="OXN299" s="3">
        <v>93205</v>
      </c>
      <c r="OXO299" s="3">
        <v>93205</v>
      </c>
      <c r="OXP299" s="3">
        <v>93205</v>
      </c>
      <c r="OXQ299" s="3">
        <v>93205</v>
      </c>
      <c r="OXR299" s="3">
        <v>93205</v>
      </c>
      <c r="OXS299" s="3">
        <v>93205</v>
      </c>
      <c r="OXT299" s="3">
        <v>93205</v>
      </c>
      <c r="OXU299" s="3">
        <v>93205</v>
      </c>
      <c r="OXV299" s="3">
        <v>93205</v>
      </c>
      <c r="OXW299" s="3">
        <v>93205</v>
      </c>
      <c r="OXX299" s="3">
        <v>93205</v>
      </c>
      <c r="OXY299" s="3">
        <v>93205</v>
      </c>
      <c r="OXZ299" s="3">
        <v>93205</v>
      </c>
      <c r="OYA299" s="3">
        <v>93205</v>
      </c>
      <c r="OYB299" s="3">
        <v>93205</v>
      </c>
      <c r="OYC299" s="3">
        <v>93205</v>
      </c>
      <c r="OYD299" s="3">
        <v>93205</v>
      </c>
      <c r="OYE299" s="3">
        <v>93205</v>
      </c>
      <c r="OYF299" s="3">
        <v>93205</v>
      </c>
      <c r="OYG299" s="3">
        <v>93205</v>
      </c>
      <c r="OYH299" s="3">
        <v>93205</v>
      </c>
      <c r="OYI299" s="3">
        <v>93205</v>
      </c>
      <c r="OYJ299" s="3">
        <v>93205</v>
      </c>
      <c r="OYK299" s="3">
        <v>93205</v>
      </c>
      <c r="OYL299" s="3">
        <v>93205</v>
      </c>
      <c r="OYM299" s="3">
        <v>93205</v>
      </c>
      <c r="OYN299" s="3">
        <v>93205</v>
      </c>
      <c r="OYO299" s="3">
        <v>93205</v>
      </c>
      <c r="OYP299" s="3">
        <v>93205</v>
      </c>
      <c r="OYQ299" s="3">
        <v>93205</v>
      </c>
      <c r="OYR299" s="3">
        <v>93205</v>
      </c>
      <c r="OYS299" s="3">
        <v>93205</v>
      </c>
      <c r="OYT299" s="3">
        <v>93205</v>
      </c>
      <c r="OYU299" s="3">
        <v>93205</v>
      </c>
      <c r="OYV299" s="3">
        <v>93205</v>
      </c>
      <c r="OYW299" s="3">
        <v>93205</v>
      </c>
      <c r="OYX299" s="3">
        <v>93205</v>
      </c>
      <c r="OYY299" s="3">
        <v>93205</v>
      </c>
      <c r="OYZ299" s="3">
        <v>93205</v>
      </c>
      <c r="OZA299" s="3">
        <v>93205</v>
      </c>
      <c r="OZB299" s="3">
        <v>93205</v>
      </c>
      <c r="OZC299" s="3">
        <v>93205</v>
      </c>
      <c r="OZD299" s="3">
        <v>93205</v>
      </c>
      <c r="OZE299" s="3">
        <v>93205</v>
      </c>
      <c r="OZF299" s="3">
        <v>93205</v>
      </c>
      <c r="OZG299" s="3">
        <v>93205</v>
      </c>
      <c r="OZH299" s="3">
        <v>93205</v>
      </c>
      <c r="OZI299" s="3">
        <v>93205</v>
      </c>
      <c r="OZJ299" s="3">
        <v>93205</v>
      </c>
      <c r="OZK299" s="3">
        <v>93205</v>
      </c>
      <c r="OZL299" s="3">
        <v>93205</v>
      </c>
      <c r="OZM299" s="3">
        <v>93205</v>
      </c>
      <c r="OZN299" s="3">
        <v>93205</v>
      </c>
      <c r="OZO299" s="3">
        <v>93205</v>
      </c>
      <c r="OZP299" s="3">
        <v>93205</v>
      </c>
      <c r="OZQ299" s="3">
        <v>93205</v>
      </c>
      <c r="OZR299" s="3">
        <v>93205</v>
      </c>
      <c r="OZS299" s="3">
        <v>93205</v>
      </c>
      <c r="OZT299" s="3">
        <v>93205</v>
      </c>
      <c r="OZU299" s="3">
        <v>93205</v>
      </c>
      <c r="OZV299" s="3">
        <v>93205</v>
      </c>
      <c r="OZW299" s="3">
        <v>93205</v>
      </c>
      <c r="OZX299" s="3">
        <v>93205</v>
      </c>
      <c r="OZY299" s="3">
        <v>93205</v>
      </c>
      <c r="OZZ299" s="3">
        <v>93205</v>
      </c>
      <c r="PAA299" s="3">
        <v>93205</v>
      </c>
      <c r="PAB299" s="3">
        <v>93205</v>
      </c>
      <c r="PAC299" s="3">
        <v>93205</v>
      </c>
      <c r="PAD299" s="3">
        <v>93205</v>
      </c>
      <c r="PAE299" s="3">
        <v>93205</v>
      </c>
      <c r="PAF299" s="3">
        <v>93205</v>
      </c>
      <c r="PAG299" s="3">
        <v>93205</v>
      </c>
      <c r="PAH299" s="3">
        <v>93205</v>
      </c>
      <c r="PAI299" s="3">
        <v>93205</v>
      </c>
      <c r="PAJ299" s="3">
        <v>93205</v>
      </c>
      <c r="PAK299" s="3">
        <v>93205</v>
      </c>
      <c r="PAL299" s="3">
        <v>93205</v>
      </c>
      <c r="PAM299" s="3">
        <v>93205</v>
      </c>
      <c r="PAN299" s="3">
        <v>93205</v>
      </c>
      <c r="PAO299" s="3">
        <v>93205</v>
      </c>
      <c r="PAP299" s="3">
        <v>93205</v>
      </c>
      <c r="PAQ299" s="3">
        <v>93205</v>
      </c>
      <c r="PAR299" s="3">
        <v>93205</v>
      </c>
      <c r="PAS299" s="3">
        <v>93205</v>
      </c>
      <c r="PAT299" s="3">
        <v>93205</v>
      </c>
      <c r="PAU299" s="3">
        <v>93205</v>
      </c>
      <c r="PAV299" s="3">
        <v>93205</v>
      </c>
      <c r="PAW299" s="3">
        <v>93205</v>
      </c>
      <c r="PAX299" s="3">
        <v>93205</v>
      </c>
      <c r="PAY299" s="3">
        <v>93205</v>
      </c>
      <c r="PAZ299" s="3">
        <v>93205</v>
      </c>
      <c r="PBA299" s="3">
        <v>93205</v>
      </c>
      <c r="PBB299" s="3">
        <v>93205</v>
      </c>
      <c r="PBC299" s="3">
        <v>93205</v>
      </c>
      <c r="PBD299" s="3">
        <v>93205</v>
      </c>
      <c r="PBE299" s="3">
        <v>93205</v>
      </c>
      <c r="PBF299" s="3">
        <v>93205</v>
      </c>
      <c r="PBG299" s="3">
        <v>93205</v>
      </c>
      <c r="PBH299" s="3">
        <v>93205</v>
      </c>
      <c r="PBI299" s="3">
        <v>93205</v>
      </c>
      <c r="PBJ299" s="3">
        <v>93205</v>
      </c>
      <c r="PBK299" s="3">
        <v>93205</v>
      </c>
      <c r="PBL299" s="3">
        <v>93205</v>
      </c>
      <c r="PBM299" s="3">
        <v>93205</v>
      </c>
      <c r="PBN299" s="3">
        <v>93205</v>
      </c>
      <c r="PBO299" s="3">
        <v>93205</v>
      </c>
      <c r="PBP299" s="3">
        <v>93205</v>
      </c>
      <c r="PBQ299" s="3">
        <v>93205</v>
      </c>
      <c r="PBR299" s="3">
        <v>93205</v>
      </c>
      <c r="PBS299" s="3">
        <v>93205</v>
      </c>
      <c r="PBT299" s="3">
        <v>93205</v>
      </c>
      <c r="PBU299" s="3">
        <v>93205</v>
      </c>
      <c r="PBV299" s="3">
        <v>93205</v>
      </c>
      <c r="PBW299" s="3">
        <v>93205</v>
      </c>
      <c r="PBX299" s="3">
        <v>93205</v>
      </c>
      <c r="PBY299" s="3">
        <v>93205</v>
      </c>
      <c r="PBZ299" s="3">
        <v>93205</v>
      </c>
      <c r="PCA299" s="3">
        <v>93205</v>
      </c>
      <c r="PCB299" s="3">
        <v>93205</v>
      </c>
      <c r="PCC299" s="3">
        <v>93205</v>
      </c>
      <c r="PCD299" s="3">
        <v>93205</v>
      </c>
      <c r="PCE299" s="3">
        <v>93205</v>
      </c>
      <c r="PCF299" s="3">
        <v>93205</v>
      </c>
      <c r="PCG299" s="3">
        <v>93205</v>
      </c>
      <c r="PCH299" s="3">
        <v>93205</v>
      </c>
      <c r="PCI299" s="3">
        <v>93205</v>
      </c>
      <c r="PCJ299" s="3">
        <v>93205</v>
      </c>
      <c r="PCK299" s="3">
        <v>93205</v>
      </c>
      <c r="PCL299" s="3">
        <v>93205</v>
      </c>
      <c r="PCM299" s="3">
        <v>93205</v>
      </c>
      <c r="PCN299" s="3">
        <v>93205</v>
      </c>
      <c r="PCO299" s="3">
        <v>93205</v>
      </c>
      <c r="PCP299" s="3">
        <v>93205</v>
      </c>
      <c r="PCQ299" s="3">
        <v>93205</v>
      </c>
      <c r="PCR299" s="3">
        <v>93205</v>
      </c>
      <c r="PCS299" s="3">
        <v>93205</v>
      </c>
      <c r="PCT299" s="3">
        <v>93205</v>
      </c>
      <c r="PCU299" s="3">
        <v>93205</v>
      </c>
      <c r="PCV299" s="3">
        <v>93205</v>
      </c>
      <c r="PCW299" s="3">
        <v>93205</v>
      </c>
      <c r="PCX299" s="3">
        <v>93205</v>
      </c>
      <c r="PCY299" s="3">
        <v>93205</v>
      </c>
      <c r="PCZ299" s="3">
        <v>93205</v>
      </c>
      <c r="PDA299" s="3">
        <v>93205</v>
      </c>
      <c r="PDB299" s="3">
        <v>93205</v>
      </c>
      <c r="PDC299" s="3">
        <v>93205</v>
      </c>
      <c r="PDD299" s="3">
        <v>93205</v>
      </c>
      <c r="PDE299" s="3">
        <v>93205</v>
      </c>
      <c r="PDF299" s="3">
        <v>93205</v>
      </c>
      <c r="PDG299" s="3">
        <v>93205</v>
      </c>
      <c r="PDH299" s="3">
        <v>93205</v>
      </c>
      <c r="PDI299" s="3">
        <v>93205</v>
      </c>
      <c r="PDJ299" s="3">
        <v>93205</v>
      </c>
      <c r="PDK299" s="3">
        <v>93205</v>
      </c>
      <c r="PDL299" s="3">
        <v>93205</v>
      </c>
      <c r="PDM299" s="3">
        <v>93205</v>
      </c>
      <c r="PDN299" s="3">
        <v>93205</v>
      </c>
      <c r="PDO299" s="3">
        <v>93205</v>
      </c>
      <c r="PDP299" s="3">
        <v>93205</v>
      </c>
      <c r="PDQ299" s="3">
        <v>93205</v>
      </c>
      <c r="PDR299" s="3">
        <v>93205</v>
      </c>
      <c r="PDS299" s="3">
        <v>93205</v>
      </c>
      <c r="PDT299" s="3">
        <v>93205</v>
      </c>
      <c r="PDU299" s="3">
        <v>93205</v>
      </c>
      <c r="PDV299" s="3">
        <v>93205</v>
      </c>
      <c r="PDW299" s="3">
        <v>93205</v>
      </c>
      <c r="PDX299" s="3">
        <v>93205</v>
      </c>
      <c r="PDY299" s="3">
        <v>93205</v>
      </c>
      <c r="PDZ299" s="3">
        <v>93205</v>
      </c>
      <c r="PEA299" s="3">
        <v>93205</v>
      </c>
      <c r="PEB299" s="3">
        <v>93205</v>
      </c>
      <c r="PEC299" s="3">
        <v>93205</v>
      </c>
      <c r="PED299" s="3">
        <v>93205</v>
      </c>
      <c r="PEE299" s="3">
        <v>93205</v>
      </c>
      <c r="PEF299" s="3">
        <v>93205</v>
      </c>
      <c r="PEG299" s="3">
        <v>93205</v>
      </c>
      <c r="PEH299" s="3">
        <v>93205</v>
      </c>
      <c r="PEI299" s="3">
        <v>93205</v>
      </c>
      <c r="PEJ299" s="3">
        <v>93205</v>
      </c>
      <c r="PEK299" s="3">
        <v>93205</v>
      </c>
      <c r="PEL299" s="3">
        <v>93205</v>
      </c>
      <c r="PEM299" s="3">
        <v>93205</v>
      </c>
      <c r="PEN299" s="3">
        <v>93205</v>
      </c>
      <c r="PEO299" s="3">
        <v>93205</v>
      </c>
      <c r="PEP299" s="3">
        <v>93205</v>
      </c>
      <c r="PEQ299" s="3">
        <v>93205</v>
      </c>
      <c r="PER299" s="3">
        <v>93205</v>
      </c>
      <c r="PES299" s="3">
        <v>93205</v>
      </c>
      <c r="PET299" s="3">
        <v>93205</v>
      </c>
      <c r="PEU299" s="3">
        <v>93205</v>
      </c>
      <c r="PEV299" s="3">
        <v>93205</v>
      </c>
      <c r="PEW299" s="3">
        <v>93205</v>
      </c>
      <c r="PEX299" s="3">
        <v>93205</v>
      </c>
      <c r="PEY299" s="3">
        <v>93205</v>
      </c>
      <c r="PEZ299" s="3">
        <v>93205</v>
      </c>
      <c r="PFA299" s="3">
        <v>93205</v>
      </c>
      <c r="PFB299" s="3">
        <v>93205</v>
      </c>
      <c r="PFC299" s="3">
        <v>93205</v>
      </c>
      <c r="PFD299" s="3">
        <v>93205</v>
      </c>
      <c r="PFE299" s="3">
        <v>93205</v>
      </c>
      <c r="PFF299" s="3">
        <v>93205</v>
      </c>
      <c r="PFG299" s="3">
        <v>93205</v>
      </c>
      <c r="PFH299" s="3">
        <v>93205</v>
      </c>
      <c r="PFI299" s="3">
        <v>93205</v>
      </c>
      <c r="PFJ299" s="3">
        <v>93205</v>
      </c>
      <c r="PFK299" s="3">
        <v>93205</v>
      </c>
      <c r="PFL299" s="3">
        <v>93205</v>
      </c>
      <c r="PFM299" s="3">
        <v>93205</v>
      </c>
      <c r="PFN299" s="3">
        <v>93205</v>
      </c>
      <c r="PFO299" s="3">
        <v>93205</v>
      </c>
      <c r="PFP299" s="3">
        <v>93205</v>
      </c>
      <c r="PFQ299" s="3">
        <v>93205</v>
      </c>
      <c r="PFR299" s="3">
        <v>93205</v>
      </c>
      <c r="PFS299" s="3">
        <v>93205</v>
      </c>
      <c r="PFT299" s="3">
        <v>93205</v>
      </c>
      <c r="PFU299" s="3">
        <v>93205</v>
      </c>
      <c r="PFV299" s="3">
        <v>93205</v>
      </c>
      <c r="PFW299" s="3">
        <v>93205</v>
      </c>
      <c r="PFX299" s="3">
        <v>93205</v>
      </c>
      <c r="PFY299" s="3">
        <v>93205</v>
      </c>
      <c r="PFZ299" s="3">
        <v>93205</v>
      </c>
      <c r="PGA299" s="3">
        <v>93205</v>
      </c>
      <c r="PGB299" s="3">
        <v>93205</v>
      </c>
      <c r="PGC299" s="3">
        <v>93205</v>
      </c>
      <c r="PGD299" s="3">
        <v>93205</v>
      </c>
      <c r="PGE299" s="3">
        <v>93205</v>
      </c>
      <c r="PGF299" s="3">
        <v>93205</v>
      </c>
      <c r="PGG299" s="3">
        <v>93205</v>
      </c>
      <c r="PGH299" s="3">
        <v>93205</v>
      </c>
      <c r="PGI299" s="3">
        <v>93205</v>
      </c>
      <c r="PGJ299" s="3">
        <v>93205</v>
      </c>
      <c r="PGK299" s="3">
        <v>93205</v>
      </c>
      <c r="PGL299" s="3">
        <v>93205</v>
      </c>
      <c r="PGM299" s="3">
        <v>93205</v>
      </c>
      <c r="PGN299" s="3">
        <v>93205</v>
      </c>
      <c r="PGO299" s="3">
        <v>93205</v>
      </c>
      <c r="PGP299" s="3">
        <v>93205</v>
      </c>
      <c r="PGQ299" s="3">
        <v>93205</v>
      </c>
      <c r="PGR299" s="3">
        <v>93205</v>
      </c>
      <c r="PGS299" s="3">
        <v>93205</v>
      </c>
      <c r="PGT299" s="3">
        <v>93205</v>
      </c>
      <c r="PGU299" s="3">
        <v>93205</v>
      </c>
      <c r="PGV299" s="3">
        <v>93205</v>
      </c>
      <c r="PGW299" s="3">
        <v>93205</v>
      </c>
      <c r="PGX299" s="3">
        <v>93205</v>
      </c>
      <c r="PGY299" s="3">
        <v>93205</v>
      </c>
      <c r="PGZ299" s="3">
        <v>93205</v>
      </c>
      <c r="PHA299" s="3">
        <v>93205</v>
      </c>
      <c r="PHB299" s="3">
        <v>93205</v>
      </c>
      <c r="PHC299" s="3">
        <v>93205</v>
      </c>
      <c r="PHD299" s="3">
        <v>93205</v>
      </c>
      <c r="PHE299" s="3">
        <v>93205</v>
      </c>
      <c r="PHF299" s="3">
        <v>93205</v>
      </c>
      <c r="PHG299" s="3">
        <v>93205</v>
      </c>
      <c r="PHH299" s="3">
        <v>93205</v>
      </c>
      <c r="PHI299" s="3">
        <v>93205</v>
      </c>
      <c r="PHJ299" s="3">
        <v>93205</v>
      </c>
      <c r="PHK299" s="3">
        <v>93205</v>
      </c>
      <c r="PHL299" s="3">
        <v>93205</v>
      </c>
      <c r="PHM299" s="3">
        <v>93205</v>
      </c>
      <c r="PHN299" s="3">
        <v>93205</v>
      </c>
      <c r="PHO299" s="3">
        <v>93205</v>
      </c>
      <c r="PHP299" s="3">
        <v>93205</v>
      </c>
      <c r="PHQ299" s="3">
        <v>93205</v>
      </c>
      <c r="PHR299" s="3">
        <v>93205</v>
      </c>
      <c r="PHS299" s="3">
        <v>93205</v>
      </c>
      <c r="PHT299" s="3">
        <v>93205</v>
      </c>
      <c r="PHU299" s="3">
        <v>93205</v>
      </c>
      <c r="PHV299" s="3">
        <v>93205</v>
      </c>
      <c r="PHW299" s="3">
        <v>93205</v>
      </c>
      <c r="PHX299" s="3">
        <v>93205</v>
      </c>
      <c r="PHY299" s="3">
        <v>93205</v>
      </c>
      <c r="PHZ299" s="3">
        <v>93205</v>
      </c>
      <c r="PIA299" s="3">
        <v>93205</v>
      </c>
      <c r="PIB299" s="3">
        <v>93205</v>
      </c>
      <c r="PIC299" s="3">
        <v>93205</v>
      </c>
      <c r="PID299" s="3">
        <v>93205</v>
      </c>
      <c r="PIE299" s="3">
        <v>93205</v>
      </c>
      <c r="PIF299" s="3">
        <v>93205</v>
      </c>
      <c r="PIG299" s="3">
        <v>93205</v>
      </c>
      <c r="PIH299" s="3">
        <v>93205</v>
      </c>
      <c r="PII299" s="3">
        <v>93205</v>
      </c>
      <c r="PIJ299" s="3">
        <v>93205</v>
      </c>
      <c r="PIK299" s="3">
        <v>93205</v>
      </c>
      <c r="PIL299" s="3">
        <v>93205</v>
      </c>
      <c r="PIM299" s="3">
        <v>93205</v>
      </c>
      <c r="PIN299" s="3">
        <v>93205</v>
      </c>
      <c r="PIO299" s="3">
        <v>93205</v>
      </c>
      <c r="PIP299" s="3">
        <v>93205</v>
      </c>
      <c r="PIQ299" s="3">
        <v>93205</v>
      </c>
      <c r="PIR299" s="3">
        <v>93205</v>
      </c>
      <c r="PIS299" s="3">
        <v>93205</v>
      </c>
      <c r="PIT299" s="3">
        <v>93205</v>
      </c>
      <c r="PIU299" s="3">
        <v>93205</v>
      </c>
      <c r="PIV299" s="3">
        <v>93205</v>
      </c>
      <c r="PIW299" s="3">
        <v>93205</v>
      </c>
      <c r="PIX299" s="3">
        <v>93205</v>
      </c>
      <c r="PIY299" s="3">
        <v>93205</v>
      </c>
      <c r="PIZ299" s="3">
        <v>93205</v>
      </c>
      <c r="PJA299" s="3">
        <v>93205</v>
      </c>
      <c r="PJB299" s="3">
        <v>93205</v>
      </c>
      <c r="PJC299" s="3">
        <v>93205</v>
      </c>
      <c r="PJD299" s="3">
        <v>93205</v>
      </c>
      <c r="PJE299" s="3">
        <v>93205</v>
      </c>
      <c r="PJF299" s="3">
        <v>93205</v>
      </c>
      <c r="PJG299" s="3">
        <v>93205</v>
      </c>
      <c r="PJH299" s="3">
        <v>93205</v>
      </c>
      <c r="PJI299" s="3">
        <v>93205</v>
      </c>
      <c r="PJJ299" s="3">
        <v>93205</v>
      </c>
      <c r="PJK299" s="3">
        <v>93205</v>
      </c>
      <c r="PJL299" s="3">
        <v>93205</v>
      </c>
      <c r="PJM299" s="3">
        <v>93205</v>
      </c>
      <c r="PJN299" s="3">
        <v>93205</v>
      </c>
      <c r="PJO299" s="3">
        <v>93205</v>
      </c>
      <c r="PJP299" s="3">
        <v>93205</v>
      </c>
      <c r="PJQ299" s="3">
        <v>93205</v>
      </c>
      <c r="PJR299" s="3">
        <v>93205</v>
      </c>
      <c r="PJS299" s="3">
        <v>93205</v>
      </c>
      <c r="PJT299" s="3">
        <v>93205</v>
      </c>
      <c r="PJU299" s="3">
        <v>93205</v>
      </c>
      <c r="PJV299" s="3">
        <v>93205</v>
      </c>
      <c r="PJW299" s="3">
        <v>93205</v>
      </c>
      <c r="PJX299" s="3">
        <v>93205</v>
      </c>
      <c r="PJY299" s="3">
        <v>93205</v>
      </c>
      <c r="PJZ299" s="3">
        <v>93205</v>
      </c>
      <c r="PKA299" s="3">
        <v>93205</v>
      </c>
      <c r="PKB299" s="3">
        <v>93205</v>
      </c>
      <c r="PKC299" s="3">
        <v>93205</v>
      </c>
      <c r="PKD299" s="3">
        <v>93205</v>
      </c>
      <c r="PKE299" s="3">
        <v>93205</v>
      </c>
      <c r="PKF299" s="3">
        <v>93205</v>
      </c>
      <c r="PKG299" s="3">
        <v>93205</v>
      </c>
      <c r="PKH299" s="3">
        <v>93205</v>
      </c>
      <c r="PKI299" s="3">
        <v>93205</v>
      </c>
      <c r="PKJ299" s="3">
        <v>93205</v>
      </c>
      <c r="PKK299" s="3">
        <v>93205</v>
      </c>
      <c r="PKL299" s="3">
        <v>93205</v>
      </c>
      <c r="PKM299" s="3">
        <v>93205</v>
      </c>
      <c r="PKN299" s="3">
        <v>93205</v>
      </c>
      <c r="PKO299" s="3">
        <v>93205</v>
      </c>
      <c r="PKP299" s="3">
        <v>93205</v>
      </c>
      <c r="PKQ299" s="3">
        <v>93205</v>
      </c>
      <c r="PKR299" s="3">
        <v>93205</v>
      </c>
      <c r="PKS299" s="3">
        <v>93205</v>
      </c>
      <c r="PKT299" s="3">
        <v>93205</v>
      </c>
      <c r="PKU299" s="3">
        <v>93205</v>
      </c>
      <c r="PKV299" s="3">
        <v>93205</v>
      </c>
      <c r="PKW299" s="3">
        <v>93205</v>
      </c>
      <c r="PKX299" s="3">
        <v>93205</v>
      </c>
      <c r="PKY299" s="3">
        <v>93205</v>
      </c>
      <c r="PKZ299" s="3">
        <v>93205</v>
      </c>
      <c r="PLA299" s="3">
        <v>93205</v>
      </c>
      <c r="PLB299" s="3">
        <v>93205</v>
      </c>
      <c r="PLC299" s="3">
        <v>93205</v>
      </c>
      <c r="PLD299" s="3">
        <v>93205</v>
      </c>
      <c r="PLE299" s="3">
        <v>93205</v>
      </c>
      <c r="PLF299" s="3">
        <v>93205</v>
      </c>
      <c r="PLG299" s="3">
        <v>93205</v>
      </c>
      <c r="PLH299" s="3">
        <v>93205</v>
      </c>
      <c r="PLI299" s="3">
        <v>93205</v>
      </c>
      <c r="PLJ299" s="3">
        <v>93205</v>
      </c>
      <c r="PLK299" s="3">
        <v>93205</v>
      </c>
      <c r="PLL299" s="3">
        <v>93205</v>
      </c>
      <c r="PLM299" s="3">
        <v>93205</v>
      </c>
      <c r="PLN299" s="3">
        <v>93205</v>
      </c>
      <c r="PLO299" s="3">
        <v>93205</v>
      </c>
      <c r="PLP299" s="3">
        <v>93205</v>
      </c>
      <c r="PLQ299" s="3">
        <v>93205</v>
      </c>
      <c r="PLR299" s="3">
        <v>93205</v>
      </c>
      <c r="PLS299" s="3">
        <v>93205</v>
      </c>
      <c r="PLT299" s="3">
        <v>93205</v>
      </c>
      <c r="PLU299" s="3">
        <v>93205</v>
      </c>
      <c r="PLV299" s="3">
        <v>93205</v>
      </c>
      <c r="PLW299" s="3">
        <v>93205</v>
      </c>
      <c r="PLX299" s="3">
        <v>93205</v>
      </c>
      <c r="PLY299" s="3">
        <v>93205</v>
      </c>
      <c r="PLZ299" s="3">
        <v>93205</v>
      </c>
      <c r="PMA299" s="3">
        <v>93205</v>
      </c>
      <c r="PMB299" s="3">
        <v>93205</v>
      </c>
      <c r="PMC299" s="3">
        <v>93205</v>
      </c>
      <c r="PMD299" s="3">
        <v>93205</v>
      </c>
      <c r="PME299" s="3">
        <v>93205</v>
      </c>
      <c r="PMF299" s="3">
        <v>93205</v>
      </c>
      <c r="PMG299" s="3">
        <v>93205</v>
      </c>
      <c r="PMH299" s="3">
        <v>93205</v>
      </c>
      <c r="PMI299" s="3">
        <v>93205</v>
      </c>
      <c r="PMJ299" s="3">
        <v>93205</v>
      </c>
      <c r="PMK299" s="3">
        <v>93205</v>
      </c>
      <c r="PML299" s="3">
        <v>93205</v>
      </c>
      <c r="PMM299" s="3">
        <v>93205</v>
      </c>
      <c r="PMN299" s="3">
        <v>93205</v>
      </c>
      <c r="PMO299" s="3">
        <v>93205</v>
      </c>
      <c r="PMP299" s="3">
        <v>93205</v>
      </c>
      <c r="PMQ299" s="3">
        <v>93205</v>
      </c>
      <c r="PMR299" s="3">
        <v>93205</v>
      </c>
      <c r="PMS299" s="3">
        <v>93205</v>
      </c>
      <c r="PMT299" s="3">
        <v>93205</v>
      </c>
      <c r="PMU299" s="3">
        <v>93205</v>
      </c>
      <c r="PMV299" s="3">
        <v>93205</v>
      </c>
      <c r="PMW299" s="3">
        <v>93205</v>
      </c>
      <c r="PMX299" s="3">
        <v>93205</v>
      </c>
      <c r="PMY299" s="3">
        <v>93205</v>
      </c>
      <c r="PMZ299" s="3">
        <v>93205</v>
      </c>
      <c r="PNA299" s="3">
        <v>93205</v>
      </c>
      <c r="PNB299" s="3">
        <v>93205</v>
      </c>
      <c r="PNC299" s="3">
        <v>93205</v>
      </c>
      <c r="PND299" s="3">
        <v>93205</v>
      </c>
      <c r="PNE299" s="3">
        <v>93205</v>
      </c>
      <c r="PNF299" s="3">
        <v>93205</v>
      </c>
      <c r="PNG299" s="3">
        <v>93205</v>
      </c>
      <c r="PNH299" s="3">
        <v>93205</v>
      </c>
      <c r="PNI299" s="3">
        <v>93205</v>
      </c>
      <c r="PNJ299" s="3">
        <v>93205</v>
      </c>
      <c r="PNK299" s="3">
        <v>93205</v>
      </c>
      <c r="PNL299" s="3">
        <v>93205</v>
      </c>
      <c r="PNM299" s="3">
        <v>93205</v>
      </c>
      <c r="PNN299" s="3">
        <v>93205</v>
      </c>
      <c r="PNO299" s="3">
        <v>93205</v>
      </c>
      <c r="PNP299" s="3">
        <v>93205</v>
      </c>
      <c r="PNQ299" s="3">
        <v>93205</v>
      </c>
      <c r="PNR299" s="3">
        <v>93205</v>
      </c>
      <c r="PNS299" s="3">
        <v>93205</v>
      </c>
      <c r="PNT299" s="3">
        <v>93205</v>
      </c>
      <c r="PNU299" s="3">
        <v>93205</v>
      </c>
      <c r="PNV299" s="3">
        <v>93205</v>
      </c>
      <c r="PNW299" s="3">
        <v>93205</v>
      </c>
      <c r="PNX299" s="3">
        <v>93205</v>
      </c>
      <c r="PNY299" s="3">
        <v>93205</v>
      </c>
      <c r="PNZ299" s="3">
        <v>93205</v>
      </c>
      <c r="POA299" s="3">
        <v>93205</v>
      </c>
      <c r="POB299" s="3">
        <v>93205</v>
      </c>
      <c r="POC299" s="3">
        <v>93205</v>
      </c>
      <c r="POD299" s="3">
        <v>93205</v>
      </c>
      <c r="POE299" s="3">
        <v>93205</v>
      </c>
      <c r="POF299" s="3">
        <v>93205</v>
      </c>
      <c r="POG299" s="3">
        <v>93205</v>
      </c>
      <c r="POH299" s="3">
        <v>93205</v>
      </c>
      <c r="POI299" s="3">
        <v>93205</v>
      </c>
      <c r="POJ299" s="3">
        <v>93205</v>
      </c>
      <c r="POK299" s="3">
        <v>93205</v>
      </c>
      <c r="POL299" s="3">
        <v>93205</v>
      </c>
      <c r="POM299" s="3">
        <v>93205</v>
      </c>
      <c r="PON299" s="3">
        <v>93205</v>
      </c>
      <c r="POO299" s="3">
        <v>93205</v>
      </c>
      <c r="POP299" s="3">
        <v>93205</v>
      </c>
      <c r="POQ299" s="3">
        <v>93205</v>
      </c>
      <c r="POR299" s="3">
        <v>93205</v>
      </c>
      <c r="POS299" s="3">
        <v>93205</v>
      </c>
      <c r="POT299" s="3">
        <v>93205</v>
      </c>
      <c r="POU299" s="3">
        <v>93205</v>
      </c>
      <c r="POV299" s="3">
        <v>93205</v>
      </c>
      <c r="POW299" s="3">
        <v>93205</v>
      </c>
      <c r="POX299" s="3">
        <v>93205</v>
      </c>
      <c r="POY299" s="3">
        <v>93205</v>
      </c>
      <c r="POZ299" s="3">
        <v>93205</v>
      </c>
      <c r="PPA299" s="3">
        <v>93205</v>
      </c>
      <c r="PPB299" s="3">
        <v>93205</v>
      </c>
      <c r="PPC299" s="3">
        <v>93205</v>
      </c>
      <c r="PPD299" s="3">
        <v>93205</v>
      </c>
      <c r="PPE299" s="3">
        <v>93205</v>
      </c>
      <c r="PPF299" s="3">
        <v>93205</v>
      </c>
      <c r="PPG299" s="3">
        <v>93205</v>
      </c>
      <c r="PPH299" s="3">
        <v>93205</v>
      </c>
      <c r="PPI299" s="3">
        <v>93205</v>
      </c>
      <c r="PPJ299" s="3">
        <v>93205</v>
      </c>
      <c r="PPK299" s="3">
        <v>93205</v>
      </c>
      <c r="PPL299" s="3">
        <v>93205</v>
      </c>
      <c r="PPM299" s="3">
        <v>93205</v>
      </c>
      <c r="PPN299" s="3">
        <v>93205</v>
      </c>
      <c r="PPO299" s="3">
        <v>93205</v>
      </c>
      <c r="PPP299" s="3">
        <v>93205</v>
      </c>
      <c r="PPQ299" s="3">
        <v>93205</v>
      </c>
      <c r="PPR299" s="3">
        <v>93205</v>
      </c>
      <c r="PPS299" s="3">
        <v>93205</v>
      </c>
      <c r="PPT299" s="3">
        <v>93205</v>
      </c>
      <c r="PPU299" s="3">
        <v>93205</v>
      </c>
      <c r="PPV299" s="3">
        <v>93205</v>
      </c>
      <c r="PPW299" s="3">
        <v>93205</v>
      </c>
      <c r="PPX299" s="3">
        <v>93205</v>
      </c>
      <c r="PPY299" s="3">
        <v>93205</v>
      </c>
      <c r="PPZ299" s="3">
        <v>93205</v>
      </c>
      <c r="PQA299" s="3">
        <v>93205</v>
      </c>
      <c r="PQB299" s="3">
        <v>93205</v>
      </c>
      <c r="PQC299" s="3">
        <v>93205</v>
      </c>
      <c r="PQD299" s="3">
        <v>93205</v>
      </c>
      <c r="PQE299" s="3">
        <v>93205</v>
      </c>
      <c r="PQF299" s="3">
        <v>93205</v>
      </c>
      <c r="PQG299" s="3">
        <v>93205</v>
      </c>
      <c r="PQH299" s="3">
        <v>93205</v>
      </c>
      <c r="PQI299" s="3">
        <v>93205</v>
      </c>
      <c r="PQJ299" s="3">
        <v>93205</v>
      </c>
      <c r="PQK299" s="3">
        <v>93205</v>
      </c>
      <c r="PQL299" s="3">
        <v>93205</v>
      </c>
      <c r="PQM299" s="3">
        <v>93205</v>
      </c>
      <c r="PQN299" s="3">
        <v>93205</v>
      </c>
      <c r="PQO299" s="3">
        <v>93205</v>
      </c>
      <c r="PQP299" s="3">
        <v>93205</v>
      </c>
      <c r="PQQ299" s="3">
        <v>93205</v>
      </c>
      <c r="PQR299" s="3">
        <v>93205</v>
      </c>
      <c r="PQS299" s="3">
        <v>93205</v>
      </c>
      <c r="PQT299" s="3">
        <v>93205</v>
      </c>
      <c r="PQU299" s="3">
        <v>93205</v>
      </c>
      <c r="PQV299" s="3">
        <v>93205</v>
      </c>
      <c r="PQW299" s="3">
        <v>93205</v>
      </c>
      <c r="PQX299" s="3">
        <v>93205</v>
      </c>
      <c r="PQY299" s="3">
        <v>93205</v>
      </c>
      <c r="PQZ299" s="3">
        <v>93205</v>
      </c>
      <c r="PRA299" s="3">
        <v>93205</v>
      </c>
      <c r="PRB299" s="3">
        <v>93205</v>
      </c>
      <c r="PRC299" s="3">
        <v>93205</v>
      </c>
      <c r="PRD299" s="3">
        <v>93205</v>
      </c>
      <c r="PRE299" s="3">
        <v>93205</v>
      </c>
      <c r="PRF299" s="3">
        <v>93205</v>
      </c>
      <c r="PRG299" s="3">
        <v>93205</v>
      </c>
      <c r="PRH299" s="3">
        <v>93205</v>
      </c>
      <c r="PRI299" s="3">
        <v>93205</v>
      </c>
      <c r="PRJ299" s="3">
        <v>93205</v>
      </c>
      <c r="PRK299" s="3">
        <v>93205</v>
      </c>
      <c r="PRL299" s="3">
        <v>93205</v>
      </c>
      <c r="PRM299" s="3">
        <v>93205</v>
      </c>
      <c r="PRN299" s="3">
        <v>93205</v>
      </c>
      <c r="PRO299" s="3">
        <v>93205</v>
      </c>
      <c r="PRP299" s="3">
        <v>93205</v>
      </c>
      <c r="PRQ299" s="3">
        <v>93205</v>
      </c>
      <c r="PRR299" s="3">
        <v>93205</v>
      </c>
      <c r="PRS299" s="3">
        <v>93205</v>
      </c>
      <c r="PRT299" s="3">
        <v>93205</v>
      </c>
      <c r="PRU299" s="3">
        <v>93205</v>
      </c>
      <c r="PRV299" s="3">
        <v>93205</v>
      </c>
      <c r="PRW299" s="3">
        <v>93205</v>
      </c>
      <c r="PRX299" s="3">
        <v>93205</v>
      </c>
      <c r="PRY299" s="3">
        <v>93205</v>
      </c>
      <c r="PRZ299" s="3">
        <v>93205</v>
      </c>
      <c r="PSA299" s="3">
        <v>93205</v>
      </c>
      <c r="PSB299" s="3">
        <v>93205</v>
      </c>
      <c r="PSC299" s="3">
        <v>93205</v>
      </c>
      <c r="PSD299" s="3">
        <v>93205</v>
      </c>
      <c r="PSE299" s="3">
        <v>93205</v>
      </c>
      <c r="PSF299" s="3">
        <v>93205</v>
      </c>
      <c r="PSG299" s="3">
        <v>93205</v>
      </c>
      <c r="PSH299" s="3">
        <v>93205</v>
      </c>
      <c r="PSI299" s="3">
        <v>93205</v>
      </c>
      <c r="PSJ299" s="3">
        <v>93205</v>
      </c>
      <c r="PSK299" s="3">
        <v>93205</v>
      </c>
      <c r="PSL299" s="3">
        <v>93205</v>
      </c>
      <c r="PSM299" s="3">
        <v>93205</v>
      </c>
      <c r="PSN299" s="3">
        <v>93205</v>
      </c>
      <c r="PSO299" s="3">
        <v>93205</v>
      </c>
      <c r="PSP299" s="3">
        <v>93205</v>
      </c>
      <c r="PSQ299" s="3">
        <v>93205</v>
      </c>
      <c r="PSR299" s="3">
        <v>93205</v>
      </c>
      <c r="PSS299" s="3">
        <v>93205</v>
      </c>
      <c r="PST299" s="3">
        <v>93205</v>
      </c>
      <c r="PSU299" s="3">
        <v>93205</v>
      </c>
      <c r="PSV299" s="3">
        <v>93205</v>
      </c>
      <c r="PSW299" s="3">
        <v>93205</v>
      </c>
      <c r="PSX299" s="3">
        <v>93205</v>
      </c>
      <c r="PSY299" s="3">
        <v>93205</v>
      </c>
      <c r="PSZ299" s="3">
        <v>93205</v>
      </c>
      <c r="PTA299" s="3">
        <v>93205</v>
      </c>
      <c r="PTB299" s="3">
        <v>93205</v>
      </c>
      <c r="PTC299" s="3">
        <v>93205</v>
      </c>
      <c r="PTD299" s="3">
        <v>93205</v>
      </c>
      <c r="PTE299" s="3">
        <v>93205</v>
      </c>
      <c r="PTF299" s="3">
        <v>93205</v>
      </c>
      <c r="PTG299" s="3">
        <v>93205</v>
      </c>
      <c r="PTH299" s="3">
        <v>93205</v>
      </c>
      <c r="PTI299" s="3">
        <v>93205</v>
      </c>
      <c r="PTJ299" s="3">
        <v>93205</v>
      </c>
      <c r="PTK299" s="3">
        <v>93205</v>
      </c>
      <c r="PTL299" s="3">
        <v>93205</v>
      </c>
      <c r="PTM299" s="3">
        <v>93205</v>
      </c>
      <c r="PTN299" s="3">
        <v>93205</v>
      </c>
      <c r="PTO299" s="3">
        <v>93205</v>
      </c>
      <c r="PTP299" s="3">
        <v>93205</v>
      </c>
      <c r="PTQ299" s="3">
        <v>93205</v>
      </c>
      <c r="PTR299" s="3">
        <v>93205</v>
      </c>
      <c r="PTS299" s="3">
        <v>93205</v>
      </c>
      <c r="PTT299" s="3">
        <v>93205</v>
      </c>
      <c r="PTU299" s="3">
        <v>93205</v>
      </c>
      <c r="PTV299" s="3">
        <v>93205</v>
      </c>
      <c r="PTW299" s="3">
        <v>93205</v>
      </c>
      <c r="PTX299" s="3">
        <v>93205</v>
      </c>
      <c r="PTY299" s="3">
        <v>93205</v>
      </c>
      <c r="PTZ299" s="3">
        <v>93205</v>
      </c>
      <c r="PUA299" s="3">
        <v>93205</v>
      </c>
      <c r="PUB299" s="3">
        <v>93205</v>
      </c>
      <c r="PUC299" s="3">
        <v>93205</v>
      </c>
      <c r="PUD299" s="3">
        <v>93205</v>
      </c>
      <c r="PUE299" s="3">
        <v>93205</v>
      </c>
      <c r="PUF299" s="3">
        <v>93205</v>
      </c>
      <c r="PUG299" s="3">
        <v>93205</v>
      </c>
      <c r="PUH299" s="3">
        <v>93205</v>
      </c>
      <c r="PUI299" s="3">
        <v>93205</v>
      </c>
      <c r="PUJ299" s="3">
        <v>93205</v>
      </c>
      <c r="PUK299" s="3">
        <v>93205</v>
      </c>
      <c r="PUL299" s="3">
        <v>93205</v>
      </c>
      <c r="PUM299" s="3">
        <v>93205</v>
      </c>
      <c r="PUN299" s="3">
        <v>93205</v>
      </c>
      <c r="PUO299" s="3">
        <v>93205</v>
      </c>
      <c r="PUP299" s="3">
        <v>93205</v>
      </c>
      <c r="PUQ299" s="3">
        <v>93205</v>
      </c>
      <c r="PUR299" s="3">
        <v>93205</v>
      </c>
      <c r="PUS299" s="3">
        <v>93205</v>
      </c>
      <c r="PUT299" s="3">
        <v>93205</v>
      </c>
      <c r="PUU299" s="3">
        <v>93205</v>
      </c>
      <c r="PUV299" s="3">
        <v>93205</v>
      </c>
      <c r="PUW299" s="3">
        <v>93205</v>
      </c>
      <c r="PUX299" s="3">
        <v>93205</v>
      </c>
      <c r="PUY299" s="3">
        <v>93205</v>
      </c>
      <c r="PUZ299" s="3">
        <v>93205</v>
      </c>
      <c r="PVA299" s="3">
        <v>93205</v>
      </c>
      <c r="PVB299" s="3">
        <v>93205</v>
      </c>
      <c r="PVC299" s="3">
        <v>93205</v>
      </c>
      <c r="PVD299" s="3">
        <v>93205</v>
      </c>
      <c r="PVE299" s="3">
        <v>93205</v>
      </c>
      <c r="PVF299" s="3">
        <v>93205</v>
      </c>
      <c r="PVG299" s="3">
        <v>93205</v>
      </c>
      <c r="PVH299" s="3">
        <v>93205</v>
      </c>
      <c r="PVI299" s="3">
        <v>93205</v>
      </c>
      <c r="PVJ299" s="3">
        <v>93205</v>
      </c>
      <c r="PVK299" s="3">
        <v>93205</v>
      </c>
      <c r="PVL299" s="3">
        <v>93205</v>
      </c>
      <c r="PVM299" s="3">
        <v>93205</v>
      </c>
      <c r="PVN299" s="3">
        <v>93205</v>
      </c>
      <c r="PVO299" s="3">
        <v>93205</v>
      </c>
      <c r="PVP299" s="3">
        <v>93205</v>
      </c>
      <c r="PVQ299" s="3">
        <v>93205</v>
      </c>
      <c r="PVR299" s="3">
        <v>93205</v>
      </c>
      <c r="PVS299" s="3">
        <v>93205</v>
      </c>
      <c r="PVT299" s="3">
        <v>93205</v>
      </c>
      <c r="PVU299" s="3">
        <v>93205</v>
      </c>
      <c r="PVV299" s="3">
        <v>93205</v>
      </c>
      <c r="PVW299" s="3">
        <v>93205</v>
      </c>
      <c r="PVX299" s="3">
        <v>93205</v>
      </c>
      <c r="PVY299" s="3">
        <v>93205</v>
      </c>
      <c r="PVZ299" s="3">
        <v>93205</v>
      </c>
      <c r="PWA299" s="3">
        <v>93205</v>
      </c>
      <c r="PWB299" s="3">
        <v>93205</v>
      </c>
      <c r="PWC299" s="3">
        <v>93205</v>
      </c>
      <c r="PWD299" s="3">
        <v>93205</v>
      </c>
      <c r="PWE299" s="3">
        <v>93205</v>
      </c>
      <c r="PWF299" s="3">
        <v>93205</v>
      </c>
      <c r="PWG299" s="3">
        <v>93205</v>
      </c>
      <c r="PWH299" s="3">
        <v>93205</v>
      </c>
      <c r="PWI299" s="3">
        <v>93205</v>
      </c>
      <c r="PWJ299" s="3">
        <v>93205</v>
      </c>
      <c r="PWK299" s="3">
        <v>93205</v>
      </c>
      <c r="PWL299" s="3">
        <v>93205</v>
      </c>
      <c r="PWM299" s="3">
        <v>93205</v>
      </c>
      <c r="PWN299" s="3">
        <v>93205</v>
      </c>
      <c r="PWO299" s="3">
        <v>93205</v>
      </c>
      <c r="PWP299" s="3">
        <v>93205</v>
      </c>
      <c r="PWQ299" s="3">
        <v>93205</v>
      </c>
      <c r="PWR299" s="3">
        <v>93205</v>
      </c>
      <c r="PWS299" s="3">
        <v>93205</v>
      </c>
      <c r="PWT299" s="3">
        <v>93205</v>
      </c>
      <c r="PWU299" s="3">
        <v>93205</v>
      </c>
      <c r="PWV299" s="3">
        <v>93205</v>
      </c>
      <c r="PWW299" s="3">
        <v>93205</v>
      </c>
      <c r="PWX299" s="3">
        <v>93205</v>
      </c>
      <c r="PWY299" s="3">
        <v>93205</v>
      </c>
      <c r="PWZ299" s="3">
        <v>93205</v>
      </c>
      <c r="PXA299" s="3">
        <v>93205</v>
      </c>
      <c r="PXB299" s="3">
        <v>93205</v>
      </c>
      <c r="PXC299" s="3">
        <v>93205</v>
      </c>
      <c r="PXD299" s="3">
        <v>93205</v>
      </c>
      <c r="PXE299" s="3">
        <v>93205</v>
      </c>
      <c r="PXF299" s="3">
        <v>93205</v>
      </c>
      <c r="PXG299" s="3">
        <v>93205</v>
      </c>
      <c r="PXH299" s="3">
        <v>93205</v>
      </c>
      <c r="PXI299" s="3">
        <v>93205</v>
      </c>
      <c r="PXJ299" s="3">
        <v>93205</v>
      </c>
      <c r="PXK299" s="3">
        <v>93205</v>
      </c>
      <c r="PXL299" s="3">
        <v>93205</v>
      </c>
      <c r="PXM299" s="3">
        <v>93205</v>
      </c>
      <c r="PXN299" s="3">
        <v>93205</v>
      </c>
      <c r="PXO299" s="3">
        <v>93205</v>
      </c>
      <c r="PXP299" s="3">
        <v>93205</v>
      </c>
      <c r="PXQ299" s="3">
        <v>93205</v>
      </c>
      <c r="PXR299" s="3">
        <v>93205</v>
      </c>
      <c r="PXS299" s="3">
        <v>93205</v>
      </c>
      <c r="PXT299" s="3">
        <v>93205</v>
      </c>
      <c r="PXU299" s="3">
        <v>93205</v>
      </c>
      <c r="PXV299" s="3">
        <v>93205</v>
      </c>
      <c r="PXW299" s="3">
        <v>93205</v>
      </c>
      <c r="PXX299" s="3">
        <v>93205</v>
      </c>
      <c r="PXY299" s="3">
        <v>93205</v>
      </c>
      <c r="PXZ299" s="3">
        <v>93205</v>
      </c>
      <c r="PYA299" s="3">
        <v>93205</v>
      </c>
      <c r="PYB299" s="3">
        <v>93205</v>
      </c>
      <c r="PYC299" s="3">
        <v>93205</v>
      </c>
      <c r="PYD299" s="3">
        <v>93205</v>
      </c>
      <c r="PYE299" s="3">
        <v>93205</v>
      </c>
      <c r="PYF299" s="3">
        <v>93205</v>
      </c>
      <c r="PYG299" s="3">
        <v>93205</v>
      </c>
      <c r="PYH299" s="3">
        <v>93205</v>
      </c>
      <c r="PYI299" s="3">
        <v>93205</v>
      </c>
      <c r="PYJ299" s="3">
        <v>93205</v>
      </c>
      <c r="PYK299" s="3">
        <v>93205</v>
      </c>
      <c r="PYL299" s="3">
        <v>93205</v>
      </c>
      <c r="PYM299" s="3">
        <v>93205</v>
      </c>
      <c r="PYN299" s="3">
        <v>93205</v>
      </c>
      <c r="PYO299" s="3">
        <v>93205</v>
      </c>
      <c r="PYP299" s="3">
        <v>93205</v>
      </c>
      <c r="PYQ299" s="3">
        <v>93205</v>
      </c>
      <c r="PYR299" s="3">
        <v>93205</v>
      </c>
      <c r="PYS299" s="3">
        <v>93205</v>
      </c>
      <c r="PYT299" s="3">
        <v>93205</v>
      </c>
      <c r="PYU299" s="3">
        <v>93205</v>
      </c>
      <c r="PYV299" s="3">
        <v>93205</v>
      </c>
      <c r="PYW299" s="3">
        <v>93205</v>
      </c>
      <c r="PYX299" s="3">
        <v>93205</v>
      </c>
      <c r="PYY299" s="3">
        <v>93205</v>
      </c>
      <c r="PYZ299" s="3">
        <v>93205</v>
      </c>
      <c r="PZA299" s="3">
        <v>93205</v>
      </c>
      <c r="PZB299" s="3">
        <v>93205</v>
      </c>
      <c r="PZC299" s="3">
        <v>93205</v>
      </c>
      <c r="PZD299" s="3">
        <v>93205</v>
      </c>
      <c r="PZE299" s="3">
        <v>93205</v>
      </c>
      <c r="PZF299" s="3">
        <v>93205</v>
      </c>
      <c r="PZG299" s="3">
        <v>93205</v>
      </c>
      <c r="PZH299" s="3">
        <v>93205</v>
      </c>
      <c r="PZI299" s="3">
        <v>93205</v>
      </c>
      <c r="PZJ299" s="3">
        <v>93205</v>
      </c>
      <c r="PZK299" s="3">
        <v>93205</v>
      </c>
      <c r="PZL299" s="3">
        <v>93205</v>
      </c>
      <c r="PZM299" s="3">
        <v>93205</v>
      </c>
      <c r="PZN299" s="3">
        <v>93205</v>
      </c>
      <c r="PZO299" s="3">
        <v>93205</v>
      </c>
      <c r="PZP299" s="3">
        <v>93205</v>
      </c>
      <c r="PZQ299" s="3">
        <v>93205</v>
      </c>
      <c r="PZR299" s="3">
        <v>93205</v>
      </c>
      <c r="PZS299" s="3">
        <v>93205</v>
      </c>
      <c r="PZT299" s="3">
        <v>93205</v>
      </c>
      <c r="PZU299" s="3">
        <v>93205</v>
      </c>
      <c r="PZV299" s="3">
        <v>93205</v>
      </c>
      <c r="PZW299" s="3">
        <v>93205</v>
      </c>
      <c r="PZX299" s="3">
        <v>93205</v>
      </c>
      <c r="PZY299" s="3">
        <v>93205</v>
      </c>
      <c r="PZZ299" s="3">
        <v>93205</v>
      </c>
      <c r="QAA299" s="3">
        <v>93205</v>
      </c>
      <c r="QAB299" s="3">
        <v>93205</v>
      </c>
      <c r="QAC299" s="3">
        <v>93205</v>
      </c>
      <c r="QAD299" s="3">
        <v>93205</v>
      </c>
      <c r="QAE299" s="3">
        <v>93205</v>
      </c>
      <c r="QAF299" s="3">
        <v>93205</v>
      </c>
      <c r="QAG299" s="3">
        <v>93205</v>
      </c>
      <c r="QAH299" s="3">
        <v>93205</v>
      </c>
      <c r="QAI299" s="3">
        <v>93205</v>
      </c>
      <c r="QAJ299" s="3">
        <v>93205</v>
      </c>
      <c r="QAK299" s="3">
        <v>93205</v>
      </c>
      <c r="QAL299" s="3">
        <v>93205</v>
      </c>
      <c r="QAM299" s="3">
        <v>93205</v>
      </c>
      <c r="QAN299" s="3">
        <v>93205</v>
      </c>
      <c r="QAO299" s="3">
        <v>93205</v>
      </c>
      <c r="QAP299" s="3">
        <v>93205</v>
      </c>
      <c r="QAQ299" s="3">
        <v>93205</v>
      </c>
      <c r="QAR299" s="3">
        <v>93205</v>
      </c>
      <c r="QAS299" s="3">
        <v>93205</v>
      </c>
      <c r="QAT299" s="3">
        <v>93205</v>
      </c>
      <c r="QAU299" s="3">
        <v>93205</v>
      </c>
      <c r="QAV299" s="3">
        <v>93205</v>
      </c>
      <c r="QAW299" s="3">
        <v>93205</v>
      </c>
      <c r="QAX299" s="3">
        <v>93205</v>
      </c>
      <c r="QAY299" s="3">
        <v>93205</v>
      </c>
      <c r="QAZ299" s="3">
        <v>93205</v>
      </c>
      <c r="QBA299" s="3">
        <v>93205</v>
      </c>
      <c r="QBB299" s="3">
        <v>93205</v>
      </c>
      <c r="QBC299" s="3">
        <v>93205</v>
      </c>
      <c r="QBD299" s="3">
        <v>93205</v>
      </c>
      <c r="QBE299" s="3">
        <v>93205</v>
      </c>
      <c r="QBF299" s="3">
        <v>93205</v>
      </c>
      <c r="QBG299" s="3">
        <v>93205</v>
      </c>
      <c r="QBH299" s="3">
        <v>93205</v>
      </c>
      <c r="QBI299" s="3">
        <v>93205</v>
      </c>
      <c r="QBJ299" s="3">
        <v>93205</v>
      </c>
      <c r="QBK299" s="3">
        <v>93205</v>
      </c>
      <c r="QBL299" s="3">
        <v>93205</v>
      </c>
      <c r="QBM299" s="3">
        <v>93205</v>
      </c>
      <c r="QBN299" s="3">
        <v>93205</v>
      </c>
      <c r="QBO299" s="3">
        <v>93205</v>
      </c>
      <c r="QBP299" s="3">
        <v>93205</v>
      </c>
      <c r="QBQ299" s="3">
        <v>93205</v>
      </c>
      <c r="QBR299" s="3">
        <v>93205</v>
      </c>
      <c r="QBS299" s="3">
        <v>93205</v>
      </c>
      <c r="QBT299" s="3">
        <v>93205</v>
      </c>
      <c r="QBU299" s="3">
        <v>93205</v>
      </c>
      <c r="QBV299" s="3">
        <v>93205</v>
      </c>
      <c r="QBW299" s="3">
        <v>93205</v>
      </c>
      <c r="QBX299" s="3">
        <v>93205</v>
      </c>
      <c r="QBY299" s="3">
        <v>93205</v>
      </c>
      <c r="QBZ299" s="3">
        <v>93205</v>
      </c>
      <c r="QCA299" s="3">
        <v>93205</v>
      </c>
      <c r="QCB299" s="3">
        <v>93205</v>
      </c>
      <c r="QCC299" s="3">
        <v>93205</v>
      </c>
      <c r="QCD299" s="3">
        <v>93205</v>
      </c>
      <c r="QCE299" s="3">
        <v>93205</v>
      </c>
      <c r="QCF299" s="3">
        <v>93205</v>
      </c>
      <c r="QCG299" s="3">
        <v>93205</v>
      </c>
      <c r="QCH299" s="3">
        <v>93205</v>
      </c>
      <c r="QCI299" s="3">
        <v>93205</v>
      </c>
      <c r="QCJ299" s="3">
        <v>93205</v>
      </c>
      <c r="QCK299" s="3">
        <v>93205</v>
      </c>
      <c r="QCL299" s="3">
        <v>93205</v>
      </c>
      <c r="QCM299" s="3">
        <v>93205</v>
      </c>
      <c r="QCN299" s="3">
        <v>93205</v>
      </c>
      <c r="QCO299" s="3">
        <v>93205</v>
      </c>
      <c r="QCP299" s="3">
        <v>93205</v>
      </c>
      <c r="QCQ299" s="3">
        <v>93205</v>
      </c>
      <c r="QCR299" s="3">
        <v>93205</v>
      </c>
      <c r="QCS299" s="3">
        <v>93205</v>
      </c>
      <c r="QCT299" s="3">
        <v>93205</v>
      </c>
      <c r="QCU299" s="3">
        <v>93205</v>
      </c>
      <c r="QCV299" s="3">
        <v>93205</v>
      </c>
      <c r="QCW299" s="3">
        <v>93205</v>
      </c>
      <c r="QCX299" s="3">
        <v>93205</v>
      </c>
      <c r="QCY299" s="3">
        <v>93205</v>
      </c>
      <c r="QCZ299" s="3">
        <v>93205</v>
      </c>
      <c r="QDA299" s="3">
        <v>93205</v>
      </c>
      <c r="QDB299" s="3">
        <v>93205</v>
      </c>
      <c r="QDC299" s="3">
        <v>93205</v>
      </c>
      <c r="QDD299" s="3">
        <v>93205</v>
      </c>
      <c r="QDE299" s="3">
        <v>93205</v>
      </c>
      <c r="QDF299" s="3">
        <v>93205</v>
      </c>
      <c r="QDG299" s="3">
        <v>93205</v>
      </c>
      <c r="QDH299" s="3">
        <v>93205</v>
      </c>
      <c r="QDI299" s="3">
        <v>93205</v>
      </c>
      <c r="QDJ299" s="3">
        <v>93205</v>
      </c>
      <c r="QDK299" s="3">
        <v>93205</v>
      </c>
      <c r="QDL299" s="3">
        <v>93205</v>
      </c>
      <c r="QDM299" s="3">
        <v>93205</v>
      </c>
      <c r="QDN299" s="3">
        <v>93205</v>
      </c>
      <c r="QDO299" s="3">
        <v>93205</v>
      </c>
      <c r="QDP299" s="3">
        <v>93205</v>
      </c>
      <c r="QDQ299" s="3">
        <v>93205</v>
      </c>
      <c r="QDR299" s="3">
        <v>93205</v>
      </c>
      <c r="QDS299" s="3">
        <v>93205</v>
      </c>
      <c r="QDT299" s="3">
        <v>93205</v>
      </c>
      <c r="QDU299" s="3">
        <v>93205</v>
      </c>
      <c r="QDV299" s="3">
        <v>93205</v>
      </c>
      <c r="QDW299" s="3">
        <v>93205</v>
      </c>
      <c r="QDX299" s="3">
        <v>93205</v>
      </c>
      <c r="QDY299" s="3">
        <v>93205</v>
      </c>
      <c r="QDZ299" s="3">
        <v>93205</v>
      </c>
      <c r="QEA299" s="3">
        <v>93205</v>
      </c>
      <c r="QEB299" s="3">
        <v>93205</v>
      </c>
      <c r="QEC299" s="3">
        <v>93205</v>
      </c>
      <c r="QED299" s="3">
        <v>93205</v>
      </c>
      <c r="QEE299" s="3">
        <v>93205</v>
      </c>
      <c r="QEF299" s="3">
        <v>93205</v>
      </c>
      <c r="QEG299" s="3">
        <v>93205</v>
      </c>
      <c r="QEH299" s="3">
        <v>93205</v>
      </c>
      <c r="QEI299" s="3">
        <v>93205</v>
      </c>
      <c r="QEJ299" s="3">
        <v>93205</v>
      </c>
      <c r="QEK299" s="3">
        <v>93205</v>
      </c>
      <c r="QEL299" s="3">
        <v>93205</v>
      </c>
      <c r="QEM299" s="3">
        <v>93205</v>
      </c>
      <c r="QEN299" s="3">
        <v>93205</v>
      </c>
      <c r="QEO299" s="3">
        <v>93205</v>
      </c>
      <c r="QEP299" s="3">
        <v>93205</v>
      </c>
      <c r="QEQ299" s="3">
        <v>93205</v>
      </c>
      <c r="QER299" s="3">
        <v>93205</v>
      </c>
      <c r="QES299" s="3">
        <v>93205</v>
      </c>
      <c r="QET299" s="3">
        <v>93205</v>
      </c>
      <c r="QEU299" s="3">
        <v>93205</v>
      </c>
      <c r="QEV299" s="3">
        <v>93205</v>
      </c>
      <c r="QEW299" s="3">
        <v>93205</v>
      </c>
      <c r="QEX299" s="3">
        <v>93205</v>
      </c>
      <c r="QEY299" s="3">
        <v>93205</v>
      </c>
      <c r="QEZ299" s="3">
        <v>93205</v>
      </c>
      <c r="QFA299" s="3">
        <v>93205</v>
      </c>
      <c r="QFB299" s="3">
        <v>93205</v>
      </c>
      <c r="QFC299" s="3">
        <v>93205</v>
      </c>
      <c r="QFD299" s="3">
        <v>93205</v>
      </c>
      <c r="QFE299" s="3">
        <v>93205</v>
      </c>
      <c r="QFF299" s="3">
        <v>93205</v>
      </c>
      <c r="QFG299" s="3">
        <v>93205</v>
      </c>
      <c r="QFH299" s="3">
        <v>93205</v>
      </c>
      <c r="QFI299" s="3">
        <v>93205</v>
      </c>
      <c r="QFJ299" s="3">
        <v>93205</v>
      </c>
      <c r="QFK299" s="3">
        <v>93205</v>
      </c>
      <c r="QFL299" s="3">
        <v>93205</v>
      </c>
      <c r="QFM299" s="3">
        <v>93205</v>
      </c>
      <c r="QFN299" s="3">
        <v>93205</v>
      </c>
      <c r="QFO299" s="3">
        <v>93205</v>
      </c>
      <c r="QFP299" s="3">
        <v>93205</v>
      </c>
      <c r="QFQ299" s="3">
        <v>93205</v>
      </c>
      <c r="QFR299" s="3">
        <v>93205</v>
      </c>
      <c r="QFS299" s="3">
        <v>93205</v>
      </c>
      <c r="QFT299" s="3">
        <v>93205</v>
      </c>
      <c r="QFU299" s="3">
        <v>93205</v>
      </c>
      <c r="QFV299" s="3">
        <v>93205</v>
      </c>
      <c r="QFW299" s="3">
        <v>93205</v>
      </c>
      <c r="QFX299" s="3">
        <v>93205</v>
      </c>
      <c r="QFY299" s="3">
        <v>93205</v>
      </c>
      <c r="QFZ299" s="3">
        <v>93205</v>
      </c>
      <c r="QGA299" s="3">
        <v>93205</v>
      </c>
      <c r="QGB299" s="3">
        <v>93205</v>
      </c>
      <c r="QGC299" s="3">
        <v>93205</v>
      </c>
      <c r="QGD299" s="3">
        <v>93205</v>
      </c>
      <c r="QGE299" s="3">
        <v>93205</v>
      </c>
      <c r="QGF299" s="3">
        <v>93205</v>
      </c>
      <c r="QGG299" s="3">
        <v>93205</v>
      </c>
      <c r="QGH299" s="3">
        <v>93205</v>
      </c>
      <c r="QGI299" s="3">
        <v>93205</v>
      </c>
      <c r="QGJ299" s="3">
        <v>93205</v>
      </c>
      <c r="QGK299" s="3">
        <v>93205</v>
      </c>
      <c r="QGL299" s="3">
        <v>93205</v>
      </c>
      <c r="QGM299" s="3">
        <v>93205</v>
      </c>
      <c r="QGN299" s="3">
        <v>93205</v>
      </c>
      <c r="QGO299" s="3">
        <v>93205</v>
      </c>
      <c r="QGP299" s="3">
        <v>93205</v>
      </c>
      <c r="QGQ299" s="3">
        <v>93205</v>
      </c>
      <c r="QGR299" s="3">
        <v>93205</v>
      </c>
      <c r="QGS299" s="3">
        <v>93205</v>
      </c>
      <c r="QGT299" s="3">
        <v>93205</v>
      </c>
      <c r="QGU299" s="3">
        <v>93205</v>
      </c>
      <c r="QGV299" s="3">
        <v>93205</v>
      </c>
      <c r="QGW299" s="3">
        <v>93205</v>
      </c>
      <c r="QGX299" s="3">
        <v>93205</v>
      </c>
      <c r="QGY299" s="3">
        <v>93205</v>
      </c>
      <c r="QGZ299" s="3">
        <v>93205</v>
      </c>
      <c r="QHA299" s="3">
        <v>93205</v>
      </c>
      <c r="QHB299" s="3">
        <v>93205</v>
      </c>
      <c r="QHC299" s="3">
        <v>93205</v>
      </c>
      <c r="QHD299" s="3">
        <v>93205</v>
      </c>
      <c r="QHE299" s="3">
        <v>93205</v>
      </c>
      <c r="QHF299" s="3">
        <v>93205</v>
      </c>
      <c r="QHG299" s="3">
        <v>93205</v>
      </c>
      <c r="QHH299" s="3">
        <v>93205</v>
      </c>
      <c r="QHI299" s="3">
        <v>93205</v>
      </c>
      <c r="QHJ299" s="3">
        <v>93205</v>
      </c>
      <c r="QHK299" s="3">
        <v>93205</v>
      </c>
      <c r="QHL299" s="3">
        <v>93205</v>
      </c>
      <c r="QHM299" s="3">
        <v>93205</v>
      </c>
      <c r="QHN299" s="3">
        <v>93205</v>
      </c>
      <c r="QHO299" s="3">
        <v>93205</v>
      </c>
      <c r="QHP299" s="3">
        <v>93205</v>
      </c>
      <c r="QHQ299" s="3">
        <v>93205</v>
      </c>
      <c r="QHR299" s="3">
        <v>93205</v>
      </c>
      <c r="QHS299" s="3">
        <v>93205</v>
      </c>
      <c r="QHT299" s="3">
        <v>93205</v>
      </c>
      <c r="QHU299" s="3">
        <v>93205</v>
      </c>
      <c r="QHV299" s="3">
        <v>93205</v>
      </c>
      <c r="QHW299" s="3">
        <v>93205</v>
      </c>
      <c r="QHX299" s="3">
        <v>93205</v>
      </c>
      <c r="QHY299" s="3">
        <v>93205</v>
      </c>
      <c r="QHZ299" s="3">
        <v>93205</v>
      </c>
      <c r="QIA299" s="3">
        <v>93205</v>
      </c>
      <c r="QIB299" s="3">
        <v>93205</v>
      </c>
      <c r="QIC299" s="3">
        <v>93205</v>
      </c>
      <c r="QID299" s="3">
        <v>93205</v>
      </c>
      <c r="QIE299" s="3">
        <v>93205</v>
      </c>
      <c r="QIF299" s="3">
        <v>93205</v>
      </c>
      <c r="QIG299" s="3">
        <v>93205</v>
      </c>
      <c r="QIH299" s="3">
        <v>93205</v>
      </c>
      <c r="QII299" s="3">
        <v>93205</v>
      </c>
      <c r="QIJ299" s="3">
        <v>93205</v>
      </c>
      <c r="QIK299" s="3">
        <v>93205</v>
      </c>
      <c r="QIL299" s="3">
        <v>93205</v>
      </c>
      <c r="QIM299" s="3">
        <v>93205</v>
      </c>
      <c r="QIN299" s="3">
        <v>93205</v>
      </c>
      <c r="QIO299" s="3">
        <v>93205</v>
      </c>
      <c r="QIP299" s="3">
        <v>93205</v>
      </c>
      <c r="QIQ299" s="3">
        <v>93205</v>
      </c>
      <c r="QIR299" s="3">
        <v>93205</v>
      </c>
      <c r="QIS299" s="3">
        <v>93205</v>
      </c>
      <c r="QIT299" s="3">
        <v>93205</v>
      </c>
      <c r="QIU299" s="3">
        <v>93205</v>
      </c>
      <c r="QIV299" s="3">
        <v>93205</v>
      </c>
      <c r="QIW299" s="3">
        <v>93205</v>
      </c>
      <c r="QIX299" s="3">
        <v>93205</v>
      </c>
      <c r="QIY299" s="3">
        <v>93205</v>
      </c>
      <c r="QIZ299" s="3">
        <v>93205</v>
      </c>
      <c r="QJA299" s="3">
        <v>93205</v>
      </c>
      <c r="QJB299" s="3">
        <v>93205</v>
      </c>
      <c r="QJC299" s="3">
        <v>93205</v>
      </c>
      <c r="QJD299" s="3">
        <v>93205</v>
      </c>
      <c r="QJE299" s="3">
        <v>93205</v>
      </c>
      <c r="QJF299" s="3">
        <v>93205</v>
      </c>
      <c r="QJG299" s="3">
        <v>93205</v>
      </c>
      <c r="QJH299" s="3">
        <v>93205</v>
      </c>
      <c r="QJI299" s="3">
        <v>93205</v>
      </c>
      <c r="QJJ299" s="3">
        <v>93205</v>
      </c>
      <c r="QJK299" s="3">
        <v>93205</v>
      </c>
      <c r="QJL299" s="3">
        <v>93205</v>
      </c>
      <c r="QJM299" s="3">
        <v>93205</v>
      </c>
      <c r="QJN299" s="3">
        <v>93205</v>
      </c>
      <c r="QJO299" s="3">
        <v>93205</v>
      </c>
      <c r="QJP299" s="3">
        <v>93205</v>
      </c>
      <c r="QJQ299" s="3">
        <v>93205</v>
      </c>
      <c r="QJR299" s="3">
        <v>93205</v>
      </c>
      <c r="QJS299" s="3">
        <v>93205</v>
      </c>
      <c r="QJT299" s="3">
        <v>93205</v>
      </c>
      <c r="QJU299" s="3">
        <v>93205</v>
      </c>
      <c r="QJV299" s="3">
        <v>93205</v>
      </c>
      <c r="QJW299" s="3">
        <v>93205</v>
      </c>
      <c r="QJX299" s="3">
        <v>93205</v>
      </c>
      <c r="QJY299" s="3">
        <v>93205</v>
      </c>
      <c r="QJZ299" s="3">
        <v>93205</v>
      </c>
      <c r="QKA299" s="3">
        <v>93205</v>
      </c>
      <c r="QKB299" s="3">
        <v>93205</v>
      </c>
      <c r="QKC299" s="3">
        <v>93205</v>
      </c>
      <c r="QKD299" s="3">
        <v>93205</v>
      </c>
      <c r="QKE299" s="3">
        <v>93205</v>
      </c>
      <c r="QKF299" s="3">
        <v>93205</v>
      </c>
      <c r="QKG299" s="3">
        <v>93205</v>
      </c>
      <c r="QKH299" s="3">
        <v>93205</v>
      </c>
      <c r="QKI299" s="3">
        <v>93205</v>
      </c>
      <c r="QKJ299" s="3">
        <v>93205</v>
      </c>
      <c r="QKK299" s="3">
        <v>93205</v>
      </c>
      <c r="QKL299" s="3">
        <v>93205</v>
      </c>
      <c r="QKM299" s="3">
        <v>93205</v>
      </c>
      <c r="QKN299" s="3">
        <v>93205</v>
      </c>
      <c r="QKO299" s="3">
        <v>93205</v>
      </c>
      <c r="QKP299" s="3">
        <v>93205</v>
      </c>
      <c r="QKQ299" s="3">
        <v>93205</v>
      </c>
      <c r="QKR299" s="3">
        <v>93205</v>
      </c>
      <c r="QKS299" s="3">
        <v>93205</v>
      </c>
      <c r="QKT299" s="3">
        <v>93205</v>
      </c>
      <c r="QKU299" s="3">
        <v>93205</v>
      </c>
      <c r="QKV299" s="3">
        <v>93205</v>
      </c>
      <c r="QKW299" s="3">
        <v>93205</v>
      </c>
      <c r="QKX299" s="3">
        <v>93205</v>
      </c>
      <c r="QKY299" s="3">
        <v>93205</v>
      </c>
      <c r="QKZ299" s="3">
        <v>93205</v>
      </c>
      <c r="QLA299" s="3">
        <v>93205</v>
      </c>
      <c r="QLB299" s="3">
        <v>93205</v>
      </c>
      <c r="QLC299" s="3">
        <v>93205</v>
      </c>
      <c r="QLD299" s="3">
        <v>93205</v>
      </c>
      <c r="QLE299" s="3">
        <v>93205</v>
      </c>
      <c r="QLF299" s="3">
        <v>93205</v>
      </c>
      <c r="QLG299" s="3">
        <v>93205</v>
      </c>
      <c r="QLH299" s="3">
        <v>93205</v>
      </c>
      <c r="QLI299" s="3">
        <v>93205</v>
      </c>
      <c r="QLJ299" s="3">
        <v>93205</v>
      </c>
      <c r="QLK299" s="3">
        <v>93205</v>
      </c>
      <c r="QLL299" s="3">
        <v>93205</v>
      </c>
      <c r="QLM299" s="3">
        <v>93205</v>
      </c>
      <c r="QLN299" s="3">
        <v>93205</v>
      </c>
      <c r="QLO299" s="3">
        <v>93205</v>
      </c>
      <c r="QLP299" s="3">
        <v>93205</v>
      </c>
      <c r="QLQ299" s="3">
        <v>93205</v>
      </c>
      <c r="QLR299" s="3">
        <v>93205</v>
      </c>
      <c r="QLS299" s="3">
        <v>93205</v>
      </c>
      <c r="QLT299" s="3">
        <v>93205</v>
      </c>
      <c r="QLU299" s="3">
        <v>93205</v>
      </c>
      <c r="QLV299" s="3">
        <v>93205</v>
      </c>
      <c r="QLW299" s="3">
        <v>93205</v>
      </c>
      <c r="QLX299" s="3">
        <v>93205</v>
      </c>
      <c r="QLY299" s="3">
        <v>93205</v>
      </c>
      <c r="QLZ299" s="3">
        <v>93205</v>
      </c>
      <c r="QMA299" s="3">
        <v>93205</v>
      </c>
      <c r="QMB299" s="3">
        <v>93205</v>
      </c>
      <c r="QMC299" s="3">
        <v>93205</v>
      </c>
      <c r="QMD299" s="3">
        <v>93205</v>
      </c>
      <c r="QME299" s="3">
        <v>93205</v>
      </c>
      <c r="QMF299" s="3">
        <v>93205</v>
      </c>
      <c r="QMG299" s="3">
        <v>93205</v>
      </c>
      <c r="QMH299" s="3">
        <v>93205</v>
      </c>
      <c r="QMI299" s="3">
        <v>93205</v>
      </c>
      <c r="QMJ299" s="3">
        <v>93205</v>
      </c>
      <c r="QMK299" s="3">
        <v>93205</v>
      </c>
      <c r="QML299" s="3">
        <v>93205</v>
      </c>
      <c r="QMM299" s="3">
        <v>93205</v>
      </c>
      <c r="QMN299" s="3">
        <v>93205</v>
      </c>
      <c r="QMO299" s="3">
        <v>93205</v>
      </c>
      <c r="QMP299" s="3">
        <v>93205</v>
      </c>
      <c r="QMQ299" s="3">
        <v>93205</v>
      </c>
      <c r="QMR299" s="3">
        <v>93205</v>
      </c>
      <c r="QMS299" s="3">
        <v>93205</v>
      </c>
      <c r="QMT299" s="3">
        <v>93205</v>
      </c>
      <c r="QMU299" s="3">
        <v>93205</v>
      </c>
      <c r="QMV299" s="3">
        <v>93205</v>
      </c>
      <c r="QMW299" s="3">
        <v>93205</v>
      </c>
      <c r="QMX299" s="3">
        <v>93205</v>
      </c>
      <c r="QMY299" s="3">
        <v>93205</v>
      </c>
      <c r="QMZ299" s="3">
        <v>93205</v>
      </c>
      <c r="QNA299" s="3">
        <v>93205</v>
      </c>
      <c r="QNB299" s="3">
        <v>93205</v>
      </c>
      <c r="QNC299" s="3">
        <v>93205</v>
      </c>
      <c r="QND299" s="3">
        <v>93205</v>
      </c>
      <c r="QNE299" s="3">
        <v>93205</v>
      </c>
      <c r="QNF299" s="3">
        <v>93205</v>
      </c>
      <c r="QNG299" s="3">
        <v>93205</v>
      </c>
      <c r="QNH299" s="3">
        <v>93205</v>
      </c>
      <c r="QNI299" s="3">
        <v>93205</v>
      </c>
      <c r="QNJ299" s="3">
        <v>93205</v>
      </c>
      <c r="QNK299" s="3">
        <v>93205</v>
      </c>
      <c r="QNL299" s="3">
        <v>93205</v>
      </c>
      <c r="QNM299" s="3">
        <v>93205</v>
      </c>
      <c r="QNN299" s="3">
        <v>93205</v>
      </c>
      <c r="QNO299" s="3">
        <v>93205</v>
      </c>
      <c r="QNP299" s="3">
        <v>93205</v>
      </c>
      <c r="QNQ299" s="3">
        <v>93205</v>
      </c>
      <c r="QNR299" s="3">
        <v>93205</v>
      </c>
      <c r="QNS299" s="3">
        <v>93205</v>
      </c>
      <c r="QNT299" s="3">
        <v>93205</v>
      </c>
      <c r="QNU299" s="3">
        <v>93205</v>
      </c>
      <c r="QNV299" s="3">
        <v>93205</v>
      </c>
      <c r="QNW299" s="3">
        <v>93205</v>
      </c>
      <c r="QNX299" s="3">
        <v>93205</v>
      </c>
      <c r="QNY299" s="3">
        <v>93205</v>
      </c>
      <c r="QNZ299" s="3">
        <v>93205</v>
      </c>
      <c r="QOA299" s="3">
        <v>93205</v>
      </c>
      <c r="QOB299" s="3">
        <v>93205</v>
      </c>
      <c r="QOC299" s="3">
        <v>93205</v>
      </c>
      <c r="QOD299" s="3">
        <v>93205</v>
      </c>
      <c r="QOE299" s="3">
        <v>93205</v>
      </c>
      <c r="QOF299" s="3">
        <v>93205</v>
      </c>
      <c r="QOG299" s="3">
        <v>93205</v>
      </c>
      <c r="QOH299" s="3">
        <v>93205</v>
      </c>
      <c r="QOI299" s="3">
        <v>93205</v>
      </c>
      <c r="QOJ299" s="3">
        <v>93205</v>
      </c>
      <c r="QOK299" s="3">
        <v>93205</v>
      </c>
      <c r="QOL299" s="3">
        <v>93205</v>
      </c>
      <c r="QOM299" s="3">
        <v>93205</v>
      </c>
      <c r="QON299" s="3">
        <v>93205</v>
      </c>
      <c r="QOO299" s="3">
        <v>93205</v>
      </c>
      <c r="QOP299" s="3">
        <v>93205</v>
      </c>
      <c r="QOQ299" s="3">
        <v>93205</v>
      </c>
      <c r="QOR299" s="3">
        <v>93205</v>
      </c>
      <c r="QOS299" s="3">
        <v>93205</v>
      </c>
      <c r="QOT299" s="3">
        <v>93205</v>
      </c>
      <c r="QOU299" s="3">
        <v>93205</v>
      </c>
      <c r="QOV299" s="3">
        <v>93205</v>
      </c>
      <c r="QOW299" s="3">
        <v>93205</v>
      </c>
      <c r="QOX299" s="3">
        <v>93205</v>
      </c>
      <c r="QOY299" s="3">
        <v>93205</v>
      </c>
      <c r="QOZ299" s="3">
        <v>93205</v>
      </c>
      <c r="QPA299" s="3">
        <v>93205</v>
      </c>
      <c r="QPB299" s="3">
        <v>93205</v>
      </c>
      <c r="QPC299" s="3">
        <v>93205</v>
      </c>
      <c r="QPD299" s="3">
        <v>93205</v>
      </c>
      <c r="QPE299" s="3">
        <v>93205</v>
      </c>
      <c r="QPF299" s="3">
        <v>93205</v>
      </c>
      <c r="QPG299" s="3">
        <v>93205</v>
      </c>
      <c r="QPH299" s="3">
        <v>93205</v>
      </c>
      <c r="QPI299" s="3">
        <v>93205</v>
      </c>
      <c r="QPJ299" s="3">
        <v>93205</v>
      </c>
      <c r="QPK299" s="3">
        <v>93205</v>
      </c>
      <c r="QPL299" s="3">
        <v>93205</v>
      </c>
      <c r="QPM299" s="3">
        <v>93205</v>
      </c>
      <c r="QPN299" s="3">
        <v>93205</v>
      </c>
      <c r="QPO299" s="3">
        <v>93205</v>
      </c>
      <c r="QPP299" s="3">
        <v>93205</v>
      </c>
      <c r="QPQ299" s="3">
        <v>93205</v>
      </c>
      <c r="QPR299" s="3">
        <v>93205</v>
      </c>
      <c r="QPS299" s="3">
        <v>93205</v>
      </c>
      <c r="QPT299" s="3">
        <v>93205</v>
      </c>
      <c r="QPU299" s="3">
        <v>93205</v>
      </c>
      <c r="QPV299" s="3">
        <v>93205</v>
      </c>
      <c r="QPW299" s="3">
        <v>93205</v>
      </c>
      <c r="QPX299" s="3">
        <v>93205</v>
      </c>
      <c r="QPY299" s="3">
        <v>93205</v>
      </c>
      <c r="QPZ299" s="3">
        <v>93205</v>
      </c>
      <c r="QQA299" s="3">
        <v>93205</v>
      </c>
      <c r="QQB299" s="3">
        <v>93205</v>
      </c>
      <c r="QQC299" s="3">
        <v>93205</v>
      </c>
      <c r="QQD299" s="3">
        <v>93205</v>
      </c>
      <c r="QQE299" s="3">
        <v>93205</v>
      </c>
      <c r="QQF299" s="3">
        <v>93205</v>
      </c>
      <c r="QQG299" s="3">
        <v>93205</v>
      </c>
      <c r="QQH299" s="3">
        <v>93205</v>
      </c>
      <c r="QQI299" s="3">
        <v>93205</v>
      </c>
      <c r="QQJ299" s="3">
        <v>93205</v>
      </c>
      <c r="QQK299" s="3">
        <v>93205</v>
      </c>
      <c r="QQL299" s="3">
        <v>93205</v>
      </c>
      <c r="QQM299" s="3">
        <v>93205</v>
      </c>
      <c r="QQN299" s="3">
        <v>93205</v>
      </c>
      <c r="QQO299" s="3">
        <v>93205</v>
      </c>
      <c r="QQP299" s="3">
        <v>93205</v>
      </c>
      <c r="QQQ299" s="3">
        <v>93205</v>
      </c>
      <c r="QQR299" s="3">
        <v>93205</v>
      </c>
      <c r="QQS299" s="3">
        <v>93205</v>
      </c>
      <c r="QQT299" s="3">
        <v>93205</v>
      </c>
      <c r="QQU299" s="3">
        <v>93205</v>
      </c>
      <c r="QQV299" s="3">
        <v>93205</v>
      </c>
      <c r="QQW299" s="3">
        <v>93205</v>
      </c>
      <c r="QQX299" s="3">
        <v>93205</v>
      </c>
      <c r="QQY299" s="3">
        <v>93205</v>
      </c>
      <c r="QQZ299" s="3">
        <v>93205</v>
      </c>
      <c r="QRA299" s="3">
        <v>93205</v>
      </c>
      <c r="QRB299" s="3">
        <v>93205</v>
      </c>
      <c r="QRC299" s="3">
        <v>93205</v>
      </c>
      <c r="QRD299" s="3">
        <v>93205</v>
      </c>
      <c r="QRE299" s="3">
        <v>93205</v>
      </c>
      <c r="QRF299" s="3">
        <v>93205</v>
      </c>
      <c r="QRG299" s="3">
        <v>93205</v>
      </c>
      <c r="QRH299" s="3">
        <v>93205</v>
      </c>
      <c r="QRI299" s="3">
        <v>93205</v>
      </c>
      <c r="QRJ299" s="3">
        <v>93205</v>
      </c>
      <c r="QRK299" s="3">
        <v>93205</v>
      </c>
      <c r="QRL299" s="3">
        <v>93205</v>
      </c>
      <c r="QRM299" s="3">
        <v>93205</v>
      </c>
      <c r="QRN299" s="3">
        <v>93205</v>
      </c>
      <c r="QRO299" s="3">
        <v>93205</v>
      </c>
      <c r="QRP299" s="3">
        <v>93205</v>
      </c>
      <c r="QRQ299" s="3">
        <v>93205</v>
      </c>
      <c r="QRR299" s="3">
        <v>93205</v>
      </c>
      <c r="QRS299" s="3">
        <v>93205</v>
      </c>
      <c r="QRT299" s="3">
        <v>93205</v>
      </c>
      <c r="QRU299" s="3">
        <v>93205</v>
      </c>
      <c r="QRV299" s="3">
        <v>93205</v>
      </c>
      <c r="QRW299" s="3">
        <v>93205</v>
      </c>
      <c r="QRX299" s="3">
        <v>93205</v>
      </c>
      <c r="QRY299" s="3">
        <v>93205</v>
      </c>
      <c r="QRZ299" s="3">
        <v>93205</v>
      </c>
      <c r="QSA299" s="3">
        <v>93205</v>
      </c>
      <c r="QSB299" s="3">
        <v>93205</v>
      </c>
      <c r="QSC299" s="3">
        <v>93205</v>
      </c>
      <c r="QSD299" s="3">
        <v>93205</v>
      </c>
      <c r="QSE299" s="3">
        <v>93205</v>
      </c>
      <c r="QSF299" s="3">
        <v>93205</v>
      </c>
      <c r="QSG299" s="3">
        <v>93205</v>
      </c>
      <c r="QSH299" s="3">
        <v>93205</v>
      </c>
      <c r="QSI299" s="3">
        <v>93205</v>
      </c>
      <c r="QSJ299" s="3">
        <v>93205</v>
      </c>
      <c r="QSK299" s="3">
        <v>93205</v>
      </c>
      <c r="QSL299" s="3">
        <v>93205</v>
      </c>
      <c r="QSM299" s="3">
        <v>93205</v>
      </c>
      <c r="QSN299" s="3">
        <v>93205</v>
      </c>
      <c r="QSO299" s="3">
        <v>93205</v>
      </c>
      <c r="QSP299" s="3">
        <v>93205</v>
      </c>
      <c r="QSQ299" s="3">
        <v>93205</v>
      </c>
      <c r="QSR299" s="3">
        <v>93205</v>
      </c>
      <c r="QSS299" s="3">
        <v>93205</v>
      </c>
      <c r="QST299" s="3">
        <v>93205</v>
      </c>
      <c r="QSU299" s="3">
        <v>93205</v>
      </c>
      <c r="QSV299" s="3">
        <v>93205</v>
      </c>
      <c r="QSW299" s="3">
        <v>93205</v>
      </c>
      <c r="QSX299" s="3">
        <v>93205</v>
      </c>
      <c r="QSY299" s="3">
        <v>93205</v>
      </c>
      <c r="QSZ299" s="3">
        <v>93205</v>
      </c>
      <c r="QTA299" s="3">
        <v>93205</v>
      </c>
      <c r="QTB299" s="3">
        <v>93205</v>
      </c>
      <c r="QTC299" s="3">
        <v>93205</v>
      </c>
      <c r="QTD299" s="3">
        <v>93205</v>
      </c>
      <c r="QTE299" s="3">
        <v>93205</v>
      </c>
      <c r="QTF299" s="3">
        <v>93205</v>
      </c>
      <c r="QTG299" s="3">
        <v>93205</v>
      </c>
      <c r="QTH299" s="3">
        <v>93205</v>
      </c>
      <c r="QTI299" s="3">
        <v>93205</v>
      </c>
      <c r="QTJ299" s="3">
        <v>93205</v>
      </c>
      <c r="QTK299" s="3">
        <v>93205</v>
      </c>
      <c r="QTL299" s="3">
        <v>93205</v>
      </c>
      <c r="QTM299" s="3">
        <v>93205</v>
      </c>
      <c r="QTN299" s="3">
        <v>93205</v>
      </c>
      <c r="QTO299" s="3">
        <v>93205</v>
      </c>
      <c r="QTP299" s="3">
        <v>93205</v>
      </c>
      <c r="QTQ299" s="3">
        <v>93205</v>
      </c>
      <c r="QTR299" s="3">
        <v>93205</v>
      </c>
      <c r="QTS299" s="3">
        <v>93205</v>
      </c>
      <c r="QTT299" s="3">
        <v>93205</v>
      </c>
      <c r="QTU299" s="3">
        <v>93205</v>
      </c>
      <c r="QTV299" s="3">
        <v>93205</v>
      </c>
      <c r="QTW299" s="3">
        <v>93205</v>
      </c>
      <c r="QTX299" s="3">
        <v>93205</v>
      </c>
      <c r="QTY299" s="3">
        <v>93205</v>
      </c>
      <c r="QTZ299" s="3">
        <v>93205</v>
      </c>
      <c r="QUA299" s="3">
        <v>93205</v>
      </c>
      <c r="QUB299" s="3">
        <v>93205</v>
      </c>
      <c r="QUC299" s="3">
        <v>93205</v>
      </c>
      <c r="QUD299" s="3">
        <v>93205</v>
      </c>
      <c r="QUE299" s="3">
        <v>93205</v>
      </c>
      <c r="QUF299" s="3">
        <v>93205</v>
      </c>
      <c r="QUG299" s="3">
        <v>93205</v>
      </c>
      <c r="QUH299" s="3">
        <v>93205</v>
      </c>
      <c r="QUI299" s="3">
        <v>93205</v>
      </c>
      <c r="QUJ299" s="3">
        <v>93205</v>
      </c>
      <c r="QUK299" s="3">
        <v>93205</v>
      </c>
      <c r="QUL299" s="3">
        <v>93205</v>
      </c>
      <c r="QUM299" s="3">
        <v>93205</v>
      </c>
      <c r="QUN299" s="3">
        <v>93205</v>
      </c>
      <c r="QUO299" s="3">
        <v>93205</v>
      </c>
      <c r="QUP299" s="3">
        <v>93205</v>
      </c>
      <c r="QUQ299" s="3">
        <v>93205</v>
      </c>
      <c r="QUR299" s="3">
        <v>93205</v>
      </c>
      <c r="QUS299" s="3">
        <v>93205</v>
      </c>
      <c r="QUT299" s="3">
        <v>93205</v>
      </c>
      <c r="QUU299" s="3">
        <v>93205</v>
      </c>
      <c r="QUV299" s="3">
        <v>93205</v>
      </c>
      <c r="QUW299" s="3">
        <v>93205</v>
      </c>
      <c r="QUX299" s="3">
        <v>93205</v>
      </c>
      <c r="QUY299" s="3">
        <v>93205</v>
      </c>
      <c r="QUZ299" s="3">
        <v>93205</v>
      </c>
      <c r="QVA299" s="3">
        <v>93205</v>
      </c>
      <c r="QVB299" s="3">
        <v>93205</v>
      </c>
      <c r="QVC299" s="3">
        <v>93205</v>
      </c>
      <c r="QVD299" s="3">
        <v>93205</v>
      </c>
      <c r="QVE299" s="3">
        <v>93205</v>
      </c>
      <c r="QVF299" s="3">
        <v>93205</v>
      </c>
      <c r="QVG299" s="3">
        <v>93205</v>
      </c>
      <c r="QVH299" s="3">
        <v>93205</v>
      </c>
      <c r="QVI299" s="3">
        <v>93205</v>
      </c>
      <c r="QVJ299" s="3">
        <v>93205</v>
      </c>
      <c r="QVK299" s="3">
        <v>93205</v>
      </c>
      <c r="QVL299" s="3">
        <v>93205</v>
      </c>
      <c r="QVM299" s="3">
        <v>93205</v>
      </c>
      <c r="QVN299" s="3">
        <v>93205</v>
      </c>
      <c r="QVO299" s="3">
        <v>93205</v>
      </c>
      <c r="QVP299" s="3">
        <v>93205</v>
      </c>
      <c r="QVQ299" s="3">
        <v>93205</v>
      </c>
      <c r="QVR299" s="3">
        <v>93205</v>
      </c>
      <c r="QVS299" s="3">
        <v>93205</v>
      </c>
      <c r="QVT299" s="3">
        <v>93205</v>
      </c>
      <c r="QVU299" s="3">
        <v>93205</v>
      </c>
      <c r="QVV299" s="3">
        <v>93205</v>
      </c>
      <c r="QVW299" s="3">
        <v>93205</v>
      </c>
      <c r="QVX299" s="3">
        <v>93205</v>
      </c>
      <c r="QVY299" s="3">
        <v>93205</v>
      </c>
      <c r="QVZ299" s="3">
        <v>93205</v>
      </c>
      <c r="QWA299" s="3">
        <v>93205</v>
      </c>
      <c r="QWB299" s="3">
        <v>93205</v>
      </c>
      <c r="QWC299" s="3">
        <v>93205</v>
      </c>
      <c r="QWD299" s="3">
        <v>93205</v>
      </c>
      <c r="QWE299" s="3">
        <v>93205</v>
      </c>
      <c r="QWF299" s="3">
        <v>93205</v>
      </c>
      <c r="QWG299" s="3">
        <v>93205</v>
      </c>
      <c r="QWH299" s="3">
        <v>93205</v>
      </c>
      <c r="QWI299" s="3">
        <v>93205</v>
      </c>
      <c r="QWJ299" s="3">
        <v>93205</v>
      </c>
      <c r="QWK299" s="3">
        <v>93205</v>
      </c>
      <c r="QWL299" s="3">
        <v>93205</v>
      </c>
      <c r="QWM299" s="3">
        <v>93205</v>
      </c>
      <c r="QWN299" s="3">
        <v>93205</v>
      </c>
      <c r="QWO299" s="3">
        <v>93205</v>
      </c>
      <c r="QWP299" s="3">
        <v>93205</v>
      </c>
      <c r="QWQ299" s="3">
        <v>93205</v>
      </c>
      <c r="QWR299" s="3">
        <v>93205</v>
      </c>
      <c r="QWS299" s="3">
        <v>93205</v>
      </c>
      <c r="QWT299" s="3">
        <v>93205</v>
      </c>
      <c r="QWU299" s="3">
        <v>93205</v>
      </c>
      <c r="QWV299" s="3">
        <v>93205</v>
      </c>
      <c r="QWW299" s="3">
        <v>93205</v>
      </c>
      <c r="QWX299" s="3">
        <v>93205</v>
      </c>
      <c r="QWY299" s="3">
        <v>93205</v>
      </c>
      <c r="QWZ299" s="3">
        <v>93205</v>
      </c>
      <c r="QXA299" s="3">
        <v>93205</v>
      </c>
      <c r="QXB299" s="3">
        <v>93205</v>
      </c>
      <c r="QXC299" s="3">
        <v>93205</v>
      </c>
      <c r="QXD299" s="3">
        <v>93205</v>
      </c>
      <c r="QXE299" s="3">
        <v>93205</v>
      </c>
      <c r="QXF299" s="3">
        <v>93205</v>
      </c>
      <c r="QXG299" s="3">
        <v>93205</v>
      </c>
      <c r="QXH299" s="3">
        <v>93205</v>
      </c>
      <c r="QXI299" s="3">
        <v>93205</v>
      </c>
      <c r="QXJ299" s="3">
        <v>93205</v>
      </c>
      <c r="QXK299" s="3">
        <v>93205</v>
      </c>
      <c r="QXL299" s="3">
        <v>93205</v>
      </c>
      <c r="QXM299" s="3">
        <v>93205</v>
      </c>
      <c r="QXN299" s="3">
        <v>93205</v>
      </c>
      <c r="QXO299" s="3">
        <v>93205</v>
      </c>
      <c r="QXP299" s="3">
        <v>93205</v>
      </c>
      <c r="QXQ299" s="3">
        <v>93205</v>
      </c>
      <c r="QXR299" s="3">
        <v>93205</v>
      </c>
      <c r="QXS299" s="3">
        <v>93205</v>
      </c>
      <c r="QXT299" s="3">
        <v>93205</v>
      </c>
      <c r="QXU299" s="3">
        <v>93205</v>
      </c>
      <c r="QXV299" s="3">
        <v>93205</v>
      </c>
      <c r="QXW299" s="3">
        <v>93205</v>
      </c>
      <c r="QXX299" s="3">
        <v>93205</v>
      </c>
      <c r="QXY299" s="3">
        <v>93205</v>
      </c>
      <c r="QXZ299" s="3">
        <v>93205</v>
      </c>
      <c r="QYA299" s="3">
        <v>93205</v>
      </c>
      <c r="QYB299" s="3">
        <v>93205</v>
      </c>
      <c r="QYC299" s="3">
        <v>93205</v>
      </c>
      <c r="QYD299" s="3">
        <v>93205</v>
      </c>
      <c r="QYE299" s="3">
        <v>93205</v>
      </c>
      <c r="QYF299" s="3">
        <v>93205</v>
      </c>
      <c r="QYG299" s="3">
        <v>93205</v>
      </c>
      <c r="QYH299" s="3">
        <v>93205</v>
      </c>
      <c r="QYI299" s="3">
        <v>93205</v>
      </c>
      <c r="QYJ299" s="3">
        <v>93205</v>
      </c>
      <c r="QYK299" s="3">
        <v>93205</v>
      </c>
      <c r="QYL299" s="3">
        <v>93205</v>
      </c>
      <c r="QYM299" s="3">
        <v>93205</v>
      </c>
      <c r="QYN299" s="3">
        <v>93205</v>
      </c>
      <c r="QYO299" s="3">
        <v>93205</v>
      </c>
      <c r="QYP299" s="3">
        <v>93205</v>
      </c>
      <c r="QYQ299" s="3">
        <v>93205</v>
      </c>
      <c r="QYR299" s="3">
        <v>93205</v>
      </c>
      <c r="QYS299" s="3">
        <v>93205</v>
      </c>
      <c r="QYT299" s="3">
        <v>93205</v>
      </c>
      <c r="QYU299" s="3">
        <v>93205</v>
      </c>
      <c r="QYV299" s="3">
        <v>93205</v>
      </c>
      <c r="QYW299" s="3">
        <v>93205</v>
      </c>
      <c r="QYX299" s="3">
        <v>93205</v>
      </c>
      <c r="QYY299" s="3">
        <v>93205</v>
      </c>
      <c r="QYZ299" s="3">
        <v>93205</v>
      </c>
      <c r="QZA299" s="3">
        <v>93205</v>
      </c>
      <c r="QZB299" s="3">
        <v>93205</v>
      </c>
      <c r="QZC299" s="3">
        <v>93205</v>
      </c>
      <c r="QZD299" s="3">
        <v>93205</v>
      </c>
      <c r="QZE299" s="3">
        <v>93205</v>
      </c>
      <c r="QZF299" s="3">
        <v>93205</v>
      </c>
      <c r="QZG299" s="3">
        <v>93205</v>
      </c>
      <c r="QZH299" s="3">
        <v>93205</v>
      </c>
      <c r="QZI299" s="3">
        <v>93205</v>
      </c>
      <c r="QZJ299" s="3">
        <v>93205</v>
      </c>
      <c r="QZK299" s="3">
        <v>93205</v>
      </c>
      <c r="QZL299" s="3">
        <v>93205</v>
      </c>
      <c r="QZM299" s="3">
        <v>93205</v>
      </c>
      <c r="QZN299" s="3">
        <v>93205</v>
      </c>
      <c r="QZO299" s="3">
        <v>93205</v>
      </c>
      <c r="QZP299" s="3">
        <v>93205</v>
      </c>
      <c r="QZQ299" s="3">
        <v>93205</v>
      </c>
      <c r="QZR299" s="3">
        <v>93205</v>
      </c>
      <c r="QZS299" s="3">
        <v>93205</v>
      </c>
      <c r="QZT299" s="3">
        <v>93205</v>
      </c>
      <c r="QZU299" s="3">
        <v>93205</v>
      </c>
      <c r="QZV299" s="3">
        <v>93205</v>
      </c>
      <c r="QZW299" s="3">
        <v>93205</v>
      </c>
      <c r="QZX299" s="3">
        <v>93205</v>
      </c>
      <c r="QZY299" s="3">
        <v>93205</v>
      </c>
      <c r="QZZ299" s="3">
        <v>93205</v>
      </c>
      <c r="RAA299" s="3">
        <v>93205</v>
      </c>
      <c r="RAB299" s="3">
        <v>93205</v>
      </c>
      <c r="RAC299" s="3">
        <v>93205</v>
      </c>
      <c r="RAD299" s="3">
        <v>93205</v>
      </c>
      <c r="RAE299" s="3">
        <v>93205</v>
      </c>
      <c r="RAF299" s="3">
        <v>93205</v>
      </c>
      <c r="RAG299" s="3">
        <v>93205</v>
      </c>
      <c r="RAH299" s="3">
        <v>93205</v>
      </c>
      <c r="RAI299" s="3">
        <v>93205</v>
      </c>
      <c r="RAJ299" s="3">
        <v>93205</v>
      </c>
      <c r="RAK299" s="3">
        <v>93205</v>
      </c>
      <c r="RAL299" s="3">
        <v>93205</v>
      </c>
      <c r="RAM299" s="3">
        <v>93205</v>
      </c>
      <c r="RAN299" s="3">
        <v>93205</v>
      </c>
      <c r="RAO299" s="3">
        <v>93205</v>
      </c>
      <c r="RAP299" s="3">
        <v>93205</v>
      </c>
      <c r="RAQ299" s="3">
        <v>93205</v>
      </c>
      <c r="RAR299" s="3">
        <v>93205</v>
      </c>
      <c r="RAS299" s="3">
        <v>93205</v>
      </c>
      <c r="RAT299" s="3">
        <v>93205</v>
      </c>
      <c r="RAU299" s="3">
        <v>93205</v>
      </c>
      <c r="RAV299" s="3">
        <v>93205</v>
      </c>
      <c r="RAW299" s="3">
        <v>93205</v>
      </c>
      <c r="RAX299" s="3">
        <v>93205</v>
      </c>
      <c r="RAY299" s="3">
        <v>93205</v>
      </c>
      <c r="RAZ299" s="3">
        <v>93205</v>
      </c>
      <c r="RBA299" s="3">
        <v>93205</v>
      </c>
      <c r="RBB299" s="3">
        <v>93205</v>
      </c>
      <c r="RBC299" s="3">
        <v>93205</v>
      </c>
      <c r="RBD299" s="3">
        <v>93205</v>
      </c>
      <c r="RBE299" s="3">
        <v>93205</v>
      </c>
      <c r="RBF299" s="3">
        <v>93205</v>
      </c>
      <c r="RBG299" s="3">
        <v>93205</v>
      </c>
      <c r="RBH299" s="3">
        <v>93205</v>
      </c>
      <c r="RBI299" s="3">
        <v>93205</v>
      </c>
      <c r="RBJ299" s="3">
        <v>93205</v>
      </c>
      <c r="RBK299" s="3">
        <v>93205</v>
      </c>
      <c r="RBL299" s="3">
        <v>93205</v>
      </c>
      <c r="RBM299" s="3">
        <v>93205</v>
      </c>
      <c r="RBN299" s="3">
        <v>93205</v>
      </c>
      <c r="RBO299" s="3">
        <v>93205</v>
      </c>
      <c r="RBP299" s="3">
        <v>93205</v>
      </c>
      <c r="RBQ299" s="3">
        <v>93205</v>
      </c>
      <c r="RBR299" s="3">
        <v>93205</v>
      </c>
      <c r="RBS299" s="3">
        <v>93205</v>
      </c>
      <c r="RBT299" s="3">
        <v>93205</v>
      </c>
      <c r="RBU299" s="3">
        <v>93205</v>
      </c>
      <c r="RBV299" s="3">
        <v>93205</v>
      </c>
      <c r="RBW299" s="3">
        <v>93205</v>
      </c>
      <c r="RBX299" s="3">
        <v>93205</v>
      </c>
      <c r="RBY299" s="3">
        <v>93205</v>
      </c>
      <c r="RBZ299" s="3">
        <v>93205</v>
      </c>
      <c r="RCA299" s="3">
        <v>93205</v>
      </c>
      <c r="RCB299" s="3">
        <v>93205</v>
      </c>
      <c r="RCC299" s="3">
        <v>93205</v>
      </c>
      <c r="RCD299" s="3">
        <v>93205</v>
      </c>
      <c r="RCE299" s="3">
        <v>93205</v>
      </c>
      <c r="RCF299" s="3">
        <v>93205</v>
      </c>
      <c r="RCG299" s="3">
        <v>93205</v>
      </c>
      <c r="RCH299" s="3">
        <v>93205</v>
      </c>
      <c r="RCI299" s="3">
        <v>93205</v>
      </c>
      <c r="RCJ299" s="3">
        <v>93205</v>
      </c>
      <c r="RCK299" s="3">
        <v>93205</v>
      </c>
      <c r="RCL299" s="3">
        <v>93205</v>
      </c>
      <c r="RCM299" s="3">
        <v>93205</v>
      </c>
      <c r="RCN299" s="3">
        <v>93205</v>
      </c>
      <c r="RCO299" s="3">
        <v>93205</v>
      </c>
      <c r="RCP299" s="3">
        <v>93205</v>
      </c>
      <c r="RCQ299" s="3">
        <v>93205</v>
      </c>
      <c r="RCR299" s="3">
        <v>93205</v>
      </c>
      <c r="RCS299" s="3">
        <v>93205</v>
      </c>
      <c r="RCT299" s="3">
        <v>93205</v>
      </c>
      <c r="RCU299" s="3">
        <v>93205</v>
      </c>
      <c r="RCV299" s="3">
        <v>93205</v>
      </c>
      <c r="RCW299" s="3">
        <v>93205</v>
      </c>
      <c r="RCX299" s="3">
        <v>93205</v>
      </c>
      <c r="RCY299" s="3">
        <v>93205</v>
      </c>
      <c r="RCZ299" s="3">
        <v>93205</v>
      </c>
      <c r="RDA299" s="3">
        <v>93205</v>
      </c>
      <c r="RDB299" s="3">
        <v>93205</v>
      </c>
      <c r="RDC299" s="3">
        <v>93205</v>
      </c>
      <c r="RDD299" s="3">
        <v>93205</v>
      </c>
      <c r="RDE299" s="3">
        <v>93205</v>
      </c>
      <c r="RDF299" s="3">
        <v>93205</v>
      </c>
      <c r="RDG299" s="3">
        <v>93205</v>
      </c>
      <c r="RDH299" s="3">
        <v>93205</v>
      </c>
      <c r="RDI299" s="3">
        <v>93205</v>
      </c>
      <c r="RDJ299" s="3">
        <v>93205</v>
      </c>
      <c r="RDK299" s="3">
        <v>93205</v>
      </c>
      <c r="RDL299" s="3">
        <v>93205</v>
      </c>
      <c r="RDM299" s="3">
        <v>93205</v>
      </c>
      <c r="RDN299" s="3">
        <v>93205</v>
      </c>
      <c r="RDO299" s="3">
        <v>93205</v>
      </c>
      <c r="RDP299" s="3">
        <v>93205</v>
      </c>
      <c r="RDQ299" s="3">
        <v>93205</v>
      </c>
      <c r="RDR299" s="3">
        <v>93205</v>
      </c>
      <c r="RDS299" s="3">
        <v>93205</v>
      </c>
      <c r="RDT299" s="3">
        <v>93205</v>
      </c>
      <c r="RDU299" s="3">
        <v>93205</v>
      </c>
      <c r="RDV299" s="3">
        <v>93205</v>
      </c>
      <c r="RDW299" s="3">
        <v>93205</v>
      </c>
      <c r="RDX299" s="3">
        <v>93205</v>
      </c>
      <c r="RDY299" s="3">
        <v>93205</v>
      </c>
      <c r="RDZ299" s="3">
        <v>93205</v>
      </c>
      <c r="REA299" s="3">
        <v>93205</v>
      </c>
      <c r="REB299" s="3">
        <v>93205</v>
      </c>
      <c r="REC299" s="3">
        <v>93205</v>
      </c>
      <c r="RED299" s="3">
        <v>93205</v>
      </c>
      <c r="REE299" s="3">
        <v>93205</v>
      </c>
      <c r="REF299" s="3">
        <v>93205</v>
      </c>
      <c r="REG299" s="3">
        <v>93205</v>
      </c>
      <c r="REH299" s="3">
        <v>93205</v>
      </c>
      <c r="REI299" s="3">
        <v>93205</v>
      </c>
      <c r="REJ299" s="3">
        <v>93205</v>
      </c>
      <c r="REK299" s="3">
        <v>93205</v>
      </c>
      <c r="REL299" s="3">
        <v>93205</v>
      </c>
      <c r="REM299" s="3">
        <v>93205</v>
      </c>
      <c r="REN299" s="3">
        <v>93205</v>
      </c>
      <c r="REO299" s="3">
        <v>93205</v>
      </c>
      <c r="REP299" s="3">
        <v>93205</v>
      </c>
      <c r="REQ299" s="3">
        <v>93205</v>
      </c>
      <c r="RER299" s="3">
        <v>93205</v>
      </c>
      <c r="RES299" s="3">
        <v>93205</v>
      </c>
      <c r="RET299" s="3">
        <v>93205</v>
      </c>
      <c r="REU299" s="3">
        <v>93205</v>
      </c>
      <c r="REV299" s="3">
        <v>93205</v>
      </c>
      <c r="REW299" s="3">
        <v>93205</v>
      </c>
      <c r="REX299" s="3">
        <v>93205</v>
      </c>
      <c r="REY299" s="3">
        <v>93205</v>
      </c>
      <c r="REZ299" s="3">
        <v>93205</v>
      </c>
      <c r="RFA299" s="3">
        <v>93205</v>
      </c>
      <c r="RFB299" s="3">
        <v>93205</v>
      </c>
      <c r="RFC299" s="3">
        <v>93205</v>
      </c>
      <c r="RFD299" s="3">
        <v>93205</v>
      </c>
      <c r="RFE299" s="3">
        <v>93205</v>
      </c>
      <c r="RFF299" s="3">
        <v>93205</v>
      </c>
      <c r="RFG299" s="3">
        <v>93205</v>
      </c>
      <c r="RFH299" s="3">
        <v>93205</v>
      </c>
      <c r="RFI299" s="3">
        <v>93205</v>
      </c>
      <c r="RFJ299" s="3">
        <v>93205</v>
      </c>
      <c r="RFK299" s="3">
        <v>93205</v>
      </c>
      <c r="RFL299" s="3">
        <v>93205</v>
      </c>
      <c r="RFM299" s="3">
        <v>93205</v>
      </c>
      <c r="RFN299" s="3">
        <v>93205</v>
      </c>
      <c r="RFO299" s="3">
        <v>93205</v>
      </c>
      <c r="RFP299" s="3">
        <v>93205</v>
      </c>
      <c r="RFQ299" s="3">
        <v>93205</v>
      </c>
      <c r="RFR299" s="3">
        <v>93205</v>
      </c>
      <c r="RFS299" s="3">
        <v>93205</v>
      </c>
      <c r="RFT299" s="3">
        <v>93205</v>
      </c>
      <c r="RFU299" s="3">
        <v>93205</v>
      </c>
      <c r="RFV299" s="3">
        <v>93205</v>
      </c>
      <c r="RFW299" s="3">
        <v>93205</v>
      </c>
      <c r="RFX299" s="3">
        <v>93205</v>
      </c>
      <c r="RFY299" s="3">
        <v>93205</v>
      </c>
      <c r="RFZ299" s="3">
        <v>93205</v>
      </c>
      <c r="RGA299" s="3">
        <v>93205</v>
      </c>
      <c r="RGB299" s="3">
        <v>93205</v>
      </c>
      <c r="RGC299" s="3">
        <v>93205</v>
      </c>
      <c r="RGD299" s="3">
        <v>93205</v>
      </c>
      <c r="RGE299" s="3">
        <v>93205</v>
      </c>
      <c r="RGF299" s="3">
        <v>93205</v>
      </c>
      <c r="RGG299" s="3">
        <v>93205</v>
      </c>
      <c r="RGH299" s="3">
        <v>93205</v>
      </c>
      <c r="RGI299" s="3">
        <v>93205</v>
      </c>
      <c r="RGJ299" s="3">
        <v>93205</v>
      </c>
      <c r="RGK299" s="3">
        <v>93205</v>
      </c>
      <c r="RGL299" s="3">
        <v>93205</v>
      </c>
      <c r="RGM299" s="3">
        <v>93205</v>
      </c>
      <c r="RGN299" s="3">
        <v>93205</v>
      </c>
      <c r="RGO299" s="3">
        <v>93205</v>
      </c>
      <c r="RGP299" s="3">
        <v>93205</v>
      </c>
      <c r="RGQ299" s="3">
        <v>93205</v>
      </c>
      <c r="RGR299" s="3">
        <v>93205</v>
      </c>
      <c r="RGS299" s="3">
        <v>93205</v>
      </c>
      <c r="RGT299" s="3">
        <v>93205</v>
      </c>
      <c r="RGU299" s="3">
        <v>93205</v>
      </c>
      <c r="RGV299" s="3">
        <v>93205</v>
      </c>
      <c r="RGW299" s="3">
        <v>93205</v>
      </c>
      <c r="RGX299" s="3">
        <v>93205</v>
      </c>
      <c r="RGY299" s="3">
        <v>93205</v>
      </c>
      <c r="RGZ299" s="3">
        <v>93205</v>
      </c>
      <c r="RHA299" s="3">
        <v>93205</v>
      </c>
      <c r="RHB299" s="3">
        <v>93205</v>
      </c>
      <c r="RHC299" s="3">
        <v>93205</v>
      </c>
      <c r="RHD299" s="3">
        <v>93205</v>
      </c>
      <c r="RHE299" s="3">
        <v>93205</v>
      </c>
      <c r="RHF299" s="3">
        <v>93205</v>
      </c>
      <c r="RHG299" s="3">
        <v>93205</v>
      </c>
      <c r="RHH299" s="3">
        <v>93205</v>
      </c>
      <c r="RHI299" s="3">
        <v>93205</v>
      </c>
      <c r="RHJ299" s="3">
        <v>93205</v>
      </c>
      <c r="RHK299" s="3">
        <v>93205</v>
      </c>
      <c r="RHL299" s="3">
        <v>93205</v>
      </c>
      <c r="RHM299" s="3">
        <v>93205</v>
      </c>
      <c r="RHN299" s="3">
        <v>93205</v>
      </c>
      <c r="RHO299" s="3">
        <v>93205</v>
      </c>
      <c r="RHP299" s="3">
        <v>93205</v>
      </c>
      <c r="RHQ299" s="3">
        <v>93205</v>
      </c>
      <c r="RHR299" s="3">
        <v>93205</v>
      </c>
      <c r="RHS299" s="3">
        <v>93205</v>
      </c>
      <c r="RHT299" s="3">
        <v>93205</v>
      </c>
      <c r="RHU299" s="3">
        <v>93205</v>
      </c>
      <c r="RHV299" s="3">
        <v>93205</v>
      </c>
      <c r="RHW299" s="3">
        <v>93205</v>
      </c>
      <c r="RHX299" s="3">
        <v>93205</v>
      </c>
      <c r="RHY299" s="3">
        <v>93205</v>
      </c>
      <c r="RHZ299" s="3">
        <v>93205</v>
      </c>
      <c r="RIA299" s="3">
        <v>93205</v>
      </c>
      <c r="RIB299" s="3">
        <v>93205</v>
      </c>
      <c r="RIC299" s="3">
        <v>93205</v>
      </c>
      <c r="RID299" s="3">
        <v>93205</v>
      </c>
      <c r="RIE299" s="3">
        <v>93205</v>
      </c>
      <c r="RIF299" s="3">
        <v>93205</v>
      </c>
      <c r="RIG299" s="3">
        <v>93205</v>
      </c>
      <c r="RIH299" s="3">
        <v>93205</v>
      </c>
      <c r="RII299" s="3">
        <v>93205</v>
      </c>
      <c r="RIJ299" s="3">
        <v>93205</v>
      </c>
      <c r="RIK299" s="3">
        <v>93205</v>
      </c>
      <c r="RIL299" s="3">
        <v>93205</v>
      </c>
      <c r="RIM299" s="3">
        <v>93205</v>
      </c>
      <c r="RIN299" s="3">
        <v>93205</v>
      </c>
      <c r="RIO299" s="3">
        <v>93205</v>
      </c>
      <c r="RIP299" s="3">
        <v>93205</v>
      </c>
      <c r="RIQ299" s="3">
        <v>93205</v>
      </c>
      <c r="RIR299" s="3">
        <v>93205</v>
      </c>
      <c r="RIS299" s="3">
        <v>93205</v>
      </c>
      <c r="RIT299" s="3">
        <v>93205</v>
      </c>
      <c r="RIU299" s="3">
        <v>93205</v>
      </c>
      <c r="RIV299" s="3">
        <v>93205</v>
      </c>
      <c r="RIW299" s="3">
        <v>93205</v>
      </c>
      <c r="RIX299" s="3">
        <v>93205</v>
      </c>
      <c r="RIY299" s="3">
        <v>93205</v>
      </c>
      <c r="RIZ299" s="3">
        <v>93205</v>
      </c>
      <c r="RJA299" s="3">
        <v>93205</v>
      </c>
      <c r="RJB299" s="3">
        <v>93205</v>
      </c>
      <c r="RJC299" s="3">
        <v>93205</v>
      </c>
      <c r="RJD299" s="3">
        <v>93205</v>
      </c>
      <c r="RJE299" s="3">
        <v>93205</v>
      </c>
      <c r="RJF299" s="3">
        <v>93205</v>
      </c>
      <c r="RJG299" s="3">
        <v>93205</v>
      </c>
      <c r="RJH299" s="3">
        <v>93205</v>
      </c>
      <c r="RJI299" s="3">
        <v>93205</v>
      </c>
      <c r="RJJ299" s="3">
        <v>93205</v>
      </c>
      <c r="RJK299" s="3">
        <v>93205</v>
      </c>
      <c r="RJL299" s="3">
        <v>93205</v>
      </c>
      <c r="RJM299" s="3">
        <v>93205</v>
      </c>
      <c r="RJN299" s="3">
        <v>93205</v>
      </c>
      <c r="RJO299" s="3">
        <v>93205</v>
      </c>
      <c r="RJP299" s="3">
        <v>93205</v>
      </c>
      <c r="RJQ299" s="3">
        <v>93205</v>
      </c>
      <c r="RJR299" s="3">
        <v>93205</v>
      </c>
      <c r="RJS299" s="3">
        <v>93205</v>
      </c>
      <c r="RJT299" s="3">
        <v>93205</v>
      </c>
      <c r="RJU299" s="3">
        <v>93205</v>
      </c>
      <c r="RJV299" s="3">
        <v>93205</v>
      </c>
      <c r="RJW299" s="3">
        <v>93205</v>
      </c>
      <c r="RJX299" s="3">
        <v>93205</v>
      </c>
      <c r="RJY299" s="3">
        <v>93205</v>
      </c>
      <c r="RJZ299" s="3">
        <v>93205</v>
      </c>
      <c r="RKA299" s="3">
        <v>93205</v>
      </c>
      <c r="RKB299" s="3">
        <v>93205</v>
      </c>
      <c r="RKC299" s="3">
        <v>93205</v>
      </c>
      <c r="RKD299" s="3">
        <v>93205</v>
      </c>
      <c r="RKE299" s="3">
        <v>93205</v>
      </c>
      <c r="RKF299" s="3">
        <v>93205</v>
      </c>
      <c r="RKG299" s="3">
        <v>93205</v>
      </c>
      <c r="RKH299" s="3">
        <v>93205</v>
      </c>
      <c r="RKI299" s="3">
        <v>93205</v>
      </c>
      <c r="RKJ299" s="3">
        <v>93205</v>
      </c>
      <c r="RKK299" s="3">
        <v>93205</v>
      </c>
      <c r="RKL299" s="3">
        <v>93205</v>
      </c>
      <c r="RKM299" s="3">
        <v>93205</v>
      </c>
      <c r="RKN299" s="3">
        <v>93205</v>
      </c>
      <c r="RKO299" s="3">
        <v>93205</v>
      </c>
      <c r="RKP299" s="3">
        <v>93205</v>
      </c>
      <c r="RKQ299" s="3">
        <v>93205</v>
      </c>
      <c r="RKR299" s="3">
        <v>93205</v>
      </c>
      <c r="RKS299" s="3">
        <v>93205</v>
      </c>
      <c r="RKT299" s="3">
        <v>93205</v>
      </c>
      <c r="RKU299" s="3">
        <v>93205</v>
      </c>
      <c r="RKV299" s="3">
        <v>93205</v>
      </c>
      <c r="RKW299" s="3">
        <v>93205</v>
      </c>
      <c r="RKX299" s="3">
        <v>93205</v>
      </c>
      <c r="RKY299" s="3">
        <v>93205</v>
      </c>
      <c r="RKZ299" s="3">
        <v>93205</v>
      </c>
      <c r="RLA299" s="3">
        <v>93205</v>
      </c>
      <c r="RLB299" s="3">
        <v>93205</v>
      </c>
      <c r="RLC299" s="3">
        <v>93205</v>
      </c>
      <c r="RLD299" s="3">
        <v>93205</v>
      </c>
      <c r="RLE299" s="3">
        <v>93205</v>
      </c>
      <c r="RLF299" s="3">
        <v>93205</v>
      </c>
      <c r="RLG299" s="3">
        <v>93205</v>
      </c>
      <c r="RLH299" s="3">
        <v>93205</v>
      </c>
      <c r="RLI299" s="3">
        <v>93205</v>
      </c>
      <c r="RLJ299" s="3">
        <v>93205</v>
      </c>
      <c r="RLK299" s="3">
        <v>93205</v>
      </c>
      <c r="RLL299" s="3">
        <v>93205</v>
      </c>
      <c r="RLM299" s="3">
        <v>93205</v>
      </c>
      <c r="RLN299" s="3">
        <v>93205</v>
      </c>
      <c r="RLO299" s="3">
        <v>93205</v>
      </c>
      <c r="RLP299" s="3">
        <v>93205</v>
      </c>
      <c r="RLQ299" s="3">
        <v>93205</v>
      </c>
      <c r="RLR299" s="3">
        <v>93205</v>
      </c>
      <c r="RLS299" s="3">
        <v>93205</v>
      </c>
      <c r="RLT299" s="3">
        <v>93205</v>
      </c>
      <c r="RLU299" s="3">
        <v>93205</v>
      </c>
      <c r="RLV299" s="3">
        <v>93205</v>
      </c>
      <c r="RLW299" s="3">
        <v>93205</v>
      </c>
      <c r="RLX299" s="3">
        <v>93205</v>
      </c>
      <c r="RLY299" s="3">
        <v>93205</v>
      </c>
      <c r="RLZ299" s="3">
        <v>93205</v>
      </c>
      <c r="RMA299" s="3">
        <v>93205</v>
      </c>
      <c r="RMB299" s="3">
        <v>93205</v>
      </c>
      <c r="RMC299" s="3">
        <v>93205</v>
      </c>
      <c r="RMD299" s="3">
        <v>93205</v>
      </c>
      <c r="RME299" s="3">
        <v>93205</v>
      </c>
      <c r="RMF299" s="3">
        <v>93205</v>
      </c>
      <c r="RMG299" s="3">
        <v>93205</v>
      </c>
      <c r="RMH299" s="3">
        <v>93205</v>
      </c>
      <c r="RMI299" s="3">
        <v>93205</v>
      </c>
      <c r="RMJ299" s="3">
        <v>93205</v>
      </c>
      <c r="RMK299" s="3">
        <v>93205</v>
      </c>
      <c r="RML299" s="3">
        <v>93205</v>
      </c>
      <c r="RMM299" s="3">
        <v>93205</v>
      </c>
      <c r="RMN299" s="3">
        <v>93205</v>
      </c>
      <c r="RMO299" s="3">
        <v>93205</v>
      </c>
      <c r="RMP299" s="3">
        <v>93205</v>
      </c>
      <c r="RMQ299" s="3">
        <v>93205</v>
      </c>
      <c r="RMR299" s="3">
        <v>93205</v>
      </c>
      <c r="RMS299" s="3">
        <v>93205</v>
      </c>
      <c r="RMT299" s="3">
        <v>93205</v>
      </c>
      <c r="RMU299" s="3">
        <v>93205</v>
      </c>
      <c r="RMV299" s="3">
        <v>93205</v>
      </c>
      <c r="RMW299" s="3">
        <v>93205</v>
      </c>
      <c r="RMX299" s="3">
        <v>93205</v>
      </c>
      <c r="RMY299" s="3">
        <v>93205</v>
      </c>
      <c r="RMZ299" s="3">
        <v>93205</v>
      </c>
      <c r="RNA299" s="3">
        <v>93205</v>
      </c>
      <c r="RNB299" s="3">
        <v>93205</v>
      </c>
      <c r="RNC299" s="3">
        <v>93205</v>
      </c>
      <c r="RND299" s="3">
        <v>93205</v>
      </c>
      <c r="RNE299" s="3">
        <v>93205</v>
      </c>
      <c r="RNF299" s="3">
        <v>93205</v>
      </c>
      <c r="RNG299" s="3">
        <v>93205</v>
      </c>
      <c r="RNH299" s="3">
        <v>93205</v>
      </c>
      <c r="RNI299" s="3">
        <v>93205</v>
      </c>
      <c r="RNJ299" s="3">
        <v>93205</v>
      </c>
      <c r="RNK299" s="3">
        <v>93205</v>
      </c>
      <c r="RNL299" s="3">
        <v>93205</v>
      </c>
      <c r="RNM299" s="3">
        <v>93205</v>
      </c>
      <c r="RNN299" s="3">
        <v>93205</v>
      </c>
      <c r="RNO299" s="3">
        <v>93205</v>
      </c>
      <c r="RNP299" s="3">
        <v>93205</v>
      </c>
      <c r="RNQ299" s="3">
        <v>93205</v>
      </c>
      <c r="RNR299" s="3">
        <v>93205</v>
      </c>
      <c r="RNS299" s="3">
        <v>93205</v>
      </c>
      <c r="RNT299" s="3">
        <v>93205</v>
      </c>
      <c r="RNU299" s="3">
        <v>93205</v>
      </c>
      <c r="RNV299" s="3">
        <v>93205</v>
      </c>
      <c r="RNW299" s="3">
        <v>93205</v>
      </c>
      <c r="RNX299" s="3">
        <v>93205</v>
      </c>
      <c r="RNY299" s="3">
        <v>93205</v>
      </c>
      <c r="RNZ299" s="3">
        <v>93205</v>
      </c>
      <c r="ROA299" s="3">
        <v>93205</v>
      </c>
      <c r="ROB299" s="3">
        <v>93205</v>
      </c>
      <c r="ROC299" s="3">
        <v>93205</v>
      </c>
      <c r="ROD299" s="3">
        <v>93205</v>
      </c>
      <c r="ROE299" s="3">
        <v>93205</v>
      </c>
      <c r="ROF299" s="3">
        <v>93205</v>
      </c>
      <c r="ROG299" s="3">
        <v>93205</v>
      </c>
      <c r="ROH299" s="3">
        <v>93205</v>
      </c>
      <c r="ROI299" s="3">
        <v>93205</v>
      </c>
      <c r="ROJ299" s="3">
        <v>93205</v>
      </c>
      <c r="ROK299" s="3">
        <v>93205</v>
      </c>
      <c r="ROL299" s="3">
        <v>93205</v>
      </c>
      <c r="ROM299" s="3">
        <v>93205</v>
      </c>
      <c r="RON299" s="3">
        <v>93205</v>
      </c>
      <c r="ROO299" s="3">
        <v>93205</v>
      </c>
      <c r="ROP299" s="3">
        <v>93205</v>
      </c>
      <c r="ROQ299" s="3">
        <v>93205</v>
      </c>
      <c r="ROR299" s="3">
        <v>93205</v>
      </c>
      <c r="ROS299" s="3">
        <v>93205</v>
      </c>
      <c r="ROT299" s="3">
        <v>93205</v>
      </c>
      <c r="ROU299" s="3">
        <v>93205</v>
      </c>
      <c r="ROV299" s="3">
        <v>93205</v>
      </c>
      <c r="ROW299" s="3">
        <v>93205</v>
      </c>
      <c r="ROX299" s="3">
        <v>93205</v>
      </c>
      <c r="ROY299" s="3">
        <v>93205</v>
      </c>
      <c r="ROZ299" s="3">
        <v>93205</v>
      </c>
      <c r="RPA299" s="3">
        <v>93205</v>
      </c>
      <c r="RPB299" s="3">
        <v>93205</v>
      </c>
      <c r="RPC299" s="3">
        <v>93205</v>
      </c>
      <c r="RPD299" s="3">
        <v>93205</v>
      </c>
      <c r="RPE299" s="3">
        <v>93205</v>
      </c>
      <c r="RPF299" s="3">
        <v>93205</v>
      </c>
      <c r="RPG299" s="3">
        <v>93205</v>
      </c>
      <c r="RPH299" s="3">
        <v>93205</v>
      </c>
      <c r="RPI299" s="3">
        <v>93205</v>
      </c>
      <c r="RPJ299" s="3">
        <v>93205</v>
      </c>
      <c r="RPK299" s="3">
        <v>93205</v>
      </c>
      <c r="RPL299" s="3">
        <v>93205</v>
      </c>
      <c r="RPM299" s="3">
        <v>93205</v>
      </c>
      <c r="RPN299" s="3">
        <v>93205</v>
      </c>
      <c r="RPO299" s="3">
        <v>93205</v>
      </c>
      <c r="RPP299" s="3">
        <v>93205</v>
      </c>
      <c r="RPQ299" s="3">
        <v>93205</v>
      </c>
      <c r="RPR299" s="3">
        <v>93205</v>
      </c>
      <c r="RPS299" s="3">
        <v>93205</v>
      </c>
      <c r="RPT299" s="3">
        <v>93205</v>
      </c>
      <c r="RPU299" s="3">
        <v>93205</v>
      </c>
      <c r="RPV299" s="3">
        <v>93205</v>
      </c>
      <c r="RPW299" s="3">
        <v>93205</v>
      </c>
      <c r="RPX299" s="3">
        <v>93205</v>
      </c>
      <c r="RPY299" s="3">
        <v>93205</v>
      </c>
      <c r="RPZ299" s="3">
        <v>93205</v>
      </c>
      <c r="RQA299" s="3">
        <v>93205</v>
      </c>
      <c r="RQB299" s="3">
        <v>93205</v>
      </c>
      <c r="RQC299" s="3">
        <v>93205</v>
      </c>
      <c r="RQD299" s="3">
        <v>93205</v>
      </c>
      <c r="RQE299" s="3">
        <v>93205</v>
      </c>
      <c r="RQF299" s="3">
        <v>93205</v>
      </c>
      <c r="RQG299" s="3">
        <v>93205</v>
      </c>
      <c r="RQH299" s="3">
        <v>93205</v>
      </c>
      <c r="RQI299" s="3">
        <v>93205</v>
      </c>
      <c r="RQJ299" s="3">
        <v>93205</v>
      </c>
      <c r="RQK299" s="3">
        <v>93205</v>
      </c>
      <c r="RQL299" s="3">
        <v>93205</v>
      </c>
      <c r="RQM299" s="3">
        <v>93205</v>
      </c>
      <c r="RQN299" s="3">
        <v>93205</v>
      </c>
      <c r="RQO299" s="3">
        <v>93205</v>
      </c>
      <c r="RQP299" s="3">
        <v>93205</v>
      </c>
      <c r="RQQ299" s="3">
        <v>93205</v>
      </c>
      <c r="RQR299" s="3">
        <v>93205</v>
      </c>
      <c r="RQS299" s="3">
        <v>93205</v>
      </c>
      <c r="RQT299" s="3">
        <v>93205</v>
      </c>
      <c r="RQU299" s="3">
        <v>93205</v>
      </c>
      <c r="RQV299" s="3">
        <v>93205</v>
      </c>
      <c r="RQW299" s="3">
        <v>93205</v>
      </c>
      <c r="RQX299" s="3">
        <v>93205</v>
      </c>
      <c r="RQY299" s="3">
        <v>93205</v>
      </c>
      <c r="RQZ299" s="3">
        <v>93205</v>
      </c>
      <c r="RRA299" s="3">
        <v>93205</v>
      </c>
      <c r="RRB299" s="3">
        <v>93205</v>
      </c>
      <c r="RRC299" s="3">
        <v>93205</v>
      </c>
      <c r="RRD299" s="3">
        <v>93205</v>
      </c>
      <c r="RRE299" s="3">
        <v>93205</v>
      </c>
      <c r="RRF299" s="3">
        <v>93205</v>
      </c>
      <c r="RRG299" s="3">
        <v>93205</v>
      </c>
      <c r="RRH299" s="3">
        <v>93205</v>
      </c>
      <c r="RRI299" s="3">
        <v>93205</v>
      </c>
      <c r="RRJ299" s="3">
        <v>93205</v>
      </c>
      <c r="RRK299" s="3">
        <v>93205</v>
      </c>
      <c r="RRL299" s="3">
        <v>93205</v>
      </c>
      <c r="RRM299" s="3">
        <v>93205</v>
      </c>
      <c r="RRN299" s="3">
        <v>93205</v>
      </c>
      <c r="RRO299" s="3">
        <v>93205</v>
      </c>
      <c r="RRP299" s="3">
        <v>93205</v>
      </c>
      <c r="RRQ299" s="3">
        <v>93205</v>
      </c>
      <c r="RRR299" s="3">
        <v>93205</v>
      </c>
      <c r="RRS299" s="3">
        <v>93205</v>
      </c>
      <c r="RRT299" s="3">
        <v>93205</v>
      </c>
      <c r="RRU299" s="3">
        <v>93205</v>
      </c>
      <c r="RRV299" s="3">
        <v>93205</v>
      </c>
      <c r="RRW299" s="3">
        <v>93205</v>
      </c>
      <c r="RRX299" s="3">
        <v>93205</v>
      </c>
      <c r="RRY299" s="3">
        <v>93205</v>
      </c>
      <c r="RRZ299" s="3">
        <v>93205</v>
      </c>
      <c r="RSA299" s="3">
        <v>93205</v>
      </c>
      <c r="RSB299" s="3">
        <v>93205</v>
      </c>
      <c r="RSC299" s="3">
        <v>93205</v>
      </c>
      <c r="RSD299" s="3">
        <v>93205</v>
      </c>
      <c r="RSE299" s="3">
        <v>93205</v>
      </c>
      <c r="RSF299" s="3">
        <v>93205</v>
      </c>
      <c r="RSG299" s="3">
        <v>93205</v>
      </c>
      <c r="RSH299" s="3">
        <v>93205</v>
      </c>
      <c r="RSI299" s="3">
        <v>93205</v>
      </c>
      <c r="RSJ299" s="3">
        <v>93205</v>
      </c>
      <c r="RSK299" s="3">
        <v>93205</v>
      </c>
      <c r="RSL299" s="3">
        <v>93205</v>
      </c>
      <c r="RSM299" s="3">
        <v>93205</v>
      </c>
      <c r="RSN299" s="3">
        <v>93205</v>
      </c>
      <c r="RSO299" s="3">
        <v>93205</v>
      </c>
      <c r="RSP299" s="3">
        <v>93205</v>
      </c>
      <c r="RSQ299" s="3">
        <v>93205</v>
      </c>
      <c r="RSR299" s="3">
        <v>93205</v>
      </c>
      <c r="RSS299" s="3">
        <v>93205</v>
      </c>
      <c r="RST299" s="3">
        <v>93205</v>
      </c>
      <c r="RSU299" s="3">
        <v>93205</v>
      </c>
      <c r="RSV299" s="3">
        <v>93205</v>
      </c>
      <c r="RSW299" s="3">
        <v>93205</v>
      </c>
      <c r="RSX299" s="3">
        <v>93205</v>
      </c>
      <c r="RSY299" s="3">
        <v>93205</v>
      </c>
      <c r="RSZ299" s="3">
        <v>93205</v>
      </c>
      <c r="RTA299" s="3">
        <v>93205</v>
      </c>
      <c r="RTB299" s="3">
        <v>93205</v>
      </c>
      <c r="RTC299" s="3">
        <v>93205</v>
      </c>
      <c r="RTD299" s="3">
        <v>93205</v>
      </c>
      <c r="RTE299" s="3">
        <v>93205</v>
      </c>
      <c r="RTF299" s="3">
        <v>93205</v>
      </c>
      <c r="RTG299" s="3">
        <v>93205</v>
      </c>
      <c r="RTH299" s="3">
        <v>93205</v>
      </c>
      <c r="RTI299" s="3">
        <v>93205</v>
      </c>
      <c r="RTJ299" s="3">
        <v>93205</v>
      </c>
      <c r="RTK299" s="3">
        <v>93205</v>
      </c>
      <c r="RTL299" s="3">
        <v>93205</v>
      </c>
      <c r="RTM299" s="3">
        <v>93205</v>
      </c>
      <c r="RTN299" s="3">
        <v>93205</v>
      </c>
      <c r="RTO299" s="3">
        <v>93205</v>
      </c>
      <c r="RTP299" s="3">
        <v>93205</v>
      </c>
      <c r="RTQ299" s="3">
        <v>93205</v>
      </c>
      <c r="RTR299" s="3">
        <v>93205</v>
      </c>
      <c r="RTS299" s="3">
        <v>93205</v>
      </c>
      <c r="RTT299" s="3">
        <v>93205</v>
      </c>
      <c r="RTU299" s="3">
        <v>93205</v>
      </c>
      <c r="RTV299" s="3">
        <v>93205</v>
      </c>
      <c r="RTW299" s="3">
        <v>93205</v>
      </c>
      <c r="RTX299" s="3">
        <v>93205</v>
      </c>
      <c r="RTY299" s="3">
        <v>93205</v>
      </c>
      <c r="RTZ299" s="3">
        <v>93205</v>
      </c>
      <c r="RUA299" s="3">
        <v>93205</v>
      </c>
      <c r="RUB299" s="3">
        <v>93205</v>
      </c>
      <c r="RUC299" s="3">
        <v>93205</v>
      </c>
      <c r="RUD299" s="3">
        <v>93205</v>
      </c>
      <c r="RUE299" s="3">
        <v>93205</v>
      </c>
      <c r="RUF299" s="3">
        <v>93205</v>
      </c>
      <c r="RUG299" s="3">
        <v>93205</v>
      </c>
      <c r="RUH299" s="3">
        <v>93205</v>
      </c>
      <c r="RUI299" s="3">
        <v>93205</v>
      </c>
      <c r="RUJ299" s="3">
        <v>93205</v>
      </c>
      <c r="RUK299" s="3">
        <v>93205</v>
      </c>
      <c r="RUL299" s="3">
        <v>93205</v>
      </c>
      <c r="RUM299" s="3">
        <v>93205</v>
      </c>
      <c r="RUN299" s="3">
        <v>93205</v>
      </c>
      <c r="RUO299" s="3">
        <v>93205</v>
      </c>
      <c r="RUP299" s="3">
        <v>93205</v>
      </c>
      <c r="RUQ299" s="3">
        <v>93205</v>
      </c>
      <c r="RUR299" s="3">
        <v>93205</v>
      </c>
      <c r="RUS299" s="3">
        <v>93205</v>
      </c>
      <c r="RUT299" s="3">
        <v>93205</v>
      </c>
      <c r="RUU299" s="3">
        <v>93205</v>
      </c>
      <c r="RUV299" s="3">
        <v>93205</v>
      </c>
      <c r="RUW299" s="3">
        <v>93205</v>
      </c>
      <c r="RUX299" s="3">
        <v>93205</v>
      </c>
      <c r="RUY299" s="3">
        <v>93205</v>
      </c>
      <c r="RUZ299" s="3">
        <v>93205</v>
      </c>
      <c r="RVA299" s="3">
        <v>93205</v>
      </c>
      <c r="RVB299" s="3">
        <v>93205</v>
      </c>
      <c r="RVC299" s="3">
        <v>93205</v>
      </c>
      <c r="RVD299" s="3">
        <v>93205</v>
      </c>
      <c r="RVE299" s="3">
        <v>93205</v>
      </c>
      <c r="RVF299" s="3">
        <v>93205</v>
      </c>
      <c r="RVG299" s="3">
        <v>93205</v>
      </c>
      <c r="RVH299" s="3">
        <v>93205</v>
      </c>
      <c r="RVI299" s="3">
        <v>93205</v>
      </c>
      <c r="RVJ299" s="3">
        <v>93205</v>
      </c>
      <c r="RVK299" s="3">
        <v>93205</v>
      </c>
      <c r="RVL299" s="3">
        <v>93205</v>
      </c>
      <c r="RVM299" s="3">
        <v>93205</v>
      </c>
      <c r="RVN299" s="3">
        <v>93205</v>
      </c>
      <c r="RVO299" s="3">
        <v>93205</v>
      </c>
      <c r="RVP299" s="3">
        <v>93205</v>
      </c>
      <c r="RVQ299" s="3">
        <v>93205</v>
      </c>
      <c r="RVR299" s="3">
        <v>93205</v>
      </c>
      <c r="RVS299" s="3">
        <v>93205</v>
      </c>
      <c r="RVT299" s="3">
        <v>93205</v>
      </c>
      <c r="RVU299" s="3">
        <v>93205</v>
      </c>
      <c r="RVV299" s="3">
        <v>93205</v>
      </c>
      <c r="RVW299" s="3">
        <v>93205</v>
      </c>
      <c r="RVX299" s="3">
        <v>93205</v>
      </c>
      <c r="RVY299" s="3">
        <v>93205</v>
      </c>
      <c r="RVZ299" s="3">
        <v>93205</v>
      </c>
      <c r="RWA299" s="3">
        <v>93205</v>
      </c>
      <c r="RWB299" s="3">
        <v>93205</v>
      </c>
      <c r="RWC299" s="3">
        <v>93205</v>
      </c>
      <c r="RWD299" s="3">
        <v>93205</v>
      </c>
      <c r="RWE299" s="3">
        <v>93205</v>
      </c>
      <c r="RWF299" s="3">
        <v>93205</v>
      </c>
      <c r="RWG299" s="3">
        <v>93205</v>
      </c>
      <c r="RWH299" s="3">
        <v>93205</v>
      </c>
      <c r="RWI299" s="3">
        <v>93205</v>
      </c>
      <c r="RWJ299" s="3">
        <v>93205</v>
      </c>
      <c r="RWK299" s="3">
        <v>93205</v>
      </c>
      <c r="RWL299" s="3">
        <v>93205</v>
      </c>
      <c r="RWM299" s="3">
        <v>93205</v>
      </c>
      <c r="RWN299" s="3">
        <v>93205</v>
      </c>
      <c r="RWO299" s="3">
        <v>93205</v>
      </c>
      <c r="RWP299" s="3">
        <v>93205</v>
      </c>
      <c r="RWQ299" s="3">
        <v>93205</v>
      </c>
      <c r="RWR299" s="3">
        <v>93205</v>
      </c>
      <c r="RWS299" s="3">
        <v>93205</v>
      </c>
      <c r="RWT299" s="3">
        <v>93205</v>
      </c>
      <c r="RWU299" s="3">
        <v>93205</v>
      </c>
      <c r="RWV299" s="3">
        <v>93205</v>
      </c>
      <c r="RWW299" s="3">
        <v>93205</v>
      </c>
      <c r="RWX299" s="3">
        <v>93205</v>
      </c>
      <c r="RWY299" s="3">
        <v>93205</v>
      </c>
      <c r="RWZ299" s="3">
        <v>93205</v>
      </c>
      <c r="RXA299" s="3">
        <v>93205</v>
      </c>
      <c r="RXB299" s="3">
        <v>93205</v>
      </c>
      <c r="RXC299" s="3">
        <v>93205</v>
      </c>
      <c r="RXD299" s="3">
        <v>93205</v>
      </c>
      <c r="RXE299" s="3">
        <v>93205</v>
      </c>
      <c r="RXF299" s="3">
        <v>93205</v>
      </c>
      <c r="RXG299" s="3">
        <v>93205</v>
      </c>
      <c r="RXH299" s="3">
        <v>93205</v>
      </c>
      <c r="RXI299" s="3">
        <v>93205</v>
      </c>
      <c r="RXJ299" s="3">
        <v>93205</v>
      </c>
      <c r="RXK299" s="3">
        <v>93205</v>
      </c>
      <c r="RXL299" s="3">
        <v>93205</v>
      </c>
      <c r="RXM299" s="3">
        <v>93205</v>
      </c>
      <c r="RXN299" s="3">
        <v>93205</v>
      </c>
      <c r="RXO299" s="3">
        <v>93205</v>
      </c>
      <c r="RXP299" s="3">
        <v>93205</v>
      </c>
      <c r="RXQ299" s="3">
        <v>93205</v>
      </c>
      <c r="RXR299" s="3">
        <v>93205</v>
      </c>
      <c r="RXS299" s="3">
        <v>93205</v>
      </c>
      <c r="RXT299" s="3">
        <v>93205</v>
      </c>
      <c r="RXU299" s="3">
        <v>93205</v>
      </c>
      <c r="RXV299" s="3">
        <v>93205</v>
      </c>
      <c r="RXW299" s="3">
        <v>93205</v>
      </c>
      <c r="RXX299" s="3">
        <v>93205</v>
      </c>
      <c r="RXY299" s="3">
        <v>93205</v>
      </c>
      <c r="RXZ299" s="3">
        <v>93205</v>
      </c>
      <c r="RYA299" s="3">
        <v>93205</v>
      </c>
      <c r="RYB299" s="3">
        <v>93205</v>
      </c>
      <c r="RYC299" s="3">
        <v>93205</v>
      </c>
      <c r="RYD299" s="3">
        <v>93205</v>
      </c>
      <c r="RYE299" s="3">
        <v>93205</v>
      </c>
      <c r="RYF299" s="3">
        <v>93205</v>
      </c>
      <c r="RYG299" s="3">
        <v>93205</v>
      </c>
      <c r="RYH299" s="3">
        <v>93205</v>
      </c>
      <c r="RYI299" s="3">
        <v>93205</v>
      </c>
      <c r="RYJ299" s="3">
        <v>93205</v>
      </c>
      <c r="RYK299" s="3">
        <v>93205</v>
      </c>
      <c r="RYL299" s="3">
        <v>93205</v>
      </c>
      <c r="RYM299" s="3">
        <v>93205</v>
      </c>
      <c r="RYN299" s="3">
        <v>93205</v>
      </c>
      <c r="RYO299" s="3">
        <v>93205</v>
      </c>
      <c r="RYP299" s="3">
        <v>93205</v>
      </c>
      <c r="RYQ299" s="3">
        <v>93205</v>
      </c>
      <c r="RYR299" s="3">
        <v>93205</v>
      </c>
      <c r="RYS299" s="3">
        <v>93205</v>
      </c>
      <c r="RYT299" s="3">
        <v>93205</v>
      </c>
      <c r="RYU299" s="3">
        <v>93205</v>
      </c>
      <c r="RYV299" s="3">
        <v>93205</v>
      </c>
      <c r="RYW299" s="3">
        <v>93205</v>
      </c>
      <c r="RYX299" s="3">
        <v>93205</v>
      </c>
      <c r="RYY299" s="3">
        <v>93205</v>
      </c>
      <c r="RYZ299" s="3">
        <v>93205</v>
      </c>
      <c r="RZA299" s="3">
        <v>93205</v>
      </c>
      <c r="RZB299" s="3">
        <v>93205</v>
      </c>
      <c r="RZC299" s="3">
        <v>93205</v>
      </c>
      <c r="RZD299" s="3">
        <v>93205</v>
      </c>
      <c r="RZE299" s="3">
        <v>93205</v>
      </c>
      <c r="RZF299" s="3">
        <v>93205</v>
      </c>
      <c r="RZG299" s="3">
        <v>93205</v>
      </c>
      <c r="RZH299" s="3">
        <v>93205</v>
      </c>
      <c r="RZI299" s="3">
        <v>93205</v>
      </c>
      <c r="RZJ299" s="3">
        <v>93205</v>
      </c>
      <c r="RZK299" s="3">
        <v>93205</v>
      </c>
      <c r="RZL299" s="3">
        <v>93205</v>
      </c>
      <c r="RZM299" s="3">
        <v>93205</v>
      </c>
      <c r="RZN299" s="3">
        <v>93205</v>
      </c>
      <c r="RZO299" s="3">
        <v>93205</v>
      </c>
      <c r="RZP299" s="3">
        <v>93205</v>
      </c>
      <c r="RZQ299" s="3">
        <v>93205</v>
      </c>
      <c r="RZR299" s="3">
        <v>93205</v>
      </c>
      <c r="RZS299" s="3">
        <v>93205</v>
      </c>
      <c r="RZT299" s="3">
        <v>93205</v>
      </c>
      <c r="RZU299" s="3">
        <v>93205</v>
      </c>
      <c r="RZV299" s="3">
        <v>93205</v>
      </c>
      <c r="RZW299" s="3">
        <v>93205</v>
      </c>
      <c r="RZX299" s="3">
        <v>93205</v>
      </c>
      <c r="RZY299" s="3">
        <v>93205</v>
      </c>
      <c r="RZZ299" s="3">
        <v>93205</v>
      </c>
      <c r="SAA299" s="3">
        <v>93205</v>
      </c>
      <c r="SAB299" s="3">
        <v>93205</v>
      </c>
      <c r="SAC299" s="3">
        <v>93205</v>
      </c>
      <c r="SAD299" s="3">
        <v>93205</v>
      </c>
      <c r="SAE299" s="3">
        <v>93205</v>
      </c>
      <c r="SAF299" s="3">
        <v>93205</v>
      </c>
      <c r="SAG299" s="3">
        <v>93205</v>
      </c>
      <c r="SAH299" s="3">
        <v>93205</v>
      </c>
      <c r="SAI299" s="3">
        <v>93205</v>
      </c>
      <c r="SAJ299" s="3">
        <v>93205</v>
      </c>
      <c r="SAK299" s="3">
        <v>93205</v>
      </c>
      <c r="SAL299" s="3">
        <v>93205</v>
      </c>
      <c r="SAM299" s="3">
        <v>93205</v>
      </c>
      <c r="SAN299" s="3">
        <v>93205</v>
      </c>
      <c r="SAO299" s="3">
        <v>93205</v>
      </c>
      <c r="SAP299" s="3">
        <v>93205</v>
      </c>
      <c r="SAQ299" s="3">
        <v>93205</v>
      </c>
      <c r="SAR299" s="3">
        <v>93205</v>
      </c>
      <c r="SAS299" s="3">
        <v>93205</v>
      </c>
      <c r="SAT299" s="3">
        <v>93205</v>
      </c>
      <c r="SAU299" s="3">
        <v>93205</v>
      </c>
      <c r="SAV299" s="3">
        <v>93205</v>
      </c>
      <c r="SAW299" s="3">
        <v>93205</v>
      </c>
      <c r="SAX299" s="3">
        <v>93205</v>
      </c>
      <c r="SAY299" s="3">
        <v>93205</v>
      </c>
      <c r="SAZ299" s="3">
        <v>93205</v>
      </c>
      <c r="SBA299" s="3">
        <v>93205</v>
      </c>
      <c r="SBB299" s="3">
        <v>93205</v>
      </c>
      <c r="SBC299" s="3">
        <v>93205</v>
      </c>
      <c r="SBD299" s="3">
        <v>93205</v>
      </c>
      <c r="SBE299" s="3">
        <v>93205</v>
      </c>
      <c r="SBF299" s="3">
        <v>93205</v>
      </c>
      <c r="SBG299" s="3">
        <v>93205</v>
      </c>
      <c r="SBH299" s="3">
        <v>93205</v>
      </c>
      <c r="SBI299" s="3">
        <v>93205</v>
      </c>
      <c r="SBJ299" s="3">
        <v>93205</v>
      </c>
      <c r="SBK299" s="3">
        <v>93205</v>
      </c>
      <c r="SBL299" s="3">
        <v>93205</v>
      </c>
      <c r="SBM299" s="3">
        <v>93205</v>
      </c>
      <c r="SBN299" s="3">
        <v>93205</v>
      </c>
      <c r="SBO299" s="3">
        <v>93205</v>
      </c>
      <c r="SBP299" s="3">
        <v>93205</v>
      </c>
      <c r="SBQ299" s="3">
        <v>93205</v>
      </c>
      <c r="SBR299" s="3">
        <v>93205</v>
      </c>
      <c r="SBS299" s="3">
        <v>93205</v>
      </c>
      <c r="SBT299" s="3">
        <v>93205</v>
      </c>
      <c r="SBU299" s="3">
        <v>93205</v>
      </c>
      <c r="SBV299" s="3">
        <v>93205</v>
      </c>
      <c r="SBW299" s="3">
        <v>93205</v>
      </c>
      <c r="SBX299" s="3">
        <v>93205</v>
      </c>
      <c r="SBY299" s="3">
        <v>93205</v>
      </c>
      <c r="SBZ299" s="3">
        <v>93205</v>
      </c>
      <c r="SCA299" s="3">
        <v>93205</v>
      </c>
      <c r="SCB299" s="3">
        <v>93205</v>
      </c>
      <c r="SCC299" s="3">
        <v>93205</v>
      </c>
      <c r="SCD299" s="3">
        <v>93205</v>
      </c>
      <c r="SCE299" s="3">
        <v>93205</v>
      </c>
      <c r="SCF299" s="3">
        <v>93205</v>
      </c>
      <c r="SCG299" s="3">
        <v>93205</v>
      </c>
      <c r="SCH299" s="3">
        <v>93205</v>
      </c>
      <c r="SCI299" s="3">
        <v>93205</v>
      </c>
      <c r="SCJ299" s="3">
        <v>93205</v>
      </c>
      <c r="SCK299" s="3">
        <v>93205</v>
      </c>
      <c r="SCL299" s="3">
        <v>93205</v>
      </c>
      <c r="SCM299" s="3">
        <v>93205</v>
      </c>
      <c r="SCN299" s="3">
        <v>93205</v>
      </c>
      <c r="SCO299" s="3">
        <v>93205</v>
      </c>
      <c r="SCP299" s="3">
        <v>93205</v>
      </c>
      <c r="SCQ299" s="3">
        <v>93205</v>
      </c>
      <c r="SCR299" s="3">
        <v>93205</v>
      </c>
      <c r="SCS299" s="3">
        <v>93205</v>
      </c>
      <c r="SCT299" s="3">
        <v>93205</v>
      </c>
      <c r="SCU299" s="3">
        <v>93205</v>
      </c>
      <c r="SCV299" s="3">
        <v>93205</v>
      </c>
      <c r="SCW299" s="3">
        <v>93205</v>
      </c>
      <c r="SCX299" s="3">
        <v>93205</v>
      </c>
      <c r="SCY299" s="3">
        <v>93205</v>
      </c>
      <c r="SCZ299" s="3">
        <v>93205</v>
      </c>
      <c r="SDA299" s="3">
        <v>93205</v>
      </c>
      <c r="SDB299" s="3">
        <v>93205</v>
      </c>
      <c r="SDC299" s="3">
        <v>93205</v>
      </c>
      <c r="SDD299" s="3">
        <v>93205</v>
      </c>
      <c r="SDE299" s="3">
        <v>93205</v>
      </c>
      <c r="SDF299" s="3">
        <v>93205</v>
      </c>
      <c r="SDG299" s="3">
        <v>93205</v>
      </c>
      <c r="SDH299" s="3">
        <v>93205</v>
      </c>
      <c r="SDI299" s="3">
        <v>93205</v>
      </c>
      <c r="SDJ299" s="3">
        <v>93205</v>
      </c>
      <c r="SDK299" s="3">
        <v>93205</v>
      </c>
      <c r="SDL299" s="3">
        <v>93205</v>
      </c>
      <c r="SDM299" s="3">
        <v>93205</v>
      </c>
      <c r="SDN299" s="3">
        <v>93205</v>
      </c>
      <c r="SDO299" s="3">
        <v>93205</v>
      </c>
      <c r="SDP299" s="3">
        <v>93205</v>
      </c>
      <c r="SDQ299" s="3">
        <v>93205</v>
      </c>
      <c r="SDR299" s="3">
        <v>93205</v>
      </c>
      <c r="SDS299" s="3">
        <v>93205</v>
      </c>
      <c r="SDT299" s="3">
        <v>93205</v>
      </c>
      <c r="SDU299" s="3">
        <v>93205</v>
      </c>
      <c r="SDV299" s="3">
        <v>93205</v>
      </c>
      <c r="SDW299" s="3">
        <v>93205</v>
      </c>
      <c r="SDX299" s="3">
        <v>93205</v>
      </c>
      <c r="SDY299" s="3">
        <v>93205</v>
      </c>
      <c r="SDZ299" s="3">
        <v>93205</v>
      </c>
      <c r="SEA299" s="3">
        <v>93205</v>
      </c>
      <c r="SEB299" s="3">
        <v>93205</v>
      </c>
      <c r="SEC299" s="3">
        <v>93205</v>
      </c>
      <c r="SED299" s="3">
        <v>93205</v>
      </c>
      <c r="SEE299" s="3">
        <v>93205</v>
      </c>
      <c r="SEF299" s="3">
        <v>93205</v>
      </c>
      <c r="SEG299" s="3">
        <v>93205</v>
      </c>
      <c r="SEH299" s="3">
        <v>93205</v>
      </c>
      <c r="SEI299" s="3">
        <v>93205</v>
      </c>
      <c r="SEJ299" s="3">
        <v>93205</v>
      </c>
      <c r="SEK299" s="3">
        <v>93205</v>
      </c>
      <c r="SEL299" s="3">
        <v>93205</v>
      </c>
      <c r="SEM299" s="3">
        <v>93205</v>
      </c>
      <c r="SEN299" s="3">
        <v>93205</v>
      </c>
      <c r="SEO299" s="3">
        <v>93205</v>
      </c>
      <c r="SEP299" s="3">
        <v>93205</v>
      </c>
      <c r="SEQ299" s="3">
        <v>93205</v>
      </c>
      <c r="SER299" s="3">
        <v>93205</v>
      </c>
      <c r="SES299" s="3">
        <v>93205</v>
      </c>
      <c r="SET299" s="3">
        <v>93205</v>
      </c>
      <c r="SEU299" s="3">
        <v>93205</v>
      </c>
      <c r="SEV299" s="3">
        <v>93205</v>
      </c>
      <c r="SEW299" s="3">
        <v>93205</v>
      </c>
      <c r="SEX299" s="3">
        <v>93205</v>
      </c>
      <c r="SEY299" s="3">
        <v>93205</v>
      </c>
      <c r="SEZ299" s="3">
        <v>93205</v>
      </c>
      <c r="SFA299" s="3">
        <v>93205</v>
      </c>
      <c r="SFB299" s="3">
        <v>93205</v>
      </c>
      <c r="SFC299" s="3">
        <v>93205</v>
      </c>
      <c r="SFD299" s="3">
        <v>93205</v>
      </c>
      <c r="SFE299" s="3">
        <v>93205</v>
      </c>
      <c r="SFF299" s="3">
        <v>93205</v>
      </c>
      <c r="SFG299" s="3">
        <v>93205</v>
      </c>
      <c r="SFH299" s="3">
        <v>93205</v>
      </c>
      <c r="SFI299" s="3">
        <v>93205</v>
      </c>
      <c r="SFJ299" s="3">
        <v>93205</v>
      </c>
      <c r="SFK299" s="3">
        <v>93205</v>
      </c>
      <c r="SFL299" s="3">
        <v>93205</v>
      </c>
      <c r="SFM299" s="3">
        <v>93205</v>
      </c>
      <c r="SFN299" s="3">
        <v>93205</v>
      </c>
      <c r="SFO299" s="3">
        <v>93205</v>
      </c>
      <c r="SFP299" s="3">
        <v>93205</v>
      </c>
      <c r="SFQ299" s="3">
        <v>93205</v>
      </c>
      <c r="SFR299" s="3">
        <v>93205</v>
      </c>
      <c r="SFS299" s="3">
        <v>93205</v>
      </c>
      <c r="SFT299" s="3">
        <v>93205</v>
      </c>
      <c r="SFU299" s="3">
        <v>93205</v>
      </c>
      <c r="SFV299" s="3">
        <v>93205</v>
      </c>
      <c r="SFW299" s="3">
        <v>93205</v>
      </c>
      <c r="SFX299" s="3">
        <v>93205</v>
      </c>
      <c r="SFY299" s="3">
        <v>93205</v>
      </c>
      <c r="SFZ299" s="3">
        <v>93205</v>
      </c>
      <c r="SGA299" s="3">
        <v>93205</v>
      </c>
      <c r="SGB299" s="3">
        <v>93205</v>
      </c>
      <c r="SGC299" s="3">
        <v>93205</v>
      </c>
      <c r="SGD299" s="3">
        <v>93205</v>
      </c>
      <c r="SGE299" s="3">
        <v>93205</v>
      </c>
      <c r="SGF299" s="3">
        <v>93205</v>
      </c>
      <c r="SGG299" s="3">
        <v>93205</v>
      </c>
      <c r="SGH299" s="3">
        <v>93205</v>
      </c>
      <c r="SGI299" s="3">
        <v>93205</v>
      </c>
      <c r="SGJ299" s="3">
        <v>93205</v>
      </c>
      <c r="SGK299" s="3">
        <v>93205</v>
      </c>
      <c r="SGL299" s="3">
        <v>93205</v>
      </c>
      <c r="SGM299" s="3">
        <v>93205</v>
      </c>
      <c r="SGN299" s="3">
        <v>93205</v>
      </c>
      <c r="SGO299" s="3">
        <v>93205</v>
      </c>
      <c r="SGP299" s="3">
        <v>93205</v>
      </c>
      <c r="SGQ299" s="3">
        <v>93205</v>
      </c>
      <c r="SGR299" s="3">
        <v>93205</v>
      </c>
      <c r="SGS299" s="3">
        <v>93205</v>
      </c>
      <c r="SGT299" s="3">
        <v>93205</v>
      </c>
      <c r="SGU299" s="3">
        <v>93205</v>
      </c>
      <c r="SGV299" s="3">
        <v>93205</v>
      </c>
      <c r="SGW299" s="3">
        <v>93205</v>
      </c>
      <c r="SGX299" s="3">
        <v>93205</v>
      </c>
      <c r="SGY299" s="3">
        <v>93205</v>
      </c>
      <c r="SGZ299" s="3">
        <v>93205</v>
      </c>
      <c r="SHA299" s="3">
        <v>93205</v>
      </c>
      <c r="SHB299" s="3">
        <v>93205</v>
      </c>
      <c r="SHC299" s="3">
        <v>93205</v>
      </c>
      <c r="SHD299" s="3">
        <v>93205</v>
      </c>
      <c r="SHE299" s="3">
        <v>93205</v>
      </c>
      <c r="SHF299" s="3">
        <v>93205</v>
      </c>
      <c r="SHG299" s="3">
        <v>93205</v>
      </c>
      <c r="SHH299" s="3">
        <v>93205</v>
      </c>
      <c r="SHI299" s="3">
        <v>93205</v>
      </c>
      <c r="SHJ299" s="3">
        <v>93205</v>
      </c>
      <c r="SHK299" s="3">
        <v>93205</v>
      </c>
      <c r="SHL299" s="3">
        <v>93205</v>
      </c>
      <c r="SHM299" s="3">
        <v>93205</v>
      </c>
      <c r="SHN299" s="3">
        <v>93205</v>
      </c>
      <c r="SHO299" s="3">
        <v>93205</v>
      </c>
      <c r="SHP299" s="3">
        <v>93205</v>
      </c>
      <c r="SHQ299" s="3">
        <v>93205</v>
      </c>
      <c r="SHR299" s="3">
        <v>93205</v>
      </c>
      <c r="SHS299" s="3">
        <v>93205</v>
      </c>
      <c r="SHT299" s="3">
        <v>93205</v>
      </c>
      <c r="SHU299" s="3">
        <v>93205</v>
      </c>
      <c r="SHV299" s="3">
        <v>93205</v>
      </c>
      <c r="SHW299" s="3">
        <v>93205</v>
      </c>
      <c r="SHX299" s="3">
        <v>93205</v>
      </c>
      <c r="SHY299" s="3">
        <v>93205</v>
      </c>
      <c r="SHZ299" s="3">
        <v>93205</v>
      </c>
      <c r="SIA299" s="3">
        <v>93205</v>
      </c>
      <c r="SIB299" s="3">
        <v>93205</v>
      </c>
      <c r="SIC299" s="3">
        <v>93205</v>
      </c>
      <c r="SID299" s="3">
        <v>93205</v>
      </c>
      <c r="SIE299" s="3">
        <v>93205</v>
      </c>
      <c r="SIF299" s="3">
        <v>93205</v>
      </c>
      <c r="SIG299" s="3">
        <v>93205</v>
      </c>
      <c r="SIH299" s="3">
        <v>93205</v>
      </c>
      <c r="SII299" s="3">
        <v>93205</v>
      </c>
      <c r="SIJ299" s="3">
        <v>93205</v>
      </c>
      <c r="SIK299" s="3">
        <v>93205</v>
      </c>
      <c r="SIL299" s="3">
        <v>93205</v>
      </c>
      <c r="SIM299" s="3">
        <v>93205</v>
      </c>
      <c r="SIN299" s="3">
        <v>93205</v>
      </c>
      <c r="SIO299" s="3">
        <v>93205</v>
      </c>
      <c r="SIP299" s="3">
        <v>93205</v>
      </c>
      <c r="SIQ299" s="3">
        <v>93205</v>
      </c>
      <c r="SIR299" s="3">
        <v>93205</v>
      </c>
      <c r="SIS299" s="3">
        <v>93205</v>
      </c>
      <c r="SIT299" s="3">
        <v>93205</v>
      </c>
      <c r="SIU299" s="3">
        <v>93205</v>
      </c>
      <c r="SIV299" s="3">
        <v>93205</v>
      </c>
      <c r="SIW299" s="3">
        <v>93205</v>
      </c>
      <c r="SIX299" s="3">
        <v>93205</v>
      </c>
      <c r="SIY299" s="3">
        <v>93205</v>
      </c>
      <c r="SIZ299" s="3">
        <v>93205</v>
      </c>
      <c r="SJA299" s="3">
        <v>93205</v>
      </c>
      <c r="SJB299" s="3">
        <v>93205</v>
      </c>
      <c r="SJC299" s="3">
        <v>93205</v>
      </c>
      <c r="SJD299" s="3">
        <v>93205</v>
      </c>
      <c r="SJE299" s="3">
        <v>93205</v>
      </c>
      <c r="SJF299" s="3">
        <v>93205</v>
      </c>
      <c r="SJG299" s="3">
        <v>93205</v>
      </c>
      <c r="SJH299" s="3">
        <v>93205</v>
      </c>
      <c r="SJI299" s="3">
        <v>93205</v>
      </c>
      <c r="SJJ299" s="3">
        <v>93205</v>
      </c>
      <c r="SJK299" s="3">
        <v>93205</v>
      </c>
      <c r="SJL299" s="3">
        <v>93205</v>
      </c>
      <c r="SJM299" s="3">
        <v>93205</v>
      </c>
      <c r="SJN299" s="3">
        <v>93205</v>
      </c>
      <c r="SJO299" s="3">
        <v>93205</v>
      </c>
      <c r="SJP299" s="3">
        <v>93205</v>
      </c>
      <c r="SJQ299" s="3">
        <v>93205</v>
      </c>
      <c r="SJR299" s="3">
        <v>93205</v>
      </c>
      <c r="SJS299" s="3">
        <v>93205</v>
      </c>
      <c r="SJT299" s="3">
        <v>93205</v>
      </c>
      <c r="SJU299" s="3">
        <v>93205</v>
      </c>
      <c r="SJV299" s="3">
        <v>93205</v>
      </c>
      <c r="SJW299" s="3">
        <v>93205</v>
      </c>
      <c r="SJX299" s="3">
        <v>93205</v>
      </c>
      <c r="SJY299" s="3">
        <v>93205</v>
      </c>
      <c r="SJZ299" s="3">
        <v>93205</v>
      </c>
      <c r="SKA299" s="3">
        <v>93205</v>
      </c>
      <c r="SKB299" s="3">
        <v>93205</v>
      </c>
      <c r="SKC299" s="3">
        <v>93205</v>
      </c>
      <c r="SKD299" s="3">
        <v>93205</v>
      </c>
      <c r="SKE299" s="3">
        <v>93205</v>
      </c>
      <c r="SKF299" s="3">
        <v>93205</v>
      </c>
      <c r="SKG299" s="3">
        <v>93205</v>
      </c>
      <c r="SKH299" s="3">
        <v>93205</v>
      </c>
      <c r="SKI299" s="3">
        <v>93205</v>
      </c>
      <c r="SKJ299" s="3">
        <v>93205</v>
      </c>
      <c r="SKK299" s="3">
        <v>93205</v>
      </c>
      <c r="SKL299" s="3">
        <v>93205</v>
      </c>
      <c r="SKM299" s="3">
        <v>93205</v>
      </c>
      <c r="SKN299" s="3">
        <v>93205</v>
      </c>
      <c r="SKO299" s="3">
        <v>93205</v>
      </c>
      <c r="SKP299" s="3">
        <v>93205</v>
      </c>
      <c r="SKQ299" s="3">
        <v>93205</v>
      </c>
      <c r="SKR299" s="3">
        <v>93205</v>
      </c>
      <c r="SKS299" s="3">
        <v>93205</v>
      </c>
      <c r="SKT299" s="3">
        <v>93205</v>
      </c>
      <c r="SKU299" s="3">
        <v>93205</v>
      </c>
      <c r="SKV299" s="3">
        <v>93205</v>
      </c>
      <c r="SKW299" s="3">
        <v>93205</v>
      </c>
      <c r="SKX299" s="3">
        <v>93205</v>
      </c>
      <c r="SKY299" s="3">
        <v>93205</v>
      </c>
      <c r="SKZ299" s="3">
        <v>93205</v>
      </c>
      <c r="SLA299" s="3">
        <v>93205</v>
      </c>
      <c r="SLB299" s="3">
        <v>93205</v>
      </c>
      <c r="SLC299" s="3">
        <v>93205</v>
      </c>
      <c r="SLD299" s="3">
        <v>93205</v>
      </c>
      <c r="SLE299" s="3">
        <v>93205</v>
      </c>
      <c r="SLF299" s="3">
        <v>93205</v>
      </c>
      <c r="SLG299" s="3">
        <v>93205</v>
      </c>
      <c r="SLH299" s="3">
        <v>93205</v>
      </c>
      <c r="SLI299" s="3">
        <v>93205</v>
      </c>
      <c r="SLJ299" s="3">
        <v>93205</v>
      </c>
      <c r="SLK299" s="3">
        <v>93205</v>
      </c>
      <c r="SLL299" s="3">
        <v>93205</v>
      </c>
      <c r="SLM299" s="3">
        <v>93205</v>
      </c>
      <c r="SLN299" s="3">
        <v>93205</v>
      </c>
      <c r="SLO299" s="3">
        <v>93205</v>
      </c>
      <c r="SLP299" s="3">
        <v>93205</v>
      </c>
      <c r="SLQ299" s="3">
        <v>93205</v>
      </c>
      <c r="SLR299" s="3">
        <v>93205</v>
      </c>
      <c r="SLS299" s="3">
        <v>93205</v>
      </c>
      <c r="SLT299" s="3">
        <v>93205</v>
      </c>
      <c r="SLU299" s="3">
        <v>93205</v>
      </c>
      <c r="SLV299" s="3">
        <v>93205</v>
      </c>
      <c r="SLW299" s="3">
        <v>93205</v>
      </c>
      <c r="SLX299" s="3">
        <v>93205</v>
      </c>
      <c r="SLY299" s="3">
        <v>93205</v>
      </c>
      <c r="SLZ299" s="3">
        <v>93205</v>
      </c>
      <c r="SMA299" s="3">
        <v>93205</v>
      </c>
      <c r="SMB299" s="3">
        <v>93205</v>
      </c>
      <c r="SMC299" s="3">
        <v>93205</v>
      </c>
      <c r="SMD299" s="3">
        <v>93205</v>
      </c>
      <c r="SME299" s="3">
        <v>93205</v>
      </c>
      <c r="SMF299" s="3">
        <v>93205</v>
      </c>
      <c r="SMG299" s="3">
        <v>93205</v>
      </c>
      <c r="SMH299" s="3">
        <v>93205</v>
      </c>
      <c r="SMI299" s="3">
        <v>93205</v>
      </c>
      <c r="SMJ299" s="3">
        <v>93205</v>
      </c>
      <c r="SMK299" s="3">
        <v>93205</v>
      </c>
      <c r="SML299" s="3">
        <v>93205</v>
      </c>
      <c r="SMM299" s="3">
        <v>93205</v>
      </c>
      <c r="SMN299" s="3">
        <v>93205</v>
      </c>
      <c r="SMO299" s="3">
        <v>93205</v>
      </c>
      <c r="SMP299" s="3">
        <v>93205</v>
      </c>
      <c r="SMQ299" s="3">
        <v>93205</v>
      </c>
      <c r="SMR299" s="3">
        <v>93205</v>
      </c>
      <c r="SMS299" s="3">
        <v>93205</v>
      </c>
      <c r="SMT299" s="3">
        <v>93205</v>
      </c>
      <c r="SMU299" s="3">
        <v>93205</v>
      </c>
      <c r="SMV299" s="3">
        <v>93205</v>
      </c>
      <c r="SMW299" s="3">
        <v>93205</v>
      </c>
      <c r="SMX299" s="3">
        <v>93205</v>
      </c>
      <c r="SMY299" s="3">
        <v>93205</v>
      </c>
      <c r="SMZ299" s="3">
        <v>93205</v>
      </c>
      <c r="SNA299" s="3">
        <v>93205</v>
      </c>
      <c r="SNB299" s="3">
        <v>93205</v>
      </c>
      <c r="SNC299" s="3">
        <v>93205</v>
      </c>
      <c r="SND299" s="3">
        <v>93205</v>
      </c>
      <c r="SNE299" s="3">
        <v>93205</v>
      </c>
      <c r="SNF299" s="3">
        <v>93205</v>
      </c>
      <c r="SNG299" s="3">
        <v>93205</v>
      </c>
      <c r="SNH299" s="3">
        <v>93205</v>
      </c>
      <c r="SNI299" s="3">
        <v>93205</v>
      </c>
      <c r="SNJ299" s="3">
        <v>93205</v>
      </c>
      <c r="SNK299" s="3">
        <v>93205</v>
      </c>
      <c r="SNL299" s="3">
        <v>93205</v>
      </c>
      <c r="SNM299" s="3">
        <v>93205</v>
      </c>
      <c r="SNN299" s="3">
        <v>93205</v>
      </c>
      <c r="SNO299" s="3">
        <v>93205</v>
      </c>
      <c r="SNP299" s="3">
        <v>93205</v>
      </c>
      <c r="SNQ299" s="3">
        <v>93205</v>
      </c>
      <c r="SNR299" s="3">
        <v>93205</v>
      </c>
      <c r="SNS299" s="3">
        <v>93205</v>
      </c>
      <c r="SNT299" s="3">
        <v>93205</v>
      </c>
      <c r="SNU299" s="3">
        <v>93205</v>
      </c>
      <c r="SNV299" s="3">
        <v>93205</v>
      </c>
      <c r="SNW299" s="3">
        <v>93205</v>
      </c>
      <c r="SNX299" s="3">
        <v>93205</v>
      </c>
      <c r="SNY299" s="3">
        <v>93205</v>
      </c>
      <c r="SNZ299" s="3">
        <v>93205</v>
      </c>
      <c r="SOA299" s="3">
        <v>93205</v>
      </c>
      <c r="SOB299" s="3">
        <v>93205</v>
      </c>
      <c r="SOC299" s="3">
        <v>93205</v>
      </c>
      <c r="SOD299" s="3">
        <v>93205</v>
      </c>
      <c r="SOE299" s="3">
        <v>93205</v>
      </c>
      <c r="SOF299" s="3">
        <v>93205</v>
      </c>
      <c r="SOG299" s="3">
        <v>93205</v>
      </c>
      <c r="SOH299" s="3">
        <v>93205</v>
      </c>
      <c r="SOI299" s="3">
        <v>93205</v>
      </c>
      <c r="SOJ299" s="3">
        <v>93205</v>
      </c>
      <c r="SOK299" s="3">
        <v>93205</v>
      </c>
      <c r="SOL299" s="3">
        <v>93205</v>
      </c>
      <c r="SOM299" s="3">
        <v>93205</v>
      </c>
      <c r="SON299" s="3">
        <v>93205</v>
      </c>
      <c r="SOO299" s="3">
        <v>93205</v>
      </c>
      <c r="SOP299" s="3">
        <v>93205</v>
      </c>
      <c r="SOQ299" s="3">
        <v>93205</v>
      </c>
      <c r="SOR299" s="3">
        <v>93205</v>
      </c>
      <c r="SOS299" s="3">
        <v>93205</v>
      </c>
      <c r="SOT299" s="3">
        <v>93205</v>
      </c>
      <c r="SOU299" s="3">
        <v>93205</v>
      </c>
      <c r="SOV299" s="3">
        <v>93205</v>
      </c>
      <c r="SOW299" s="3">
        <v>93205</v>
      </c>
      <c r="SOX299" s="3">
        <v>93205</v>
      </c>
      <c r="SOY299" s="3">
        <v>93205</v>
      </c>
      <c r="SOZ299" s="3">
        <v>93205</v>
      </c>
      <c r="SPA299" s="3">
        <v>93205</v>
      </c>
      <c r="SPB299" s="3">
        <v>93205</v>
      </c>
      <c r="SPC299" s="3">
        <v>93205</v>
      </c>
      <c r="SPD299" s="3">
        <v>93205</v>
      </c>
      <c r="SPE299" s="3">
        <v>93205</v>
      </c>
      <c r="SPF299" s="3">
        <v>93205</v>
      </c>
      <c r="SPG299" s="3">
        <v>93205</v>
      </c>
      <c r="SPH299" s="3">
        <v>93205</v>
      </c>
      <c r="SPI299" s="3">
        <v>93205</v>
      </c>
      <c r="SPJ299" s="3">
        <v>93205</v>
      </c>
      <c r="SPK299" s="3">
        <v>93205</v>
      </c>
      <c r="SPL299" s="3">
        <v>93205</v>
      </c>
      <c r="SPM299" s="3">
        <v>93205</v>
      </c>
      <c r="SPN299" s="3">
        <v>93205</v>
      </c>
      <c r="SPO299" s="3">
        <v>93205</v>
      </c>
      <c r="SPP299" s="3">
        <v>93205</v>
      </c>
      <c r="SPQ299" s="3">
        <v>93205</v>
      </c>
      <c r="SPR299" s="3">
        <v>93205</v>
      </c>
      <c r="SPS299" s="3">
        <v>93205</v>
      </c>
      <c r="SPT299" s="3">
        <v>93205</v>
      </c>
      <c r="SPU299" s="3">
        <v>93205</v>
      </c>
      <c r="SPV299" s="3">
        <v>93205</v>
      </c>
      <c r="SPW299" s="3">
        <v>93205</v>
      </c>
      <c r="SPX299" s="3">
        <v>93205</v>
      </c>
      <c r="SPY299" s="3">
        <v>93205</v>
      </c>
      <c r="SPZ299" s="3">
        <v>93205</v>
      </c>
      <c r="SQA299" s="3">
        <v>93205</v>
      </c>
      <c r="SQB299" s="3">
        <v>93205</v>
      </c>
      <c r="SQC299" s="3">
        <v>93205</v>
      </c>
      <c r="SQD299" s="3">
        <v>93205</v>
      </c>
      <c r="SQE299" s="3">
        <v>93205</v>
      </c>
      <c r="SQF299" s="3">
        <v>93205</v>
      </c>
      <c r="SQG299" s="3">
        <v>93205</v>
      </c>
      <c r="SQH299" s="3">
        <v>93205</v>
      </c>
      <c r="SQI299" s="3">
        <v>93205</v>
      </c>
      <c r="SQJ299" s="3">
        <v>93205</v>
      </c>
      <c r="SQK299" s="3">
        <v>93205</v>
      </c>
      <c r="SQL299" s="3">
        <v>93205</v>
      </c>
      <c r="SQM299" s="3">
        <v>93205</v>
      </c>
      <c r="SQN299" s="3">
        <v>93205</v>
      </c>
      <c r="SQO299" s="3">
        <v>93205</v>
      </c>
      <c r="SQP299" s="3">
        <v>93205</v>
      </c>
      <c r="SQQ299" s="3">
        <v>93205</v>
      </c>
      <c r="SQR299" s="3">
        <v>93205</v>
      </c>
      <c r="SQS299" s="3">
        <v>93205</v>
      </c>
      <c r="SQT299" s="3">
        <v>93205</v>
      </c>
      <c r="SQU299" s="3">
        <v>93205</v>
      </c>
      <c r="SQV299" s="3">
        <v>93205</v>
      </c>
      <c r="SQW299" s="3">
        <v>93205</v>
      </c>
      <c r="SQX299" s="3">
        <v>93205</v>
      </c>
      <c r="SQY299" s="3">
        <v>93205</v>
      </c>
      <c r="SQZ299" s="3">
        <v>93205</v>
      </c>
      <c r="SRA299" s="3">
        <v>93205</v>
      </c>
      <c r="SRB299" s="3">
        <v>93205</v>
      </c>
      <c r="SRC299" s="3">
        <v>93205</v>
      </c>
      <c r="SRD299" s="3">
        <v>93205</v>
      </c>
      <c r="SRE299" s="3">
        <v>93205</v>
      </c>
      <c r="SRF299" s="3">
        <v>93205</v>
      </c>
      <c r="SRG299" s="3">
        <v>93205</v>
      </c>
      <c r="SRH299" s="3">
        <v>93205</v>
      </c>
      <c r="SRI299" s="3">
        <v>93205</v>
      </c>
      <c r="SRJ299" s="3">
        <v>93205</v>
      </c>
      <c r="SRK299" s="3">
        <v>93205</v>
      </c>
      <c r="SRL299" s="3">
        <v>93205</v>
      </c>
      <c r="SRM299" s="3">
        <v>93205</v>
      </c>
      <c r="SRN299" s="3">
        <v>93205</v>
      </c>
      <c r="SRO299" s="3">
        <v>93205</v>
      </c>
      <c r="SRP299" s="3">
        <v>93205</v>
      </c>
      <c r="SRQ299" s="3">
        <v>93205</v>
      </c>
      <c r="SRR299" s="3">
        <v>93205</v>
      </c>
      <c r="SRS299" s="3">
        <v>93205</v>
      </c>
      <c r="SRT299" s="3">
        <v>93205</v>
      </c>
      <c r="SRU299" s="3">
        <v>93205</v>
      </c>
      <c r="SRV299" s="3">
        <v>93205</v>
      </c>
      <c r="SRW299" s="3">
        <v>93205</v>
      </c>
      <c r="SRX299" s="3">
        <v>93205</v>
      </c>
      <c r="SRY299" s="3">
        <v>93205</v>
      </c>
      <c r="SRZ299" s="3">
        <v>93205</v>
      </c>
      <c r="SSA299" s="3">
        <v>93205</v>
      </c>
      <c r="SSB299" s="3">
        <v>93205</v>
      </c>
      <c r="SSC299" s="3">
        <v>93205</v>
      </c>
      <c r="SSD299" s="3">
        <v>93205</v>
      </c>
      <c r="SSE299" s="3">
        <v>93205</v>
      </c>
      <c r="SSF299" s="3">
        <v>93205</v>
      </c>
      <c r="SSG299" s="3">
        <v>93205</v>
      </c>
      <c r="SSH299" s="3">
        <v>93205</v>
      </c>
      <c r="SSI299" s="3">
        <v>93205</v>
      </c>
      <c r="SSJ299" s="3">
        <v>93205</v>
      </c>
      <c r="SSK299" s="3">
        <v>93205</v>
      </c>
      <c r="SSL299" s="3">
        <v>93205</v>
      </c>
      <c r="SSM299" s="3">
        <v>93205</v>
      </c>
      <c r="SSN299" s="3">
        <v>93205</v>
      </c>
      <c r="SSO299" s="3">
        <v>93205</v>
      </c>
      <c r="SSP299" s="3">
        <v>93205</v>
      </c>
      <c r="SSQ299" s="3">
        <v>93205</v>
      </c>
      <c r="SSR299" s="3">
        <v>93205</v>
      </c>
      <c r="SSS299" s="3">
        <v>93205</v>
      </c>
      <c r="SST299" s="3">
        <v>93205</v>
      </c>
      <c r="SSU299" s="3">
        <v>93205</v>
      </c>
      <c r="SSV299" s="3">
        <v>93205</v>
      </c>
      <c r="SSW299" s="3">
        <v>93205</v>
      </c>
      <c r="SSX299" s="3">
        <v>93205</v>
      </c>
      <c r="SSY299" s="3">
        <v>93205</v>
      </c>
      <c r="SSZ299" s="3">
        <v>93205</v>
      </c>
      <c r="STA299" s="3">
        <v>93205</v>
      </c>
      <c r="STB299" s="3">
        <v>93205</v>
      </c>
      <c r="STC299" s="3">
        <v>93205</v>
      </c>
      <c r="STD299" s="3">
        <v>93205</v>
      </c>
      <c r="STE299" s="3">
        <v>93205</v>
      </c>
      <c r="STF299" s="3">
        <v>93205</v>
      </c>
      <c r="STG299" s="3">
        <v>93205</v>
      </c>
      <c r="STH299" s="3">
        <v>93205</v>
      </c>
      <c r="STI299" s="3">
        <v>93205</v>
      </c>
      <c r="STJ299" s="3">
        <v>93205</v>
      </c>
      <c r="STK299" s="3">
        <v>93205</v>
      </c>
      <c r="STL299" s="3">
        <v>93205</v>
      </c>
      <c r="STM299" s="3">
        <v>93205</v>
      </c>
      <c r="STN299" s="3">
        <v>93205</v>
      </c>
      <c r="STO299" s="3">
        <v>93205</v>
      </c>
      <c r="STP299" s="3">
        <v>93205</v>
      </c>
      <c r="STQ299" s="3">
        <v>93205</v>
      </c>
      <c r="STR299" s="3">
        <v>93205</v>
      </c>
      <c r="STS299" s="3">
        <v>93205</v>
      </c>
      <c r="STT299" s="3">
        <v>93205</v>
      </c>
      <c r="STU299" s="3">
        <v>93205</v>
      </c>
      <c r="STV299" s="3">
        <v>93205</v>
      </c>
      <c r="STW299" s="3">
        <v>93205</v>
      </c>
      <c r="STX299" s="3">
        <v>93205</v>
      </c>
      <c r="STY299" s="3">
        <v>93205</v>
      </c>
      <c r="STZ299" s="3">
        <v>93205</v>
      </c>
      <c r="SUA299" s="3">
        <v>93205</v>
      </c>
      <c r="SUB299" s="3">
        <v>93205</v>
      </c>
      <c r="SUC299" s="3">
        <v>93205</v>
      </c>
      <c r="SUD299" s="3">
        <v>93205</v>
      </c>
      <c r="SUE299" s="3">
        <v>93205</v>
      </c>
      <c r="SUF299" s="3">
        <v>93205</v>
      </c>
      <c r="SUG299" s="3">
        <v>93205</v>
      </c>
      <c r="SUH299" s="3">
        <v>93205</v>
      </c>
      <c r="SUI299" s="3">
        <v>93205</v>
      </c>
      <c r="SUJ299" s="3">
        <v>93205</v>
      </c>
      <c r="SUK299" s="3">
        <v>93205</v>
      </c>
      <c r="SUL299" s="3">
        <v>93205</v>
      </c>
      <c r="SUM299" s="3">
        <v>93205</v>
      </c>
      <c r="SUN299" s="3">
        <v>93205</v>
      </c>
      <c r="SUO299" s="3">
        <v>93205</v>
      </c>
      <c r="SUP299" s="3">
        <v>93205</v>
      </c>
      <c r="SUQ299" s="3">
        <v>93205</v>
      </c>
      <c r="SUR299" s="3">
        <v>93205</v>
      </c>
      <c r="SUS299" s="3">
        <v>93205</v>
      </c>
      <c r="SUT299" s="3">
        <v>93205</v>
      </c>
      <c r="SUU299" s="3">
        <v>93205</v>
      </c>
      <c r="SUV299" s="3">
        <v>93205</v>
      </c>
      <c r="SUW299" s="3">
        <v>93205</v>
      </c>
      <c r="SUX299" s="3">
        <v>93205</v>
      </c>
      <c r="SUY299" s="3">
        <v>93205</v>
      </c>
      <c r="SUZ299" s="3">
        <v>93205</v>
      </c>
      <c r="SVA299" s="3">
        <v>93205</v>
      </c>
      <c r="SVB299" s="3">
        <v>93205</v>
      </c>
      <c r="SVC299" s="3">
        <v>93205</v>
      </c>
      <c r="SVD299" s="3">
        <v>93205</v>
      </c>
      <c r="SVE299" s="3">
        <v>93205</v>
      </c>
      <c r="SVF299" s="3">
        <v>93205</v>
      </c>
      <c r="SVG299" s="3">
        <v>93205</v>
      </c>
      <c r="SVH299" s="3">
        <v>93205</v>
      </c>
      <c r="SVI299" s="3">
        <v>93205</v>
      </c>
      <c r="SVJ299" s="3">
        <v>93205</v>
      </c>
      <c r="SVK299" s="3">
        <v>93205</v>
      </c>
      <c r="SVL299" s="3">
        <v>93205</v>
      </c>
      <c r="SVM299" s="3">
        <v>93205</v>
      </c>
      <c r="SVN299" s="3">
        <v>93205</v>
      </c>
      <c r="SVO299" s="3">
        <v>93205</v>
      </c>
      <c r="SVP299" s="3">
        <v>93205</v>
      </c>
      <c r="SVQ299" s="3">
        <v>93205</v>
      </c>
      <c r="SVR299" s="3">
        <v>93205</v>
      </c>
      <c r="SVS299" s="3">
        <v>93205</v>
      </c>
      <c r="SVT299" s="3">
        <v>93205</v>
      </c>
      <c r="SVU299" s="3">
        <v>93205</v>
      </c>
      <c r="SVV299" s="3">
        <v>93205</v>
      </c>
      <c r="SVW299" s="3">
        <v>93205</v>
      </c>
      <c r="SVX299" s="3">
        <v>93205</v>
      </c>
      <c r="SVY299" s="3">
        <v>93205</v>
      </c>
      <c r="SVZ299" s="3">
        <v>93205</v>
      </c>
      <c r="SWA299" s="3">
        <v>93205</v>
      </c>
      <c r="SWB299" s="3">
        <v>93205</v>
      </c>
      <c r="SWC299" s="3">
        <v>93205</v>
      </c>
      <c r="SWD299" s="3">
        <v>93205</v>
      </c>
      <c r="SWE299" s="3">
        <v>93205</v>
      </c>
      <c r="SWF299" s="3">
        <v>93205</v>
      </c>
      <c r="SWG299" s="3">
        <v>93205</v>
      </c>
      <c r="SWH299" s="3">
        <v>93205</v>
      </c>
      <c r="SWI299" s="3">
        <v>93205</v>
      </c>
      <c r="SWJ299" s="3">
        <v>93205</v>
      </c>
      <c r="SWK299" s="3">
        <v>93205</v>
      </c>
      <c r="SWL299" s="3">
        <v>93205</v>
      </c>
      <c r="SWM299" s="3">
        <v>93205</v>
      </c>
      <c r="SWN299" s="3">
        <v>93205</v>
      </c>
      <c r="SWO299" s="3">
        <v>93205</v>
      </c>
      <c r="SWP299" s="3">
        <v>93205</v>
      </c>
      <c r="SWQ299" s="3">
        <v>93205</v>
      </c>
      <c r="SWR299" s="3">
        <v>93205</v>
      </c>
      <c r="SWS299" s="3">
        <v>93205</v>
      </c>
      <c r="SWT299" s="3">
        <v>93205</v>
      </c>
      <c r="SWU299" s="3">
        <v>93205</v>
      </c>
      <c r="SWV299" s="3">
        <v>93205</v>
      </c>
      <c r="SWW299" s="3">
        <v>93205</v>
      </c>
      <c r="SWX299" s="3">
        <v>93205</v>
      </c>
      <c r="SWY299" s="3">
        <v>93205</v>
      </c>
      <c r="SWZ299" s="3">
        <v>93205</v>
      </c>
      <c r="SXA299" s="3">
        <v>93205</v>
      </c>
      <c r="SXB299" s="3">
        <v>93205</v>
      </c>
      <c r="SXC299" s="3">
        <v>93205</v>
      </c>
      <c r="SXD299" s="3">
        <v>93205</v>
      </c>
      <c r="SXE299" s="3">
        <v>93205</v>
      </c>
      <c r="SXF299" s="3">
        <v>93205</v>
      </c>
      <c r="SXG299" s="3">
        <v>93205</v>
      </c>
      <c r="SXH299" s="3">
        <v>93205</v>
      </c>
      <c r="SXI299" s="3">
        <v>93205</v>
      </c>
      <c r="SXJ299" s="3">
        <v>93205</v>
      </c>
      <c r="SXK299" s="3">
        <v>93205</v>
      </c>
      <c r="SXL299" s="3">
        <v>93205</v>
      </c>
      <c r="SXM299" s="3">
        <v>93205</v>
      </c>
      <c r="SXN299" s="3">
        <v>93205</v>
      </c>
      <c r="SXO299" s="3">
        <v>93205</v>
      </c>
      <c r="SXP299" s="3">
        <v>93205</v>
      </c>
      <c r="SXQ299" s="3">
        <v>93205</v>
      </c>
      <c r="SXR299" s="3">
        <v>93205</v>
      </c>
      <c r="SXS299" s="3">
        <v>93205</v>
      </c>
      <c r="SXT299" s="3">
        <v>93205</v>
      </c>
      <c r="SXU299" s="3">
        <v>93205</v>
      </c>
      <c r="SXV299" s="3">
        <v>93205</v>
      </c>
      <c r="SXW299" s="3">
        <v>93205</v>
      </c>
      <c r="SXX299" s="3">
        <v>93205</v>
      </c>
      <c r="SXY299" s="3">
        <v>93205</v>
      </c>
      <c r="SXZ299" s="3">
        <v>93205</v>
      </c>
      <c r="SYA299" s="3">
        <v>93205</v>
      </c>
      <c r="SYB299" s="3">
        <v>93205</v>
      </c>
      <c r="SYC299" s="3">
        <v>93205</v>
      </c>
      <c r="SYD299" s="3">
        <v>93205</v>
      </c>
      <c r="SYE299" s="3">
        <v>93205</v>
      </c>
      <c r="SYF299" s="3">
        <v>93205</v>
      </c>
      <c r="SYG299" s="3">
        <v>93205</v>
      </c>
      <c r="SYH299" s="3">
        <v>93205</v>
      </c>
      <c r="SYI299" s="3">
        <v>93205</v>
      </c>
      <c r="SYJ299" s="3">
        <v>93205</v>
      </c>
      <c r="SYK299" s="3">
        <v>93205</v>
      </c>
      <c r="SYL299" s="3">
        <v>93205</v>
      </c>
      <c r="SYM299" s="3">
        <v>93205</v>
      </c>
      <c r="SYN299" s="3">
        <v>93205</v>
      </c>
      <c r="SYO299" s="3">
        <v>93205</v>
      </c>
      <c r="SYP299" s="3">
        <v>93205</v>
      </c>
      <c r="SYQ299" s="3">
        <v>93205</v>
      </c>
      <c r="SYR299" s="3">
        <v>93205</v>
      </c>
      <c r="SYS299" s="3">
        <v>93205</v>
      </c>
      <c r="SYT299" s="3">
        <v>93205</v>
      </c>
      <c r="SYU299" s="3">
        <v>93205</v>
      </c>
      <c r="SYV299" s="3">
        <v>93205</v>
      </c>
      <c r="SYW299" s="3">
        <v>93205</v>
      </c>
      <c r="SYX299" s="3">
        <v>93205</v>
      </c>
      <c r="SYY299" s="3">
        <v>93205</v>
      </c>
      <c r="SYZ299" s="3">
        <v>93205</v>
      </c>
      <c r="SZA299" s="3">
        <v>93205</v>
      </c>
      <c r="SZB299" s="3">
        <v>93205</v>
      </c>
      <c r="SZC299" s="3">
        <v>93205</v>
      </c>
      <c r="SZD299" s="3">
        <v>93205</v>
      </c>
      <c r="SZE299" s="3">
        <v>93205</v>
      </c>
      <c r="SZF299" s="3">
        <v>93205</v>
      </c>
      <c r="SZG299" s="3">
        <v>93205</v>
      </c>
      <c r="SZH299" s="3">
        <v>93205</v>
      </c>
      <c r="SZI299" s="3">
        <v>93205</v>
      </c>
      <c r="SZJ299" s="3">
        <v>93205</v>
      </c>
      <c r="SZK299" s="3">
        <v>93205</v>
      </c>
      <c r="SZL299" s="3">
        <v>93205</v>
      </c>
      <c r="SZM299" s="3">
        <v>93205</v>
      </c>
      <c r="SZN299" s="3">
        <v>93205</v>
      </c>
      <c r="SZO299" s="3">
        <v>93205</v>
      </c>
      <c r="SZP299" s="3">
        <v>93205</v>
      </c>
      <c r="SZQ299" s="3">
        <v>93205</v>
      </c>
      <c r="SZR299" s="3">
        <v>93205</v>
      </c>
      <c r="SZS299" s="3">
        <v>93205</v>
      </c>
      <c r="SZT299" s="3">
        <v>93205</v>
      </c>
      <c r="SZU299" s="3">
        <v>93205</v>
      </c>
      <c r="SZV299" s="3">
        <v>93205</v>
      </c>
      <c r="SZW299" s="3">
        <v>93205</v>
      </c>
      <c r="SZX299" s="3">
        <v>93205</v>
      </c>
      <c r="SZY299" s="3">
        <v>93205</v>
      </c>
      <c r="SZZ299" s="3">
        <v>93205</v>
      </c>
      <c r="TAA299" s="3">
        <v>93205</v>
      </c>
      <c r="TAB299" s="3">
        <v>93205</v>
      </c>
      <c r="TAC299" s="3">
        <v>93205</v>
      </c>
      <c r="TAD299" s="3">
        <v>93205</v>
      </c>
      <c r="TAE299" s="3">
        <v>93205</v>
      </c>
      <c r="TAF299" s="3">
        <v>93205</v>
      </c>
      <c r="TAG299" s="3">
        <v>93205</v>
      </c>
      <c r="TAH299" s="3">
        <v>93205</v>
      </c>
      <c r="TAI299" s="3">
        <v>93205</v>
      </c>
      <c r="TAJ299" s="3">
        <v>93205</v>
      </c>
      <c r="TAK299" s="3">
        <v>93205</v>
      </c>
      <c r="TAL299" s="3">
        <v>93205</v>
      </c>
      <c r="TAM299" s="3">
        <v>93205</v>
      </c>
      <c r="TAN299" s="3">
        <v>93205</v>
      </c>
      <c r="TAO299" s="3">
        <v>93205</v>
      </c>
      <c r="TAP299" s="3">
        <v>93205</v>
      </c>
      <c r="TAQ299" s="3">
        <v>93205</v>
      </c>
      <c r="TAR299" s="3">
        <v>93205</v>
      </c>
      <c r="TAS299" s="3">
        <v>93205</v>
      </c>
      <c r="TAT299" s="3">
        <v>93205</v>
      </c>
      <c r="TAU299" s="3">
        <v>93205</v>
      </c>
      <c r="TAV299" s="3">
        <v>93205</v>
      </c>
      <c r="TAW299" s="3">
        <v>93205</v>
      </c>
      <c r="TAX299" s="3">
        <v>93205</v>
      </c>
      <c r="TAY299" s="3">
        <v>93205</v>
      </c>
      <c r="TAZ299" s="3">
        <v>93205</v>
      </c>
      <c r="TBA299" s="3">
        <v>93205</v>
      </c>
      <c r="TBB299" s="3">
        <v>93205</v>
      </c>
      <c r="TBC299" s="3">
        <v>93205</v>
      </c>
      <c r="TBD299" s="3">
        <v>93205</v>
      </c>
      <c r="TBE299" s="3">
        <v>93205</v>
      </c>
      <c r="TBF299" s="3">
        <v>93205</v>
      </c>
      <c r="TBG299" s="3">
        <v>93205</v>
      </c>
      <c r="TBH299" s="3">
        <v>93205</v>
      </c>
      <c r="TBI299" s="3">
        <v>93205</v>
      </c>
      <c r="TBJ299" s="3">
        <v>93205</v>
      </c>
      <c r="TBK299" s="3">
        <v>93205</v>
      </c>
      <c r="TBL299" s="3">
        <v>93205</v>
      </c>
      <c r="TBM299" s="3">
        <v>93205</v>
      </c>
      <c r="TBN299" s="3">
        <v>93205</v>
      </c>
      <c r="TBO299" s="3">
        <v>93205</v>
      </c>
      <c r="TBP299" s="3">
        <v>93205</v>
      </c>
      <c r="TBQ299" s="3">
        <v>93205</v>
      </c>
      <c r="TBR299" s="3">
        <v>93205</v>
      </c>
      <c r="TBS299" s="3">
        <v>93205</v>
      </c>
      <c r="TBT299" s="3">
        <v>93205</v>
      </c>
      <c r="TBU299" s="3">
        <v>93205</v>
      </c>
      <c r="TBV299" s="3">
        <v>93205</v>
      </c>
      <c r="TBW299" s="3">
        <v>93205</v>
      </c>
      <c r="TBX299" s="3">
        <v>93205</v>
      </c>
      <c r="TBY299" s="3">
        <v>93205</v>
      </c>
      <c r="TBZ299" s="3">
        <v>93205</v>
      </c>
      <c r="TCA299" s="3">
        <v>93205</v>
      </c>
      <c r="TCB299" s="3">
        <v>93205</v>
      </c>
      <c r="TCC299" s="3">
        <v>93205</v>
      </c>
      <c r="TCD299" s="3">
        <v>93205</v>
      </c>
      <c r="TCE299" s="3">
        <v>93205</v>
      </c>
      <c r="TCF299" s="3">
        <v>93205</v>
      </c>
      <c r="TCG299" s="3">
        <v>93205</v>
      </c>
      <c r="TCH299" s="3">
        <v>93205</v>
      </c>
      <c r="TCI299" s="3">
        <v>93205</v>
      </c>
      <c r="TCJ299" s="3">
        <v>93205</v>
      </c>
      <c r="TCK299" s="3">
        <v>93205</v>
      </c>
      <c r="TCL299" s="3">
        <v>93205</v>
      </c>
      <c r="TCM299" s="3">
        <v>93205</v>
      </c>
      <c r="TCN299" s="3">
        <v>93205</v>
      </c>
      <c r="TCO299" s="3">
        <v>93205</v>
      </c>
      <c r="TCP299" s="3">
        <v>93205</v>
      </c>
      <c r="TCQ299" s="3">
        <v>93205</v>
      </c>
      <c r="TCR299" s="3">
        <v>93205</v>
      </c>
      <c r="TCS299" s="3">
        <v>93205</v>
      </c>
      <c r="TCT299" s="3">
        <v>93205</v>
      </c>
      <c r="TCU299" s="3">
        <v>93205</v>
      </c>
      <c r="TCV299" s="3">
        <v>93205</v>
      </c>
      <c r="TCW299" s="3">
        <v>93205</v>
      </c>
      <c r="TCX299" s="3">
        <v>93205</v>
      </c>
      <c r="TCY299" s="3">
        <v>93205</v>
      </c>
      <c r="TCZ299" s="3">
        <v>93205</v>
      </c>
      <c r="TDA299" s="3">
        <v>93205</v>
      </c>
      <c r="TDB299" s="3">
        <v>93205</v>
      </c>
      <c r="TDC299" s="3">
        <v>93205</v>
      </c>
      <c r="TDD299" s="3">
        <v>93205</v>
      </c>
      <c r="TDE299" s="3">
        <v>93205</v>
      </c>
      <c r="TDF299" s="3">
        <v>93205</v>
      </c>
      <c r="TDG299" s="3">
        <v>93205</v>
      </c>
      <c r="TDH299" s="3">
        <v>93205</v>
      </c>
      <c r="TDI299" s="3">
        <v>93205</v>
      </c>
      <c r="TDJ299" s="3">
        <v>93205</v>
      </c>
      <c r="TDK299" s="3">
        <v>93205</v>
      </c>
      <c r="TDL299" s="3">
        <v>93205</v>
      </c>
      <c r="TDM299" s="3">
        <v>93205</v>
      </c>
      <c r="TDN299" s="3">
        <v>93205</v>
      </c>
      <c r="TDO299" s="3">
        <v>93205</v>
      </c>
      <c r="TDP299" s="3">
        <v>93205</v>
      </c>
      <c r="TDQ299" s="3">
        <v>93205</v>
      </c>
      <c r="TDR299" s="3">
        <v>93205</v>
      </c>
      <c r="TDS299" s="3">
        <v>93205</v>
      </c>
      <c r="TDT299" s="3">
        <v>93205</v>
      </c>
      <c r="TDU299" s="3">
        <v>93205</v>
      </c>
      <c r="TDV299" s="3">
        <v>93205</v>
      </c>
      <c r="TDW299" s="3">
        <v>93205</v>
      </c>
      <c r="TDX299" s="3">
        <v>93205</v>
      </c>
      <c r="TDY299" s="3">
        <v>93205</v>
      </c>
      <c r="TDZ299" s="3">
        <v>93205</v>
      </c>
      <c r="TEA299" s="3">
        <v>93205</v>
      </c>
      <c r="TEB299" s="3">
        <v>93205</v>
      </c>
      <c r="TEC299" s="3">
        <v>93205</v>
      </c>
      <c r="TED299" s="3">
        <v>93205</v>
      </c>
      <c r="TEE299" s="3">
        <v>93205</v>
      </c>
      <c r="TEF299" s="3">
        <v>93205</v>
      </c>
      <c r="TEG299" s="3">
        <v>93205</v>
      </c>
      <c r="TEH299" s="3">
        <v>93205</v>
      </c>
      <c r="TEI299" s="3">
        <v>93205</v>
      </c>
      <c r="TEJ299" s="3">
        <v>93205</v>
      </c>
      <c r="TEK299" s="3">
        <v>93205</v>
      </c>
      <c r="TEL299" s="3">
        <v>93205</v>
      </c>
      <c r="TEM299" s="3">
        <v>93205</v>
      </c>
      <c r="TEN299" s="3">
        <v>93205</v>
      </c>
      <c r="TEO299" s="3">
        <v>93205</v>
      </c>
      <c r="TEP299" s="3">
        <v>93205</v>
      </c>
      <c r="TEQ299" s="3">
        <v>93205</v>
      </c>
      <c r="TER299" s="3">
        <v>93205</v>
      </c>
      <c r="TES299" s="3">
        <v>93205</v>
      </c>
      <c r="TET299" s="3">
        <v>93205</v>
      </c>
      <c r="TEU299" s="3">
        <v>93205</v>
      </c>
      <c r="TEV299" s="3">
        <v>93205</v>
      </c>
      <c r="TEW299" s="3">
        <v>93205</v>
      </c>
      <c r="TEX299" s="3">
        <v>93205</v>
      </c>
      <c r="TEY299" s="3">
        <v>93205</v>
      </c>
      <c r="TEZ299" s="3">
        <v>93205</v>
      </c>
      <c r="TFA299" s="3">
        <v>93205</v>
      </c>
      <c r="TFB299" s="3">
        <v>93205</v>
      </c>
      <c r="TFC299" s="3">
        <v>93205</v>
      </c>
      <c r="TFD299" s="3">
        <v>93205</v>
      </c>
      <c r="TFE299" s="3">
        <v>93205</v>
      </c>
      <c r="TFF299" s="3">
        <v>93205</v>
      </c>
      <c r="TFG299" s="3">
        <v>93205</v>
      </c>
      <c r="TFH299" s="3">
        <v>93205</v>
      </c>
      <c r="TFI299" s="3">
        <v>93205</v>
      </c>
      <c r="TFJ299" s="3">
        <v>93205</v>
      </c>
      <c r="TFK299" s="3">
        <v>93205</v>
      </c>
      <c r="TFL299" s="3">
        <v>93205</v>
      </c>
      <c r="TFM299" s="3">
        <v>93205</v>
      </c>
      <c r="TFN299" s="3">
        <v>93205</v>
      </c>
      <c r="TFO299" s="3">
        <v>93205</v>
      </c>
      <c r="TFP299" s="3">
        <v>93205</v>
      </c>
      <c r="TFQ299" s="3">
        <v>93205</v>
      </c>
      <c r="TFR299" s="3">
        <v>93205</v>
      </c>
      <c r="TFS299" s="3">
        <v>93205</v>
      </c>
      <c r="TFT299" s="3">
        <v>93205</v>
      </c>
      <c r="TFU299" s="3">
        <v>93205</v>
      </c>
      <c r="TFV299" s="3">
        <v>93205</v>
      </c>
      <c r="TFW299" s="3">
        <v>93205</v>
      </c>
      <c r="TFX299" s="3">
        <v>93205</v>
      </c>
      <c r="TFY299" s="3">
        <v>93205</v>
      </c>
      <c r="TFZ299" s="3">
        <v>93205</v>
      </c>
      <c r="TGA299" s="3">
        <v>93205</v>
      </c>
      <c r="TGB299" s="3">
        <v>93205</v>
      </c>
      <c r="TGC299" s="3">
        <v>93205</v>
      </c>
      <c r="TGD299" s="3">
        <v>93205</v>
      </c>
      <c r="TGE299" s="3">
        <v>93205</v>
      </c>
      <c r="TGF299" s="3">
        <v>93205</v>
      </c>
      <c r="TGG299" s="3">
        <v>93205</v>
      </c>
      <c r="TGH299" s="3">
        <v>93205</v>
      </c>
      <c r="TGI299" s="3">
        <v>93205</v>
      </c>
      <c r="TGJ299" s="3">
        <v>93205</v>
      </c>
      <c r="TGK299" s="3">
        <v>93205</v>
      </c>
      <c r="TGL299" s="3">
        <v>93205</v>
      </c>
      <c r="TGM299" s="3">
        <v>93205</v>
      </c>
      <c r="TGN299" s="3">
        <v>93205</v>
      </c>
      <c r="TGO299" s="3">
        <v>93205</v>
      </c>
      <c r="TGP299" s="3">
        <v>93205</v>
      </c>
      <c r="TGQ299" s="3">
        <v>93205</v>
      </c>
      <c r="TGR299" s="3">
        <v>93205</v>
      </c>
      <c r="TGS299" s="3">
        <v>93205</v>
      </c>
      <c r="TGT299" s="3">
        <v>93205</v>
      </c>
      <c r="TGU299" s="3">
        <v>93205</v>
      </c>
      <c r="TGV299" s="3">
        <v>93205</v>
      </c>
      <c r="TGW299" s="3">
        <v>93205</v>
      </c>
      <c r="TGX299" s="3">
        <v>93205</v>
      </c>
      <c r="TGY299" s="3">
        <v>93205</v>
      </c>
      <c r="TGZ299" s="3">
        <v>93205</v>
      </c>
      <c r="THA299" s="3">
        <v>93205</v>
      </c>
      <c r="THB299" s="3">
        <v>93205</v>
      </c>
      <c r="THC299" s="3">
        <v>93205</v>
      </c>
      <c r="THD299" s="3">
        <v>93205</v>
      </c>
      <c r="THE299" s="3">
        <v>93205</v>
      </c>
      <c r="THF299" s="3">
        <v>93205</v>
      </c>
      <c r="THG299" s="3">
        <v>93205</v>
      </c>
      <c r="THH299" s="3">
        <v>93205</v>
      </c>
      <c r="THI299" s="3">
        <v>93205</v>
      </c>
      <c r="THJ299" s="3">
        <v>93205</v>
      </c>
      <c r="THK299" s="3">
        <v>93205</v>
      </c>
      <c r="THL299" s="3">
        <v>93205</v>
      </c>
      <c r="THM299" s="3">
        <v>93205</v>
      </c>
      <c r="THN299" s="3">
        <v>93205</v>
      </c>
      <c r="THO299" s="3">
        <v>93205</v>
      </c>
      <c r="THP299" s="3">
        <v>93205</v>
      </c>
      <c r="THQ299" s="3">
        <v>93205</v>
      </c>
      <c r="THR299" s="3">
        <v>93205</v>
      </c>
      <c r="THS299" s="3">
        <v>93205</v>
      </c>
      <c r="THT299" s="3">
        <v>93205</v>
      </c>
      <c r="THU299" s="3">
        <v>93205</v>
      </c>
      <c r="THV299" s="3">
        <v>93205</v>
      </c>
      <c r="THW299" s="3">
        <v>93205</v>
      </c>
      <c r="THX299" s="3">
        <v>93205</v>
      </c>
      <c r="THY299" s="3">
        <v>93205</v>
      </c>
      <c r="THZ299" s="3">
        <v>93205</v>
      </c>
      <c r="TIA299" s="3">
        <v>93205</v>
      </c>
      <c r="TIB299" s="3">
        <v>93205</v>
      </c>
      <c r="TIC299" s="3">
        <v>93205</v>
      </c>
      <c r="TID299" s="3">
        <v>93205</v>
      </c>
      <c r="TIE299" s="3">
        <v>93205</v>
      </c>
      <c r="TIF299" s="3">
        <v>93205</v>
      </c>
      <c r="TIG299" s="3">
        <v>93205</v>
      </c>
      <c r="TIH299" s="3">
        <v>93205</v>
      </c>
      <c r="TII299" s="3">
        <v>93205</v>
      </c>
      <c r="TIJ299" s="3">
        <v>93205</v>
      </c>
      <c r="TIK299" s="3">
        <v>93205</v>
      </c>
      <c r="TIL299" s="3">
        <v>93205</v>
      </c>
      <c r="TIM299" s="3">
        <v>93205</v>
      </c>
      <c r="TIN299" s="3">
        <v>93205</v>
      </c>
      <c r="TIO299" s="3">
        <v>93205</v>
      </c>
      <c r="TIP299" s="3">
        <v>93205</v>
      </c>
      <c r="TIQ299" s="3">
        <v>93205</v>
      </c>
      <c r="TIR299" s="3">
        <v>93205</v>
      </c>
      <c r="TIS299" s="3">
        <v>93205</v>
      </c>
      <c r="TIT299" s="3">
        <v>93205</v>
      </c>
      <c r="TIU299" s="3">
        <v>93205</v>
      </c>
      <c r="TIV299" s="3">
        <v>93205</v>
      </c>
      <c r="TIW299" s="3">
        <v>93205</v>
      </c>
      <c r="TIX299" s="3">
        <v>93205</v>
      </c>
      <c r="TIY299" s="3">
        <v>93205</v>
      </c>
      <c r="TIZ299" s="3">
        <v>93205</v>
      </c>
      <c r="TJA299" s="3">
        <v>93205</v>
      </c>
      <c r="TJB299" s="3">
        <v>93205</v>
      </c>
      <c r="TJC299" s="3">
        <v>93205</v>
      </c>
      <c r="TJD299" s="3">
        <v>93205</v>
      </c>
      <c r="TJE299" s="3">
        <v>93205</v>
      </c>
      <c r="TJF299" s="3">
        <v>93205</v>
      </c>
      <c r="TJG299" s="3">
        <v>93205</v>
      </c>
      <c r="TJH299" s="3">
        <v>93205</v>
      </c>
      <c r="TJI299" s="3">
        <v>93205</v>
      </c>
      <c r="TJJ299" s="3">
        <v>93205</v>
      </c>
      <c r="TJK299" s="3">
        <v>93205</v>
      </c>
      <c r="TJL299" s="3">
        <v>93205</v>
      </c>
      <c r="TJM299" s="3">
        <v>93205</v>
      </c>
      <c r="TJN299" s="3">
        <v>93205</v>
      </c>
      <c r="TJO299" s="3">
        <v>93205</v>
      </c>
      <c r="TJP299" s="3">
        <v>93205</v>
      </c>
      <c r="TJQ299" s="3">
        <v>93205</v>
      </c>
      <c r="TJR299" s="3">
        <v>93205</v>
      </c>
      <c r="TJS299" s="3">
        <v>93205</v>
      </c>
      <c r="TJT299" s="3">
        <v>93205</v>
      </c>
      <c r="TJU299" s="3">
        <v>93205</v>
      </c>
      <c r="TJV299" s="3">
        <v>93205</v>
      </c>
      <c r="TJW299" s="3">
        <v>93205</v>
      </c>
      <c r="TJX299" s="3">
        <v>93205</v>
      </c>
      <c r="TJY299" s="3">
        <v>93205</v>
      </c>
      <c r="TJZ299" s="3">
        <v>93205</v>
      </c>
      <c r="TKA299" s="3">
        <v>93205</v>
      </c>
      <c r="TKB299" s="3">
        <v>93205</v>
      </c>
      <c r="TKC299" s="3">
        <v>93205</v>
      </c>
      <c r="TKD299" s="3">
        <v>93205</v>
      </c>
      <c r="TKE299" s="3">
        <v>93205</v>
      </c>
      <c r="TKF299" s="3">
        <v>93205</v>
      </c>
      <c r="TKG299" s="3">
        <v>93205</v>
      </c>
      <c r="TKH299" s="3">
        <v>93205</v>
      </c>
      <c r="TKI299" s="3">
        <v>93205</v>
      </c>
      <c r="TKJ299" s="3">
        <v>93205</v>
      </c>
      <c r="TKK299" s="3">
        <v>93205</v>
      </c>
      <c r="TKL299" s="3">
        <v>93205</v>
      </c>
      <c r="TKM299" s="3">
        <v>93205</v>
      </c>
      <c r="TKN299" s="3">
        <v>93205</v>
      </c>
      <c r="TKO299" s="3">
        <v>93205</v>
      </c>
      <c r="TKP299" s="3">
        <v>93205</v>
      </c>
      <c r="TKQ299" s="3">
        <v>93205</v>
      </c>
      <c r="TKR299" s="3">
        <v>93205</v>
      </c>
      <c r="TKS299" s="3">
        <v>93205</v>
      </c>
      <c r="TKT299" s="3">
        <v>93205</v>
      </c>
      <c r="TKU299" s="3">
        <v>93205</v>
      </c>
      <c r="TKV299" s="3">
        <v>93205</v>
      </c>
      <c r="TKW299" s="3">
        <v>93205</v>
      </c>
      <c r="TKX299" s="3">
        <v>93205</v>
      </c>
      <c r="TKY299" s="3">
        <v>93205</v>
      </c>
      <c r="TKZ299" s="3">
        <v>93205</v>
      </c>
      <c r="TLA299" s="3">
        <v>93205</v>
      </c>
      <c r="TLB299" s="3">
        <v>93205</v>
      </c>
      <c r="TLC299" s="3">
        <v>93205</v>
      </c>
      <c r="TLD299" s="3">
        <v>93205</v>
      </c>
      <c r="TLE299" s="3">
        <v>93205</v>
      </c>
      <c r="TLF299" s="3">
        <v>93205</v>
      </c>
      <c r="TLG299" s="3">
        <v>93205</v>
      </c>
      <c r="TLH299" s="3">
        <v>93205</v>
      </c>
      <c r="TLI299" s="3">
        <v>93205</v>
      </c>
      <c r="TLJ299" s="3">
        <v>93205</v>
      </c>
      <c r="TLK299" s="3">
        <v>93205</v>
      </c>
      <c r="TLL299" s="3">
        <v>93205</v>
      </c>
      <c r="TLM299" s="3">
        <v>93205</v>
      </c>
      <c r="TLN299" s="3">
        <v>93205</v>
      </c>
      <c r="TLO299" s="3">
        <v>93205</v>
      </c>
      <c r="TLP299" s="3">
        <v>93205</v>
      </c>
      <c r="TLQ299" s="3">
        <v>93205</v>
      </c>
      <c r="TLR299" s="3">
        <v>93205</v>
      </c>
      <c r="TLS299" s="3">
        <v>93205</v>
      </c>
      <c r="TLT299" s="3">
        <v>93205</v>
      </c>
      <c r="TLU299" s="3">
        <v>93205</v>
      </c>
      <c r="TLV299" s="3">
        <v>93205</v>
      </c>
      <c r="TLW299" s="3">
        <v>93205</v>
      </c>
      <c r="TLX299" s="3">
        <v>93205</v>
      </c>
      <c r="TLY299" s="3">
        <v>93205</v>
      </c>
      <c r="TLZ299" s="3">
        <v>93205</v>
      </c>
      <c r="TMA299" s="3">
        <v>93205</v>
      </c>
      <c r="TMB299" s="3">
        <v>93205</v>
      </c>
      <c r="TMC299" s="3">
        <v>93205</v>
      </c>
      <c r="TMD299" s="3">
        <v>93205</v>
      </c>
      <c r="TME299" s="3">
        <v>93205</v>
      </c>
      <c r="TMF299" s="3">
        <v>93205</v>
      </c>
      <c r="TMG299" s="3">
        <v>93205</v>
      </c>
      <c r="TMH299" s="3">
        <v>93205</v>
      </c>
      <c r="TMI299" s="3">
        <v>93205</v>
      </c>
      <c r="TMJ299" s="3">
        <v>93205</v>
      </c>
      <c r="TMK299" s="3">
        <v>93205</v>
      </c>
      <c r="TML299" s="3">
        <v>93205</v>
      </c>
      <c r="TMM299" s="3">
        <v>93205</v>
      </c>
      <c r="TMN299" s="3">
        <v>93205</v>
      </c>
      <c r="TMO299" s="3">
        <v>93205</v>
      </c>
      <c r="TMP299" s="3">
        <v>93205</v>
      </c>
      <c r="TMQ299" s="3">
        <v>93205</v>
      </c>
      <c r="TMR299" s="3">
        <v>93205</v>
      </c>
      <c r="TMS299" s="3">
        <v>93205</v>
      </c>
      <c r="TMT299" s="3">
        <v>93205</v>
      </c>
      <c r="TMU299" s="3">
        <v>93205</v>
      </c>
      <c r="TMV299" s="3">
        <v>93205</v>
      </c>
      <c r="TMW299" s="3">
        <v>93205</v>
      </c>
      <c r="TMX299" s="3">
        <v>93205</v>
      </c>
      <c r="TMY299" s="3">
        <v>93205</v>
      </c>
      <c r="TMZ299" s="3">
        <v>93205</v>
      </c>
      <c r="TNA299" s="3">
        <v>93205</v>
      </c>
      <c r="TNB299" s="3">
        <v>93205</v>
      </c>
      <c r="TNC299" s="3">
        <v>93205</v>
      </c>
      <c r="TND299" s="3">
        <v>93205</v>
      </c>
      <c r="TNE299" s="3">
        <v>93205</v>
      </c>
      <c r="TNF299" s="3">
        <v>93205</v>
      </c>
      <c r="TNG299" s="3">
        <v>93205</v>
      </c>
      <c r="TNH299" s="3">
        <v>93205</v>
      </c>
      <c r="TNI299" s="3">
        <v>93205</v>
      </c>
      <c r="TNJ299" s="3">
        <v>93205</v>
      </c>
      <c r="TNK299" s="3">
        <v>93205</v>
      </c>
      <c r="TNL299" s="3">
        <v>93205</v>
      </c>
      <c r="TNM299" s="3">
        <v>93205</v>
      </c>
      <c r="TNN299" s="3">
        <v>93205</v>
      </c>
      <c r="TNO299" s="3">
        <v>93205</v>
      </c>
      <c r="TNP299" s="3">
        <v>93205</v>
      </c>
      <c r="TNQ299" s="3">
        <v>93205</v>
      </c>
      <c r="TNR299" s="3">
        <v>93205</v>
      </c>
      <c r="TNS299" s="3">
        <v>93205</v>
      </c>
      <c r="TNT299" s="3">
        <v>93205</v>
      </c>
      <c r="TNU299" s="3">
        <v>93205</v>
      </c>
      <c r="TNV299" s="3">
        <v>93205</v>
      </c>
      <c r="TNW299" s="3">
        <v>93205</v>
      </c>
      <c r="TNX299" s="3">
        <v>93205</v>
      </c>
      <c r="TNY299" s="3">
        <v>93205</v>
      </c>
      <c r="TNZ299" s="3">
        <v>93205</v>
      </c>
      <c r="TOA299" s="3">
        <v>93205</v>
      </c>
      <c r="TOB299" s="3">
        <v>93205</v>
      </c>
      <c r="TOC299" s="3">
        <v>93205</v>
      </c>
      <c r="TOD299" s="3">
        <v>93205</v>
      </c>
      <c r="TOE299" s="3">
        <v>93205</v>
      </c>
      <c r="TOF299" s="3">
        <v>93205</v>
      </c>
      <c r="TOG299" s="3">
        <v>93205</v>
      </c>
      <c r="TOH299" s="3">
        <v>93205</v>
      </c>
      <c r="TOI299" s="3">
        <v>93205</v>
      </c>
      <c r="TOJ299" s="3">
        <v>93205</v>
      </c>
      <c r="TOK299" s="3">
        <v>93205</v>
      </c>
      <c r="TOL299" s="3">
        <v>93205</v>
      </c>
      <c r="TOM299" s="3">
        <v>93205</v>
      </c>
      <c r="TON299" s="3">
        <v>93205</v>
      </c>
      <c r="TOO299" s="3">
        <v>93205</v>
      </c>
      <c r="TOP299" s="3">
        <v>93205</v>
      </c>
      <c r="TOQ299" s="3">
        <v>93205</v>
      </c>
      <c r="TOR299" s="3">
        <v>93205</v>
      </c>
      <c r="TOS299" s="3">
        <v>93205</v>
      </c>
      <c r="TOT299" s="3">
        <v>93205</v>
      </c>
      <c r="TOU299" s="3">
        <v>93205</v>
      </c>
      <c r="TOV299" s="3">
        <v>93205</v>
      </c>
      <c r="TOW299" s="3">
        <v>93205</v>
      </c>
      <c r="TOX299" s="3">
        <v>93205</v>
      </c>
      <c r="TOY299" s="3">
        <v>93205</v>
      </c>
      <c r="TOZ299" s="3">
        <v>93205</v>
      </c>
      <c r="TPA299" s="3">
        <v>93205</v>
      </c>
      <c r="TPB299" s="3">
        <v>93205</v>
      </c>
      <c r="TPC299" s="3">
        <v>93205</v>
      </c>
      <c r="TPD299" s="3">
        <v>93205</v>
      </c>
      <c r="TPE299" s="3">
        <v>93205</v>
      </c>
      <c r="TPF299" s="3">
        <v>93205</v>
      </c>
      <c r="TPG299" s="3">
        <v>93205</v>
      </c>
      <c r="TPH299" s="3">
        <v>93205</v>
      </c>
      <c r="TPI299" s="3">
        <v>93205</v>
      </c>
      <c r="TPJ299" s="3">
        <v>93205</v>
      </c>
      <c r="TPK299" s="3">
        <v>93205</v>
      </c>
      <c r="TPL299" s="3">
        <v>93205</v>
      </c>
      <c r="TPM299" s="3">
        <v>93205</v>
      </c>
      <c r="TPN299" s="3">
        <v>93205</v>
      </c>
      <c r="TPO299" s="3">
        <v>93205</v>
      </c>
      <c r="TPP299" s="3">
        <v>93205</v>
      </c>
      <c r="TPQ299" s="3">
        <v>93205</v>
      </c>
      <c r="TPR299" s="3">
        <v>93205</v>
      </c>
      <c r="TPS299" s="3">
        <v>93205</v>
      </c>
      <c r="TPT299" s="3">
        <v>93205</v>
      </c>
      <c r="TPU299" s="3">
        <v>93205</v>
      </c>
      <c r="TPV299" s="3">
        <v>93205</v>
      </c>
      <c r="TPW299" s="3">
        <v>93205</v>
      </c>
      <c r="TPX299" s="3">
        <v>93205</v>
      </c>
      <c r="TPY299" s="3">
        <v>93205</v>
      </c>
      <c r="TPZ299" s="3">
        <v>93205</v>
      </c>
      <c r="TQA299" s="3">
        <v>93205</v>
      </c>
      <c r="TQB299" s="3">
        <v>93205</v>
      </c>
      <c r="TQC299" s="3">
        <v>93205</v>
      </c>
      <c r="TQD299" s="3">
        <v>93205</v>
      </c>
      <c r="TQE299" s="3">
        <v>93205</v>
      </c>
      <c r="TQF299" s="3">
        <v>93205</v>
      </c>
      <c r="TQG299" s="3">
        <v>93205</v>
      </c>
      <c r="TQH299" s="3">
        <v>93205</v>
      </c>
      <c r="TQI299" s="3">
        <v>93205</v>
      </c>
      <c r="TQJ299" s="3">
        <v>93205</v>
      </c>
      <c r="TQK299" s="3">
        <v>93205</v>
      </c>
      <c r="TQL299" s="3">
        <v>93205</v>
      </c>
      <c r="TQM299" s="3">
        <v>93205</v>
      </c>
      <c r="TQN299" s="3">
        <v>93205</v>
      </c>
      <c r="TQO299" s="3">
        <v>93205</v>
      </c>
      <c r="TQP299" s="3">
        <v>93205</v>
      </c>
      <c r="TQQ299" s="3">
        <v>93205</v>
      </c>
      <c r="TQR299" s="3">
        <v>93205</v>
      </c>
      <c r="TQS299" s="3">
        <v>93205</v>
      </c>
      <c r="TQT299" s="3">
        <v>93205</v>
      </c>
      <c r="TQU299" s="3">
        <v>93205</v>
      </c>
      <c r="TQV299" s="3">
        <v>93205</v>
      </c>
      <c r="TQW299" s="3">
        <v>93205</v>
      </c>
      <c r="TQX299" s="3">
        <v>93205</v>
      </c>
      <c r="TQY299" s="3">
        <v>93205</v>
      </c>
      <c r="TQZ299" s="3">
        <v>93205</v>
      </c>
      <c r="TRA299" s="3">
        <v>93205</v>
      </c>
      <c r="TRB299" s="3">
        <v>93205</v>
      </c>
      <c r="TRC299" s="3">
        <v>93205</v>
      </c>
      <c r="TRD299" s="3">
        <v>93205</v>
      </c>
      <c r="TRE299" s="3">
        <v>93205</v>
      </c>
      <c r="TRF299" s="3">
        <v>93205</v>
      </c>
      <c r="TRG299" s="3">
        <v>93205</v>
      </c>
      <c r="TRH299" s="3">
        <v>93205</v>
      </c>
      <c r="TRI299" s="3">
        <v>93205</v>
      </c>
      <c r="TRJ299" s="3">
        <v>93205</v>
      </c>
      <c r="TRK299" s="3">
        <v>93205</v>
      </c>
      <c r="TRL299" s="3">
        <v>93205</v>
      </c>
      <c r="TRM299" s="3">
        <v>93205</v>
      </c>
      <c r="TRN299" s="3">
        <v>93205</v>
      </c>
      <c r="TRO299" s="3">
        <v>93205</v>
      </c>
      <c r="TRP299" s="3">
        <v>93205</v>
      </c>
      <c r="TRQ299" s="3">
        <v>93205</v>
      </c>
      <c r="TRR299" s="3">
        <v>93205</v>
      </c>
      <c r="TRS299" s="3">
        <v>93205</v>
      </c>
      <c r="TRT299" s="3">
        <v>93205</v>
      </c>
      <c r="TRU299" s="3">
        <v>93205</v>
      </c>
      <c r="TRV299" s="3">
        <v>93205</v>
      </c>
      <c r="TRW299" s="3">
        <v>93205</v>
      </c>
      <c r="TRX299" s="3">
        <v>93205</v>
      </c>
      <c r="TRY299" s="3">
        <v>93205</v>
      </c>
      <c r="TRZ299" s="3">
        <v>93205</v>
      </c>
      <c r="TSA299" s="3">
        <v>93205</v>
      </c>
      <c r="TSB299" s="3">
        <v>93205</v>
      </c>
      <c r="TSC299" s="3">
        <v>93205</v>
      </c>
      <c r="TSD299" s="3">
        <v>93205</v>
      </c>
      <c r="TSE299" s="3">
        <v>93205</v>
      </c>
      <c r="TSF299" s="3">
        <v>93205</v>
      </c>
      <c r="TSG299" s="3">
        <v>93205</v>
      </c>
      <c r="TSH299" s="3">
        <v>93205</v>
      </c>
      <c r="TSI299" s="3">
        <v>93205</v>
      </c>
      <c r="TSJ299" s="3">
        <v>93205</v>
      </c>
      <c r="TSK299" s="3">
        <v>93205</v>
      </c>
      <c r="TSL299" s="3">
        <v>93205</v>
      </c>
      <c r="TSM299" s="3">
        <v>93205</v>
      </c>
      <c r="TSN299" s="3">
        <v>93205</v>
      </c>
      <c r="TSO299" s="3">
        <v>93205</v>
      </c>
      <c r="TSP299" s="3">
        <v>93205</v>
      </c>
      <c r="TSQ299" s="3">
        <v>93205</v>
      </c>
      <c r="TSR299" s="3">
        <v>93205</v>
      </c>
      <c r="TSS299" s="3">
        <v>93205</v>
      </c>
      <c r="TST299" s="3">
        <v>93205</v>
      </c>
      <c r="TSU299" s="3">
        <v>93205</v>
      </c>
      <c r="TSV299" s="3">
        <v>93205</v>
      </c>
      <c r="TSW299" s="3">
        <v>93205</v>
      </c>
      <c r="TSX299" s="3">
        <v>93205</v>
      </c>
      <c r="TSY299" s="3">
        <v>93205</v>
      </c>
      <c r="TSZ299" s="3">
        <v>93205</v>
      </c>
      <c r="TTA299" s="3">
        <v>93205</v>
      </c>
      <c r="TTB299" s="3">
        <v>93205</v>
      </c>
      <c r="TTC299" s="3">
        <v>93205</v>
      </c>
      <c r="TTD299" s="3">
        <v>93205</v>
      </c>
      <c r="TTE299" s="3">
        <v>93205</v>
      </c>
      <c r="TTF299" s="3">
        <v>93205</v>
      </c>
      <c r="TTG299" s="3">
        <v>93205</v>
      </c>
      <c r="TTH299" s="3">
        <v>93205</v>
      </c>
      <c r="TTI299" s="3">
        <v>93205</v>
      </c>
      <c r="TTJ299" s="3">
        <v>93205</v>
      </c>
      <c r="TTK299" s="3">
        <v>93205</v>
      </c>
      <c r="TTL299" s="3">
        <v>93205</v>
      </c>
      <c r="TTM299" s="3">
        <v>93205</v>
      </c>
      <c r="TTN299" s="3">
        <v>93205</v>
      </c>
      <c r="TTO299" s="3">
        <v>93205</v>
      </c>
      <c r="TTP299" s="3">
        <v>93205</v>
      </c>
      <c r="TTQ299" s="3">
        <v>93205</v>
      </c>
      <c r="TTR299" s="3">
        <v>93205</v>
      </c>
      <c r="TTS299" s="3">
        <v>93205</v>
      </c>
      <c r="TTT299" s="3">
        <v>93205</v>
      </c>
      <c r="TTU299" s="3">
        <v>93205</v>
      </c>
      <c r="TTV299" s="3">
        <v>93205</v>
      </c>
      <c r="TTW299" s="3">
        <v>93205</v>
      </c>
      <c r="TTX299" s="3">
        <v>93205</v>
      </c>
      <c r="TTY299" s="3">
        <v>93205</v>
      </c>
      <c r="TTZ299" s="3">
        <v>93205</v>
      </c>
      <c r="TUA299" s="3">
        <v>93205</v>
      </c>
      <c r="TUB299" s="3">
        <v>93205</v>
      </c>
      <c r="TUC299" s="3">
        <v>93205</v>
      </c>
      <c r="TUD299" s="3">
        <v>93205</v>
      </c>
      <c r="TUE299" s="3">
        <v>93205</v>
      </c>
      <c r="TUF299" s="3">
        <v>93205</v>
      </c>
      <c r="TUG299" s="3">
        <v>93205</v>
      </c>
      <c r="TUH299" s="3">
        <v>93205</v>
      </c>
      <c r="TUI299" s="3">
        <v>93205</v>
      </c>
      <c r="TUJ299" s="3">
        <v>93205</v>
      </c>
      <c r="TUK299" s="3">
        <v>93205</v>
      </c>
      <c r="TUL299" s="3">
        <v>93205</v>
      </c>
      <c r="TUM299" s="3">
        <v>93205</v>
      </c>
      <c r="TUN299" s="3">
        <v>93205</v>
      </c>
      <c r="TUO299" s="3">
        <v>93205</v>
      </c>
      <c r="TUP299" s="3">
        <v>93205</v>
      </c>
      <c r="TUQ299" s="3">
        <v>93205</v>
      </c>
      <c r="TUR299" s="3">
        <v>93205</v>
      </c>
      <c r="TUS299" s="3">
        <v>93205</v>
      </c>
      <c r="TUT299" s="3">
        <v>93205</v>
      </c>
      <c r="TUU299" s="3">
        <v>93205</v>
      </c>
      <c r="TUV299" s="3">
        <v>93205</v>
      </c>
      <c r="TUW299" s="3">
        <v>93205</v>
      </c>
      <c r="TUX299" s="3">
        <v>93205</v>
      </c>
      <c r="TUY299" s="3">
        <v>93205</v>
      </c>
      <c r="TUZ299" s="3">
        <v>93205</v>
      </c>
      <c r="TVA299" s="3">
        <v>93205</v>
      </c>
      <c r="TVB299" s="3">
        <v>93205</v>
      </c>
      <c r="TVC299" s="3">
        <v>93205</v>
      </c>
      <c r="TVD299" s="3">
        <v>93205</v>
      </c>
      <c r="TVE299" s="3">
        <v>93205</v>
      </c>
      <c r="TVF299" s="3">
        <v>93205</v>
      </c>
      <c r="TVG299" s="3">
        <v>93205</v>
      </c>
      <c r="TVH299" s="3">
        <v>93205</v>
      </c>
      <c r="TVI299" s="3">
        <v>93205</v>
      </c>
      <c r="TVJ299" s="3">
        <v>93205</v>
      </c>
      <c r="TVK299" s="3">
        <v>93205</v>
      </c>
      <c r="TVL299" s="3">
        <v>93205</v>
      </c>
      <c r="TVM299" s="3">
        <v>93205</v>
      </c>
      <c r="TVN299" s="3">
        <v>93205</v>
      </c>
      <c r="TVO299" s="3">
        <v>93205</v>
      </c>
      <c r="TVP299" s="3">
        <v>93205</v>
      </c>
      <c r="TVQ299" s="3">
        <v>93205</v>
      </c>
      <c r="TVR299" s="3">
        <v>93205</v>
      </c>
      <c r="TVS299" s="3">
        <v>93205</v>
      </c>
      <c r="TVT299" s="3">
        <v>93205</v>
      </c>
      <c r="TVU299" s="3">
        <v>93205</v>
      </c>
      <c r="TVV299" s="3">
        <v>93205</v>
      </c>
      <c r="TVW299" s="3">
        <v>93205</v>
      </c>
      <c r="TVX299" s="3">
        <v>93205</v>
      </c>
      <c r="TVY299" s="3">
        <v>93205</v>
      </c>
      <c r="TVZ299" s="3">
        <v>93205</v>
      </c>
      <c r="TWA299" s="3">
        <v>93205</v>
      </c>
      <c r="TWB299" s="3">
        <v>93205</v>
      </c>
      <c r="TWC299" s="3">
        <v>93205</v>
      </c>
      <c r="TWD299" s="3">
        <v>93205</v>
      </c>
      <c r="TWE299" s="3">
        <v>93205</v>
      </c>
      <c r="TWF299" s="3">
        <v>93205</v>
      </c>
      <c r="TWG299" s="3">
        <v>93205</v>
      </c>
      <c r="TWH299" s="3">
        <v>93205</v>
      </c>
      <c r="TWI299" s="3">
        <v>93205</v>
      </c>
      <c r="TWJ299" s="3">
        <v>93205</v>
      </c>
      <c r="TWK299" s="3">
        <v>93205</v>
      </c>
      <c r="TWL299" s="3">
        <v>93205</v>
      </c>
      <c r="TWM299" s="3">
        <v>93205</v>
      </c>
      <c r="TWN299" s="3">
        <v>93205</v>
      </c>
      <c r="TWO299" s="3">
        <v>93205</v>
      </c>
      <c r="TWP299" s="3">
        <v>93205</v>
      </c>
      <c r="TWQ299" s="3">
        <v>93205</v>
      </c>
      <c r="TWR299" s="3">
        <v>93205</v>
      </c>
      <c r="TWS299" s="3">
        <v>93205</v>
      </c>
      <c r="TWT299" s="3">
        <v>93205</v>
      </c>
      <c r="TWU299" s="3">
        <v>93205</v>
      </c>
      <c r="TWV299" s="3">
        <v>93205</v>
      </c>
      <c r="TWW299" s="3">
        <v>93205</v>
      </c>
      <c r="TWX299" s="3">
        <v>93205</v>
      </c>
      <c r="TWY299" s="3">
        <v>93205</v>
      </c>
      <c r="TWZ299" s="3">
        <v>93205</v>
      </c>
      <c r="TXA299" s="3">
        <v>93205</v>
      </c>
      <c r="TXB299" s="3">
        <v>93205</v>
      </c>
      <c r="TXC299" s="3">
        <v>93205</v>
      </c>
      <c r="TXD299" s="3">
        <v>93205</v>
      </c>
      <c r="TXE299" s="3">
        <v>93205</v>
      </c>
      <c r="TXF299" s="3">
        <v>93205</v>
      </c>
      <c r="TXG299" s="3">
        <v>93205</v>
      </c>
      <c r="TXH299" s="3">
        <v>93205</v>
      </c>
      <c r="TXI299" s="3">
        <v>93205</v>
      </c>
      <c r="TXJ299" s="3">
        <v>93205</v>
      </c>
      <c r="TXK299" s="3">
        <v>93205</v>
      </c>
      <c r="TXL299" s="3">
        <v>93205</v>
      </c>
      <c r="TXM299" s="3">
        <v>93205</v>
      </c>
      <c r="TXN299" s="3">
        <v>93205</v>
      </c>
      <c r="TXO299" s="3">
        <v>93205</v>
      </c>
      <c r="TXP299" s="3">
        <v>93205</v>
      </c>
      <c r="TXQ299" s="3">
        <v>93205</v>
      </c>
      <c r="TXR299" s="3">
        <v>93205</v>
      </c>
      <c r="TXS299" s="3">
        <v>93205</v>
      </c>
      <c r="TXT299" s="3">
        <v>93205</v>
      </c>
      <c r="TXU299" s="3">
        <v>93205</v>
      </c>
      <c r="TXV299" s="3">
        <v>93205</v>
      </c>
      <c r="TXW299" s="3">
        <v>93205</v>
      </c>
      <c r="TXX299" s="3">
        <v>93205</v>
      </c>
      <c r="TXY299" s="3">
        <v>93205</v>
      </c>
      <c r="TXZ299" s="3">
        <v>93205</v>
      </c>
      <c r="TYA299" s="3">
        <v>93205</v>
      </c>
      <c r="TYB299" s="3">
        <v>93205</v>
      </c>
      <c r="TYC299" s="3">
        <v>93205</v>
      </c>
      <c r="TYD299" s="3">
        <v>93205</v>
      </c>
      <c r="TYE299" s="3">
        <v>93205</v>
      </c>
      <c r="TYF299" s="3">
        <v>93205</v>
      </c>
      <c r="TYG299" s="3">
        <v>93205</v>
      </c>
      <c r="TYH299" s="3">
        <v>93205</v>
      </c>
      <c r="TYI299" s="3">
        <v>93205</v>
      </c>
      <c r="TYJ299" s="3">
        <v>93205</v>
      </c>
      <c r="TYK299" s="3">
        <v>93205</v>
      </c>
      <c r="TYL299" s="3">
        <v>93205</v>
      </c>
      <c r="TYM299" s="3">
        <v>93205</v>
      </c>
      <c r="TYN299" s="3">
        <v>93205</v>
      </c>
      <c r="TYO299" s="3">
        <v>93205</v>
      </c>
      <c r="TYP299" s="3">
        <v>93205</v>
      </c>
      <c r="TYQ299" s="3">
        <v>93205</v>
      </c>
      <c r="TYR299" s="3">
        <v>93205</v>
      </c>
      <c r="TYS299" s="3">
        <v>93205</v>
      </c>
      <c r="TYT299" s="3">
        <v>93205</v>
      </c>
      <c r="TYU299" s="3">
        <v>93205</v>
      </c>
      <c r="TYV299" s="3">
        <v>93205</v>
      </c>
      <c r="TYW299" s="3">
        <v>93205</v>
      </c>
      <c r="TYX299" s="3">
        <v>93205</v>
      </c>
      <c r="TYY299" s="3">
        <v>93205</v>
      </c>
      <c r="TYZ299" s="3">
        <v>93205</v>
      </c>
      <c r="TZA299" s="3">
        <v>93205</v>
      </c>
      <c r="TZB299" s="3">
        <v>93205</v>
      </c>
      <c r="TZC299" s="3">
        <v>93205</v>
      </c>
      <c r="TZD299" s="3">
        <v>93205</v>
      </c>
      <c r="TZE299" s="3">
        <v>93205</v>
      </c>
      <c r="TZF299" s="3">
        <v>93205</v>
      </c>
      <c r="TZG299" s="3">
        <v>93205</v>
      </c>
      <c r="TZH299" s="3">
        <v>93205</v>
      </c>
      <c r="TZI299" s="3">
        <v>93205</v>
      </c>
      <c r="TZJ299" s="3">
        <v>93205</v>
      </c>
      <c r="TZK299" s="3">
        <v>93205</v>
      </c>
      <c r="TZL299" s="3">
        <v>93205</v>
      </c>
      <c r="TZM299" s="3">
        <v>93205</v>
      </c>
      <c r="TZN299" s="3">
        <v>93205</v>
      </c>
      <c r="TZO299" s="3">
        <v>93205</v>
      </c>
      <c r="TZP299" s="3">
        <v>93205</v>
      </c>
      <c r="TZQ299" s="3">
        <v>93205</v>
      </c>
      <c r="TZR299" s="3">
        <v>93205</v>
      </c>
      <c r="TZS299" s="3">
        <v>93205</v>
      </c>
      <c r="TZT299" s="3">
        <v>93205</v>
      </c>
      <c r="TZU299" s="3">
        <v>93205</v>
      </c>
      <c r="TZV299" s="3">
        <v>93205</v>
      </c>
      <c r="TZW299" s="3">
        <v>93205</v>
      </c>
      <c r="TZX299" s="3">
        <v>93205</v>
      </c>
      <c r="TZY299" s="3">
        <v>93205</v>
      </c>
      <c r="TZZ299" s="3">
        <v>93205</v>
      </c>
      <c r="UAA299" s="3">
        <v>93205</v>
      </c>
      <c r="UAB299" s="3">
        <v>93205</v>
      </c>
      <c r="UAC299" s="3">
        <v>93205</v>
      </c>
      <c r="UAD299" s="3">
        <v>93205</v>
      </c>
      <c r="UAE299" s="3">
        <v>93205</v>
      </c>
      <c r="UAF299" s="3">
        <v>93205</v>
      </c>
      <c r="UAG299" s="3">
        <v>93205</v>
      </c>
      <c r="UAH299" s="3">
        <v>93205</v>
      </c>
      <c r="UAI299" s="3">
        <v>93205</v>
      </c>
      <c r="UAJ299" s="3">
        <v>93205</v>
      </c>
      <c r="UAK299" s="3">
        <v>93205</v>
      </c>
      <c r="UAL299" s="3">
        <v>93205</v>
      </c>
      <c r="UAM299" s="3">
        <v>93205</v>
      </c>
      <c r="UAN299" s="3">
        <v>93205</v>
      </c>
      <c r="UAO299" s="3">
        <v>93205</v>
      </c>
      <c r="UAP299" s="3">
        <v>93205</v>
      </c>
      <c r="UAQ299" s="3">
        <v>93205</v>
      </c>
      <c r="UAR299" s="3">
        <v>93205</v>
      </c>
      <c r="UAS299" s="3">
        <v>93205</v>
      </c>
      <c r="UAT299" s="3">
        <v>93205</v>
      </c>
      <c r="UAU299" s="3">
        <v>93205</v>
      </c>
      <c r="UAV299" s="3">
        <v>93205</v>
      </c>
      <c r="UAW299" s="3">
        <v>93205</v>
      </c>
      <c r="UAX299" s="3">
        <v>93205</v>
      </c>
      <c r="UAY299" s="3">
        <v>93205</v>
      </c>
      <c r="UAZ299" s="3">
        <v>93205</v>
      </c>
      <c r="UBA299" s="3">
        <v>93205</v>
      </c>
      <c r="UBB299" s="3">
        <v>93205</v>
      </c>
      <c r="UBC299" s="3">
        <v>93205</v>
      </c>
      <c r="UBD299" s="3">
        <v>93205</v>
      </c>
      <c r="UBE299" s="3">
        <v>93205</v>
      </c>
      <c r="UBF299" s="3">
        <v>93205</v>
      </c>
      <c r="UBG299" s="3">
        <v>93205</v>
      </c>
      <c r="UBH299" s="3">
        <v>93205</v>
      </c>
      <c r="UBI299" s="3">
        <v>93205</v>
      </c>
      <c r="UBJ299" s="3">
        <v>93205</v>
      </c>
      <c r="UBK299" s="3">
        <v>93205</v>
      </c>
      <c r="UBL299" s="3">
        <v>93205</v>
      </c>
      <c r="UBM299" s="3">
        <v>93205</v>
      </c>
      <c r="UBN299" s="3">
        <v>93205</v>
      </c>
      <c r="UBO299" s="3">
        <v>93205</v>
      </c>
      <c r="UBP299" s="3">
        <v>93205</v>
      </c>
      <c r="UBQ299" s="3">
        <v>93205</v>
      </c>
      <c r="UBR299" s="3">
        <v>93205</v>
      </c>
      <c r="UBS299" s="3">
        <v>93205</v>
      </c>
      <c r="UBT299" s="3">
        <v>93205</v>
      </c>
      <c r="UBU299" s="3">
        <v>93205</v>
      </c>
      <c r="UBV299" s="3">
        <v>93205</v>
      </c>
      <c r="UBW299" s="3">
        <v>93205</v>
      </c>
      <c r="UBX299" s="3">
        <v>93205</v>
      </c>
      <c r="UBY299" s="3">
        <v>93205</v>
      </c>
      <c r="UBZ299" s="3">
        <v>93205</v>
      </c>
      <c r="UCA299" s="3">
        <v>93205</v>
      </c>
      <c r="UCB299" s="3">
        <v>93205</v>
      </c>
      <c r="UCC299" s="3">
        <v>93205</v>
      </c>
      <c r="UCD299" s="3">
        <v>93205</v>
      </c>
      <c r="UCE299" s="3">
        <v>93205</v>
      </c>
      <c r="UCF299" s="3">
        <v>93205</v>
      </c>
      <c r="UCG299" s="3">
        <v>93205</v>
      </c>
      <c r="UCH299" s="3">
        <v>93205</v>
      </c>
      <c r="UCI299" s="3">
        <v>93205</v>
      </c>
      <c r="UCJ299" s="3">
        <v>93205</v>
      </c>
      <c r="UCK299" s="3">
        <v>93205</v>
      </c>
      <c r="UCL299" s="3">
        <v>93205</v>
      </c>
      <c r="UCM299" s="3">
        <v>93205</v>
      </c>
      <c r="UCN299" s="3">
        <v>93205</v>
      </c>
      <c r="UCO299" s="3">
        <v>93205</v>
      </c>
      <c r="UCP299" s="3">
        <v>93205</v>
      </c>
      <c r="UCQ299" s="3">
        <v>93205</v>
      </c>
      <c r="UCR299" s="3">
        <v>93205</v>
      </c>
      <c r="UCS299" s="3">
        <v>93205</v>
      </c>
      <c r="UCT299" s="3">
        <v>93205</v>
      </c>
      <c r="UCU299" s="3">
        <v>93205</v>
      </c>
      <c r="UCV299" s="3">
        <v>93205</v>
      </c>
      <c r="UCW299" s="3">
        <v>93205</v>
      </c>
      <c r="UCX299" s="3">
        <v>93205</v>
      </c>
      <c r="UCY299" s="3">
        <v>93205</v>
      </c>
      <c r="UCZ299" s="3">
        <v>93205</v>
      </c>
      <c r="UDA299" s="3">
        <v>93205</v>
      </c>
      <c r="UDB299" s="3">
        <v>93205</v>
      </c>
      <c r="UDC299" s="3">
        <v>93205</v>
      </c>
      <c r="UDD299" s="3">
        <v>93205</v>
      </c>
      <c r="UDE299" s="3">
        <v>93205</v>
      </c>
      <c r="UDF299" s="3">
        <v>93205</v>
      </c>
      <c r="UDG299" s="3">
        <v>93205</v>
      </c>
      <c r="UDH299" s="3">
        <v>93205</v>
      </c>
      <c r="UDI299" s="3">
        <v>93205</v>
      </c>
      <c r="UDJ299" s="3">
        <v>93205</v>
      </c>
      <c r="UDK299" s="3">
        <v>93205</v>
      </c>
      <c r="UDL299" s="3">
        <v>93205</v>
      </c>
      <c r="UDM299" s="3">
        <v>93205</v>
      </c>
      <c r="UDN299" s="3">
        <v>93205</v>
      </c>
      <c r="UDO299" s="3">
        <v>93205</v>
      </c>
      <c r="UDP299" s="3">
        <v>93205</v>
      </c>
      <c r="UDQ299" s="3">
        <v>93205</v>
      </c>
      <c r="UDR299" s="3">
        <v>93205</v>
      </c>
      <c r="UDS299" s="3">
        <v>93205</v>
      </c>
      <c r="UDT299" s="3">
        <v>93205</v>
      </c>
      <c r="UDU299" s="3">
        <v>93205</v>
      </c>
      <c r="UDV299" s="3">
        <v>93205</v>
      </c>
      <c r="UDW299" s="3">
        <v>93205</v>
      </c>
      <c r="UDX299" s="3">
        <v>93205</v>
      </c>
      <c r="UDY299" s="3">
        <v>93205</v>
      </c>
      <c r="UDZ299" s="3">
        <v>93205</v>
      </c>
      <c r="UEA299" s="3">
        <v>93205</v>
      </c>
      <c r="UEB299" s="3">
        <v>93205</v>
      </c>
      <c r="UEC299" s="3">
        <v>93205</v>
      </c>
      <c r="UED299" s="3">
        <v>93205</v>
      </c>
      <c r="UEE299" s="3">
        <v>93205</v>
      </c>
      <c r="UEF299" s="3">
        <v>93205</v>
      </c>
      <c r="UEG299" s="3">
        <v>93205</v>
      </c>
      <c r="UEH299" s="3">
        <v>93205</v>
      </c>
      <c r="UEI299" s="3">
        <v>93205</v>
      </c>
      <c r="UEJ299" s="3">
        <v>93205</v>
      </c>
      <c r="UEK299" s="3">
        <v>93205</v>
      </c>
      <c r="UEL299" s="3">
        <v>93205</v>
      </c>
      <c r="UEM299" s="3">
        <v>93205</v>
      </c>
      <c r="UEN299" s="3">
        <v>93205</v>
      </c>
      <c r="UEO299" s="3">
        <v>93205</v>
      </c>
      <c r="UEP299" s="3">
        <v>93205</v>
      </c>
      <c r="UEQ299" s="3">
        <v>93205</v>
      </c>
      <c r="UER299" s="3">
        <v>93205</v>
      </c>
      <c r="UES299" s="3">
        <v>93205</v>
      </c>
      <c r="UET299" s="3">
        <v>93205</v>
      </c>
      <c r="UEU299" s="3">
        <v>93205</v>
      </c>
      <c r="UEV299" s="3">
        <v>93205</v>
      </c>
      <c r="UEW299" s="3">
        <v>93205</v>
      </c>
      <c r="UEX299" s="3">
        <v>93205</v>
      </c>
      <c r="UEY299" s="3">
        <v>93205</v>
      </c>
      <c r="UEZ299" s="3">
        <v>93205</v>
      </c>
      <c r="UFA299" s="3">
        <v>93205</v>
      </c>
      <c r="UFB299" s="3">
        <v>93205</v>
      </c>
      <c r="UFC299" s="3">
        <v>93205</v>
      </c>
      <c r="UFD299" s="3">
        <v>93205</v>
      </c>
      <c r="UFE299" s="3">
        <v>93205</v>
      </c>
      <c r="UFF299" s="3">
        <v>93205</v>
      </c>
      <c r="UFG299" s="3">
        <v>93205</v>
      </c>
      <c r="UFH299" s="3">
        <v>93205</v>
      </c>
      <c r="UFI299" s="3">
        <v>93205</v>
      </c>
      <c r="UFJ299" s="3">
        <v>93205</v>
      </c>
      <c r="UFK299" s="3">
        <v>93205</v>
      </c>
      <c r="UFL299" s="3">
        <v>93205</v>
      </c>
      <c r="UFM299" s="3">
        <v>93205</v>
      </c>
      <c r="UFN299" s="3">
        <v>93205</v>
      </c>
      <c r="UFO299" s="3">
        <v>93205</v>
      </c>
      <c r="UFP299" s="3">
        <v>93205</v>
      </c>
      <c r="UFQ299" s="3">
        <v>93205</v>
      </c>
      <c r="UFR299" s="3">
        <v>93205</v>
      </c>
      <c r="UFS299" s="3">
        <v>93205</v>
      </c>
      <c r="UFT299" s="3">
        <v>93205</v>
      </c>
      <c r="UFU299" s="3">
        <v>93205</v>
      </c>
      <c r="UFV299" s="3">
        <v>93205</v>
      </c>
      <c r="UFW299" s="3">
        <v>93205</v>
      </c>
      <c r="UFX299" s="3">
        <v>93205</v>
      </c>
      <c r="UFY299" s="3">
        <v>93205</v>
      </c>
      <c r="UFZ299" s="3">
        <v>93205</v>
      </c>
      <c r="UGA299" s="3">
        <v>93205</v>
      </c>
      <c r="UGB299" s="3">
        <v>93205</v>
      </c>
      <c r="UGC299" s="3">
        <v>93205</v>
      </c>
      <c r="UGD299" s="3">
        <v>93205</v>
      </c>
      <c r="UGE299" s="3">
        <v>93205</v>
      </c>
      <c r="UGF299" s="3">
        <v>93205</v>
      </c>
      <c r="UGG299" s="3">
        <v>93205</v>
      </c>
      <c r="UGH299" s="3">
        <v>93205</v>
      </c>
      <c r="UGI299" s="3">
        <v>93205</v>
      </c>
      <c r="UGJ299" s="3">
        <v>93205</v>
      </c>
      <c r="UGK299" s="3">
        <v>93205</v>
      </c>
      <c r="UGL299" s="3">
        <v>93205</v>
      </c>
      <c r="UGM299" s="3">
        <v>93205</v>
      </c>
      <c r="UGN299" s="3">
        <v>93205</v>
      </c>
      <c r="UGO299" s="3">
        <v>93205</v>
      </c>
      <c r="UGP299" s="3">
        <v>93205</v>
      </c>
      <c r="UGQ299" s="3">
        <v>93205</v>
      </c>
      <c r="UGR299" s="3">
        <v>93205</v>
      </c>
      <c r="UGS299" s="3">
        <v>93205</v>
      </c>
      <c r="UGT299" s="3">
        <v>93205</v>
      </c>
      <c r="UGU299" s="3">
        <v>93205</v>
      </c>
      <c r="UGV299" s="3">
        <v>93205</v>
      </c>
      <c r="UGW299" s="3">
        <v>93205</v>
      </c>
      <c r="UGX299" s="3">
        <v>93205</v>
      </c>
      <c r="UGY299" s="3">
        <v>93205</v>
      </c>
      <c r="UGZ299" s="3">
        <v>93205</v>
      </c>
      <c r="UHA299" s="3">
        <v>93205</v>
      </c>
      <c r="UHB299" s="3">
        <v>93205</v>
      </c>
      <c r="UHC299" s="3">
        <v>93205</v>
      </c>
      <c r="UHD299" s="3">
        <v>93205</v>
      </c>
      <c r="UHE299" s="3">
        <v>93205</v>
      </c>
      <c r="UHF299" s="3">
        <v>93205</v>
      </c>
      <c r="UHG299" s="3">
        <v>93205</v>
      </c>
      <c r="UHH299" s="3">
        <v>93205</v>
      </c>
      <c r="UHI299" s="3">
        <v>93205</v>
      </c>
      <c r="UHJ299" s="3">
        <v>93205</v>
      </c>
      <c r="UHK299" s="3">
        <v>93205</v>
      </c>
      <c r="UHL299" s="3">
        <v>93205</v>
      </c>
      <c r="UHM299" s="3">
        <v>93205</v>
      </c>
      <c r="UHN299" s="3">
        <v>93205</v>
      </c>
      <c r="UHO299" s="3">
        <v>93205</v>
      </c>
      <c r="UHP299" s="3">
        <v>93205</v>
      </c>
      <c r="UHQ299" s="3">
        <v>93205</v>
      </c>
      <c r="UHR299" s="3">
        <v>93205</v>
      </c>
      <c r="UHS299" s="3">
        <v>93205</v>
      </c>
      <c r="UHT299" s="3">
        <v>93205</v>
      </c>
      <c r="UHU299" s="3">
        <v>93205</v>
      </c>
      <c r="UHV299" s="3">
        <v>93205</v>
      </c>
      <c r="UHW299" s="3">
        <v>93205</v>
      </c>
      <c r="UHX299" s="3">
        <v>93205</v>
      </c>
      <c r="UHY299" s="3">
        <v>93205</v>
      </c>
      <c r="UHZ299" s="3">
        <v>93205</v>
      </c>
      <c r="UIA299" s="3">
        <v>93205</v>
      </c>
      <c r="UIB299" s="3">
        <v>93205</v>
      </c>
      <c r="UIC299" s="3">
        <v>93205</v>
      </c>
      <c r="UID299" s="3">
        <v>93205</v>
      </c>
      <c r="UIE299" s="3">
        <v>93205</v>
      </c>
      <c r="UIF299" s="3">
        <v>93205</v>
      </c>
      <c r="UIG299" s="3">
        <v>93205</v>
      </c>
      <c r="UIH299" s="3">
        <v>93205</v>
      </c>
      <c r="UII299" s="3">
        <v>93205</v>
      </c>
      <c r="UIJ299" s="3">
        <v>93205</v>
      </c>
      <c r="UIK299" s="3">
        <v>93205</v>
      </c>
      <c r="UIL299" s="3">
        <v>93205</v>
      </c>
      <c r="UIM299" s="3">
        <v>93205</v>
      </c>
      <c r="UIN299" s="3">
        <v>93205</v>
      </c>
      <c r="UIO299" s="3">
        <v>93205</v>
      </c>
      <c r="UIP299" s="3">
        <v>93205</v>
      </c>
      <c r="UIQ299" s="3">
        <v>93205</v>
      </c>
      <c r="UIR299" s="3">
        <v>93205</v>
      </c>
      <c r="UIS299" s="3">
        <v>93205</v>
      </c>
      <c r="UIT299" s="3">
        <v>93205</v>
      </c>
      <c r="UIU299" s="3">
        <v>93205</v>
      </c>
      <c r="UIV299" s="3">
        <v>93205</v>
      </c>
      <c r="UIW299" s="3">
        <v>93205</v>
      </c>
      <c r="UIX299" s="3">
        <v>93205</v>
      </c>
      <c r="UIY299" s="3">
        <v>93205</v>
      </c>
      <c r="UIZ299" s="3">
        <v>93205</v>
      </c>
      <c r="UJA299" s="3">
        <v>93205</v>
      </c>
      <c r="UJB299" s="3">
        <v>93205</v>
      </c>
      <c r="UJC299" s="3">
        <v>93205</v>
      </c>
      <c r="UJD299" s="3">
        <v>93205</v>
      </c>
      <c r="UJE299" s="3">
        <v>93205</v>
      </c>
      <c r="UJF299" s="3">
        <v>93205</v>
      </c>
      <c r="UJG299" s="3">
        <v>93205</v>
      </c>
      <c r="UJH299" s="3">
        <v>93205</v>
      </c>
      <c r="UJI299" s="3">
        <v>93205</v>
      </c>
      <c r="UJJ299" s="3">
        <v>93205</v>
      </c>
      <c r="UJK299" s="3">
        <v>93205</v>
      </c>
      <c r="UJL299" s="3">
        <v>93205</v>
      </c>
      <c r="UJM299" s="3">
        <v>93205</v>
      </c>
      <c r="UJN299" s="3">
        <v>93205</v>
      </c>
      <c r="UJO299" s="3">
        <v>93205</v>
      </c>
      <c r="UJP299" s="3">
        <v>93205</v>
      </c>
      <c r="UJQ299" s="3">
        <v>93205</v>
      </c>
      <c r="UJR299" s="3">
        <v>93205</v>
      </c>
      <c r="UJS299" s="3">
        <v>93205</v>
      </c>
      <c r="UJT299" s="3">
        <v>93205</v>
      </c>
      <c r="UJU299" s="3">
        <v>93205</v>
      </c>
      <c r="UJV299" s="3">
        <v>93205</v>
      </c>
      <c r="UJW299" s="3">
        <v>93205</v>
      </c>
      <c r="UJX299" s="3">
        <v>93205</v>
      </c>
      <c r="UJY299" s="3">
        <v>93205</v>
      </c>
      <c r="UJZ299" s="3">
        <v>93205</v>
      </c>
      <c r="UKA299" s="3">
        <v>93205</v>
      </c>
      <c r="UKB299" s="3">
        <v>93205</v>
      </c>
      <c r="UKC299" s="3">
        <v>93205</v>
      </c>
      <c r="UKD299" s="3">
        <v>93205</v>
      </c>
      <c r="UKE299" s="3">
        <v>93205</v>
      </c>
      <c r="UKF299" s="3">
        <v>93205</v>
      </c>
      <c r="UKG299" s="3">
        <v>93205</v>
      </c>
      <c r="UKH299" s="3">
        <v>93205</v>
      </c>
      <c r="UKI299" s="3">
        <v>93205</v>
      </c>
      <c r="UKJ299" s="3">
        <v>93205</v>
      </c>
      <c r="UKK299" s="3">
        <v>93205</v>
      </c>
      <c r="UKL299" s="3">
        <v>93205</v>
      </c>
      <c r="UKM299" s="3">
        <v>93205</v>
      </c>
      <c r="UKN299" s="3">
        <v>93205</v>
      </c>
      <c r="UKO299" s="3">
        <v>93205</v>
      </c>
      <c r="UKP299" s="3">
        <v>93205</v>
      </c>
      <c r="UKQ299" s="3">
        <v>93205</v>
      </c>
      <c r="UKR299" s="3">
        <v>93205</v>
      </c>
      <c r="UKS299" s="3">
        <v>93205</v>
      </c>
      <c r="UKT299" s="3">
        <v>93205</v>
      </c>
      <c r="UKU299" s="3">
        <v>93205</v>
      </c>
      <c r="UKV299" s="3">
        <v>93205</v>
      </c>
      <c r="UKW299" s="3">
        <v>93205</v>
      </c>
      <c r="UKX299" s="3">
        <v>93205</v>
      </c>
      <c r="UKY299" s="3">
        <v>93205</v>
      </c>
      <c r="UKZ299" s="3">
        <v>93205</v>
      </c>
      <c r="ULA299" s="3">
        <v>93205</v>
      </c>
      <c r="ULB299" s="3">
        <v>93205</v>
      </c>
      <c r="ULC299" s="3">
        <v>93205</v>
      </c>
      <c r="ULD299" s="3">
        <v>93205</v>
      </c>
      <c r="ULE299" s="3">
        <v>93205</v>
      </c>
      <c r="ULF299" s="3">
        <v>93205</v>
      </c>
      <c r="ULG299" s="3">
        <v>93205</v>
      </c>
      <c r="ULH299" s="3">
        <v>93205</v>
      </c>
      <c r="ULI299" s="3">
        <v>93205</v>
      </c>
      <c r="ULJ299" s="3">
        <v>93205</v>
      </c>
      <c r="ULK299" s="3">
        <v>93205</v>
      </c>
      <c r="ULL299" s="3">
        <v>93205</v>
      </c>
      <c r="ULM299" s="3">
        <v>93205</v>
      </c>
      <c r="ULN299" s="3">
        <v>93205</v>
      </c>
      <c r="ULO299" s="3">
        <v>93205</v>
      </c>
      <c r="ULP299" s="3">
        <v>93205</v>
      </c>
      <c r="ULQ299" s="3">
        <v>93205</v>
      </c>
      <c r="ULR299" s="3">
        <v>93205</v>
      </c>
      <c r="ULS299" s="3">
        <v>93205</v>
      </c>
      <c r="ULT299" s="3">
        <v>93205</v>
      </c>
      <c r="ULU299" s="3">
        <v>93205</v>
      </c>
      <c r="ULV299" s="3">
        <v>93205</v>
      </c>
      <c r="ULW299" s="3">
        <v>93205</v>
      </c>
      <c r="ULX299" s="3">
        <v>93205</v>
      </c>
      <c r="ULY299" s="3">
        <v>93205</v>
      </c>
      <c r="ULZ299" s="3">
        <v>93205</v>
      </c>
      <c r="UMA299" s="3">
        <v>93205</v>
      </c>
      <c r="UMB299" s="3">
        <v>93205</v>
      </c>
      <c r="UMC299" s="3">
        <v>93205</v>
      </c>
      <c r="UMD299" s="3">
        <v>93205</v>
      </c>
      <c r="UME299" s="3">
        <v>93205</v>
      </c>
      <c r="UMF299" s="3">
        <v>93205</v>
      </c>
      <c r="UMG299" s="3">
        <v>93205</v>
      </c>
      <c r="UMH299" s="3">
        <v>93205</v>
      </c>
      <c r="UMI299" s="3">
        <v>93205</v>
      </c>
      <c r="UMJ299" s="3">
        <v>93205</v>
      </c>
      <c r="UMK299" s="3">
        <v>93205</v>
      </c>
      <c r="UML299" s="3">
        <v>93205</v>
      </c>
      <c r="UMM299" s="3">
        <v>93205</v>
      </c>
      <c r="UMN299" s="3">
        <v>93205</v>
      </c>
      <c r="UMO299" s="3">
        <v>93205</v>
      </c>
      <c r="UMP299" s="3">
        <v>93205</v>
      </c>
      <c r="UMQ299" s="3">
        <v>93205</v>
      </c>
      <c r="UMR299" s="3">
        <v>93205</v>
      </c>
      <c r="UMS299" s="3">
        <v>93205</v>
      </c>
      <c r="UMT299" s="3">
        <v>93205</v>
      </c>
      <c r="UMU299" s="3">
        <v>93205</v>
      </c>
      <c r="UMV299" s="3">
        <v>93205</v>
      </c>
      <c r="UMW299" s="3">
        <v>93205</v>
      </c>
      <c r="UMX299" s="3">
        <v>93205</v>
      </c>
      <c r="UMY299" s="3">
        <v>93205</v>
      </c>
      <c r="UMZ299" s="3">
        <v>93205</v>
      </c>
      <c r="UNA299" s="3">
        <v>93205</v>
      </c>
      <c r="UNB299" s="3">
        <v>93205</v>
      </c>
      <c r="UNC299" s="3">
        <v>93205</v>
      </c>
      <c r="UND299" s="3">
        <v>93205</v>
      </c>
      <c r="UNE299" s="3">
        <v>93205</v>
      </c>
      <c r="UNF299" s="3">
        <v>93205</v>
      </c>
      <c r="UNG299" s="3">
        <v>93205</v>
      </c>
      <c r="UNH299" s="3">
        <v>93205</v>
      </c>
      <c r="UNI299" s="3">
        <v>93205</v>
      </c>
      <c r="UNJ299" s="3">
        <v>93205</v>
      </c>
      <c r="UNK299" s="3">
        <v>93205</v>
      </c>
      <c r="UNL299" s="3">
        <v>93205</v>
      </c>
      <c r="UNM299" s="3">
        <v>93205</v>
      </c>
      <c r="UNN299" s="3">
        <v>93205</v>
      </c>
      <c r="UNO299" s="3">
        <v>93205</v>
      </c>
      <c r="UNP299" s="3">
        <v>93205</v>
      </c>
      <c r="UNQ299" s="3">
        <v>93205</v>
      </c>
      <c r="UNR299" s="3">
        <v>93205</v>
      </c>
      <c r="UNS299" s="3">
        <v>93205</v>
      </c>
      <c r="UNT299" s="3">
        <v>93205</v>
      </c>
      <c r="UNU299" s="3">
        <v>93205</v>
      </c>
      <c r="UNV299" s="3">
        <v>93205</v>
      </c>
      <c r="UNW299" s="3">
        <v>93205</v>
      </c>
      <c r="UNX299" s="3">
        <v>93205</v>
      </c>
      <c r="UNY299" s="3">
        <v>93205</v>
      </c>
      <c r="UNZ299" s="3">
        <v>93205</v>
      </c>
      <c r="UOA299" s="3">
        <v>93205</v>
      </c>
      <c r="UOB299" s="3">
        <v>93205</v>
      </c>
      <c r="UOC299" s="3">
        <v>93205</v>
      </c>
      <c r="UOD299" s="3">
        <v>93205</v>
      </c>
      <c r="UOE299" s="3">
        <v>93205</v>
      </c>
      <c r="UOF299" s="3">
        <v>93205</v>
      </c>
      <c r="UOG299" s="3">
        <v>93205</v>
      </c>
      <c r="UOH299" s="3">
        <v>93205</v>
      </c>
      <c r="UOI299" s="3">
        <v>93205</v>
      </c>
      <c r="UOJ299" s="3">
        <v>93205</v>
      </c>
      <c r="UOK299" s="3">
        <v>93205</v>
      </c>
      <c r="UOL299" s="3">
        <v>93205</v>
      </c>
      <c r="UOM299" s="3">
        <v>93205</v>
      </c>
      <c r="UON299" s="3">
        <v>93205</v>
      </c>
      <c r="UOO299" s="3">
        <v>93205</v>
      </c>
      <c r="UOP299" s="3">
        <v>93205</v>
      </c>
      <c r="UOQ299" s="3">
        <v>93205</v>
      </c>
      <c r="UOR299" s="3">
        <v>93205</v>
      </c>
      <c r="UOS299" s="3">
        <v>93205</v>
      </c>
      <c r="UOT299" s="3">
        <v>93205</v>
      </c>
      <c r="UOU299" s="3">
        <v>93205</v>
      </c>
      <c r="UOV299" s="3">
        <v>93205</v>
      </c>
      <c r="UOW299" s="3">
        <v>93205</v>
      </c>
      <c r="UOX299" s="3">
        <v>93205</v>
      </c>
      <c r="UOY299" s="3">
        <v>93205</v>
      </c>
      <c r="UOZ299" s="3">
        <v>93205</v>
      </c>
      <c r="UPA299" s="3">
        <v>93205</v>
      </c>
      <c r="UPB299" s="3">
        <v>93205</v>
      </c>
      <c r="UPC299" s="3">
        <v>93205</v>
      </c>
      <c r="UPD299" s="3">
        <v>93205</v>
      </c>
      <c r="UPE299" s="3">
        <v>93205</v>
      </c>
      <c r="UPF299" s="3">
        <v>93205</v>
      </c>
      <c r="UPG299" s="3">
        <v>93205</v>
      </c>
      <c r="UPH299" s="3">
        <v>93205</v>
      </c>
      <c r="UPI299" s="3">
        <v>93205</v>
      </c>
      <c r="UPJ299" s="3">
        <v>93205</v>
      </c>
      <c r="UPK299" s="3">
        <v>93205</v>
      </c>
      <c r="UPL299" s="3">
        <v>93205</v>
      </c>
      <c r="UPM299" s="3">
        <v>93205</v>
      </c>
      <c r="UPN299" s="3">
        <v>93205</v>
      </c>
      <c r="UPO299" s="3">
        <v>93205</v>
      </c>
      <c r="UPP299" s="3">
        <v>93205</v>
      </c>
      <c r="UPQ299" s="3">
        <v>93205</v>
      </c>
      <c r="UPR299" s="3">
        <v>93205</v>
      </c>
      <c r="UPS299" s="3">
        <v>93205</v>
      </c>
      <c r="UPT299" s="3">
        <v>93205</v>
      </c>
      <c r="UPU299" s="3">
        <v>93205</v>
      </c>
      <c r="UPV299" s="3">
        <v>93205</v>
      </c>
      <c r="UPW299" s="3">
        <v>93205</v>
      </c>
      <c r="UPX299" s="3">
        <v>93205</v>
      </c>
      <c r="UPY299" s="3">
        <v>93205</v>
      </c>
      <c r="UPZ299" s="3">
        <v>93205</v>
      </c>
      <c r="UQA299" s="3">
        <v>93205</v>
      </c>
      <c r="UQB299" s="3">
        <v>93205</v>
      </c>
      <c r="UQC299" s="3">
        <v>93205</v>
      </c>
      <c r="UQD299" s="3">
        <v>93205</v>
      </c>
      <c r="UQE299" s="3">
        <v>93205</v>
      </c>
      <c r="UQF299" s="3">
        <v>93205</v>
      </c>
      <c r="UQG299" s="3">
        <v>93205</v>
      </c>
      <c r="UQH299" s="3">
        <v>93205</v>
      </c>
      <c r="UQI299" s="3">
        <v>93205</v>
      </c>
      <c r="UQJ299" s="3">
        <v>93205</v>
      </c>
      <c r="UQK299" s="3">
        <v>93205</v>
      </c>
      <c r="UQL299" s="3">
        <v>93205</v>
      </c>
      <c r="UQM299" s="3">
        <v>93205</v>
      </c>
      <c r="UQN299" s="3">
        <v>93205</v>
      </c>
      <c r="UQO299" s="3">
        <v>93205</v>
      </c>
      <c r="UQP299" s="3">
        <v>93205</v>
      </c>
      <c r="UQQ299" s="3">
        <v>93205</v>
      </c>
      <c r="UQR299" s="3">
        <v>93205</v>
      </c>
      <c r="UQS299" s="3">
        <v>93205</v>
      </c>
      <c r="UQT299" s="3">
        <v>93205</v>
      </c>
      <c r="UQU299" s="3">
        <v>93205</v>
      </c>
      <c r="UQV299" s="3">
        <v>93205</v>
      </c>
      <c r="UQW299" s="3">
        <v>93205</v>
      </c>
      <c r="UQX299" s="3">
        <v>93205</v>
      </c>
      <c r="UQY299" s="3">
        <v>93205</v>
      </c>
      <c r="UQZ299" s="3">
        <v>93205</v>
      </c>
      <c r="URA299" s="3">
        <v>93205</v>
      </c>
      <c r="URB299" s="3">
        <v>93205</v>
      </c>
      <c r="URC299" s="3">
        <v>93205</v>
      </c>
      <c r="URD299" s="3">
        <v>93205</v>
      </c>
      <c r="URE299" s="3">
        <v>93205</v>
      </c>
      <c r="URF299" s="3">
        <v>93205</v>
      </c>
      <c r="URG299" s="3">
        <v>93205</v>
      </c>
      <c r="URH299" s="3">
        <v>93205</v>
      </c>
      <c r="URI299" s="3">
        <v>93205</v>
      </c>
      <c r="URJ299" s="3">
        <v>93205</v>
      </c>
      <c r="URK299" s="3">
        <v>93205</v>
      </c>
      <c r="URL299" s="3">
        <v>93205</v>
      </c>
      <c r="URM299" s="3">
        <v>93205</v>
      </c>
      <c r="URN299" s="3">
        <v>93205</v>
      </c>
      <c r="URO299" s="3">
        <v>93205</v>
      </c>
      <c r="URP299" s="3">
        <v>93205</v>
      </c>
      <c r="URQ299" s="3">
        <v>93205</v>
      </c>
      <c r="URR299" s="3">
        <v>93205</v>
      </c>
      <c r="URS299" s="3">
        <v>93205</v>
      </c>
      <c r="URT299" s="3">
        <v>93205</v>
      </c>
      <c r="URU299" s="3">
        <v>93205</v>
      </c>
      <c r="URV299" s="3">
        <v>93205</v>
      </c>
      <c r="URW299" s="3">
        <v>93205</v>
      </c>
      <c r="URX299" s="3">
        <v>93205</v>
      </c>
      <c r="URY299" s="3">
        <v>93205</v>
      </c>
      <c r="URZ299" s="3">
        <v>93205</v>
      </c>
      <c r="USA299" s="3">
        <v>93205</v>
      </c>
      <c r="USB299" s="3">
        <v>93205</v>
      </c>
      <c r="USC299" s="3">
        <v>93205</v>
      </c>
      <c r="USD299" s="3">
        <v>93205</v>
      </c>
      <c r="USE299" s="3">
        <v>93205</v>
      </c>
      <c r="USF299" s="3">
        <v>93205</v>
      </c>
      <c r="USG299" s="3">
        <v>93205</v>
      </c>
      <c r="USH299" s="3">
        <v>93205</v>
      </c>
      <c r="USI299" s="3">
        <v>93205</v>
      </c>
      <c r="USJ299" s="3">
        <v>93205</v>
      </c>
      <c r="USK299" s="3">
        <v>93205</v>
      </c>
      <c r="USL299" s="3">
        <v>93205</v>
      </c>
      <c r="USM299" s="3">
        <v>93205</v>
      </c>
      <c r="USN299" s="3">
        <v>93205</v>
      </c>
      <c r="USO299" s="3">
        <v>93205</v>
      </c>
      <c r="USP299" s="3">
        <v>93205</v>
      </c>
      <c r="USQ299" s="3">
        <v>93205</v>
      </c>
      <c r="USR299" s="3">
        <v>93205</v>
      </c>
      <c r="USS299" s="3">
        <v>93205</v>
      </c>
      <c r="UST299" s="3">
        <v>93205</v>
      </c>
      <c r="USU299" s="3">
        <v>93205</v>
      </c>
      <c r="USV299" s="3">
        <v>93205</v>
      </c>
      <c r="USW299" s="3">
        <v>93205</v>
      </c>
      <c r="USX299" s="3">
        <v>93205</v>
      </c>
      <c r="USY299" s="3">
        <v>93205</v>
      </c>
      <c r="USZ299" s="3">
        <v>93205</v>
      </c>
      <c r="UTA299" s="3">
        <v>93205</v>
      </c>
      <c r="UTB299" s="3">
        <v>93205</v>
      </c>
      <c r="UTC299" s="3">
        <v>93205</v>
      </c>
      <c r="UTD299" s="3">
        <v>93205</v>
      </c>
      <c r="UTE299" s="3">
        <v>93205</v>
      </c>
      <c r="UTF299" s="3">
        <v>93205</v>
      </c>
      <c r="UTG299" s="3">
        <v>93205</v>
      </c>
      <c r="UTH299" s="3">
        <v>93205</v>
      </c>
      <c r="UTI299" s="3">
        <v>93205</v>
      </c>
      <c r="UTJ299" s="3">
        <v>93205</v>
      </c>
      <c r="UTK299" s="3">
        <v>93205</v>
      </c>
      <c r="UTL299" s="3">
        <v>93205</v>
      </c>
      <c r="UTM299" s="3">
        <v>93205</v>
      </c>
      <c r="UTN299" s="3">
        <v>93205</v>
      </c>
      <c r="UTO299" s="3">
        <v>93205</v>
      </c>
      <c r="UTP299" s="3">
        <v>93205</v>
      </c>
      <c r="UTQ299" s="3">
        <v>93205</v>
      </c>
      <c r="UTR299" s="3">
        <v>93205</v>
      </c>
      <c r="UTS299" s="3">
        <v>93205</v>
      </c>
      <c r="UTT299" s="3">
        <v>93205</v>
      </c>
      <c r="UTU299" s="3">
        <v>93205</v>
      </c>
      <c r="UTV299" s="3">
        <v>93205</v>
      </c>
      <c r="UTW299" s="3">
        <v>93205</v>
      </c>
      <c r="UTX299" s="3">
        <v>93205</v>
      </c>
      <c r="UTY299" s="3">
        <v>93205</v>
      </c>
      <c r="UTZ299" s="3">
        <v>93205</v>
      </c>
      <c r="UUA299" s="3">
        <v>93205</v>
      </c>
      <c r="UUB299" s="3">
        <v>93205</v>
      </c>
      <c r="UUC299" s="3">
        <v>93205</v>
      </c>
      <c r="UUD299" s="3">
        <v>93205</v>
      </c>
      <c r="UUE299" s="3">
        <v>93205</v>
      </c>
      <c r="UUF299" s="3">
        <v>93205</v>
      </c>
      <c r="UUG299" s="3">
        <v>93205</v>
      </c>
      <c r="UUH299" s="3">
        <v>93205</v>
      </c>
      <c r="UUI299" s="3">
        <v>93205</v>
      </c>
      <c r="UUJ299" s="3">
        <v>93205</v>
      </c>
      <c r="UUK299" s="3">
        <v>93205</v>
      </c>
      <c r="UUL299" s="3">
        <v>93205</v>
      </c>
      <c r="UUM299" s="3">
        <v>93205</v>
      </c>
      <c r="UUN299" s="3">
        <v>93205</v>
      </c>
      <c r="UUO299" s="3">
        <v>93205</v>
      </c>
      <c r="UUP299" s="3">
        <v>93205</v>
      </c>
      <c r="UUQ299" s="3">
        <v>93205</v>
      </c>
      <c r="UUR299" s="3">
        <v>93205</v>
      </c>
      <c r="UUS299" s="3">
        <v>93205</v>
      </c>
      <c r="UUT299" s="3">
        <v>93205</v>
      </c>
      <c r="UUU299" s="3">
        <v>93205</v>
      </c>
      <c r="UUV299" s="3">
        <v>93205</v>
      </c>
      <c r="UUW299" s="3">
        <v>93205</v>
      </c>
      <c r="UUX299" s="3">
        <v>93205</v>
      </c>
      <c r="UUY299" s="3">
        <v>93205</v>
      </c>
      <c r="UUZ299" s="3">
        <v>93205</v>
      </c>
      <c r="UVA299" s="3">
        <v>93205</v>
      </c>
      <c r="UVB299" s="3">
        <v>93205</v>
      </c>
      <c r="UVC299" s="3">
        <v>93205</v>
      </c>
      <c r="UVD299" s="3">
        <v>93205</v>
      </c>
      <c r="UVE299" s="3">
        <v>93205</v>
      </c>
      <c r="UVF299" s="3">
        <v>93205</v>
      </c>
      <c r="UVG299" s="3">
        <v>93205</v>
      </c>
      <c r="UVH299" s="3">
        <v>93205</v>
      </c>
      <c r="UVI299" s="3">
        <v>93205</v>
      </c>
      <c r="UVJ299" s="3">
        <v>93205</v>
      </c>
      <c r="UVK299" s="3">
        <v>93205</v>
      </c>
      <c r="UVL299" s="3">
        <v>93205</v>
      </c>
      <c r="UVM299" s="3">
        <v>93205</v>
      </c>
      <c r="UVN299" s="3">
        <v>93205</v>
      </c>
      <c r="UVO299" s="3">
        <v>93205</v>
      </c>
      <c r="UVP299" s="3">
        <v>93205</v>
      </c>
      <c r="UVQ299" s="3">
        <v>93205</v>
      </c>
      <c r="UVR299" s="3">
        <v>93205</v>
      </c>
      <c r="UVS299" s="3">
        <v>93205</v>
      </c>
      <c r="UVT299" s="3">
        <v>93205</v>
      </c>
      <c r="UVU299" s="3">
        <v>93205</v>
      </c>
      <c r="UVV299" s="3">
        <v>93205</v>
      </c>
      <c r="UVW299" s="3">
        <v>93205</v>
      </c>
      <c r="UVX299" s="3">
        <v>93205</v>
      </c>
      <c r="UVY299" s="3">
        <v>93205</v>
      </c>
      <c r="UVZ299" s="3">
        <v>93205</v>
      </c>
      <c r="UWA299" s="3">
        <v>93205</v>
      </c>
      <c r="UWB299" s="3">
        <v>93205</v>
      </c>
      <c r="UWC299" s="3">
        <v>93205</v>
      </c>
      <c r="UWD299" s="3">
        <v>93205</v>
      </c>
      <c r="UWE299" s="3">
        <v>93205</v>
      </c>
      <c r="UWF299" s="3">
        <v>93205</v>
      </c>
      <c r="UWG299" s="3">
        <v>93205</v>
      </c>
      <c r="UWH299" s="3">
        <v>93205</v>
      </c>
      <c r="UWI299" s="3">
        <v>93205</v>
      </c>
      <c r="UWJ299" s="3">
        <v>93205</v>
      </c>
      <c r="UWK299" s="3">
        <v>93205</v>
      </c>
      <c r="UWL299" s="3">
        <v>93205</v>
      </c>
      <c r="UWM299" s="3">
        <v>93205</v>
      </c>
      <c r="UWN299" s="3">
        <v>93205</v>
      </c>
      <c r="UWO299" s="3">
        <v>93205</v>
      </c>
      <c r="UWP299" s="3">
        <v>93205</v>
      </c>
      <c r="UWQ299" s="3">
        <v>93205</v>
      </c>
      <c r="UWR299" s="3">
        <v>93205</v>
      </c>
      <c r="UWS299" s="3">
        <v>93205</v>
      </c>
      <c r="UWT299" s="3">
        <v>93205</v>
      </c>
      <c r="UWU299" s="3">
        <v>93205</v>
      </c>
      <c r="UWV299" s="3">
        <v>93205</v>
      </c>
      <c r="UWW299" s="3">
        <v>93205</v>
      </c>
      <c r="UWX299" s="3">
        <v>93205</v>
      </c>
      <c r="UWY299" s="3">
        <v>93205</v>
      </c>
      <c r="UWZ299" s="3">
        <v>93205</v>
      </c>
      <c r="UXA299" s="3">
        <v>93205</v>
      </c>
      <c r="UXB299" s="3">
        <v>93205</v>
      </c>
      <c r="UXC299" s="3">
        <v>93205</v>
      </c>
      <c r="UXD299" s="3">
        <v>93205</v>
      </c>
      <c r="UXE299" s="3">
        <v>93205</v>
      </c>
      <c r="UXF299" s="3">
        <v>93205</v>
      </c>
      <c r="UXG299" s="3">
        <v>93205</v>
      </c>
      <c r="UXH299" s="3">
        <v>93205</v>
      </c>
      <c r="UXI299" s="3">
        <v>93205</v>
      </c>
      <c r="UXJ299" s="3">
        <v>93205</v>
      </c>
      <c r="UXK299" s="3">
        <v>93205</v>
      </c>
      <c r="UXL299" s="3">
        <v>93205</v>
      </c>
      <c r="UXM299" s="3">
        <v>93205</v>
      </c>
      <c r="UXN299" s="3">
        <v>93205</v>
      </c>
      <c r="UXO299" s="3">
        <v>93205</v>
      </c>
      <c r="UXP299" s="3">
        <v>93205</v>
      </c>
      <c r="UXQ299" s="3">
        <v>93205</v>
      </c>
      <c r="UXR299" s="3">
        <v>93205</v>
      </c>
      <c r="UXS299" s="3">
        <v>93205</v>
      </c>
      <c r="UXT299" s="3">
        <v>93205</v>
      </c>
      <c r="UXU299" s="3">
        <v>93205</v>
      </c>
      <c r="UXV299" s="3">
        <v>93205</v>
      </c>
      <c r="UXW299" s="3">
        <v>93205</v>
      </c>
      <c r="UXX299" s="3">
        <v>93205</v>
      </c>
      <c r="UXY299" s="3">
        <v>93205</v>
      </c>
      <c r="UXZ299" s="3">
        <v>93205</v>
      </c>
      <c r="UYA299" s="3">
        <v>93205</v>
      </c>
      <c r="UYB299" s="3">
        <v>93205</v>
      </c>
      <c r="UYC299" s="3">
        <v>93205</v>
      </c>
      <c r="UYD299" s="3">
        <v>93205</v>
      </c>
      <c r="UYE299" s="3">
        <v>93205</v>
      </c>
      <c r="UYF299" s="3">
        <v>93205</v>
      </c>
      <c r="UYG299" s="3">
        <v>93205</v>
      </c>
      <c r="UYH299" s="3">
        <v>93205</v>
      </c>
      <c r="UYI299" s="3">
        <v>93205</v>
      </c>
      <c r="UYJ299" s="3">
        <v>93205</v>
      </c>
      <c r="UYK299" s="3">
        <v>93205</v>
      </c>
      <c r="UYL299" s="3">
        <v>93205</v>
      </c>
      <c r="UYM299" s="3">
        <v>93205</v>
      </c>
      <c r="UYN299" s="3">
        <v>93205</v>
      </c>
      <c r="UYO299" s="3">
        <v>93205</v>
      </c>
      <c r="UYP299" s="3">
        <v>93205</v>
      </c>
      <c r="UYQ299" s="3">
        <v>93205</v>
      </c>
      <c r="UYR299" s="3">
        <v>93205</v>
      </c>
      <c r="UYS299" s="3">
        <v>93205</v>
      </c>
      <c r="UYT299" s="3">
        <v>93205</v>
      </c>
      <c r="UYU299" s="3">
        <v>93205</v>
      </c>
      <c r="UYV299" s="3">
        <v>93205</v>
      </c>
      <c r="UYW299" s="3">
        <v>93205</v>
      </c>
      <c r="UYX299" s="3">
        <v>93205</v>
      </c>
      <c r="UYY299" s="3">
        <v>93205</v>
      </c>
      <c r="UYZ299" s="3">
        <v>93205</v>
      </c>
      <c r="UZA299" s="3">
        <v>93205</v>
      </c>
      <c r="UZB299" s="3">
        <v>93205</v>
      </c>
      <c r="UZC299" s="3">
        <v>93205</v>
      </c>
      <c r="UZD299" s="3">
        <v>93205</v>
      </c>
      <c r="UZE299" s="3">
        <v>93205</v>
      </c>
      <c r="UZF299" s="3">
        <v>93205</v>
      </c>
      <c r="UZG299" s="3">
        <v>93205</v>
      </c>
      <c r="UZH299" s="3">
        <v>93205</v>
      </c>
      <c r="UZI299" s="3">
        <v>93205</v>
      </c>
      <c r="UZJ299" s="3">
        <v>93205</v>
      </c>
      <c r="UZK299" s="3">
        <v>93205</v>
      </c>
      <c r="UZL299" s="3">
        <v>93205</v>
      </c>
      <c r="UZM299" s="3">
        <v>93205</v>
      </c>
      <c r="UZN299" s="3">
        <v>93205</v>
      </c>
      <c r="UZO299" s="3">
        <v>93205</v>
      </c>
      <c r="UZP299" s="3">
        <v>93205</v>
      </c>
      <c r="UZQ299" s="3">
        <v>93205</v>
      </c>
      <c r="UZR299" s="3">
        <v>93205</v>
      </c>
      <c r="UZS299" s="3">
        <v>93205</v>
      </c>
      <c r="UZT299" s="3">
        <v>93205</v>
      </c>
      <c r="UZU299" s="3">
        <v>93205</v>
      </c>
      <c r="UZV299" s="3">
        <v>93205</v>
      </c>
      <c r="UZW299" s="3">
        <v>93205</v>
      </c>
      <c r="UZX299" s="3">
        <v>93205</v>
      </c>
      <c r="UZY299" s="3">
        <v>93205</v>
      </c>
      <c r="UZZ299" s="3">
        <v>93205</v>
      </c>
      <c r="VAA299" s="3">
        <v>93205</v>
      </c>
      <c r="VAB299" s="3">
        <v>93205</v>
      </c>
      <c r="VAC299" s="3">
        <v>93205</v>
      </c>
      <c r="VAD299" s="3">
        <v>93205</v>
      </c>
      <c r="VAE299" s="3">
        <v>93205</v>
      </c>
      <c r="VAF299" s="3">
        <v>93205</v>
      </c>
      <c r="VAG299" s="3">
        <v>93205</v>
      </c>
      <c r="VAH299" s="3">
        <v>93205</v>
      </c>
      <c r="VAI299" s="3">
        <v>93205</v>
      </c>
      <c r="VAJ299" s="3">
        <v>93205</v>
      </c>
      <c r="VAK299" s="3">
        <v>93205</v>
      </c>
      <c r="VAL299" s="3">
        <v>93205</v>
      </c>
      <c r="VAM299" s="3">
        <v>93205</v>
      </c>
      <c r="VAN299" s="3">
        <v>93205</v>
      </c>
      <c r="VAO299" s="3">
        <v>93205</v>
      </c>
      <c r="VAP299" s="3">
        <v>93205</v>
      </c>
      <c r="VAQ299" s="3">
        <v>93205</v>
      </c>
      <c r="VAR299" s="3">
        <v>93205</v>
      </c>
      <c r="VAS299" s="3">
        <v>93205</v>
      </c>
      <c r="VAT299" s="3">
        <v>93205</v>
      </c>
      <c r="VAU299" s="3">
        <v>93205</v>
      </c>
      <c r="VAV299" s="3">
        <v>93205</v>
      </c>
      <c r="VAW299" s="3">
        <v>93205</v>
      </c>
      <c r="VAX299" s="3">
        <v>93205</v>
      </c>
      <c r="VAY299" s="3">
        <v>93205</v>
      </c>
      <c r="VAZ299" s="3">
        <v>93205</v>
      </c>
      <c r="VBA299" s="3">
        <v>93205</v>
      </c>
      <c r="VBB299" s="3">
        <v>93205</v>
      </c>
      <c r="VBC299" s="3">
        <v>93205</v>
      </c>
      <c r="VBD299" s="3">
        <v>93205</v>
      </c>
      <c r="VBE299" s="3">
        <v>93205</v>
      </c>
      <c r="VBF299" s="3">
        <v>93205</v>
      </c>
      <c r="VBG299" s="3">
        <v>93205</v>
      </c>
      <c r="VBH299" s="3">
        <v>93205</v>
      </c>
      <c r="VBI299" s="3">
        <v>93205</v>
      </c>
      <c r="VBJ299" s="3">
        <v>93205</v>
      </c>
      <c r="VBK299" s="3">
        <v>93205</v>
      </c>
      <c r="VBL299" s="3">
        <v>93205</v>
      </c>
      <c r="VBM299" s="3">
        <v>93205</v>
      </c>
      <c r="VBN299" s="3">
        <v>93205</v>
      </c>
      <c r="VBO299" s="3">
        <v>93205</v>
      </c>
      <c r="VBP299" s="3">
        <v>93205</v>
      </c>
      <c r="VBQ299" s="3">
        <v>93205</v>
      </c>
      <c r="VBR299" s="3">
        <v>93205</v>
      </c>
      <c r="VBS299" s="3">
        <v>93205</v>
      </c>
      <c r="VBT299" s="3">
        <v>93205</v>
      </c>
      <c r="VBU299" s="3">
        <v>93205</v>
      </c>
      <c r="VBV299" s="3">
        <v>93205</v>
      </c>
      <c r="VBW299" s="3">
        <v>93205</v>
      </c>
      <c r="VBX299" s="3">
        <v>93205</v>
      </c>
      <c r="VBY299" s="3">
        <v>93205</v>
      </c>
      <c r="VBZ299" s="3">
        <v>93205</v>
      </c>
      <c r="VCA299" s="3">
        <v>93205</v>
      </c>
      <c r="VCB299" s="3">
        <v>93205</v>
      </c>
      <c r="VCC299" s="3">
        <v>93205</v>
      </c>
      <c r="VCD299" s="3">
        <v>93205</v>
      </c>
      <c r="VCE299" s="3">
        <v>93205</v>
      </c>
      <c r="VCF299" s="3">
        <v>93205</v>
      </c>
      <c r="VCG299" s="3">
        <v>93205</v>
      </c>
      <c r="VCH299" s="3">
        <v>93205</v>
      </c>
      <c r="VCI299" s="3">
        <v>93205</v>
      </c>
      <c r="VCJ299" s="3">
        <v>93205</v>
      </c>
      <c r="VCK299" s="3">
        <v>93205</v>
      </c>
      <c r="VCL299" s="3">
        <v>93205</v>
      </c>
      <c r="VCM299" s="3">
        <v>93205</v>
      </c>
      <c r="VCN299" s="3">
        <v>93205</v>
      </c>
      <c r="VCO299" s="3">
        <v>93205</v>
      </c>
      <c r="VCP299" s="3">
        <v>93205</v>
      </c>
      <c r="VCQ299" s="3">
        <v>93205</v>
      </c>
      <c r="VCR299" s="3">
        <v>93205</v>
      </c>
      <c r="VCS299" s="3">
        <v>93205</v>
      </c>
      <c r="VCT299" s="3">
        <v>93205</v>
      </c>
      <c r="VCU299" s="3">
        <v>93205</v>
      </c>
      <c r="VCV299" s="3">
        <v>93205</v>
      </c>
      <c r="VCW299" s="3">
        <v>93205</v>
      </c>
      <c r="VCX299" s="3">
        <v>93205</v>
      </c>
      <c r="VCY299" s="3">
        <v>93205</v>
      </c>
      <c r="VCZ299" s="3">
        <v>93205</v>
      </c>
      <c r="VDA299" s="3">
        <v>93205</v>
      </c>
      <c r="VDB299" s="3">
        <v>93205</v>
      </c>
      <c r="VDC299" s="3">
        <v>93205</v>
      </c>
      <c r="VDD299" s="3">
        <v>93205</v>
      </c>
      <c r="VDE299" s="3">
        <v>93205</v>
      </c>
      <c r="VDF299" s="3">
        <v>93205</v>
      </c>
      <c r="VDG299" s="3">
        <v>93205</v>
      </c>
      <c r="VDH299" s="3">
        <v>93205</v>
      </c>
      <c r="VDI299" s="3">
        <v>93205</v>
      </c>
      <c r="VDJ299" s="3">
        <v>93205</v>
      </c>
      <c r="VDK299" s="3">
        <v>93205</v>
      </c>
      <c r="VDL299" s="3">
        <v>93205</v>
      </c>
      <c r="VDM299" s="3">
        <v>93205</v>
      </c>
      <c r="VDN299" s="3">
        <v>93205</v>
      </c>
      <c r="VDO299" s="3">
        <v>93205</v>
      </c>
      <c r="VDP299" s="3">
        <v>93205</v>
      </c>
      <c r="VDQ299" s="3">
        <v>93205</v>
      </c>
      <c r="VDR299" s="3">
        <v>93205</v>
      </c>
      <c r="VDS299" s="3">
        <v>93205</v>
      </c>
      <c r="VDT299" s="3">
        <v>93205</v>
      </c>
      <c r="VDU299" s="3">
        <v>93205</v>
      </c>
      <c r="VDV299" s="3">
        <v>93205</v>
      </c>
      <c r="VDW299" s="3">
        <v>93205</v>
      </c>
      <c r="VDX299" s="3">
        <v>93205</v>
      </c>
      <c r="VDY299" s="3">
        <v>93205</v>
      </c>
      <c r="VDZ299" s="3">
        <v>93205</v>
      </c>
      <c r="VEA299" s="3">
        <v>93205</v>
      </c>
      <c r="VEB299" s="3">
        <v>93205</v>
      </c>
      <c r="VEC299" s="3">
        <v>93205</v>
      </c>
      <c r="VED299" s="3">
        <v>93205</v>
      </c>
      <c r="VEE299" s="3">
        <v>93205</v>
      </c>
      <c r="VEF299" s="3">
        <v>93205</v>
      </c>
      <c r="VEG299" s="3">
        <v>93205</v>
      </c>
      <c r="VEH299" s="3">
        <v>93205</v>
      </c>
      <c r="VEI299" s="3">
        <v>93205</v>
      </c>
      <c r="VEJ299" s="3">
        <v>93205</v>
      </c>
      <c r="VEK299" s="3">
        <v>93205</v>
      </c>
      <c r="VEL299" s="3">
        <v>93205</v>
      </c>
      <c r="VEM299" s="3">
        <v>93205</v>
      </c>
      <c r="VEN299" s="3">
        <v>93205</v>
      </c>
      <c r="VEO299" s="3">
        <v>93205</v>
      </c>
      <c r="VEP299" s="3">
        <v>93205</v>
      </c>
      <c r="VEQ299" s="3">
        <v>93205</v>
      </c>
      <c r="VER299" s="3">
        <v>93205</v>
      </c>
      <c r="VES299" s="3">
        <v>93205</v>
      </c>
      <c r="VET299" s="3">
        <v>93205</v>
      </c>
      <c r="VEU299" s="3">
        <v>93205</v>
      </c>
      <c r="VEV299" s="3">
        <v>93205</v>
      </c>
      <c r="VEW299" s="3">
        <v>93205</v>
      </c>
      <c r="VEX299" s="3">
        <v>93205</v>
      </c>
      <c r="VEY299" s="3">
        <v>93205</v>
      </c>
      <c r="VEZ299" s="3">
        <v>93205</v>
      </c>
      <c r="VFA299" s="3">
        <v>93205</v>
      </c>
      <c r="VFB299" s="3">
        <v>93205</v>
      </c>
      <c r="VFC299" s="3">
        <v>93205</v>
      </c>
      <c r="VFD299" s="3">
        <v>93205</v>
      </c>
      <c r="VFE299" s="3">
        <v>93205</v>
      </c>
      <c r="VFF299" s="3">
        <v>93205</v>
      </c>
      <c r="VFG299" s="3">
        <v>93205</v>
      </c>
      <c r="VFH299" s="3">
        <v>93205</v>
      </c>
      <c r="VFI299" s="3">
        <v>93205</v>
      </c>
      <c r="VFJ299" s="3">
        <v>93205</v>
      </c>
      <c r="VFK299" s="3">
        <v>93205</v>
      </c>
      <c r="VFL299" s="3">
        <v>93205</v>
      </c>
      <c r="VFM299" s="3">
        <v>93205</v>
      </c>
      <c r="VFN299" s="3">
        <v>93205</v>
      </c>
      <c r="VFO299" s="3">
        <v>93205</v>
      </c>
      <c r="VFP299" s="3">
        <v>93205</v>
      </c>
      <c r="VFQ299" s="3">
        <v>93205</v>
      </c>
      <c r="VFR299" s="3">
        <v>93205</v>
      </c>
      <c r="VFS299" s="3">
        <v>93205</v>
      </c>
      <c r="VFT299" s="3">
        <v>93205</v>
      </c>
      <c r="VFU299" s="3">
        <v>93205</v>
      </c>
      <c r="VFV299" s="3">
        <v>93205</v>
      </c>
      <c r="VFW299" s="3">
        <v>93205</v>
      </c>
      <c r="VFX299" s="3">
        <v>93205</v>
      </c>
      <c r="VFY299" s="3">
        <v>93205</v>
      </c>
      <c r="VFZ299" s="3">
        <v>93205</v>
      </c>
      <c r="VGA299" s="3">
        <v>93205</v>
      </c>
      <c r="VGB299" s="3">
        <v>93205</v>
      </c>
      <c r="VGC299" s="3">
        <v>93205</v>
      </c>
      <c r="VGD299" s="3">
        <v>93205</v>
      </c>
      <c r="VGE299" s="3">
        <v>93205</v>
      </c>
      <c r="VGF299" s="3">
        <v>93205</v>
      </c>
      <c r="VGG299" s="3">
        <v>93205</v>
      </c>
      <c r="VGH299" s="3">
        <v>93205</v>
      </c>
      <c r="VGI299" s="3">
        <v>93205</v>
      </c>
      <c r="VGJ299" s="3">
        <v>93205</v>
      </c>
      <c r="VGK299" s="3">
        <v>93205</v>
      </c>
      <c r="VGL299" s="3">
        <v>93205</v>
      </c>
      <c r="VGM299" s="3">
        <v>93205</v>
      </c>
      <c r="VGN299" s="3">
        <v>93205</v>
      </c>
      <c r="VGO299" s="3">
        <v>93205</v>
      </c>
      <c r="VGP299" s="3">
        <v>93205</v>
      </c>
      <c r="VGQ299" s="3">
        <v>93205</v>
      </c>
      <c r="VGR299" s="3">
        <v>93205</v>
      </c>
      <c r="VGS299" s="3">
        <v>93205</v>
      </c>
      <c r="VGT299" s="3">
        <v>93205</v>
      </c>
      <c r="VGU299" s="3">
        <v>93205</v>
      </c>
      <c r="VGV299" s="3">
        <v>93205</v>
      </c>
      <c r="VGW299" s="3">
        <v>93205</v>
      </c>
      <c r="VGX299" s="3">
        <v>93205</v>
      </c>
      <c r="VGY299" s="3">
        <v>93205</v>
      </c>
      <c r="VGZ299" s="3">
        <v>93205</v>
      </c>
      <c r="VHA299" s="3">
        <v>93205</v>
      </c>
      <c r="VHB299" s="3">
        <v>93205</v>
      </c>
      <c r="VHC299" s="3">
        <v>93205</v>
      </c>
      <c r="VHD299" s="3">
        <v>93205</v>
      </c>
      <c r="VHE299" s="3">
        <v>93205</v>
      </c>
      <c r="VHF299" s="3">
        <v>93205</v>
      </c>
      <c r="VHG299" s="3">
        <v>93205</v>
      </c>
      <c r="VHH299" s="3">
        <v>93205</v>
      </c>
      <c r="VHI299" s="3">
        <v>93205</v>
      </c>
      <c r="VHJ299" s="3">
        <v>93205</v>
      </c>
      <c r="VHK299" s="3">
        <v>93205</v>
      </c>
      <c r="VHL299" s="3">
        <v>93205</v>
      </c>
      <c r="VHM299" s="3">
        <v>93205</v>
      </c>
      <c r="VHN299" s="3">
        <v>93205</v>
      </c>
      <c r="VHO299" s="3">
        <v>93205</v>
      </c>
      <c r="VHP299" s="3">
        <v>93205</v>
      </c>
      <c r="VHQ299" s="3">
        <v>93205</v>
      </c>
      <c r="VHR299" s="3">
        <v>93205</v>
      </c>
      <c r="VHS299" s="3">
        <v>93205</v>
      </c>
      <c r="VHT299" s="3">
        <v>93205</v>
      </c>
      <c r="VHU299" s="3">
        <v>93205</v>
      </c>
      <c r="VHV299" s="3">
        <v>93205</v>
      </c>
      <c r="VHW299" s="3">
        <v>93205</v>
      </c>
      <c r="VHX299" s="3">
        <v>93205</v>
      </c>
      <c r="VHY299" s="3">
        <v>93205</v>
      </c>
      <c r="VHZ299" s="3">
        <v>93205</v>
      </c>
      <c r="VIA299" s="3">
        <v>93205</v>
      </c>
      <c r="VIB299" s="3">
        <v>93205</v>
      </c>
      <c r="VIC299" s="3">
        <v>93205</v>
      </c>
      <c r="VID299" s="3">
        <v>93205</v>
      </c>
      <c r="VIE299" s="3">
        <v>93205</v>
      </c>
      <c r="VIF299" s="3">
        <v>93205</v>
      </c>
      <c r="VIG299" s="3">
        <v>93205</v>
      </c>
      <c r="VIH299" s="3">
        <v>93205</v>
      </c>
      <c r="VII299" s="3">
        <v>93205</v>
      </c>
      <c r="VIJ299" s="3">
        <v>93205</v>
      </c>
      <c r="VIK299" s="3">
        <v>93205</v>
      </c>
      <c r="VIL299" s="3">
        <v>93205</v>
      </c>
      <c r="VIM299" s="3">
        <v>93205</v>
      </c>
      <c r="VIN299" s="3">
        <v>93205</v>
      </c>
      <c r="VIO299" s="3">
        <v>93205</v>
      </c>
      <c r="VIP299" s="3">
        <v>93205</v>
      </c>
      <c r="VIQ299" s="3">
        <v>93205</v>
      </c>
      <c r="VIR299" s="3">
        <v>93205</v>
      </c>
      <c r="VIS299" s="3">
        <v>93205</v>
      </c>
      <c r="VIT299" s="3">
        <v>93205</v>
      </c>
      <c r="VIU299" s="3">
        <v>93205</v>
      </c>
      <c r="VIV299" s="3">
        <v>93205</v>
      </c>
      <c r="VIW299" s="3">
        <v>93205</v>
      </c>
      <c r="VIX299" s="3">
        <v>93205</v>
      </c>
      <c r="VIY299" s="3">
        <v>93205</v>
      </c>
      <c r="VIZ299" s="3">
        <v>93205</v>
      </c>
      <c r="VJA299" s="3">
        <v>93205</v>
      </c>
      <c r="VJB299" s="3">
        <v>93205</v>
      </c>
      <c r="VJC299" s="3">
        <v>93205</v>
      </c>
      <c r="VJD299" s="3">
        <v>93205</v>
      </c>
      <c r="VJE299" s="3">
        <v>93205</v>
      </c>
      <c r="VJF299" s="3">
        <v>93205</v>
      </c>
      <c r="VJG299" s="3">
        <v>93205</v>
      </c>
      <c r="VJH299" s="3">
        <v>93205</v>
      </c>
      <c r="VJI299" s="3">
        <v>93205</v>
      </c>
      <c r="VJJ299" s="3">
        <v>93205</v>
      </c>
      <c r="VJK299" s="3">
        <v>93205</v>
      </c>
      <c r="VJL299" s="3">
        <v>93205</v>
      </c>
      <c r="VJM299" s="3">
        <v>93205</v>
      </c>
      <c r="VJN299" s="3">
        <v>93205</v>
      </c>
      <c r="VJO299" s="3">
        <v>93205</v>
      </c>
      <c r="VJP299" s="3">
        <v>93205</v>
      </c>
      <c r="VJQ299" s="3">
        <v>93205</v>
      </c>
      <c r="VJR299" s="3">
        <v>93205</v>
      </c>
      <c r="VJS299" s="3">
        <v>93205</v>
      </c>
      <c r="VJT299" s="3">
        <v>93205</v>
      </c>
      <c r="VJU299" s="3">
        <v>93205</v>
      </c>
      <c r="VJV299" s="3">
        <v>93205</v>
      </c>
      <c r="VJW299" s="3">
        <v>93205</v>
      </c>
      <c r="VJX299" s="3">
        <v>93205</v>
      </c>
      <c r="VJY299" s="3">
        <v>93205</v>
      </c>
      <c r="VJZ299" s="3">
        <v>93205</v>
      </c>
      <c r="VKA299" s="3">
        <v>93205</v>
      </c>
      <c r="VKB299" s="3">
        <v>93205</v>
      </c>
      <c r="VKC299" s="3">
        <v>93205</v>
      </c>
      <c r="VKD299" s="3">
        <v>93205</v>
      </c>
      <c r="VKE299" s="3">
        <v>93205</v>
      </c>
      <c r="VKF299" s="3">
        <v>93205</v>
      </c>
      <c r="VKG299" s="3">
        <v>93205</v>
      </c>
      <c r="VKH299" s="3">
        <v>93205</v>
      </c>
      <c r="VKI299" s="3">
        <v>93205</v>
      </c>
      <c r="VKJ299" s="3">
        <v>93205</v>
      </c>
      <c r="VKK299" s="3">
        <v>93205</v>
      </c>
      <c r="VKL299" s="3">
        <v>93205</v>
      </c>
      <c r="VKM299" s="3">
        <v>93205</v>
      </c>
      <c r="VKN299" s="3">
        <v>93205</v>
      </c>
      <c r="VKO299" s="3">
        <v>93205</v>
      </c>
      <c r="VKP299" s="3">
        <v>93205</v>
      </c>
      <c r="VKQ299" s="3">
        <v>93205</v>
      </c>
      <c r="VKR299" s="3">
        <v>93205</v>
      </c>
      <c r="VKS299" s="3">
        <v>93205</v>
      </c>
      <c r="VKT299" s="3">
        <v>93205</v>
      </c>
      <c r="VKU299" s="3">
        <v>93205</v>
      </c>
      <c r="VKV299" s="3">
        <v>93205</v>
      </c>
      <c r="VKW299" s="3">
        <v>93205</v>
      </c>
      <c r="VKX299" s="3">
        <v>93205</v>
      </c>
      <c r="VKY299" s="3">
        <v>93205</v>
      </c>
      <c r="VKZ299" s="3">
        <v>93205</v>
      </c>
      <c r="VLA299" s="3">
        <v>93205</v>
      </c>
      <c r="VLB299" s="3">
        <v>93205</v>
      </c>
      <c r="VLC299" s="3">
        <v>93205</v>
      </c>
      <c r="VLD299" s="3">
        <v>93205</v>
      </c>
      <c r="VLE299" s="3">
        <v>93205</v>
      </c>
      <c r="VLF299" s="3">
        <v>93205</v>
      </c>
      <c r="VLG299" s="3">
        <v>93205</v>
      </c>
      <c r="VLH299" s="3">
        <v>93205</v>
      </c>
      <c r="VLI299" s="3">
        <v>93205</v>
      </c>
      <c r="VLJ299" s="3">
        <v>93205</v>
      </c>
      <c r="VLK299" s="3">
        <v>93205</v>
      </c>
      <c r="VLL299" s="3">
        <v>93205</v>
      </c>
      <c r="VLM299" s="3">
        <v>93205</v>
      </c>
      <c r="VLN299" s="3">
        <v>93205</v>
      </c>
      <c r="VLO299" s="3">
        <v>93205</v>
      </c>
      <c r="VLP299" s="3">
        <v>93205</v>
      </c>
      <c r="VLQ299" s="3">
        <v>93205</v>
      </c>
      <c r="VLR299" s="3">
        <v>93205</v>
      </c>
      <c r="VLS299" s="3">
        <v>93205</v>
      </c>
      <c r="VLT299" s="3">
        <v>93205</v>
      </c>
      <c r="VLU299" s="3">
        <v>93205</v>
      </c>
      <c r="VLV299" s="3">
        <v>93205</v>
      </c>
      <c r="VLW299" s="3">
        <v>93205</v>
      </c>
      <c r="VLX299" s="3">
        <v>93205</v>
      </c>
      <c r="VLY299" s="3">
        <v>93205</v>
      </c>
      <c r="VLZ299" s="3">
        <v>93205</v>
      </c>
      <c r="VMA299" s="3">
        <v>93205</v>
      </c>
      <c r="VMB299" s="3">
        <v>93205</v>
      </c>
      <c r="VMC299" s="3">
        <v>93205</v>
      </c>
      <c r="VMD299" s="3">
        <v>93205</v>
      </c>
      <c r="VME299" s="3">
        <v>93205</v>
      </c>
      <c r="VMF299" s="3">
        <v>93205</v>
      </c>
      <c r="VMG299" s="3">
        <v>93205</v>
      </c>
      <c r="VMH299" s="3">
        <v>93205</v>
      </c>
      <c r="VMI299" s="3">
        <v>93205</v>
      </c>
      <c r="VMJ299" s="3">
        <v>93205</v>
      </c>
      <c r="VMK299" s="3">
        <v>93205</v>
      </c>
      <c r="VML299" s="3">
        <v>93205</v>
      </c>
      <c r="VMM299" s="3">
        <v>93205</v>
      </c>
      <c r="VMN299" s="3">
        <v>93205</v>
      </c>
      <c r="VMO299" s="3">
        <v>93205</v>
      </c>
      <c r="VMP299" s="3">
        <v>93205</v>
      </c>
      <c r="VMQ299" s="3">
        <v>93205</v>
      </c>
      <c r="VMR299" s="3">
        <v>93205</v>
      </c>
      <c r="VMS299" s="3">
        <v>93205</v>
      </c>
      <c r="VMT299" s="3">
        <v>93205</v>
      </c>
      <c r="VMU299" s="3">
        <v>93205</v>
      </c>
      <c r="VMV299" s="3">
        <v>93205</v>
      </c>
      <c r="VMW299" s="3">
        <v>93205</v>
      </c>
      <c r="VMX299" s="3">
        <v>93205</v>
      </c>
      <c r="VMY299" s="3">
        <v>93205</v>
      </c>
      <c r="VMZ299" s="3">
        <v>93205</v>
      </c>
      <c r="VNA299" s="3">
        <v>93205</v>
      </c>
      <c r="VNB299" s="3">
        <v>93205</v>
      </c>
      <c r="VNC299" s="3">
        <v>93205</v>
      </c>
      <c r="VND299" s="3">
        <v>93205</v>
      </c>
      <c r="VNE299" s="3">
        <v>93205</v>
      </c>
      <c r="VNF299" s="3">
        <v>93205</v>
      </c>
      <c r="VNG299" s="3">
        <v>93205</v>
      </c>
      <c r="VNH299" s="3">
        <v>93205</v>
      </c>
      <c r="VNI299" s="3">
        <v>93205</v>
      </c>
      <c r="VNJ299" s="3">
        <v>93205</v>
      </c>
      <c r="VNK299" s="3">
        <v>93205</v>
      </c>
      <c r="VNL299" s="3">
        <v>93205</v>
      </c>
      <c r="VNM299" s="3">
        <v>93205</v>
      </c>
      <c r="VNN299" s="3">
        <v>93205</v>
      </c>
      <c r="VNO299" s="3">
        <v>93205</v>
      </c>
      <c r="VNP299" s="3">
        <v>93205</v>
      </c>
      <c r="VNQ299" s="3">
        <v>93205</v>
      </c>
      <c r="VNR299" s="3">
        <v>93205</v>
      </c>
      <c r="VNS299" s="3">
        <v>93205</v>
      </c>
      <c r="VNT299" s="3">
        <v>93205</v>
      </c>
      <c r="VNU299" s="3">
        <v>93205</v>
      </c>
      <c r="VNV299" s="3">
        <v>93205</v>
      </c>
      <c r="VNW299" s="3">
        <v>93205</v>
      </c>
      <c r="VNX299" s="3">
        <v>93205</v>
      </c>
      <c r="VNY299" s="3">
        <v>93205</v>
      </c>
      <c r="VNZ299" s="3">
        <v>93205</v>
      </c>
      <c r="VOA299" s="3">
        <v>93205</v>
      </c>
      <c r="VOB299" s="3">
        <v>93205</v>
      </c>
      <c r="VOC299" s="3">
        <v>93205</v>
      </c>
      <c r="VOD299" s="3">
        <v>93205</v>
      </c>
      <c r="VOE299" s="3">
        <v>93205</v>
      </c>
      <c r="VOF299" s="3">
        <v>93205</v>
      </c>
      <c r="VOG299" s="3">
        <v>93205</v>
      </c>
      <c r="VOH299" s="3">
        <v>93205</v>
      </c>
      <c r="VOI299" s="3">
        <v>93205</v>
      </c>
      <c r="VOJ299" s="3">
        <v>93205</v>
      </c>
      <c r="VOK299" s="3">
        <v>93205</v>
      </c>
      <c r="VOL299" s="3">
        <v>93205</v>
      </c>
      <c r="VOM299" s="3">
        <v>93205</v>
      </c>
      <c r="VON299" s="3">
        <v>93205</v>
      </c>
      <c r="VOO299" s="3">
        <v>93205</v>
      </c>
      <c r="VOP299" s="3">
        <v>93205</v>
      </c>
      <c r="VOQ299" s="3">
        <v>93205</v>
      </c>
      <c r="VOR299" s="3">
        <v>93205</v>
      </c>
      <c r="VOS299" s="3">
        <v>93205</v>
      </c>
      <c r="VOT299" s="3">
        <v>93205</v>
      </c>
      <c r="VOU299" s="3">
        <v>93205</v>
      </c>
      <c r="VOV299" s="3">
        <v>93205</v>
      </c>
      <c r="VOW299" s="3">
        <v>93205</v>
      </c>
      <c r="VOX299" s="3">
        <v>93205</v>
      </c>
      <c r="VOY299" s="3">
        <v>93205</v>
      </c>
      <c r="VOZ299" s="3">
        <v>93205</v>
      </c>
      <c r="VPA299" s="3">
        <v>93205</v>
      </c>
      <c r="VPB299" s="3">
        <v>93205</v>
      </c>
      <c r="VPC299" s="3">
        <v>93205</v>
      </c>
      <c r="VPD299" s="3">
        <v>93205</v>
      </c>
      <c r="VPE299" s="3">
        <v>93205</v>
      </c>
      <c r="VPF299" s="3">
        <v>93205</v>
      </c>
      <c r="VPG299" s="3">
        <v>93205</v>
      </c>
      <c r="VPH299" s="3">
        <v>93205</v>
      </c>
      <c r="VPI299" s="3">
        <v>93205</v>
      </c>
      <c r="VPJ299" s="3">
        <v>93205</v>
      </c>
      <c r="VPK299" s="3">
        <v>93205</v>
      </c>
      <c r="VPL299" s="3">
        <v>93205</v>
      </c>
      <c r="VPM299" s="3">
        <v>93205</v>
      </c>
      <c r="VPN299" s="3">
        <v>93205</v>
      </c>
      <c r="VPO299" s="3">
        <v>93205</v>
      </c>
      <c r="VPP299" s="3">
        <v>93205</v>
      </c>
      <c r="VPQ299" s="3">
        <v>93205</v>
      </c>
      <c r="VPR299" s="3">
        <v>93205</v>
      </c>
      <c r="VPS299" s="3">
        <v>93205</v>
      </c>
      <c r="VPT299" s="3">
        <v>93205</v>
      </c>
      <c r="VPU299" s="3">
        <v>93205</v>
      </c>
      <c r="VPV299" s="3">
        <v>93205</v>
      </c>
      <c r="VPW299" s="3">
        <v>93205</v>
      </c>
      <c r="VPX299" s="3">
        <v>93205</v>
      </c>
      <c r="VPY299" s="3">
        <v>93205</v>
      </c>
      <c r="VPZ299" s="3">
        <v>93205</v>
      </c>
      <c r="VQA299" s="3">
        <v>93205</v>
      </c>
      <c r="VQB299" s="3">
        <v>93205</v>
      </c>
      <c r="VQC299" s="3">
        <v>93205</v>
      </c>
      <c r="VQD299" s="3">
        <v>93205</v>
      </c>
      <c r="VQE299" s="3">
        <v>93205</v>
      </c>
      <c r="VQF299" s="3">
        <v>93205</v>
      </c>
      <c r="VQG299" s="3">
        <v>93205</v>
      </c>
      <c r="VQH299" s="3">
        <v>93205</v>
      </c>
      <c r="VQI299" s="3">
        <v>93205</v>
      </c>
      <c r="VQJ299" s="3">
        <v>93205</v>
      </c>
      <c r="VQK299" s="3">
        <v>93205</v>
      </c>
      <c r="VQL299" s="3">
        <v>93205</v>
      </c>
      <c r="VQM299" s="3">
        <v>93205</v>
      </c>
      <c r="VQN299" s="3">
        <v>93205</v>
      </c>
      <c r="VQO299" s="3">
        <v>93205</v>
      </c>
      <c r="VQP299" s="3">
        <v>93205</v>
      </c>
      <c r="VQQ299" s="3">
        <v>93205</v>
      </c>
      <c r="VQR299" s="3">
        <v>93205</v>
      </c>
      <c r="VQS299" s="3">
        <v>93205</v>
      </c>
      <c r="VQT299" s="3">
        <v>93205</v>
      </c>
      <c r="VQU299" s="3">
        <v>93205</v>
      </c>
      <c r="VQV299" s="3">
        <v>93205</v>
      </c>
      <c r="VQW299" s="3">
        <v>93205</v>
      </c>
      <c r="VQX299" s="3">
        <v>93205</v>
      </c>
      <c r="VQY299" s="3">
        <v>93205</v>
      </c>
      <c r="VQZ299" s="3">
        <v>93205</v>
      </c>
      <c r="VRA299" s="3">
        <v>93205</v>
      </c>
      <c r="VRB299" s="3">
        <v>93205</v>
      </c>
      <c r="VRC299" s="3">
        <v>93205</v>
      </c>
      <c r="VRD299" s="3">
        <v>93205</v>
      </c>
      <c r="VRE299" s="3">
        <v>93205</v>
      </c>
      <c r="VRF299" s="3">
        <v>93205</v>
      </c>
      <c r="VRG299" s="3">
        <v>93205</v>
      </c>
      <c r="VRH299" s="3">
        <v>93205</v>
      </c>
      <c r="VRI299" s="3">
        <v>93205</v>
      </c>
      <c r="VRJ299" s="3">
        <v>93205</v>
      </c>
      <c r="VRK299" s="3">
        <v>93205</v>
      </c>
      <c r="VRL299" s="3">
        <v>93205</v>
      </c>
      <c r="VRM299" s="3">
        <v>93205</v>
      </c>
      <c r="VRN299" s="3">
        <v>93205</v>
      </c>
      <c r="VRO299" s="3">
        <v>93205</v>
      </c>
      <c r="VRP299" s="3">
        <v>93205</v>
      </c>
      <c r="VRQ299" s="3">
        <v>93205</v>
      </c>
      <c r="VRR299" s="3">
        <v>93205</v>
      </c>
      <c r="VRS299" s="3">
        <v>93205</v>
      </c>
      <c r="VRT299" s="3">
        <v>93205</v>
      </c>
      <c r="VRU299" s="3">
        <v>93205</v>
      </c>
      <c r="VRV299" s="3">
        <v>93205</v>
      </c>
      <c r="VRW299" s="3">
        <v>93205</v>
      </c>
      <c r="VRX299" s="3">
        <v>93205</v>
      </c>
      <c r="VRY299" s="3">
        <v>93205</v>
      </c>
      <c r="VRZ299" s="3">
        <v>93205</v>
      </c>
      <c r="VSA299" s="3">
        <v>93205</v>
      </c>
      <c r="VSB299" s="3">
        <v>93205</v>
      </c>
      <c r="VSC299" s="3">
        <v>93205</v>
      </c>
      <c r="VSD299" s="3">
        <v>93205</v>
      </c>
      <c r="VSE299" s="3">
        <v>93205</v>
      </c>
      <c r="VSF299" s="3">
        <v>93205</v>
      </c>
      <c r="VSG299" s="3">
        <v>93205</v>
      </c>
      <c r="VSH299" s="3">
        <v>93205</v>
      </c>
      <c r="VSI299" s="3">
        <v>93205</v>
      </c>
      <c r="VSJ299" s="3">
        <v>93205</v>
      </c>
      <c r="VSK299" s="3">
        <v>93205</v>
      </c>
      <c r="VSL299" s="3">
        <v>93205</v>
      </c>
      <c r="VSM299" s="3">
        <v>93205</v>
      </c>
      <c r="VSN299" s="3">
        <v>93205</v>
      </c>
      <c r="VSO299" s="3">
        <v>93205</v>
      </c>
      <c r="VSP299" s="3">
        <v>93205</v>
      </c>
      <c r="VSQ299" s="3">
        <v>93205</v>
      </c>
      <c r="VSR299" s="3">
        <v>93205</v>
      </c>
      <c r="VSS299" s="3">
        <v>93205</v>
      </c>
      <c r="VST299" s="3">
        <v>93205</v>
      </c>
      <c r="VSU299" s="3">
        <v>93205</v>
      </c>
      <c r="VSV299" s="3">
        <v>93205</v>
      </c>
      <c r="VSW299" s="3">
        <v>93205</v>
      </c>
      <c r="VSX299" s="3">
        <v>93205</v>
      </c>
      <c r="VSY299" s="3">
        <v>93205</v>
      </c>
      <c r="VSZ299" s="3">
        <v>93205</v>
      </c>
      <c r="VTA299" s="3">
        <v>93205</v>
      </c>
      <c r="VTB299" s="3">
        <v>93205</v>
      </c>
      <c r="VTC299" s="3">
        <v>93205</v>
      </c>
      <c r="VTD299" s="3">
        <v>93205</v>
      </c>
      <c r="VTE299" s="3">
        <v>93205</v>
      </c>
      <c r="VTF299" s="3">
        <v>93205</v>
      </c>
      <c r="VTG299" s="3">
        <v>93205</v>
      </c>
      <c r="VTH299" s="3">
        <v>93205</v>
      </c>
      <c r="VTI299" s="3">
        <v>93205</v>
      </c>
      <c r="VTJ299" s="3">
        <v>93205</v>
      </c>
      <c r="VTK299" s="3">
        <v>93205</v>
      </c>
      <c r="VTL299" s="3">
        <v>93205</v>
      </c>
      <c r="VTM299" s="3">
        <v>93205</v>
      </c>
      <c r="VTN299" s="3">
        <v>93205</v>
      </c>
      <c r="VTO299" s="3">
        <v>93205</v>
      </c>
      <c r="VTP299" s="3">
        <v>93205</v>
      </c>
      <c r="VTQ299" s="3">
        <v>93205</v>
      </c>
      <c r="VTR299" s="3">
        <v>93205</v>
      </c>
      <c r="VTS299" s="3">
        <v>93205</v>
      </c>
      <c r="VTT299" s="3">
        <v>93205</v>
      </c>
      <c r="VTU299" s="3">
        <v>93205</v>
      </c>
      <c r="VTV299" s="3">
        <v>93205</v>
      </c>
      <c r="VTW299" s="3">
        <v>93205</v>
      </c>
      <c r="VTX299" s="3">
        <v>93205</v>
      </c>
      <c r="VTY299" s="3">
        <v>93205</v>
      </c>
      <c r="VTZ299" s="3">
        <v>93205</v>
      </c>
      <c r="VUA299" s="3">
        <v>93205</v>
      </c>
      <c r="VUB299" s="3">
        <v>93205</v>
      </c>
      <c r="VUC299" s="3">
        <v>93205</v>
      </c>
      <c r="VUD299" s="3">
        <v>93205</v>
      </c>
      <c r="VUE299" s="3">
        <v>93205</v>
      </c>
      <c r="VUF299" s="3">
        <v>93205</v>
      </c>
      <c r="VUG299" s="3">
        <v>93205</v>
      </c>
      <c r="VUH299" s="3">
        <v>93205</v>
      </c>
      <c r="VUI299" s="3">
        <v>93205</v>
      </c>
      <c r="VUJ299" s="3">
        <v>93205</v>
      </c>
      <c r="VUK299" s="3">
        <v>93205</v>
      </c>
      <c r="VUL299" s="3">
        <v>93205</v>
      </c>
      <c r="VUM299" s="3">
        <v>93205</v>
      </c>
      <c r="VUN299" s="3">
        <v>93205</v>
      </c>
      <c r="VUO299" s="3">
        <v>93205</v>
      </c>
      <c r="VUP299" s="3">
        <v>93205</v>
      </c>
      <c r="VUQ299" s="3">
        <v>93205</v>
      </c>
      <c r="VUR299" s="3">
        <v>93205</v>
      </c>
      <c r="VUS299" s="3">
        <v>93205</v>
      </c>
      <c r="VUT299" s="3">
        <v>93205</v>
      </c>
      <c r="VUU299" s="3">
        <v>93205</v>
      </c>
      <c r="VUV299" s="3">
        <v>93205</v>
      </c>
      <c r="VUW299" s="3">
        <v>93205</v>
      </c>
      <c r="VUX299" s="3">
        <v>93205</v>
      </c>
      <c r="VUY299" s="3">
        <v>93205</v>
      </c>
      <c r="VUZ299" s="3">
        <v>93205</v>
      </c>
      <c r="VVA299" s="3">
        <v>93205</v>
      </c>
      <c r="VVB299" s="3">
        <v>93205</v>
      </c>
      <c r="VVC299" s="3">
        <v>93205</v>
      </c>
      <c r="VVD299" s="3">
        <v>93205</v>
      </c>
      <c r="VVE299" s="3">
        <v>93205</v>
      </c>
      <c r="VVF299" s="3">
        <v>93205</v>
      </c>
      <c r="VVG299" s="3">
        <v>93205</v>
      </c>
      <c r="VVH299" s="3">
        <v>93205</v>
      </c>
      <c r="VVI299" s="3">
        <v>93205</v>
      </c>
      <c r="VVJ299" s="3">
        <v>93205</v>
      </c>
      <c r="VVK299" s="3">
        <v>93205</v>
      </c>
      <c r="VVL299" s="3">
        <v>93205</v>
      </c>
      <c r="VVM299" s="3">
        <v>93205</v>
      </c>
      <c r="VVN299" s="3">
        <v>93205</v>
      </c>
      <c r="VVO299" s="3">
        <v>93205</v>
      </c>
      <c r="VVP299" s="3">
        <v>93205</v>
      </c>
      <c r="VVQ299" s="3">
        <v>93205</v>
      </c>
      <c r="VVR299" s="3">
        <v>93205</v>
      </c>
      <c r="VVS299" s="3">
        <v>93205</v>
      </c>
      <c r="VVT299" s="3">
        <v>93205</v>
      </c>
      <c r="VVU299" s="3">
        <v>93205</v>
      </c>
      <c r="VVV299" s="3">
        <v>93205</v>
      </c>
      <c r="VVW299" s="3">
        <v>93205</v>
      </c>
      <c r="VVX299" s="3">
        <v>93205</v>
      </c>
      <c r="VVY299" s="3">
        <v>93205</v>
      </c>
      <c r="VVZ299" s="3">
        <v>93205</v>
      </c>
      <c r="VWA299" s="3">
        <v>93205</v>
      </c>
      <c r="VWB299" s="3">
        <v>93205</v>
      </c>
      <c r="VWC299" s="3">
        <v>93205</v>
      </c>
      <c r="VWD299" s="3">
        <v>93205</v>
      </c>
      <c r="VWE299" s="3">
        <v>93205</v>
      </c>
      <c r="VWF299" s="3">
        <v>93205</v>
      </c>
      <c r="VWG299" s="3">
        <v>93205</v>
      </c>
      <c r="VWH299" s="3">
        <v>93205</v>
      </c>
      <c r="VWI299" s="3">
        <v>93205</v>
      </c>
      <c r="VWJ299" s="3">
        <v>93205</v>
      </c>
      <c r="VWK299" s="3">
        <v>93205</v>
      </c>
      <c r="VWL299" s="3">
        <v>93205</v>
      </c>
      <c r="VWM299" s="3">
        <v>93205</v>
      </c>
      <c r="VWN299" s="3">
        <v>93205</v>
      </c>
      <c r="VWO299" s="3">
        <v>93205</v>
      </c>
      <c r="VWP299" s="3">
        <v>93205</v>
      </c>
      <c r="VWQ299" s="3">
        <v>93205</v>
      </c>
      <c r="VWR299" s="3">
        <v>93205</v>
      </c>
      <c r="VWS299" s="3">
        <v>93205</v>
      </c>
      <c r="VWT299" s="3">
        <v>93205</v>
      </c>
      <c r="VWU299" s="3">
        <v>93205</v>
      </c>
      <c r="VWV299" s="3">
        <v>93205</v>
      </c>
      <c r="VWW299" s="3">
        <v>93205</v>
      </c>
      <c r="VWX299" s="3">
        <v>93205</v>
      </c>
      <c r="VWY299" s="3">
        <v>93205</v>
      </c>
      <c r="VWZ299" s="3">
        <v>93205</v>
      </c>
      <c r="VXA299" s="3">
        <v>93205</v>
      </c>
      <c r="VXB299" s="3">
        <v>93205</v>
      </c>
      <c r="VXC299" s="3">
        <v>93205</v>
      </c>
      <c r="VXD299" s="3">
        <v>93205</v>
      </c>
      <c r="VXE299" s="3">
        <v>93205</v>
      </c>
      <c r="VXF299" s="3">
        <v>93205</v>
      </c>
      <c r="VXG299" s="3">
        <v>93205</v>
      </c>
      <c r="VXH299" s="3">
        <v>93205</v>
      </c>
      <c r="VXI299" s="3">
        <v>93205</v>
      </c>
      <c r="VXJ299" s="3">
        <v>93205</v>
      </c>
      <c r="VXK299" s="3">
        <v>93205</v>
      </c>
      <c r="VXL299" s="3">
        <v>93205</v>
      </c>
      <c r="VXM299" s="3">
        <v>93205</v>
      </c>
      <c r="VXN299" s="3">
        <v>93205</v>
      </c>
      <c r="VXO299" s="3">
        <v>93205</v>
      </c>
      <c r="VXP299" s="3">
        <v>93205</v>
      </c>
      <c r="VXQ299" s="3">
        <v>93205</v>
      </c>
      <c r="VXR299" s="3">
        <v>93205</v>
      </c>
      <c r="VXS299" s="3">
        <v>93205</v>
      </c>
      <c r="VXT299" s="3">
        <v>93205</v>
      </c>
      <c r="VXU299" s="3">
        <v>93205</v>
      </c>
      <c r="VXV299" s="3">
        <v>93205</v>
      </c>
      <c r="VXW299" s="3">
        <v>93205</v>
      </c>
      <c r="VXX299" s="3">
        <v>93205</v>
      </c>
      <c r="VXY299" s="3">
        <v>93205</v>
      </c>
      <c r="VXZ299" s="3">
        <v>93205</v>
      </c>
      <c r="VYA299" s="3">
        <v>93205</v>
      </c>
      <c r="VYB299" s="3">
        <v>93205</v>
      </c>
      <c r="VYC299" s="3">
        <v>93205</v>
      </c>
      <c r="VYD299" s="3">
        <v>93205</v>
      </c>
      <c r="VYE299" s="3">
        <v>93205</v>
      </c>
      <c r="VYF299" s="3">
        <v>93205</v>
      </c>
      <c r="VYG299" s="3">
        <v>93205</v>
      </c>
      <c r="VYH299" s="3">
        <v>93205</v>
      </c>
      <c r="VYI299" s="3">
        <v>93205</v>
      </c>
      <c r="VYJ299" s="3">
        <v>93205</v>
      </c>
      <c r="VYK299" s="3">
        <v>93205</v>
      </c>
      <c r="VYL299" s="3">
        <v>93205</v>
      </c>
      <c r="VYM299" s="3">
        <v>93205</v>
      </c>
      <c r="VYN299" s="3">
        <v>93205</v>
      </c>
      <c r="VYO299" s="3">
        <v>93205</v>
      </c>
      <c r="VYP299" s="3">
        <v>93205</v>
      </c>
      <c r="VYQ299" s="3">
        <v>93205</v>
      </c>
      <c r="VYR299" s="3">
        <v>93205</v>
      </c>
      <c r="VYS299" s="3">
        <v>93205</v>
      </c>
      <c r="VYT299" s="3">
        <v>93205</v>
      </c>
      <c r="VYU299" s="3">
        <v>93205</v>
      </c>
      <c r="VYV299" s="3">
        <v>93205</v>
      </c>
      <c r="VYW299" s="3">
        <v>93205</v>
      </c>
      <c r="VYX299" s="3">
        <v>93205</v>
      </c>
      <c r="VYY299" s="3">
        <v>93205</v>
      </c>
      <c r="VYZ299" s="3">
        <v>93205</v>
      </c>
      <c r="VZA299" s="3">
        <v>93205</v>
      </c>
      <c r="VZB299" s="3">
        <v>93205</v>
      </c>
      <c r="VZC299" s="3">
        <v>93205</v>
      </c>
      <c r="VZD299" s="3">
        <v>93205</v>
      </c>
      <c r="VZE299" s="3">
        <v>93205</v>
      </c>
      <c r="VZF299" s="3">
        <v>93205</v>
      </c>
      <c r="VZG299" s="3">
        <v>93205</v>
      </c>
      <c r="VZH299" s="3">
        <v>93205</v>
      </c>
      <c r="VZI299" s="3">
        <v>93205</v>
      </c>
      <c r="VZJ299" s="3">
        <v>93205</v>
      </c>
      <c r="VZK299" s="3">
        <v>93205</v>
      </c>
      <c r="VZL299" s="3">
        <v>93205</v>
      </c>
      <c r="VZM299" s="3">
        <v>93205</v>
      </c>
      <c r="VZN299" s="3">
        <v>93205</v>
      </c>
      <c r="VZO299" s="3">
        <v>93205</v>
      </c>
      <c r="VZP299" s="3">
        <v>93205</v>
      </c>
      <c r="VZQ299" s="3">
        <v>93205</v>
      </c>
      <c r="VZR299" s="3">
        <v>93205</v>
      </c>
      <c r="VZS299" s="3">
        <v>93205</v>
      </c>
      <c r="VZT299" s="3">
        <v>93205</v>
      </c>
      <c r="VZU299" s="3">
        <v>93205</v>
      </c>
      <c r="VZV299" s="3">
        <v>93205</v>
      </c>
      <c r="VZW299" s="3">
        <v>93205</v>
      </c>
      <c r="VZX299" s="3">
        <v>93205</v>
      </c>
      <c r="VZY299" s="3">
        <v>93205</v>
      </c>
      <c r="VZZ299" s="3">
        <v>93205</v>
      </c>
      <c r="WAA299" s="3">
        <v>93205</v>
      </c>
      <c r="WAB299" s="3">
        <v>93205</v>
      </c>
      <c r="WAC299" s="3">
        <v>93205</v>
      </c>
      <c r="WAD299" s="3">
        <v>93205</v>
      </c>
      <c r="WAE299" s="3">
        <v>93205</v>
      </c>
      <c r="WAF299" s="3">
        <v>93205</v>
      </c>
      <c r="WAG299" s="3">
        <v>93205</v>
      </c>
      <c r="WAH299" s="3">
        <v>93205</v>
      </c>
      <c r="WAI299" s="3">
        <v>93205</v>
      </c>
      <c r="WAJ299" s="3">
        <v>93205</v>
      </c>
      <c r="WAK299" s="3">
        <v>93205</v>
      </c>
      <c r="WAL299" s="3">
        <v>93205</v>
      </c>
      <c r="WAM299" s="3">
        <v>93205</v>
      </c>
      <c r="WAN299" s="3">
        <v>93205</v>
      </c>
      <c r="WAO299" s="3">
        <v>93205</v>
      </c>
      <c r="WAP299" s="3">
        <v>93205</v>
      </c>
      <c r="WAQ299" s="3">
        <v>93205</v>
      </c>
      <c r="WAR299" s="3">
        <v>93205</v>
      </c>
      <c r="WAS299" s="3">
        <v>93205</v>
      </c>
      <c r="WAT299" s="3">
        <v>93205</v>
      </c>
      <c r="WAU299" s="3">
        <v>93205</v>
      </c>
      <c r="WAV299" s="3">
        <v>93205</v>
      </c>
      <c r="WAW299" s="3">
        <v>93205</v>
      </c>
      <c r="WAX299" s="3">
        <v>93205</v>
      </c>
      <c r="WAY299" s="3">
        <v>93205</v>
      </c>
      <c r="WAZ299" s="3">
        <v>93205</v>
      </c>
      <c r="WBA299" s="3">
        <v>93205</v>
      </c>
      <c r="WBB299" s="3">
        <v>93205</v>
      </c>
      <c r="WBC299" s="3">
        <v>93205</v>
      </c>
      <c r="WBD299" s="3">
        <v>93205</v>
      </c>
      <c r="WBE299" s="3">
        <v>93205</v>
      </c>
      <c r="WBF299" s="3">
        <v>93205</v>
      </c>
      <c r="WBG299" s="3">
        <v>93205</v>
      </c>
      <c r="WBH299" s="3">
        <v>93205</v>
      </c>
      <c r="WBI299" s="3">
        <v>93205</v>
      </c>
      <c r="WBJ299" s="3">
        <v>93205</v>
      </c>
      <c r="WBK299" s="3">
        <v>93205</v>
      </c>
      <c r="WBL299" s="3">
        <v>93205</v>
      </c>
      <c r="WBM299" s="3">
        <v>93205</v>
      </c>
      <c r="WBN299" s="3">
        <v>93205</v>
      </c>
      <c r="WBO299" s="3">
        <v>93205</v>
      </c>
      <c r="WBP299" s="3">
        <v>93205</v>
      </c>
      <c r="WBQ299" s="3">
        <v>93205</v>
      </c>
      <c r="WBR299" s="3">
        <v>93205</v>
      </c>
      <c r="WBS299" s="3">
        <v>93205</v>
      </c>
      <c r="WBT299" s="3">
        <v>93205</v>
      </c>
      <c r="WBU299" s="3">
        <v>93205</v>
      </c>
      <c r="WBV299" s="3">
        <v>93205</v>
      </c>
      <c r="WBW299" s="3">
        <v>93205</v>
      </c>
      <c r="WBX299" s="3">
        <v>93205</v>
      </c>
      <c r="WBY299" s="3">
        <v>93205</v>
      </c>
      <c r="WBZ299" s="3">
        <v>93205</v>
      </c>
      <c r="WCA299" s="3">
        <v>93205</v>
      </c>
      <c r="WCB299" s="3">
        <v>93205</v>
      </c>
      <c r="WCC299" s="3">
        <v>93205</v>
      </c>
      <c r="WCD299" s="3">
        <v>93205</v>
      </c>
      <c r="WCE299" s="3">
        <v>93205</v>
      </c>
      <c r="WCF299" s="3">
        <v>93205</v>
      </c>
      <c r="WCG299" s="3">
        <v>93205</v>
      </c>
      <c r="WCH299" s="3">
        <v>93205</v>
      </c>
      <c r="WCI299" s="3">
        <v>93205</v>
      </c>
      <c r="WCJ299" s="3">
        <v>93205</v>
      </c>
      <c r="WCK299" s="3">
        <v>93205</v>
      </c>
      <c r="WCL299" s="3">
        <v>93205</v>
      </c>
      <c r="WCM299" s="3">
        <v>93205</v>
      </c>
      <c r="WCN299" s="3">
        <v>93205</v>
      </c>
      <c r="WCO299" s="3">
        <v>93205</v>
      </c>
      <c r="WCP299" s="3">
        <v>93205</v>
      </c>
      <c r="WCQ299" s="3">
        <v>93205</v>
      </c>
      <c r="WCR299" s="3">
        <v>93205</v>
      </c>
      <c r="WCS299" s="3">
        <v>93205</v>
      </c>
      <c r="WCT299" s="3">
        <v>93205</v>
      </c>
      <c r="WCU299" s="3">
        <v>93205</v>
      </c>
      <c r="WCV299" s="3">
        <v>93205</v>
      </c>
      <c r="WCW299" s="3">
        <v>93205</v>
      </c>
      <c r="WCX299" s="3">
        <v>93205</v>
      </c>
      <c r="WCY299" s="3">
        <v>93205</v>
      </c>
      <c r="WCZ299" s="3">
        <v>93205</v>
      </c>
      <c r="WDA299" s="3">
        <v>93205</v>
      </c>
      <c r="WDB299" s="3">
        <v>93205</v>
      </c>
      <c r="WDC299" s="3">
        <v>93205</v>
      </c>
      <c r="WDD299" s="3">
        <v>93205</v>
      </c>
      <c r="WDE299" s="3">
        <v>93205</v>
      </c>
      <c r="WDF299" s="3">
        <v>93205</v>
      </c>
      <c r="WDG299" s="3">
        <v>93205</v>
      </c>
      <c r="WDH299" s="3">
        <v>93205</v>
      </c>
      <c r="WDI299" s="3">
        <v>93205</v>
      </c>
      <c r="WDJ299" s="3">
        <v>93205</v>
      </c>
      <c r="WDK299" s="3">
        <v>93205</v>
      </c>
      <c r="WDL299" s="3">
        <v>93205</v>
      </c>
      <c r="WDM299" s="3">
        <v>93205</v>
      </c>
      <c r="WDN299" s="3">
        <v>93205</v>
      </c>
      <c r="WDO299" s="3">
        <v>93205</v>
      </c>
      <c r="WDP299" s="3">
        <v>93205</v>
      </c>
      <c r="WDQ299" s="3">
        <v>93205</v>
      </c>
      <c r="WDR299" s="3">
        <v>93205</v>
      </c>
      <c r="WDS299" s="3">
        <v>93205</v>
      </c>
      <c r="WDT299" s="3">
        <v>93205</v>
      </c>
      <c r="WDU299" s="3">
        <v>93205</v>
      </c>
      <c r="WDV299" s="3">
        <v>93205</v>
      </c>
      <c r="WDW299" s="3">
        <v>93205</v>
      </c>
      <c r="WDX299" s="3">
        <v>93205</v>
      </c>
      <c r="WDY299" s="3">
        <v>93205</v>
      </c>
      <c r="WDZ299" s="3">
        <v>93205</v>
      </c>
      <c r="WEA299" s="3">
        <v>93205</v>
      </c>
      <c r="WEB299" s="3">
        <v>93205</v>
      </c>
      <c r="WEC299" s="3">
        <v>93205</v>
      </c>
      <c r="WED299" s="3">
        <v>93205</v>
      </c>
      <c r="WEE299" s="3">
        <v>93205</v>
      </c>
      <c r="WEF299" s="3">
        <v>93205</v>
      </c>
      <c r="WEG299" s="3">
        <v>93205</v>
      </c>
      <c r="WEH299" s="3">
        <v>93205</v>
      </c>
      <c r="WEI299" s="3">
        <v>93205</v>
      </c>
      <c r="WEJ299" s="3">
        <v>93205</v>
      </c>
      <c r="WEK299" s="3">
        <v>93205</v>
      </c>
      <c r="WEL299" s="3">
        <v>93205</v>
      </c>
      <c r="WEM299" s="3">
        <v>93205</v>
      </c>
      <c r="WEN299" s="3">
        <v>93205</v>
      </c>
      <c r="WEO299" s="3">
        <v>93205</v>
      </c>
      <c r="WEP299" s="3">
        <v>93205</v>
      </c>
      <c r="WEQ299" s="3">
        <v>93205</v>
      </c>
      <c r="WER299" s="3">
        <v>93205</v>
      </c>
      <c r="WES299" s="3">
        <v>93205</v>
      </c>
      <c r="WET299" s="3">
        <v>93205</v>
      </c>
      <c r="WEU299" s="3">
        <v>93205</v>
      </c>
      <c r="WEV299" s="3">
        <v>93205</v>
      </c>
      <c r="WEW299" s="3">
        <v>93205</v>
      </c>
      <c r="WEX299" s="3">
        <v>93205</v>
      </c>
      <c r="WEY299" s="3">
        <v>93205</v>
      </c>
      <c r="WEZ299" s="3">
        <v>93205</v>
      </c>
      <c r="WFA299" s="3">
        <v>93205</v>
      </c>
      <c r="WFB299" s="3">
        <v>93205</v>
      </c>
      <c r="WFC299" s="3">
        <v>93205</v>
      </c>
      <c r="WFD299" s="3">
        <v>93205</v>
      </c>
      <c r="WFE299" s="3">
        <v>93205</v>
      </c>
      <c r="WFF299" s="3">
        <v>93205</v>
      </c>
      <c r="WFG299" s="3">
        <v>93205</v>
      </c>
      <c r="WFH299" s="3">
        <v>93205</v>
      </c>
      <c r="WFI299" s="3">
        <v>93205</v>
      </c>
      <c r="WFJ299" s="3">
        <v>93205</v>
      </c>
      <c r="WFK299" s="3">
        <v>93205</v>
      </c>
      <c r="WFL299" s="3">
        <v>93205</v>
      </c>
      <c r="WFM299" s="3">
        <v>93205</v>
      </c>
      <c r="WFN299" s="3">
        <v>93205</v>
      </c>
      <c r="WFO299" s="3">
        <v>93205</v>
      </c>
      <c r="WFP299" s="3">
        <v>93205</v>
      </c>
      <c r="WFQ299" s="3">
        <v>93205</v>
      </c>
      <c r="WFR299" s="3">
        <v>93205</v>
      </c>
      <c r="WFS299" s="3">
        <v>93205</v>
      </c>
      <c r="WFT299" s="3">
        <v>93205</v>
      </c>
      <c r="WFU299" s="3">
        <v>93205</v>
      </c>
      <c r="WFV299" s="3">
        <v>93205</v>
      </c>
      <c r="WFW299" s="3">
        <v>93205</v>
      </c>
      <c r="WFX299" s="3">
        <v>93205</v>
      </c>
      <c r="WFY299" s="3">
        <v>93205</v>
      </c>
      <c r="WFZ299" s="3">
        <v>93205</v>
      </c>
      <c r="WGA299" s="3">
        <v>93205</v>
      </c>
      <c r="WGB299" s="3">
        <v>93205</v>
      </c>
      <c r="WGC299" s="3">
        <v>93205</v>
      </c>
      <c r="WGD299" s="3">
        <v>93205</v>
      </c>
      <c r="WGE299" s="3">
        <v>93205</v>
      </c>
      <c r="WGF299" s="3">
        <v>93205</v>
      </c>
      <c r="WGG299" s="3">
        <v>93205</v>
      </c>
      <c r="WGH299" s="3">
        <v>93205</v>
      </c>
      <c r="WGI299" s="3">
        <v>93205</v>
      </c>
      <c r="WGJ299" s="3">
        <v>93205</v>
      </c>
      <c r="WGK299" s="3">
        <v>93205</v>
      </c>
      <c r="WGL299" s="3">
        <v>93205</v>
      </c>
      <c r="WGM299" s="3">
        <v>93205</v>
      </c>
      <c r="WGN299" s="3">
        <v>93205</v>
      </c>
      <c r="WGO299" s="3">
        <v>93205</v>
      </c>
      <c r="WGP299" s="3">
        <v>93205</v>
      </c>
      <c r="WGQ299" s="3">
        <v>93205</v>
      </c>
      <c r="WGR299" s="3">
        <v>93205</v>
      </c>
      <c r="WGS299" s="3">
        <v>93205</v>
      </c>
      <c r="WGT299" s="3">
        <v>93205</v>
      </c>
      <c r="WGU299" s="3">
        <v>93205</v>
      </c>
      <c r="WGV299" s="3">
        <v>93205</v>
      </c>
      <c r="WGW299" s="3">
        <v>93205</v>
      </c>
      <c r="WGX299" s="3">
        <v>93205</v>
      </c>
      <c r="WGY299" s="3">
        <v>93205</v>
      </c>
      <c r="WGZ299" s="3">
        <v>93205</v>
      </c>
      <c r="WHA299" s="3">
        <v>93205</v>
      </c>
      <c r="WHB299" s="3">
        <v>93205</v>
      </c>
      <c r="WHC299" s="3">
        <v>93205</v>
      </c>
      <c r="WHD299" s="3">
        <v>93205</v>
      </c>
      <c r="WHE299" s="3">
        <v>93205</v>
      </c>
      <c r="WHF299" s="3">
        <v>93205</v>
      </c>
      <c r="WHG299" s="3">
        <v>93205</v>
      </c>
      <c r="WHH299" s="3">
        <v>93205</v>
      </c>
      <c r="WHI299" s="3">
        <v>93205</v>
      </c>
      <c r="WHJ299" s="3">
        <v>93205</v>
      </c>
      <c r="WHK299" s="3">
        <v>93205</v>
      </c>
      <c r="WHL299" s="3">
        <v>93205</v>
      </c>
      <c r="WHM299" s="3">
        <v>93205</v>
      </c>
      <c r="WHN299" s="3">
        <v>93205</v>
      </c>
      <c r="WHO299" s="3">
        <v>93205</v>
      </c>
      <c r="WHP299" s="3">
        <v>93205</v>
      </c>
      <c r="WHQ299" s="3">
        <v>93205</v>
      </c>
      <c r="WHR299" s="3">
        <v>93205</v>
      </c>
      <c r="WHS299" s="3">
        <v>93205</v>
      </c>
      <c r="WHT299" s="3">
        <v>93205</v>
      </c>
      <c r="WHU299" s="3">
        <v>93205</v>
      </c>
      <c r="WHV299" s="3">
        <v>93205</v>
      </c>
      <c r="WHW299" s="3">
        <v>93205</v>
      </c>
      <c r="WHX299" s="3">
        <v>93205</v>
      </c>
      <c r="WHY299" s="3">
        <v>93205</v>
      </c>
      <c r="WHZ299" s="3">
        <v>93205</v>
      </c>
      <c r="WIA299" s="3">
        <v>93205</v>
      </c>
      <c r="WIB299" s="3">
        <v>93205</v>
      </c>
      <c r="WIC299" s="3">
        <v>93205</v>
      </c>
      <c r="WID299" s="3">
        <v>93205</v>
      </c>
      <c r="WIE299" s="3">
        <v>93205</v>
      </c>
      <c r="WIF299" s="3">
        <v>93205</v>
      </c>
      <c r="WIG299" s="3">
        <v>93205</v>
      </c>
      <c r="WIH299" s="3">
        <v>93205</v>
      </c>
      <c r="WII299" s="3">
        <v>93205</v>
      </c>
      <c r="WIJ299" s="3">
        <v>93205</v>
      </c>
      <c r="WIK299" s="3">
        <v>93205</v>
      </c>
      <c r="WIL299" s="3">
        <v>93205</v>
      </c>
      <c r="WIM299" s="3">
        <v>93205</v>
      </c>
      <c r="WIN299" s="3">
        <v>93205</v>
      </c>
      <c r="WIO299" s="3">
        <v>93205</v>
      </c>
      <c r="WIP299" s="3">
        <v>93205</v>
      </c>
      <c r="WIQ299" s="3">
        <v>93205</v>
      </c>
      <c r="WIR299" s="3">
        <v>93205</v>
      </c>
      <c r="WIS299" s="3">
        <v>93205</v>
      </c>
      <c r="WIT299" s="3">
        <v>93205</v>
      </c>
      <c r="WIU299" s="3">
        <v>93205</v>
      </c>
      <c r="WIV299" s="3">
        <v>93205</v>
      </c>
      <c r="WIW299" s="3">
        <v>93205</v>
      </c>
      <c r="WIX299" s="3">
        <v>93205</v>
      </c>
      <c r="WIY299" s="3">
        <v>93205</v>
      </c>
      <c r="WIZ299" s="3">
        <v>93205</v>
      </c>
      <c r="WJA299" s="3">
        <v>93205</v>
      </c>
      <c r="WJB299" s="3">
        <v>93205</v>
      </c>
      <c r="WJC299" s="3">
        <v>93205</v>
      </c>
      <c r="WJD299" s="3">
        <v>93205</v>
      </c>
      <c r="WJE299" s="3">
        <v>93205</v>
      </c>
      <c r="WJF299" s="3">
        <v>93205</v>
      </c>
      <c r="WJG299" s="3">
        <v>93205</v>
      </c>
      <c r="WJH299" s="3">
        <v>93205</v>
      </c>
      <c r="WJI299" s="3">
        <v>93205</v>
      </c>
      <c r="WJJ299" s="3">
        <v>93205</v>
      </c>
      <c r="WJK299" s="3">
        <v>93205</v>
      </c>
      <c r="WJL299" s="3">
        <v>93205</v>
      </c>
      <c r="WJM299" s="3">
        <v>93205</v>
      </c>
      <c r="WJN299" s="3">
        <v>93205</v>
      </c>
      <c r="WJO299" s="3">
        <v>93205</v>
      </c>
      <c r="WJP299" s="3">
        <v>93205</v>
      </c>
      <c r="WJQ299" s="3">
        <v>93205</v>
      </c>
      <c r="WJR299" s="3">
        <v>93205</v>
      </c>
      <c r="WJS299" s="3">
        <v>93205</v>
      </c>
      <c r="WJT299" s="3">
        <v>93205</v>
      </c>
      <c r="WJU299" s="3">
        <v>93205</v>
      </c>
      <c r="WJV299" s="3">
        <v>93205</v>
      </c>
      <c r="WJW299" s="3">
        <v>93205</v>
      </c>
      <c r="WJX299" s="3">
        <v>93205</v>
      </c>
      <c r="WJY299" s="3">
        <v>93205</v>
      </c>
      <c r="WJZ299" s="3">
        <v>93205</v>
      </c>
      <c r="WKA299" s="3">
        <v>93205</v>
      </c>
      <c r="WKB299" s="3">
        <v>93205</v>
      </c>
      <c r="WKC299" s="3">
        <v>93205</v>
      </c>
      <c r="WKD299" s="3">
        <v>93205</v>
      </c>
      <c r="WKE299" s="3">
        <v>93205</v>
      </c>
      <c r="WKF299" s="3">
        <v>93205</v>
      </c>
      <c r="WKG299" s="3">
        <v>93205</v>
      </c>
      <c r="WKH299" s="3">
        <v>93205</v>
      </c>
      <c r="WKI299" s="3">
        <v>93205</v>
      </c>
      <c r="WKJ299" s="3">
        <v>93205</v>
      </c>
      <c r="WKK299" s="3">
        <v>93205</v>
      </c>
      <c r="WKL299" s="3">
        <v>93205</v>
      </c>
      <c r="WKM299" s="3">
        <v>93205</v>
      </c>
      <c r="WKN299" s="3">
        <v>93205</v>
      </c>
      <c r="WKO299" s="3">
        <v>93205</v>
      </c>
      <c r="WKP299" s="3">
        <v>93205</v>
      </c>
      <c r="WKQ299" s="3">
        <v>93205</v>
      </c>
      <c r="WKR299" s="3">
        <v>93205</v>
      </c>
      <c r="WKS299" s="3">
        <v>93205</v>
      </c>
      <c r="WKT299" s="3">
        <v>93205</v>
      </c>
      <c r="WKU299" s="3">
        <v>93205</v>
      </c>
      <c r="WKV299" s="3">
        <v>93205</v>
      </c>
      <c r="WKW299" s="3">
        <v>93205</v>
      </c>
      <c r="WKX299" s="3">
        <v>93205</v>
      </c>
      <c r="WKY299" s="3">
        <v>93205</v>
      </c>
      <c r="WKZ299" s="3">
        <v>93205</v>
      </c>
      <c r="WLA299" s="3">
        <v>93205</v>
      </c>
      <c r="WLB299" s="3">
        <v>93205</v>
      </c>
      <c r="WLC299" s="3">
        <v>93205</v>
      </c>
      <c r="WLD299" s="3">
        <v>93205</v>
      </c>
      <c r="WLE299" s="3">
        <v>93205</v>
      </c>
      <c r="WLF299" s="3">
        <v>93205</v>
      </c>
      <c r="WLG299" s="3">
        <v>93205</v>
      </c>
      <c r="WLH299" s="3">
        <v>93205</v>
      </c>
      <c r="WLI299" s="3">
        <v>93205</v>
      </c>
      <c r="WLJ299" s="3">
        <v>93205</v>
      </c>
      <c r="WLK299" s="3">
        <v>93205</v>
      </c>
      <c r="WLL299" s="3">
        <v>93205</v>
      </c>
      <c r="WLM299" s="3">
        <v>93205</v>
      </c>
      <c r="WLN299" s="3">
        <v>93205</v>
      </c>
      <c r="WLO299" s="3">
        <v>93205</v>
      </c>
      <c r="WLP299" s="3">
        <v>93205</v>
      </c>
      <c r="WLQ299" s="3">
        <v>93205</v>
      </c>
      <c r="WLR299" s="3">
        <v>93205</v>
      </c>
      <c r="WLS299" s="3">
        <v>93205</v>
      </c>
      <c r="WLT299" s="3">
        <v>93205</v>
      </c>
      <c r="WLU299" s="3">
        <v>93205</v>
      </c>
      <c r="WLV299" s="3">
        <v>93205</v>
      </c>
      <c r="WLW299" s="3">
        <v>93205</v>
      </c>
      <c r="WLX299" s="3">
        <v>93205</v>
      </c>
      <c r="WLY299" s="3">
        <v>93205</v>
      </c>
      <c r="WLZ299" s="3">
        <v>93205</v>
      </c>
      <c r="WMA299" s="3">
        <v>93205</v>
      </c>
      <c r="WMB299" s="3">
        <v>93205</v>
      </c>
      <c r="WMC299" s="3">
        <v>93205</v>
      </c>
      <c r="WMD299" s="3">
        <v>93205</v>
      </c>
      <c r="WME299" s="3">
        <v>93205</v>
      </c>
      <c r="WMF299" s="3">
        <v>93205</v>
      </c>
      <c r="WMG299" s="3">
        <v>93205</v>
      </c>
      <c r="WMH299" s="3">
        <v>93205</v>
      </c>
      <c r="WMI299" s="3">
        <v>93205</v>
      </c>
      <c r="WMJ299" s="3">
        <v>93205</v>
      </c>
      <c r="WMK299" s="3">
        <v>93205</v>
      </c>
      <c r="WML299" s="3">
        <v>93205</v>
      </c>
      <c r="WMM299" s="3">
        <v>93205</v>
      </c>
      <c r="WMN299" s="3">
        <v>93205</v>
      </c>
      <c r="WMO299" s="3">
        <v>93205</v>
      </c>
      <c r="WMP299" s="3">
        <v>93205</v>
      </c>
      <c r="WMQ299" s="3">
        <v>93205</v>
      </c>
      <c r="WMR299" s="3">
        <v>93205</v>
      </c>
      <c r="WMS299" s="3">
        <v>93205</v>
      </c>
      <c r="WMT299" s="3">
        <v>93205</v>
      </c>
      <c r="WMU299" s="3">
        <v>93205</v>
      </c>
      <c r="WMV299" s="3">
        <v>93205</v>
      </c>
      <c r="WMW299" s="3">
        <v>93205</v>
      </c>
      <c r="WMX299" s="3">
        <v>93205</v>
      </c>
      <c r="WMY299" s="3">
        <v>93205</v>
      </c>
      <c r="WMZ299" s="3">
        <v>93205</v>
      </c>
      <c r="WNA299" s="3">
        <v>93205</v>
      </c>
      <c r="WNB299" s="3">
        <v>93205</v>
      </c>
      <c r="WNC299" s="3">
        <v>93205</v>
      </c>
      <c r="WND299" s="3">
        <v>93205</v>
      </c>
      <c r="WNE299" s="3">
        <v>93205</v>
      </c>
      <c r="WNF299" s="3">
        <v>93205</v>
      </c>
      <c r="WNG299" s="3">
        <v>93205</v>
      </c>
      <c r="WNH299" s="3">
        <v>93205</v>
      </c>
      <c r="WNI299" s="3">
        <v>93205</v>
      </c>
      <c r="WNJ299" s="3">
        <v>93205</v>
      </c>
      <c r="WNK299" s="3">
        <v>93205</v>
      </c>
      <c r="WNL299" s="3">
        <v>93205</v>
      </c>
      <c r="WNM299" s="3">
        <v>93205</v>
      </c>
      <c r="WNN299" s="3">
        <v>93205</v>
      </c>
      <c r="WNO299" s="3">
        <v>93205</v>
      </c>
      <c r="WNP299" s="3">
        <v>93205</v>
      </c>
      <c r="WNQ299" s="3">
        <v>93205</v>
      </c>
      <c r="WNR299" s="3">
        <v>93205</v>
      </c>
      <c r="WNS299" s="3">
        <v>93205</v>
      </c>
      <c r="WNT299" s="3">
        <v>93205</v>
      </c>
      <c r="WNU299" s="3">
        <v>93205</v>
      </c>
      <c r="WNV299" s="3">
        <v>93205</v>
      </c>
      <c r="WNW299" s="3">
        <v>93205</v>
      </c>
      <c r="WNX299" s="3">
        <v>93205</v>
      </c>
      <c r="WNY299" s="3">
        <v>93205</v>
      </c>
      <c r="WNZ299" s="3">
        <v>93205</v>
      </c>
      <c r="WOA299" s="3">
        <v>93205</v>
      </c>
      <c r="WOB299" s="3">
        <v>93205</v>
      </c>
      <c r="WOC299" s="3">
        <v>93205</v>
      </c>
      <c r="WOD299" s="3">
        <v>93205</v>
      </c>
      <c r="WOE299" s="3">
        <v>93205</v>
      </c>
      <c r="WOF299" s="3">
        <v>93205</v>
      </c>
      <c r="WOG299" s="3">
        <v>93205</v>
      </c>
      <c r="WOH299" s="3">
        <v>93205</v>
      </c>
      <c r="WOI299" s="3">
        <v>93205</v>
      </c>
      <c r="WOJ299" s="3">
        <v>93205</v>
      </c>
      <c r="WOK299" s="3">
        <v>93205</v>
      </c>
      <c r="WOL299" s="3">
        <v>93205</v>
      </c>
      <c r="WOM299" s="3">
        <v>93205</v>
      </c>
      <c r="WON299" s="3">
        <v>93205</v>
      </c>
      <c r="WOO299" s="3">
        <v>93205</v>
      </c>
      <c r="WOP299" s="3">
        <v>93205</v>
      </c>
      <c r="WOQ299" s="3">
        <v>93205</v>
      </c>
      <c r="WOR299" s="3">
        <v>93205</v>
      </c>
      <c r="WOS299" s="3">
        <v>93205</v>
      </c>
      <c r="WOT299" s="3">
        <v>93205</v>
      </c>
      <c r="WOU299" s="3">
        <v>93205</v>
      </c>
      <c r="WOV299" s="3">
        <v>93205</v>
      </c>
      <c r="WOW299" s="3">
        <v>93205</v>
      </c>
      <c r="WOX299" s="3">
        <v>93205</v>
      </c>
      <c r="WOY299" s="3">
        <v>93205</v>
      </c>
      <c r="WOZ299" s="3">
        <v>93205</v>
      </c>
      <c r="WPA299" s="3">
        <v>93205</v>
      </c>
      <c r="WPB299" s="3">
        <v>93205</v>
      </c>
      <c r="WPC299" s="3">
        <v>93205</v>
      </c>
      <c r="WPD299" s="3">
        <v>93205</v>
      </c>
      <c r="WPE299" s="3">
        <v>93205</v>
      </c>
      <c r="WPF299" s="3">
        <v>93205</v>
      </c>
      <c r="WPG299" s="3">
        <v>93205</v>
      </c>
      <c r="WPH299" s="3">
        <v>93205</v>
      </c>
      <c r="WPI299" s="3">
        <v>93205</v>
      </c>
      <c r="WPJ299" s="3">
        <v>93205</v>
      </c>
      <c r="WPK299" s="3">
        <v>93205</v>
      </c>
      <c r="WPL299" s="3">
        <v>93205</v>
      </c>
      <c r="WPM299" s="3">
        <v>93205</v>
      </c>
      <c r="WPN299" s="3">
        <v>93205</v>
      </c>
      <c r="WPO299" s="3">
        <v>93205</v>
      </c>
      <c r="WPP299" s="3">
        <v>93205</v>
      </c>
      <c r="WPQ299" s="3">
        <v>93205</v>
      </c>
      <c r="WPR299" s="3">
        <v>93205</v>
      </c>
      <c r="WPS299" s="3">
        <v>93205</v>
      </c>
      <c r="WPT299" s="3">
        <v>93205</v>
      </c>
      <c r="WPU299" s="3">
        <v>93205</v>
      </c>
      <c r="WPV299" s="3">
        <v>93205</v>
      </c>
      <c r="WPW299" s="3">
        <v>93205</v>
      </c>
      <c r="WPX299" s="3">
        <v>93205</v>
      </c>
      <c r="WPY299" s="3">
        <v>93205</v>
      </c>
      <c r="WPZ299" s="3">
        <v>93205</v>
      </c>
      <c r="WQA299" s="3">
        <v>93205</v>
      </c>
      <c r="WQB299" s="3">
        <v>93205</v>
      </c>
      <c r="WQC299" s="3">
        <v>93205</v>
      </c>
      <c r="WQD299" s="3">
        <v>93205</v>
      </c>
      <c r="WQE299" s="3">
        <v>93205</v>
      </c>
      <c r="WQF299" s="3">
        <v>93205</v>
      </c>
      <c r="WQG299" s="3">
        <v>93205</v>
      </c>
      <c r="WQH299" s="3">
        <v>93205</v>
      </c>
      <c r="WQI299" s="3">
        <v>93205</v>
      </c>
      <c r="WQJ299" s="3">
        <v>93205</v>
      </c>
      <c r="WQK299" s="3">
        <v>93205</v>
      </c>
      <c r="WQL299" s="3">
        <v>93205</v>
      </c>
      <c r="WQM299" s="3">
        <v>93205</v>
      </c>
      <c r="WQN299" s="3">
        <v>93205</v>
      </c>
      <c r="WQO299" s="3">
        <v>93205</v>
      </c>
      <c r="WQP299" s="3">
        <v>93205</v>
      </c>
      <c r="WQQ299" s="3">
        <v>93205</v>
      </c>
      <c r="WQR299" s="3">
        <v>93205</v>
      </c>
      <c r="WQS299" s="3">
        <v>93205</v>
      </c>
      <c r="WQT299" s="3">
        <v>93205</v>
      </c>
      <c r="WQU299" s="3">
        <v>93205</v>
      </c>
      <c r="WQV299" s="3">
        <v>93205</v>
      </c>
      <c r="WQW299" s="3">
        <v>93205</v>
      </c>
      <c r="WQX299" s="3">
        <v>93205</v>
      </c>
      <c r="WQY299" s="3">
        <v>93205</v>
      </c>
      <c r="WQZ299" s="3">
        <v>93205</v>
      </c>
      <c r="WRA299" s="3">
        <v>93205</v>
      </c>
      <c r="WRB299" s="3">
        <v>93205</v>
      </c>
      <c r="WRC299" s="3">
        <v>93205</v>
      </c>
      <c r="WRD299" s="3">
        <v>93205</v>
      </c>
      <c r="WRE299" s="3">
        <v>93205</v>
      </c>
      <c r="WRF299" s="3">
        <v>93205</v>
      </c>
      <c r="WRG299" s="3">
        <v>93205</v>
      </c>
      <c r="WRH299" s="3">
        <v>93205</v>
      </c>
      <c r="WRI299" s="3">
        <v>93205</v>
      </c>
      <c r="WRJ299" s="3">
        <v>93205</v>
      </c>
      <c r="WRK299" s="3">
        <v>93205</v>
      </c>
      <c r="WRL299" s="3">
        <v>93205</v>
      </c>
      <c r="WRM299" s="3">
        <v>93205</v>
      </c>
      <c r="WRN299" s="3">
        <v>93205</v>
      </c>
      <c r="WRO299" s="3">
        <v>93205</v>
      </c>
      <c r="WRP299" s="3">
        <v>93205</v>
      </c>
      <c r="WRQ299" s="3">
        <v>93205</v>
      </c>
      <c r="WRR299" s="3">
        <v>93205</v>
      </c>
      <c r="WRS299" s="3">
        <v>93205</v>
      </c>
      <c r="WRT299" s="3">
        <v>93205</v>
      </c>
      <c r="WRU299" s="3">
        <v>93205</v>
      </c>
      <c r="WRV299" s="3">
        <v>93205</v>
      </c>
      <c r="WRW299" s="3">
        <v>93205</v>
      </c>
      <c r="WRX299" s="3">
        <v>93205</v>
      </c>
      <c r="WRY299" s="3">
        <v>93205</v>
      </c>
      <c r="WRZ299" s="3">
        <v>93205</v>
      </c>
      <c r="WSA299" s="3">
        <v>93205</v>
      </c>
      <c r="WSB299" s="3">
        <v>93205</v>
      </c>
      <c r="WSC299" s="3">
        <v>93205</v>
      </c>
      <c r="WSD299" s="3">
        <v>93205</v>
      </c>
      <c r="WSE299" s="3">
        <v>93205</v>
      </c>
      <c r="WSF299" s="3">
        <v>93205</v>
      </c>
      <c r="WSG299" s="3">
        <v>93205</v>
      </c>
      <c r="WSH299" s="3">
        <v>93205</v>
      </c>
      <c r="WSI299" s="3">
        <v>93205</v>
      </c>
      <c r="WSJ299" s="3">
        <v>93205</v>
      </c>
      <c r="WSK299" s="3">
        <v>93205</v>
      </c>
      <c r="WSL299" s="3">
        <v>93205</v>
      </c>
      <c r="WSM299" s="3">
        <v>93205</v>
      </c>
      <c r="WSN299" s="3">
        <v>93205</v>
      </c>
      <c r="WSO299" s="3">
        <v>93205</v>
      </c>
      <c r="WSP299" s="3">
        <v>93205</v>
      </c>
      <c r="WSQ299" s="3">
        <v>93205</v>
      </c>
      <c r="WSR299" s="3">
        <v>93205</v>
      </c>
      <c r="WSS299" s="3">
        <v>93205</v>
      </c>
      <c r="WST299" s="3">
        <v>93205</v>
      </c>
      <c r="WSU299" s="3">
        <v>93205</v>
      </c>
      <c r="WSV299" s="3">
        <v>93205</v>
      </c>
      <c r="WSW299" s="3">
        <v>93205</v>
      </c>
      <c r="WSX299" s="3">
        <v>93205</v>
      </c>
      <c r="WSY299" s="3">
        <v>93205</v>
      </c>
      <c r="WSZ299" s="3">
        <v>93205</v>
      </c>
      <c r="WTA299" s="3">
        <v>93205</v>
      </c>
      <c r="WTB299" s="3">
        <v>93205</v>
      </c>
      <c r="WTC299" s="3">
        <v>93205</v>
      </c>
      <c r="WTD299" s="3">
        <v>93205</v>
      </c>
      <c r="WTE299" s="3">
        <v>93205</v>
      </c>
      <c r="WTF299" s="3">
        <v>93205</v>
      </c>
      <c r="WTG299" s="3">
        <v>93205</v>
      </c>
      <c r="WTH299" s="3">
        <v>93205</v>
      </c>
      <c r="WTI299" s="3">
        <v>93205</v>
      </c>
      <c r="WTJ299" s="3">
        <v>93205</v>
      </c>
      <c r="WTK299" s="3">
        <v>93205</v>
      </c>
      <c r="WTL299" s="3">
        <v>93205</v>
      </c>
      <c r="WTM299" s="3">
        <v>93205</v>
      </c>
      <c r="WTN299" s="3">
        <v>93205</v>
      </c>
      <c r="WTO299" s="3">
        <v>93205</v>
      </c>
      <c r="WTP299" s="3">
        <v>93205</v>
      </c>
      <c r="WTQ299" s="3">
        <v>93205</v>
      </c>
      <c r="WTR299" s="3">
        <v>93205</v>
      </c>
      <c r="WTS299" s="3">
        <v>93205</v>
      </c>
      <c r="WTT299" s="3">
        <v>93205</v>
      </c>
      <c r="WTU299" s="3">
        <v>93205</v>
      </c>
      <c r="WTV299" s="3">
        <v>93205</v>
      </c>
      <c r="WTW299" s="3">
        <v>93205</v>
      </c>
      <c r="WTX299" s="3">
        <v>93205</v>
      </c>
      <c r="WTY299" s="3">
        <v>93205</v>
      </c>
      <c r="WTZ299" s="3">
        <v>93205</v>
      </c>
      <c r="WUA299" s="3">
        <v>93205</v>
      </c>
      <c r="WUB299" s="3">
        <v>93205</v>
      </c>
      <c r="WUC299" s="3">
        <v>93205</v>
      </c>
      <c r="WUD299" s="3">
        <v>93205</v>
      </c>
      <c r="WUE299" s="3">
        <v>93205</v>
      </c>
      <c r="WUF299" s="3">
        <v>93205</v>
      </c>
      <c r="WUG299" s="3">
        <v>93205</v>
      </c>
      <c r="WUH299" s="3">
        <v>93205</v>
      </c>
      <c r="WUI299" s="3">
        <v>93205</v>
      </c>
      <c r="WUJ299" s="3">
        <v>93205</v>
      </c>
      <c r="WUK299" s="3">
        <v>93205</v>
      </c>
      <c r="WUL299" s="3">
        <v>93205</v>
      </c>
      <c r="WUM299" s="3">
        <v>93205</v>
      </c>
      <c r="WUN299" s="3">
        <v>93205</v>
      </c>
      <c r="WUO299" s="3">
        <v>93205</v>
      </c>
      <c r="WUP299" s="3">
        <v>93205</v>
      </c>
      <c r="WUQ299" s="3">
        <v>93205</v>
      </c>
      <c r="WUR299" s="3">
        <v>93205</v>
      </c>
      <c r="WUS299" s="3">
        <v>93205</v>
      </c>
      <c r="WUT299" s="3">
        <v>93205</v>
      </c>
      <c r="WUU299" s="3">
        <v>93205</v>
      </c>
      <c r="WUV299" s="3">
        <v>93205</v>
      </c>
      <c r="WUW299" s="3">
        <v>93205</v>
      </c>
      <c r="WUX299" s="3">
        <v>93205</v>
      </c>
      <c r="WUY299" s="3">
        <v>93205</v>
      </c>
      <c r="WUZ299" s="3">
        <v>93205</v>
      </c>
      <c r="WVA299" s="3">
        <v>93205</v>
      </c>
      <c r="WVB299" s="3">
        <v>93205</v>
      </c>
      <c r="WVC299" s="3">
        <v>93205</v>
      </c>
      <c r="WVD299" s="3">
        <v>93205</v>
      </c>
      <c r="WVE299" s="3">
        <v>93205</v>
      </c>
      <c r="WVF299" s="3">
        <v>93205</v>
      </c>
      <c r="WVG299" s="3">
        <v>93205</v>
      </c>
      <c r="WVH299" s="3">
        <v>93205</v>
      </c>
      <c r="WVI299" s="3">
        <v>93205</v>
      </c>
      <c r="WVJ299" s="3">
        <v>93205</v>
      </c>
      <c r="WVK299" s="3">
        <v>93205</v>
      </c>
      <c r="WVL299" s="3">
        <v>93205</v>
      </c>
      <c r="WVM299" s="3">
        <v>93205</v>
      </c>
      <c r="WVN299" s="3">
        <v>93205</v>
      </c>
      <c r="WVO299" s="3">
        <v>93205</v>
      </c>
      <c r="WVP299" s="3">
        <v>93205</v>
      </c>
      <c r="WVQ299" s="3">
        <v>93205</v>
      </c>
      <c r="WVR299" s="3">
        <v>93205</v>
      </c>
      <c r="WVS299" s="3">
        <v>93205</v>
      </c>
      <c r="WVT299" s="3">
        <v>93205</v>
      </c>
      <c r="WVU299" s="3">
        <v>93205</v>
      </c>
      <c r="WVV299" s="3">
        <v>93205</v>
      </c>
      <c r="WVW299" s="3">
        <v>93205</v>
      </c>
      <c r="WVX299" s="3">
        <v>93205</v>
      </c>
      <c r="WVY299" s="3">
        <v>93205</v>
      </c>
      <c r="WVZ299" s="3">
        <v>93205</v>
      </c>
      <c r="WWA299" s="3">
        <v>93205</v>
      </c>
      <c r="WWB299" s="3">
        <v>93205</v>
      </c>
      <c r="WWC299" s="3">
        <v>93205</v>
      </c>
      <c r="WWD299" s="3">
        <v>93205</v>
      </c>
      <c r="WWE299" s="3">
        <v>93205</v>
      </c>
      <c r="WWF299" s="3">
        <v>93205</v>
      </c>
      <c r="WWG299" s="3">
        <v>93205</v>
      </c>
      <c r="WWH299" s="3">
        <v>93205</v>
      </c>
      <c r="WWI299" s="3">
        <v>93205</v>
      </c>
      <c r="WWJ299" s="3">
        <v>93205</v>
      </c>
      <c r="WWK299" s="3">
        <v>93205</v>
      </c>
      <c r="WWL299" s="3">
        <v>93205</v>
      </c>
      <c r="WWM299" s="3">
        <v>93205</v>
      </c>
      <c r="WWN299" s="3">
        <v>93205</v>
      </c>
      <c r="WWO299" s="3">
        <v>93205</v>
      </c>
      <c r="WWP299" s="3">
        <v>93205</v>
      </c>
      <c r="WWQ299" s="3">
        <v>93205</v>
      </c>
      <c r="WWR299" s="3">
        <v>93205</v>
      </c>
      <c r="WWS299" s="3">
        <v>93205</v>
      </c>
      <c r="WWT299" s="3">
        <v>93205</v>
      </c>
      <c r="WWU299" s="3">
        <v>93205</v>
      </c>
      <c r="WWV299" s="3">
        <v>93205</v>
      </c>
      <c r="WWW299" s="3">
        <v>93205</v>
      </c>
      <c r="WWX299" s="3">
        <v>93205</v>
      </c>
      <c r="WWY299" s="3">
        <v>93205</v>
      </c>
      <c r="WWZ299" s="3">
        <v>93205</v>
      </c>
      <c r="WXA299" s="3">
        <v>93205</v>
      </c>
      <c r="WXB299" s="3">
        <v>93205</v>
      </c>
      <c r="WXC299" s="3">
        <v>93205</v>
      </c>
      <c r="WXD299" s="3">
        <v>93205</v>
      </c>
      <c r="WXE299" s="3">
        <v>93205</v>
      </c>
      <c r="WXF299" s="3">
        <v>93205</v>
      </c>
      <c r="WXG299" s="3">
        <v>93205</v>
      </c>
      <c r="WXH299" s="3">
        <v>93205</v>
      </c>
      <c r="WXI299" s="3">
        <v>93205</v>
      </c>
      <c r="WXJ299" s="3">
        <v>93205</v>
      </c>
      <c r="WXK299" s="3">
        <v>93205</v>
      </c>
      <c r="WXL299" s="3">
        <v>93205</v>
      </c>
      <c r="WXM299" s="3">
        <v>93205</v>
      </c>
      <c r="WXN299" s="3">
        <v>93205</v>
      </c>
      <c r="WXO299" s="3">
        <v>93205</v>
      </c>
      <c r="WXP299" s="3">
        <v>93205</v>
      </c>
      <c r="WXQ299" s="3">
        <v>93205</v>
      </c>
      <c r="WXR299" s="3">
        <v>93205</v>
      </c>
      <c r="WXS299" s="3">
        <v>93205</v>
      </c>
      <c r="WXT299" s="3">
        <v>93205</v>
      </c>
      <c r="WXU299" s="3">
        <v>93205</v>
      </c>
      <c r="WXV299" s="3">
        <v>93205</v>
      </c>
      <c r="WXW299" s="3">
        <v>93205</v>
      </c>
      <c r="WXX299" s="3">
        <v>93205</v>
      </c>
      <c r="WXY299" s="3">
        <v>93205</v>
      </c>
      <c r="WXZ299" s="3">
        <v>93205</v>
      </c>
      <c r="WYA299" s="3">
        <v>93205</v>
      </c>
      <c r="WYB299" s="3">
        <v>93205</v>
      </c>
      <c r="WYC299" s="3">
        <v>93205</v>
      </c>
      <c r="WYD299" s="3">
        <v>93205</v>
      </c>
      <c r="WYE299" s="3">
        <v>93205</v>
      </c>
      <c r="WYF299" s="3">
        <v>93205</v>
      </c>
      <c r="WYG299" s="3">
        <v>93205</v>
      </c>
      <c r="WYH299" s="3">
        <v>93205</v>
      </c>
      <c r="WYI299" s="3">
        <v>93205</v>
      </c>
      <c r="WYJ299" s="3">
        <v>93205</v>
      </c>
      <c r="WYK299" s="3">
        <v>93205</v>
      </c>
      <c r="WYL299" s="3">
        <v>93205</v>
      </c>
      <c r="WYM299" s="3">
        <v>93205</v>
      </c>
      <c r="WYN299" s="3">
        <v>93205</v>
      </c>
      <c r="WYO299" s="3">
        <v>93205</v>
      </c>
      <c r="WYP299" s="3">
        <v>93205</v>
      </c>
      <c r="WYQ299" s="3">
        <v>93205</v>
      </c>
      <c r="WYR299" s="3">
        <v>93205</v>
      </c>
      <c r="WYS299" s="3">
        <v>93205</v>
      </c>
      <c r="WYT299" s="3">
        <v>93205</v>
      </c>
      <c r="WYU299" s="3">
        <v>93205</v>
      </c>
      <c r="WYV299" s="3">
        <v>93205</v>
      </c>
      <c r="WYW299" s="3">
        <v>93205</v>
      </c>
      <c r="WYX299" s="3">
        <v>93205</v>
      </c>
      <c r="WYY299" s="3">
        <v>93205</v>
      </c>
      <c r="WYZ299" s="3">
        <v>93205</v>
      </c>
      <c r="WZA299" s="3">
        <v>93205</v>
      </c>
      <c r="WZB299" s="3">
        <v>93205</v>
      </c>
      <c r="WZC299" s="3">
        <v>93205</v>
      </c>
      <c r="WZD299" s="3">
        <v>93205</v>
      </c>
      <c r="WZE299" s="3">
        <v>93205</v>
      </c>
      <c r="WZF299" s="3">
        <v>93205</v>
      </c>
      <c r="WZG299" s="3">
        <v>93205</v>
      </c>
      <c r="WZH299" s="3">
        <v>93205</v>
      </c>
      <c r="WZI299" s="3">
        <v>93205</v>
      </c>
      <c r="WZJ299" s="3">
        <v>93205</v>
      </c>
      <c r="WZK299" s="3">
        <v>93205</v>
      </c>
      <c r="WZL299" s="3">
        <v>93205</v>
      </c>
      <c r="WZM299" s="3">
        <v>93205</v>
      </c>
      <c r="WZN299" s="3">
        <v>93205</v>
      </c>
      <c r="WZO299" s="3">
        <v>93205</v>
      </c>
      <c r="WZP299" s="3">
        <v>93205</v>
      </c>
      <c r="WZQ299" s="3">
        <v>93205</v>
      </c>
      <c r="WZR299" s="3">
        <v>93205</v>
      </c>
      <c r="WZS299" s="3">
        <v>93205</v>
      </c>
      <c r="WZT299" s="3">
        <v>93205</v>
      </c>
      <c r="WZU299" s="3">
        <v>93205</v>
      </c>
      <c r="WZV299" s="3">
        <v>93205</v>
      </c>
      <c r="WZW299" s="3">
        <v>93205</v>
      </c>
      <c r="WZX299" s="3">
        <v>93205</v>
      </c>
      <c r="WZY299" s="3">
        <v>93205</v>
      </c>
      <c r="WZZ299" s="3">
        <v>93205</v>
      </c>
      <c r="XAA299" s="3">
        <v>93205</v>
      </c>
      <c r="XAB299" s="3">
        <v>93205</v>
      </c>
      <c r="XAC299" s="3">
        <v>93205</v>
      </c>
      <c r="XAD299" s="3">
        <v>93205</v>
      </c>
      <c r="XAE299" s="3">
        <v>93205</v>
      </c>
      <c r="XAF299" s="3">
        <v>93205</v>
      </c>
      <c r="XAG299" s="3">
        <v>93205</v>
      </c>
      <c r="XAH299" s="3">
        <v>93205</v>
      </c>
      <c r="XAI299" s="3">
        <v>93205</v>
      </c>
      <c r="XAJ299" s="3">
        <v>93205</v>
      </c>
      <c r="XAK299" s="3">
        <v>93205</v>
      </c>
      <c r="XAL299" s="3">
        <v>93205</v>
      </c>
      <c r="XAM299" s="3">
        <v>93205</v>
      </c>
      <c r="XAN299" s="3">
        <v>93205</v>
      </c>
      <c r="XAO299" s="3">
        <v>93205</v>
      </c>
      <c r="XAP299" s="3">
        <v>93205</v>
      </c>
      <c r="XAQ299" s="3">
        <v>93205</v>
      </c>
      <c r="XAR299" s="3">
        <v>93205</v>
      </c>
      <c r="XAS299" s="3">
        <v>93205</v>
      </c>
      <c r="XAT299" s="3">
        <v>93205</v>
      </c>
      <c r="XAU299" s="3">
        <v>93205</v>
      </c>
      <c r="XAV299" s="3">
        <v>93205</v>
      </c>
      <c r="XAW299" s="3">
        <v>93205</v>
      </c>
      <c r="XAX299" s="3">
        <v>93205</v>
      </c>
      <c r="XAY299" s="3">
        <v>93205</v>
      </c>
      <c r="XAZ299" s="3">
        <v>93205</v>
      </c>
      <c r="XBA299" s="3">
        <v>93205</v>
      </c>
      <c r="XBB299" s="3">
        <v>93205</v>
      </c>
      <c r="XBC299" s="3">
        <v>93205</v>
      </c>
      <c r="XBD299" s="3">
        <v>93205</v>
      </c>
      <c r="XBE299" s="3">
        <v>93205</v>
      </c>
      <c r="XBF299" s="3">
        <v>93205</v>
      </c>
      <c r="XBG299" s="3">
        <v>93205</v>
      </c>
      <c r="XBH299" s="3">
        <v>93205</v>
      </c>
      <c r="XBI299" s="3">
        <v>93205</v>
      </c>
      <c r="XBJ299" s="3">
        <v>93205</v>
      </c>
      <c r="XBK299" s="3">
        <v>93205</v>
      </c>
      <c r="XBL299" s="3">
        <v>93205</v>
      </c>
      <c r="XBM299" s="3">
        <v>93205</v>
      </c>
      <c r="XBN299" s="3">
        <v>93205</v>
      </c>
      <c r="XBO299" s="3">
        <v>93205</v>
      </c>
      <c r="XBP299" s="3">
        <v>93205</v>
      </c>
      <c r="XBQ299" s="3">
        <v>93205</v>
      </c>
      <c r="XBR299" s="3">
        <v>93205</v>
      </c>
      <c r="XBS299" s="3">
        <v>93205</v>
      </c>
      <c r="XBT299" s="3">
        <v>93205</v>
      </c>
      <c r="XBU299" s="3">
        <v>93205</v>
      </c>
      <c r="XBV299" s="3">
        <v>93205</v>
      </c>
      <c r="XBW299" s="3">
        <v>93205</v>
      </c>
      <c r="XBX299" s="3">
        <v>93205</v>
      </c>
      <c r="XBY299" s="3">
        <v>93205</v>
      </c>
      <c r="XBZ299" s="3">
        <v>93205</v>
      </c>
      <c r="XCA299" s="3">
        <v>93205</v>
      </c>
      <c r="XCB299" s="3">
        <v>93205</v>
      </c>
      <c r="XCC299" s="3">
        <v>93205</v>
      </c>
      <c r="XCD299" s="3">
        <v>93205</v>
      </c>
      <c r="XCE299" s="3">
        <v>93205</v>
      </c>
      <c r="XCF299" s="3">
        <v>93205</v>
      </c>
      <c r="XCG299" s="3">
        <v>93205</v>
      </c>
      <c r="XCH299" s="3">
        <v>93205</v>
      </c>
      <c r="XCI299" s="3">
        <v>93205</v>
      </c>
      <c r="XCJ299" s="3">
        <v>93205</v>
      </c>
      <c r="XCK299" s="3">
        <v>93205</v>
      </c>
      <c r="XCL299" s="3">
        <v>93205</v>
      </c>
      <c r="XCM299" s="3">
        <v>93205</v>
      </c>
      <c r="XCN299" s="3">
        <v>93205</v>
      </c>
      <c r="XCO299" s="3">
        <v>93205</v>
      </c>
      <c r="XCP299" s="3">
        <v>93205</v>
      </c>
      <c r="XCQ299" s="3">
        <v>93205</v>
      </c>
      <c r="XCR299" s="3">
        <v>93205</v>
      </c>
      <c r="XCS299" s="3">
        <v>93205</v>
      </c>
      <c r="XCT299" s="3">
        <v>93205</v>
      </c>
      <c r="XCU299" s="3">
        <v>93205</v>
      </c>
      <c r="XCV299" s="3">
        <v>93205</v>
      </c>
      <c r="XCW299" s="3">
        <v>93205</v>
      </c>
      <c r="XCX299" s="3">
        <v>93205</v>
      </c>
      <c r="XCY299" s="3">
        <v>93205</v>
      </c>
      <c r="XCZ299" s="3">
        <v>93205</v>
      </c>
      <c r="XDA299" s="3">
        <v>93205</v>
      </c>
      <c r="XDB299" s="3">
        <v>93205</v>
      </c>
      <c r="XDC299" s="3">
        <v>93205</v>
      </c>
      <c r="XDD299" s="3">
        <v>93205</v>
      </c>
      <c r="XDE299" s="3">
        <v>93205</v>
      </c>
      <c r="XDF299" s="3">
        <v>93205</v>
      </c>
      <c r="XDG299" s="3">
        <v>93205</v>
      </c>
      <c r="XDH299" s="3">
        <v>93205</v>
      </c>
      <c r="XDI299" s="3">
        <v>93205</v>
      </c>
      <c r="XDJ299" s="3">
        <v>93205</v>
      </c>
      <c r="XDK299" s="3">
        <v>93205</v>
      </c>
      <c r="XDL299" s="3">
        <v>93205</v>
      </c>
      <c r="XDM299" s="3">
        <v>93205</v>
      </c>
      <c r="XDN299" s="3">
        <v>93205</v>
      </c>
      <c r="XDO299" s="3">
        <v>93205</v>
      </c>
      <c r="XDP299" s="3">
        <v>93205</v>
      </c>
      <c r="XDQ299" s="3">
        <v>93205</v>
      </c>
      <c r="XDR299" s="3">
        <v>93205</v>
      </c>
      <c r="XDS299" s="3">
        <v>93205</v>
      </c>
      <c r="XDT299" s="3">
        <v>93205</v>
      </c>
      <c r="XDU299" s="3">
        <v>93205</v>
      </c>
      <c r="XDV299" s="3">
        <v>93205</v>
      </c>
      <c r="XDW299" s="3">
        <v>93205</v>
      </c>
      <c r="XDX299" s="3">
        <v>93205</v>
      </c>
      <c r="XDY299" s="3">
        <v>93205</v>
      </c>
      <c r="XDZ299" s="3">
        <v>93205</v>
      </c>
      <c r="XEA299" s="3">
        <v>93205</v>
      </c>
      <c r="XEB299" s="3">
        <v>93205</v>
      </c>
      <c r="XEC299" s="3">
        <v>93205</v>
      </c>
      <c r="XED299" s="3">
        <v>93205</v>
      </c>
      <c r="XEE299" s="3">
        <v>93205</v>
      </c>
      <c r="XEF299" s="3">
        <v>93205</v>
      </c>
      <c r="XEG299" s="3">
        <v>93205</v>
      </c>
      <c r="XEH299" s="3">
        <v>93205</v>
      </c>
      <c r="XEI299" s="3">
        <v>93205</v>
      </c>
      <c r="XEJ299" s="3">
        <v>93205</v>
      </c>
      <c r="XEK299" s="3">
        <v>93205</v>
      </c>
      <c r="XEL299" s="3">
        <v>93205</v>
      </c>
      <c r="XEM299" s="3">
        <v>93205</v>
      </c>
      <c r="XEN299" s="3">
        <v>93205</v>
      </c>
      <c r="XEO299" s="3">
        <v>93205</v>
      </c>
      <c r="XEP299" s="3">
        <v>93205</v>
      </c>
      <c r="XEQ299" s="3">
        <v>93205</v>
      </c>
      <c r="XER299" s="3">
        <v>93205</v>
      </c>
      <c r="XES299" s="3">
        <v>93205</v>
      </c>
      <c r="XET299" s="3">
        <v>93205</v>
      </c>
      <c r="XEU299" s="3">
        <v>93205</v>
      </c>
      <c r="XEV299" s="3">
        <v>93205</v>
      </c>
      <c r="XEW299" s="3">
        <v>93205</v>
      </c>
      <c r="XEX299" s="3">
        <v>93205</v>
      </c>
      <c r="XEY299" s="3">
        <v>93205</v>
      </c>
      <c r="XEZ299" s="3">
        <v>93205</v>
      </c>
      <c r="XFA299" s="3">
        <v>93205</v>
      </c>
      <c r="XFB299" s="3">
        <v>93205</v>
      </c>
      <c r="XFC299" s="3">
        <v>93205</v>
      </c>
      <c r="XFD299" s="3">
        <v>93205</v>
      </c>
    </row>
    <row r="300" spans="1:16384" customFormat="1">
      <c r="B300" s="339">
        <v>98504</v>
      </c>
      <c r="C300" s="10" t="str">
        <f>IFERROR(VLOOKUP($B300,'SINTETICO 03-2025'!B11:E9663,2,FALSE),IFERROR(VLOOKUP($B300,'INSUMOS 03-2025'!$A:$F,2,FALSE),"CÓDIGO NÃO ENCONTRADO"))</f>
        <v>PLANTIO DE GRAMA BATATAIS EM PLACAS. AF_07/2024</v>
      </c>
      <c r="D300" s="13" t="str">
        <f>IFERROR(VLOOKUP($B300,'SINTETICO 03-2025'!B11:E9663,3,FALSE),IFERROR(VLOOKUP($B300,'INSUMOS 03-2025'!$A:$F,3,FALSE),"CÓDIGO NÃO ENCONTRADO"))</f>
        <v>M2</v>
      </c>
      <c r="E300" s="217">
        <f>2.5*20</f>
        <v>50</v>
      </c>
      <c r="F300" s="58">
        <f>IFERROR((VLOOKUP($B300,'SINTETICO 03-2025'!B11:E9663,4,FALSE)),IFERROR(DOLLAR(VLOOKUP($B300,'INSUMOS 03-2025'!$A:$F,5,FALSE)),"CÓDIGO NÃO ENCONTRADO"))</f>
        <v>16.91</v>
      </c>
      <c r="G300" s="147">
        <f>IFERROR(ROUND(F300*E300,2),"CÓDIGO NÃO ENCONTRADO")</f>
        <v>845.5</v>
      </c>
      <c r="I300" s="205"/>
    </row>
    <row r="301" spans="1:16384" customFormat="1" ht="30">
      <c r="B301" s="339">
        <v>94263</v>
      </c>
      <c r="C301" s="10" t="str">
        <f>IFERROR(VLOOKUP($B301,'SINTETICO 03-2025'!B11:E9663,2,FALSE),IFERROR(VLOOKUP($B301,'INSUMOS 03-2025'!$A:$F,2,FALSE),"CÓDIGO NÃO ENCONTRADO"))</f>
        <v>GUIA (MEIO-FIO) CONCRETO, MOLDADA  IN LOCO  EM TRECHO RETO COM EXTRUSORA, 13 CM BASE X 22 CM ALTURA. AF_01/2024</v>
      </c>
      <c r="D301" s="13" t="str">
        <f>IFERROR(VLOOKUP($B301,'SINTETICO 03-2025'!B11:E9663,3,FALSE),IFERROR(VLOOKUP($B301,'INSUMOS 03-2025'!$A:$F,3,FALSE),"CÓDIGO NÃO ENCONTRADO"))</f>
        <v>M</v>
      </c>
      <c r="E301" s="217">
        <v>40</v>
      </c>
      <c r="F301" s="58">
        <f>IFERROR((VLOOKUP($B301,'SINTETICO 03-2025'!B11:E9663,4,FALSE)),IFERROR(DOLLAR(VLOOKUP($B301,'INSUMOS 03-2025'!$A:$F,5,FALSE)),"CÓDIGO NÃO ENCONTRADO"))</f>
        <v>35.799999999999997</v>
      </c>
      <c r="G301" s="147">
        <f>IFERROR(ROUND(F301*E301,2),"CÓDIGO NÃO ENCONTRADO")</f>
        <v>1432</v>
      </c>
    </row>
    <row r="302" spans="1:16384" customFormat="1" ht="30">
      <c r="B302" s="339">
        <v>94992</v>
      </c>
      <c r="C302" s="10" t="str">
        <f>IFERROR(VLOOKUP($B302,'SINTETICO 03-2025'!B11:E9663,2,FALSE),IFERROR(VLOOKUP($B302,'INSUMOS 03-2025'!$A:$F,2,FALSE),"CÓDIGO NÃO ENCONTRADO"))</f>
        <v>EXECUÇÃO DE PASSEIO (CALÇADA) OU PISO DE CONCRETO COM CONCRETO MOLDADO IN LOCO, FEITO EM OBRA, ACABAMENTO CONVENCIONAL, ESPESSURA 6 CM, ARMADO. AF_08/2022</v>
      </c>
      <c r="D302" s="13" t="str">
        <f>IFERROR(VLOOKUP($B302,'SINTETICO 03-2025'!B11:E9663,3,FALSE),IFERROR(VLOOKUP($B302,'INSUMOS 03-2025'!$A:$F,3,FALSE),"CÓDIGO NÃO ENCONTRADO"))</f>
        <v>M2</v>
      </c>
      <c r="E302" s="217">
        <f>(1.2)*20</f>
        <v>24</v>
      </c>
      <c r="F302" s="58">
        <f>IFERROR((VLOOKUP($B302,'SINTETICO 03-2025'!B11:E9663,4,FALSE)),IFERROR(DOLLAR(VLOOKUP($B302,'INSUMOS 03-2025'!$A:$F,5,FALSE)),"CÓDIGO NÃO ENCONTRADO"))</f>
        <v>84.6</v>
      </c>
      <c r="G302" s="147">
        <f>IFERROR(ROUND(F302*E302,2),"CÓDIGO NÃO ENCONTRADO")</f>
        <v>2030.4</v>
      </c>
    </row>
    <row r="303" spans="1:16384" customFormat="1" ht="30">
      <c r="B303" s="339">
        <f>B290</f>
        <v>92397</v>
      </c>
      <c r="C303" s="10" t="str">
        <f>IFERROR(VLOOKUP($B303,'SINTETICO 03-2025'!B11:E9663,2,FALSE),IFERROR(VLOOKUP($B303,'INSUMOS 03-2025'!$A:$F,2,FALSE),"CÓDIGO NÃO ENCONTRADO"))</f>
        <v>EXECUÇÃO DE PAVIMENTO EM PISO INTERTRAVADO, COM BLOCO RETANGULAR COR NATURAL DE 20 X 10 CM, ESPESSURA 6 CM. AF_10/2022</v>
      </c>
      <c r="D303" s="13" t="str">
        <f>IFERROR(VLOOKUP($B303,'SINTETICO 03-2025'!B11:E9663,3,FALSE),IFERROR(VLOOKUP($B303,'INSUMOS 03-2025'!$A:$F,3,FALSE),"CÓDIGO NÃO ENCONTRADO"))</f>
        <v>M2</v>
      </c>
      <c r="E303" s="217">
        <f>(5)*20</f>
        <v>100</v>
      </c>
      <c r="F303" s="58">
        <f>IFERROR((VLOOKUP($B303,'SINTETICO 03-2025'!B11:E9663,4,FALSE)),IFERROR(DOLLAR(VLOOKUP($B303,'INSUMOS 03-2025'!$A:$F,5,FALSE)),"CÓDIGO NÃO ENCONTRADO"))</f>
        <v>87.62</v>
      </c>
      <c r="G303" s="147">
        <f>IFERROR(ROUND(F303*E303,2),"CÓDIGO NÃO ENCONTRADO")</f>
        <v>8762</v>
      </c>
    </row>
    <row r="304" spans="1:16384" customFormat="1" ht="30">
      <c r="B304" s="339">
        <f>B291</f>
        <v>95878</v>
      </c>
      <c r="C304" s="10" t="str">
        <f>IFERROR(VLOOKUP($B304,'SINTETICO 03-2025'!B11:E9663,2,FALSE),IFERROR(VLOOKUP($B304,'INSUMOS 03-2025'!$A:$F,2,FALSE),"CÓDIGO NÃO ENCONTRADO"))</f>
        <v>TRANSPORTE COM CAMINHÃO BASCULANTE DE 10 M³, EM VIA URBANA PAVIMENTADA, DMT ATÉ 30 KM (UNIDADE: TXKM). AF_07/2020</v>
      </c>
      <c r="D304" s="13" t="str">
        <f>IFERROR(VLOOKUP($B304,'SINTETICO 03-2025'!B11:E9663,3,FALSE),IFERROR(VLOOKUP($B304,'INSUMOS 03-2025'!$A:$F,3,FALSE),"CÓDIGO NÃO ENCONTRADO"))</f>
        <v>TXKM</v>
      </c>
      <c r="E304" s="217">
        <f>E303*0.1716*10</f>
        <v>171.6</v>
      </c>
      <c r="F304" s="58">
        <f>IFERROR((VLOOKUP($B304,'SINTETICO 03-2025'!B11:E9663,4,FALSE)),IFERROR(DOLLAR(VLOOKUP($B304,'INSUMOS 03-2025'!$A:$F,5,FALSE)),"CÓDIGO NÃO ENCONTRADO"))</f>
        <v>1.76</v>
      </c>
      <c r="G304" s="147">
        <f>IFERROR(ROUND(F304*E304,2),"CÓDIGO NÃO ENCONTRADO")</f>
        <v>302.02</v>
      </c>
    </row>
    <row r="305" spans="2:9">
      <c r="B305" s="229"/>
      <c r="C305" s="66"/>
      <c r="D305" s="64"/>
      <c r="E305" s="215"/>
      <c r="F305" s="67" t="s">
        <v>1770</v>
      </c>
      <c r="G305" s="148">
        <f>SUM(G300:G304)</f>
        <v>13371.92</v>
      </c>
    </row>
    <row r="306" spans="2:9">
      <c r="B306" s="228" t="s">
        <v>1743</v>
      </c>
      <c r="C306" s="51" t="s">
        <v>1749</v>
      </c>
      <c r="D306" s="49"/>
      <c r="E306" s="213"/>
      <c r="F306" s="61"/>
      <c r="G306" s="143"/>
    </row>
    <row r="307" spans="2:9">
      <c r="B307" s="339" t="str">
        <f>'F-COMPOSIÇÕES '!A62</f>
        <v>CPU 08/SLU/DF</v>
      </c>
      <c r="C307" s="10" t="str">
        <f>'F-COMPOSIÇÕES '!B62</f>
        <v>TOTEM METÁLICO COM POSTE DE AÇO, ESTRUTURA EM CANTONEIRA E CHAPA DE ZINCO PINTADA</v>
      </c>
      <c r="D307" s="13" t="s">
        <v>13</v>
      </c>
      <c r="E307" s="217">
        <v>1</v>
      </c>
      <c r="F307" s="58">
        <f>'F-COMPOSIÇÕES '!G62</f>
        <v>5643.8397599999998</v>
      </c>
      <c r="G307" s="147">
        <f>IFERROR(ROUND(F307*E307,2),"CÓDIGO NÃO ENCONTRADO")</f>
        <v>5643.84</v>
      </c>
      <c r="I307" s="205"/>
    </row>
    <row r="308" spans="2:9">
      <c r="B308" s="229"/>
      <c r="C308" s="66"/>
      <c r="D308" s="64"/>
      <c r="E308" s="215"/>
      <c r="F308" s="67" t="s">
        <v>1771</v>
      </c>
      <c r="G308" s="148">
        <f>SUM(G307:G307)</f>
        <v>5643.84</v>
      </c>
    </row>
    <row r="309" spans="2:9">
      <c r="B309" s="228" t="s">
        <v>1775</v>
      </c>
      <c r="C309" s="51" t="s">
        <v>1776</v>
      </c>
      <c r="D309" s="49"/>
      <c r="E309" s="213"/>
      <c r="F309" s="61"/>
      <c r="G309" s="143"/>
    </row>
    <row r="310" spans="2:9" ht="30">
      <c r="B310" s="339">
        <v>101905</v>
      </c>
      <c r="C310" s="10" t="str">
        <f>IFERROR(VLOOKUP($B310,'SINTETICO 03-2025'!B11:E9663,2,FALSE),IFERROR(VLOOKUP($B310,'INSUMOS 03-2025'!$A:$F,2,FALSE),"CÓDIGO NÃO ENCONTRADO"))</f>
        <v>EXTINTOR DE INCÊNDIO PORTÁTIL COM CARGA DE ÁGUA PRESSURIZADA DE 10 L, CLASSE A - FORNECIMENTO E INSTALAÇÃO. AF_10/2020_PE</v>
      </c>
      <c r="D310" s="13" t="str">
        <f>IFERROR(VLOOKUP($B310,'SINTETICO 03-2025'!B11:E9663,3,FALSE),IFERROR(VLOOKUP($B310,'INSUMOS 03-2025'!$A:$F,3,FALSE),"CÓDIGO NÃO ENCONTRADO"))</f>
        <v>UN</v>
      </c>
      <c r="E310" s="217">
        <v>2</v>
      </c>
      <c r="F310" s="120">
        <f>IFERROR((VLOOKUP($B310,'SINTETICO 03-2025'!B11:E9663,4,FALSE)),IFERROR(DOLLAR(VLOOKUP($B310,'INSUMOS 03-2025'!$A:$F,5,FALSE)),"CÓDIGO NÃO ENCONTRADO"))</f>
        <v>236.28</v>
      </c>
      <c r="G310" s="147">
        <f>IFERROR(ROUND(F310*E310,2),"CÓDIGO NÃO ENCONTRADO")</f>
        <v>472.56</v>
      </c>
      <c r="I310" s="205"/>
    </row>
    <row r="311" spans="2:9">
      <c r="B311" s="339" t="str">
        <f>'F-COMPOSIÇÕES '!A76</f>
        <v>CPU 09/SLU/DF</v>
      </c>
      <c r="C311" s="10" t="str">
        <f>'F-COMPOSIÇÕES '!B76</f>
        <v>PLACA SINALIZAÇÃO PARA EXTINTOR</v>
      </c>
      <c r="D311" s="13" t="s">
        <v>13</v>
      </c>
      <c r="E311" s="217">
        <v>2</v>
      </c>
      <c r="F311" s="58">
        <f>'F-COMPOSIÇÕES '!G76</f>
        <v>31.285</v>
      </c>
      <c r="G311" s="147">
        <f>IFERROR(ROUND(F311*E311,2),"CÓDIGO NÃO ENCONTRADO")</f>
        <v>62.57</v>
      </c>
    </row>
    <row r="312" spans="2:9" ht="31.5" customHeight="1">
      <c r="B312" s="339">
        <v>102494</v>
      </c>
      <c r="C312" s="10" t="str">
        <f>IFERROR(VLOOKUP($B312,'SINTETICO 03-2025'!B11:E9663,2,FALSE),IFERROR(VLOOKUP($B312,'INSUMOS 03-2025'!$A:$F,2,FALSE),"CÓDIGO NÃO ENCONTRADO"))</f>
        <v>PINTURA DE PISO COM TINTA EPÓXI, APLICAÇÃO MANUAL, 2 DEMÃOS, INCLUSO PRIMER EPÓXI. AF_05/2021</v>
      </c>
      <c r="D312" s="13" t="str">
        <f>IFERROR(VLOOKUP($B312,'SINTETICO 03-2025'!B11:E9663,3,FALSE),IFERROR(VLOOKUP($B312,'INSUMOS 03-2025'!$A:$F,3,FALSE),"CÓDIGO NÃO ENCONTRADO"))</f>
        <v>M2</v>
      </c>
      <c r="E312" s="217">
        <v>2</v>
      </c>
      <c r="F312" s="120">
        <f>IFERROR((VLOOKUP($B312,'SINTETICO 03-2025'!B11:E9663,4,FALSE)),IFERROR(DOLLAR(VLOOKUP($B312,'INSUMOS 03-2025'!$A:$F,5,FALSE)),"CÓDIGO NÃO ENCONTRADO"))</f>
        <v>71.95</v>
      </c>
      <c r="G312" s="147">
        <f>IFERROR(ROUND(F312*E312,2),"CÓDIGO NÃO ENCONTRADO")</f>
        <v>143.9</v>
      </c>
    </row>
    <row r="313" spans="2:9" ht="24.95" customHeight="1">
      <c r="B313" s="229"/>
      <c r="C313" s="66"/>
      <c r="D313" s="64"/>
      <c r="E313" s="215"/>
      <c r="F313" s="67" t="s">
        <v>3404</v>
      </c>
      <c r="G313" s="148">
        <f>SUM(G310:G312)</f>
        <v>679.03</v>
      </c>
    </row>
    <row r="314" spans="2:9">
      <c r="B314" s="228" t="s">
        <v>7788</v>
      </c>
      <c r="C314" s="51" t="s">
        <v>7696</v>
      </c>
      <c r="D314" s="49"/>
      <c r="E314" s="213"/>
      <c r="F314" s="61"/>
      <c r="G314" s="143"/>
    </row>
    <row r="315" spans="2:9" ht="30">
      <c r="B315" s="339" t="str">
        <f>'F-COMPOSIÇÕES '!A113</f>
        <v>CPU 14/SLU/DF</v>
      </c>
      <c r="C315" s="10" t="s">
        <v>5548</v>
      </c>
      <c r="D315" s="13" t="s">
        <v>13</v>
      </c>
      <c r="E315" s="218">
        <v>1</v>
      </c>
      <c r="F315" s="120">
        <f>'F-COMPOSIÇÕES '!G113</f>
        <v>392.375</v>
      </c>
      <c r="G315" s="147">
        <f>E315*F315</f>
        <v>392.375</v>
      </c>
      <c r="I315" s="205"/>
    </row>
    <row r="316" spans="2:9">
      <c r="B316" s="319"/>
      <c r="C316" s="360"/>
      <c r="D316" s="320"/>
      <c r="E316" s="321"/>
      <c r="F316" s="361" t="s">
        <v>7789</v>
      </c>
      <c r="G316" s="362">
        <f>SUM(G315)</f>
        <v>392.375</v>
      </c>
      <c r="I316" s="205"/>
    </row>
    <row r="317" spans="2:9">
      <c r="B317" s="228">
        <v>7</v>
      </c>
      <c r="C317" s="51" t="s">
        <v>1585</v>
      </c>
      <c r="D317" s="49"/>
      <c r="E317" s="213"/>
      <c r="F317" s="61"/>
      <c r="G317" s="143"/>
      <c r="I317" s="205"/>
    </row>
    <row r="318" spans="2:9" ht="30">
      <c r="B318" s="339">
        <v>99804</v>
      </c>
      <c r="C318" s="10" t="str">
        <f>IFERROR(VLOOKUP($B318,'SINTETICO 03-2025'!B11:E9663,2,FALSE),IFERROR(VLOOKUP($B318,'INSUMOS 03-2025'!$A:$F,2,FALSE),"CÓDIGO NÃO ENCONTRADO"))</f>
        <v>LIMPEZA DE PISO CERÂMICO OU PORCELANATO UTILIZANDO DETERGENTE NEUTRO E ESCOVAÇÃO MANUAL. AF_04/2019</v>
      </c>
      <c r="D318" s="13" t="str">
        <f>IFERROR(VLOOKUP($B318,'SINTETICO 03-2025'!B11:E9663,3,FALSE),IFERROR(VLOOKUP($B318,'INSUMOS 03-2025'!$A:$F,3,FALSE),"CÓDIGO NÃO ENCONTRADO"))</f>
        <v>M2</v>
      </c>
      <c r="E318" s="217">
        <v>20.67</v>
      </c>
      <c r="F318" s="120">
        <f>IFERROR((VLOOKUP($B318,'SINTETICO 03-2025'!B11:E9663,4,FALSE)),IFERROR(DOLLAR(VLOOKUP($B318,'INSUMOS 03-2025'!$A:$F,5,FALSE)),"CÓDIGO NÃO ENCONTRADO"))</f>
        <v>5.95</v>
      </c>
      <c r="G318" s="147">
        <f>IFERROR(ROUND(F318*E318,2),"CÓDIGO NÃO ENCONTRADO")</f>
        <v>122.99</v>
      </c>
      <c r="I318" s="205"/>
    </row>
    <row r="319" spans="2:9" ht="30">
      <c r="B319" s="339">
        <v>99807</v>
      </c>
      <c r="C319" s="10" t="str">
        <f>IFERROR(VLOOKUP($B319,'SINTETICO 03-2025'!B11:E9663,2,FALSE),IFERROR(VLOOKUP($B319,'INSUMOS 03-2025'!$A:$F,2,FALSE),"CÓDIGO NÃO ENCONTRADO"))</f>
        <v>LIMPEZA DE REVESTIMENTO CERÂMICO EM PAREDE UTILIZANDO DETERGENTE NEUTRO E ESCOVAÇÃO MANUAL. AF_04/2019</v>
      </c>
      <c r="D319" s="13" t="str">
        <f>IFERROR(VLOOKUP($B319,'SINTETICO 03-2025'!B11:E9663,3,FALSE),IFERROR(VLOOKUP($B319,'INSUMOS 03-2025'!$A:$F,3,FALSE),"CÓDIGO NÃO ENCONTRADO"))</f>
        <v>M2</v>
      </c>
      <c r="E319" s="217">
        <v>18.630000000000003</v>
      </c>
      <c r="F319" s="120">
        <f>IFERROR((VLOOKUP($B319,'SINTETICO 03-2025'!B11:E9663,4,FALSE)),IFERROR(DOLLAR(VLOOKUP($B319,'INSUMOS 03-2025'!$A:$F,5,FALSE)),"CÓDIGO NÃO ENCONTRADO"))</f>
        <v>1.79</v>
      </c>
      <c r="G319" s="147">
        <f>IFERROR(ROUND(F319*E319,2),"CÓDIGO NÃO ENCONTRADO")</f>
        <v>33.35</v>
      </c>
    </row>
    <row r="320" spans="2:9">
      <c r="B320" s="339">
        <v>99811</v>
      </c>
      <c r="C320" s="10" t="str">
        <f>IFERROR(VLOOKUP($B320,'SINTETICO 03-2025'!B11:E9663,2,FALSE),IFERROR(VLOOKUP($B320,'INSUMOS 03-2025'!$A:$F,2,FALSE),"CÓDIGO NÃO ENCONTRADO"))</f>
        <v>LIMPEZA DE CONTRAPISO COM VASSOURA A SECO. AF_04/2019</v>
      </c>
      <c r="D320" s="13" t="str">
        <f>IFERROR(VLOOKUP($B320,'SINTETICO 03-2025'!B11:E9663,3,FALSE),IFERROR(VLOOKUP($B320,'INSUMOS 03-2025'!$A:$F,3,FALSE),"CÓDIGO NÃO ENCONTRADO"))</f>
        <v>M2</v>
      </c>
      <c r="E320" s="217">
        <v>586.33000000000004</v>
      </c>
      <c r="F320" s="120">
        <f>IFERROR((VLOOKUP($B320,'SINTETICO 03-2025'!B11:E9663,4,FALSE)),IFERROR(DOLLAR(VLOOKUP($B320,'INSUMOS 03-2025'!$A:$F,5,FALSE)),"CÓDIGO NÃO ENCONTRADO"))</f>
        <v>3.91</v>
      </c>
      <c r="G320" s="147">
        <f>IFERROR(ROUND(F320*E320,2),"CÓDIGO NÃO ENCONTRADO")</f>
        <v>2292.5500000000002</v>
      </c>
    </row>
    <row r="321" spans="2:9" ht="30">
      <c r="B321" s="339">
        <v>97914</v>
      </c>
      <c r="C321" s="10" t="str">
        <f>IFERROR(VLOOKUP($B321,'SINTETICO 03-2025'!B11:E9663,2,FALSE),IFERROR(VLOOKUP($B321,'INSUMOS 03-2025'!$A:$F,2,FALSE),"CÓDIGO NÃO ENCONTRADO"))</f>
        <v>TRANSPORTE COM CAMINHÃO BASCULANTE DE 6 M³, EM VIA URBANA PAVIMENTADA, DMT ATÉ 30 KM (UNIDADE: M3XKM). AF_07/2020</v>
      </c>
      <c r="D321" s="13" t="str">
        <f>IFERROR(VLOOKUP($B321,'SINTETICO 03-2025'!B11:E9663,3,FALSE),IFERROR(VLOOKUP($B321,'INSUMOS 03-2025'!$A:$F,3,FALSE),"CÓDIGO NÃO ENCONTRADO"))</f>
        <v>M3XKM</v>
      </c>
      <c r="E321" s="217">
        <v>150</v>
      </c>
      <c r="F321" s="120">
        <f>IFERROR((VLOOKUP($B321,'SINTETICO 03-2025'!B11:E9663,4,FALSE)),IFERROR(DOLLAR(VLOOKUP($B321,'INSUMOS 03-2025'!$A:$F,5,FALSE)),"CÓDIGO NÃO ENCONTRADO"))</f>
        <v>3.14</v>
      </c>
      <c r="G321" s="147">
        <f>IFERROR(ROUND(F321*E321,2),"CÓDIGO NÃO ENCONTRADO")</f>
        <v>471</v>
      </c>
      <c r="H321" t="s">
        <v>7873</v>
      </c>
    </row>
    <row r="322" spans="2:9">
      <c r="B322" s="229"/>
      <c r="C322" s="66"/>
      <c r="D322" s="64"/>
      <c r="E322" s="215"/>
      <c r="F322" s="67" t="s">
        <v>7815</v>
      </c>
      <c r="G322" s="148">
        <f>SUM(G318:G321)</f>
        <v>2919.8900000000003</v>
      </c>
    </row>
    <row r="323" spans="2:9" ht="24.95" customHeight="1">
      <c r="B323" s="230"/>
      <c r="C323" s="85"/>
      <c r="D323" s="86"/>
      <c r="E323" s="219"/>
      <c r="F323" s="373" t="s">
        <v>1772</v>
      </c>
      <c r="G323" s="149">
        <f>G17+G28+G38+G45+G59+G73+G76+G80+G86+G105+G121+G127+G133+G138+G171+G188+G213+G242+G247+G252+G268+G274+G281+G284+G293+G298+G305+G308+G313+G322+G316</f>
        <v>446404.65500000009</v>
      </c>
    </row>
    <row r="324" spans="2:9" ht="24.95" customHeight="1">
      <c r="B324" s="231"/>
      <c r="C324" s="11"/>
      <c r="D324" s="4"/>
      <c r="E324" s="220"/>
      <c r="F324" s="59" t="s">
        <v>1</v>
      </c>
      <c r="G324" s="150">
        <f>'E - BDI'!$F$26</f>
        <v>0.22226164190779008</v>
      </c>
    </row>
    <row r="325" spans="2:9" ht="24.95" customHeight="1">
      <c r="B325" s="231"/>
      <c r="C325" s="11"/>
      <c r="D325" s="4"/>
      <c r="E325" s="220"/>
      <c r="F325" s="59" t="s">
        <v>1342</v>
      </c>
      <c r="G325" s="151">
        <f>G323*(1+G324)</f>
        <v>545623.28657558071</v>
      </c>
    </row>
    <row r="326" spans="2:9">
      <c r="B326" s="232"/>
      <c r="F326" s="121"/>
      <c r="G326" s="152"/>
      <c r="I326" s="205"/>
    </row>
    <row r="327" spans="2:9">
      <c r="B327" s="232"/>
      <c r="F327" s="121"/>
      <c r="G327" s="152"/>
      <c r="I327" s="205"/>
    </row>
    <row r="328" spans="2:9">
      <c r="B328" s="232"/>
      <c r="F328" s="121"/>
      <c r="G328" s="152"/>
      <c r="I328" s="205"/>
    </row>
    <row r="329" spans="2:9" ht="15.75" thickBot="1">
      <c r="B329" s="233"/>
      <c r="C329" s="153"/>
      <c r="D329" s="154"/>
      <c r="E329" s="221"/>
      <c r="F329" s="155"/>
      <c r="G329" s="156"/>
      <c r="I329" s="205"/>
    </row>
    <row r="330" spans="2:9">
      <c r="I330" s="205"/>
    </row>
    <row r="331" spans="2:9">
      <c r="I331" s="205"/>
    </row>
    <row r="332" spans="2:9" ht="27.75" customHeight="1">
      <c r="I332" s="205"/>
    </row>
    <row r="333" spans="2:9" ht="33" customHeight="1">
      <c r="I333" s="205"/>
    </row>
    <row r="334" spans="2:9" ht="36" customHeight="1">
      <c r="I334" s="205"/>
    </row>
    <row r="335" spans="2:9" ht="32.25" customHeight="1">
      <c r="I335" s="205"/>
    </row>
    <row r="336" spans="2:9" ht="38.25" customHeight="1">
      <c r="I336" s="205"/>
    </row>
    <row r="337" spans="9:9">
      <c r="I337" s="205"/>
    </row>
    <row r="338" spans="9:9" ht="39" customHeight="1">
      <c r="I338" s="205"/>
    </row>
    <row r="339" spans="9:9" ht="39" customHeight="1">
      <c r="I339" s="205"/>
    </row>
    <row r="340" spans="9:9" ht="41.25" customHeight="1">
      <c r="I340" s="205"/>
    </row>
    <row r="341" spans="9:9" ht="45" customHeight="1">
      <c r="I341" s="205"/>
    </row>
    <row r="342" spans="9:9" ht="37.5" customHeight="1">
      <c r="I342" s="205"/>
    </row>
    <row r="343" spans="9:9" ht="35.25" customHeight="1">
      <c r="I343" s="205"/>
    </row>
    <row r="344" spans="9:9" ht="34.5" customHeight="1">
      <c r="I344" s="205"/>
    </row>
    <row r="345" spans="9:9" ht="31.5" customHeight="1">
      <c r="I345" s="205"/>
    </row>
    <row r="346" spans="9:9" ht="36.75" customHeight="1">
      <c r="I346" s="205"/>
    </row>
    <row r="347" spans="9:9">
      <c r="I347" s="205"/>
    </row>
    <row r="348" spans="9:9" ht="24.95" customHeight="1">
      <c r="I348" s="205"/>
    </row>
    <row r="349" spans="9:9">
      <c r="I349" s="205"/>
    </row>
    <row r="350" spans="9:9" ht="31.5" customHeight="1">
      <c r="I350" s="205"/>
    </row>
    <row r="351" spans="9:9" ht="33" customHeight="1">
      <c r="I351" s="205"/>
    </row>
    <row r="352" spans="9:9" ht="53.25" customHeight="1">
      <c r="I352" s="205"/>
    </row>
    <row r="353" spans="8:9" ht="36.75" customHeight="1">
      <c r="I353" s="205"/>
    </row>
    <row r="354" spans="8:9" ht="32.25" customHeight="1">
      <c r="I354" s="205"/>
    </row>
    <row r="355" spans="8:9" ht="35.25" customHeight="1">
      <c r="I355" s="205"/>
    </row>
    <row r="356" spans="8:9" ht="32.25" customHeight="1">
      <c r="I356" s="205"/>
    </row>
    <row r="357" spans="8:9" ht="31.5" customHeight="1">
      <c r="I357" s="205"/>
    </row>
    <row r="358" spans="8:9" ht="30" customHeight="1">
      <c r="I358" s="205"/>
    </row>
    <row r="359" spans="8:9" ht="32.25" customHeight="1">
      <c r="I359" s="205"/>
    </row>
    <row r="360" spans="8:9" ht="35.25" customHeight="1">
      <c r="I360" s="205"/>
    </row>
    <row r="361" spans="8:9" ht="24.95" customHeight="1">
      <c r="I361" s="205"/>
    </row>
    <row r="362" spans="8:9">
      <c r="I362" s="205"/>
    </row>
    <row r="367" spans="8:9">
      <c r="H367" s="202"/>
    </row>
    <row r="369" spans="9:11">
      <c r="K369" s="151"/>
    </row>
    <row r="371" spans="9:11">
      <c r="K371" s="202"/>
    </row>
    <row r="375" spans="9:11">
      <c r="I375" s="202"/>
      <c r="K375" s="202"/>
    </row>
    <row r="376" spans="9:11">
      <c r="I376" s="202"/>
    </row>
    <row r="377" spans="9:11">
      <c r="I377" s="202"/>
    </row>
    <row r="379" spans="9:11">
      <c r="I379" s="203"/>
    </row>
    <row r="389" spans="9:10">
      <c r="I389" s="88"/>
      <c r="J389" s="139"/>
    </row>
    <row r="402" ht="14.25" customHeight="1"/>
    <row r="422" ht="15" customHeight="1"/>
    <row r="441" ht="27.75" customHeight="1"/>
    <row r="443" ht="28.5" customHeight="1"/>
    <row r="474" spans="2:7" s="47" customFormat="1">
      <c r="B474" s="222"/>
      <c r="C474" s="9"/>
      <c r="D474" s="1"/>
      <c r="E474" s="209"/>
      <c r="F474" s="55"/>
      <c r="G474" s="62"/>
    </row>
    <row r="475" spans="2:7" s="47" customFormat="1">
      <c r="B475" s="222"/>
      <c r="C475" s="9"/>
      <c r="D475" s="1"/>
      <c r="E475" s="209"/>
      <c r="F475" s="55"/>
      <c r="G475" s="62"/>
    </row>
  </sheetData>
  <mergeCells count="5">
    <mergeCell ref="B2:B4"/>
    <mergeCell ref="C2:F2"/>
    <mergeCell ref="C3:F3"/>
    <mergeCell ref="C4:F4"/>
    <mergeCell ref="D5:G5"/>
  </mergeCells>
  <conditionalFormatting sqref="C1:C5 C17:C23 D20:F23 C43:D44 F43:F44 C47:D58 F47:F58 F75 C88:D104 F88:F104 C129:D132 F129:F132 C141:D170 F141:F170 C173:D187 F173:F187 C190:D212 F190:F212 C215:D241 F215:F241 C254:D267 F254:F267 C288:D292 F288:F292 C300:D304 F300:F304 C324:C1048576">
    <cfRule type="containsText" dxfId="129" priority="87" operator="containsText" text="CÓDIGO NÃO ENCONTRADO">
      <formula>NOT(ISERROR(SEARCH("CÓDIGO NÃO ENCONTRADO",C1)))</formula>
    </cfRule>
  </conditionalFormatting>
  <conditionalFormatting sqref="C9:C11">
    <cfRule type="containsText" dxfId="128" priority="77" operator="containsText" text="CÓDIGO NÃO ENCONTRADO">
      <formula>NOT(ISERROR(SEARCH("CÓDIGO NÃO ENCONTRADO",C9)))</formula>
    </cfRule>
  </conditionalFormatting>
  <conditionalFormatting sqref="C28:C30">
    <cfRule type="containsText" dxfId="127" priority="80" operator="containsText" text="CÓDIGO NÃO ENCONTRADO">
      <formula>NOT(ISERROR(SEARCH("CÓDIGO NÃO ENCONTRADO",C28)))</formula>
    </cfRule>
  </conditionalFormatting>
  <conditionalFormatting sqref="C38:C39">
    <cfRule type="containsText" dxfId="126" priority="79" operator="containsText" text="CÓDIGO NÃO ENCONTRADO">
      <formula>NOT(ISERROR(SEARCH("CÓDIGO NÃO ENCONTRADO",C38)))</formula>
    </cfRule>
  </conditionalFormatting>
  <conditionalFormatting sqref="C41:C42">
    <cfRule type="containsText" dxfId="125" priority="59" operator="containsText" text="CÓDIGO NÃO ENCONTRADO">
      <formula>NOT(ISERROR(SEARCH("CÓDIGO NÃO ENCONTRADO",C41)))</formula>
    </cfRule>
  </conditionalFormatting>
  <conditionalFormatting sqref="C45">
    <cfRule type="containsText" dxfId="124" priority="78" operator="containsText" text="CÓDIGO NÃO ENCONTRADO">
      <formula>NOT(ISERROR(SEARCH("CÓDIGO NÃO ENCONTRADO",C45)))</formula>
    </cfRule>
  </conditionalFormatting>
  <conditionalFormatting sqref="C59">
    <cfRule type="containsText" dxfId="123" priority="25" operator="containsText" text="CÓDIGO NÃO ENCONTRADO">
      <formula>NOT(ISERROR(SEARCH("CÓDIGO NÃO ENCONTRADO",C59)))</formula>
    </cfRule>
  </conditionalFormatting>
  <conditionalFormatting sqref="C62:C73">
    <cfRule type="containsText" dxfId="122" priority="34" operator="containsText" text="CÓDIGO NÃO ENCONTRADO">
      <formula>NOT(ISERROR(SEARCH("CÓDIGO NÃO ENCONTRADO",C62)))</formula>
    </cfRule>
  </conditionalFormatting>
  <conditionalFormatting sqref="C75:C76">
    <cfRule type="containsText" dxfId="121" priority="33" operator="containsText" text="CÓDIGO NÃO ENCONTRADO">
      <formula>NOT(ISERROR(SEARCH("CÓDIGO NÃO ENCONTRADO",C75)))</formula>
    </cfRule>
  </conditionalFormatting>
  <conditionalFormatting sqref="C15:D16 F15:F16">
    <cfRule type="containsText" dxfId="120" priority="11" operator="containsText" text="CÓDIGO NÃO ENCONTRADO">
      <formula>NOT(ISERROR(SEARCH("CÓDIGO NÃO ENCONTRADO",C15)))</formula>
    </cfRule>
  </conditionalFormatting>
  <conditionalFormatting sqref="C31:D37">
    <cfRule type="containsText" dxfId="119" priority="8" operator="containsText" text="CÓDIGO NÃO ENCONTRADO">
      <formula>NOT(ISERROR(SEARCH("CÓDIGO NÃO ENCONTRADO",C31)))</formula>
    </cfRule>
  </conditionalFormatting>
  <conditionalFormatting sqref="C40:D40 F40">
    <cfRule type="containsText" dxfId="118" priority="61" operator="containsText" text="CÓDIGO NÃO ENCONTRADO">
      <formula>NOT(ISERROR(SEARCH("CÓDIGO NÃO ENCONTRADO",C40)))</formula>
    </cfRule>
  </conditionalFormatting>
  <conditionalFormatting sqref="C78:D79">
    <cfRule type="containsText" dxfId="117" priority="38" operator="containsText" text="CÓDIGO NÃO ENCONTRADO">
      <formula>NOT(ISERROR(SEARCH("CÓDIGO NÃO ENCONTRADO",C78)))</formula>
    </cfRule>
  </conditionalFormatting>
  <conditionalFormatting sqref="C84:D85">
    <cfRule type="containsText" dxfId="116" priority="84" operator="containsText" text="CÓDIGO NÃO ENCONTRADO">
      <formula>NOT(ISERROR(SEARCH("CÓDIGO NÃO ENCONTRADO",C84)))</formula>
    </cfRule>
  </conditionalFormatting>
  <conditionalFormatting sqref="C108:D120">
    <cfRule type="containsText" dxfId="115" priority="58" operator="containsText" text="CÓDIGO NÃO ENCONTRADO">
      <formula>NOT(ISERROR(SEARCH("CÓDIGO NÃO ENCONTRADO",C108)))</formula>
    </cfRule>
  </conditionalFormatting>
  <conditionalFormatting sqref="C123:D126">
    <cfRule type="containsText" dxfId="114" priority="55" operator="containsText" text="CÓDIGO NÃO ENCONTRADO">
      <formula>NOT(ISERROR(SEARCH("CÓDIGO NÃO ENCONTRADO",C123)))</formula>
    </cfRule>
  </conditionalFormatting>
  <conditionalFormatting sqref="C135:D137">
    <cfRule type="containsText" dxfId="113" priority="52" operator="containsText" text="CÓDIGO NÃO ENCONTRADO">
      <formula>NOT(ISERROR(SEARCH("CÓDIGO NÃO ENCONTRADO",C135)))</formula>
    </cfRule>
  </conditionalFormatting>
  <conditionalFormatting sqref="C244:D246">
    <cfRule type="containsText" dxfId="112" priority="30" operator="containsText" text="CÓDIGO NÃO ENCONTRADO">
      <formula>NOT(ISERROR(SEARCH("CÓDIGO NÃO ENCONTRADO",C244)))</formula>
    </cfRule>
  </conditionalFormatting>
  <conditionalFormatting sqref="C251:D251">
    <cfRule type="containsText" dxfId="111" priority="74" operator="containsText" text="CÓDIGO NÃO ENCONTRADO">
      <formula>NOT(ISERROR(SEARCH("CÓDIGO NÃO ENCONTRADO",C251)))</formula>
    </cfRule>
  </conditionalFormatting>
  <conditionalFormatting sqref="C270:D273">
    <cfRule type="containsText" dxfId="110" priority="44" operator="containsText" text="CÓDIGO NÃO ENCONTRADO">
      <formula>NOT(ISERROR(SEARCH("CÓDIGO NÃO ENCONTRADO",C270)))</formula>
    </cfRule>
  </conditionalFormatting>
  <conditionalFormatting sqref="C276:D280">
    <cfRule type="containsText" dxfId="109" priority="47" operator="containsText" text="CÓDIGO NÃO ENCONTRADO">
      <formula>NOT(ISERROR(SEARCH("CÓDIGO NÃO ENCONTRADO",C276)))</formula>
    </cfRule>
  </conditionalFormatting>
  <conditionalFormatting sqref="C283:D283">
    <cfRule type="containsText" dxfId="108" priority="41" operator="containsText" text="CÓDIGO NÃO ENCONTRADO">
      <formula>NOT(ISERROR(SEARCH("CÓDIGO NÃO ENCONTRADO",C283)))</formula>
    </cfRule>
  </conditionalFormatting>
  <conditionalFormatting sqref="C295:D297">
    <cfRule type="containsText" dxfId="107" priority="63" operator="containsText" text="CÓDIGO NÃO ENCONTRADO">
      <formula>NOT(ISERROR(SEARCH("CÓDIGO NÃO ENCONTRADO",C295)))</formula>
    </cfRule>
  </conditionalFormatting>
  <conditionalFormatting sqref="C307:D307 F307">
    <cfRule type="containsText" dxfId="106" priority="36" operator="containsText" text="CÓDIGO NÃO ENCONTRADO">
      <formula>NOT(ISERROR(SEARCH("CÓDIGO NÃO ENCONTRADO",C307)))</formula>
    </cfRule>
  </conditionalFormatting>
  <conditionalFormatting sqref="C310:D312 F310:F312">
    <cfRule type="containsText" dxfId="105" priority="28" operator="containsText" text="CÓDIGO NÃO ENCONTRADO">
      <formula>NOT(ISERROR(SEARCH("CÓDIGO NÃO ENCONTRADO",C310)))</formula>
    </cfRule>
  </conditionalFormatting>
  <conditionalFormatting sqref="C314:D315 F314:F315">
    <cfRule type="containsText" dxfId="104" priority="22" operator="containsText" text="CÓDIGO NÃO ENCONTRADO">
      <formula>NOT(ISERROR(SEARCH("CÓDIGO NÃO ENCONTRADO",C314)))</formula>
    </cfRule>
  </conditionalFormatting>
  <conditionalFormatting sqref="C318:D321 F318:F321">
    <cfRule type="containsText" dxfId="103" priority="2" operator="containsText" text="CÓDIGO NÃO ENCONTRADO">
      <formula>NOT(ISERROR(SEARCH("CÓDIGO NÃO ENCONTRADO",C318)))</formula>
    </cfRule>
  </conditionalFormatting>
  <conditionalFormatting sqref="C12:F14">
    <cfRule type="containsText" dxfId="102" priority="69" operator="containsText" text="CÓDIGO NÃO ENCONTRADO">
      <formula>NOT(ISERROR(SEARCH("CÓDIGO NÃO ENCONTRADO",C12)))</formula>
    </cfRule>
  </conditionalFormatting>
  <conditionalFormatting sqref="C24:F27">
    <cfRule type="containsText" dxfId="101" priority="9" operator="containsText" text="CÓDIGO NÃO ENCONTRADO">
      <formula>NOT(ISERROR(SEARCH("CÓDIGO NÃO ENCONTRADO",C24)))</formula>
    </cfRule>
  </conditionalFormatting>
  <conditionalFormatting sqref="D30 F30:F37">
    <cfRule type="containsText" dxfId="100" priority="6" operator="containsText" text="CÓDIGO NÃO ENCONTRADO">
      <formula>NOT(ISERROR(SEARCH("CÓDIGO NÃO ENCONTRADO",D30)))</formula>
    </cfRule>
  </conditionalFormatting>
  <conditionalFormatting sqref="D62:D72">
    <cfRule type="containsText" dxfId="99" priority="50" operator="containsText" text="CÓDIGO NÃO ENCONTRADO">
      <formula>NOT(ISERROR(SEARCH("CÓDIGO NÃO ENCONTRADO",D62)))</formula>
    </cfRule>
  </conditionalFormatting>
  <conditionalFormatting sqref="D75">
    <cfRule type="containsText" dxfId="98" priority="66" operator="containsText" text="CÓDIGO NÃO ENCONTRADO">
      <formula>NOT(ISERROR(SEARCH("CÓDIGO NÃO ENCONTRADO",D75)))</formula>
    </cfRule>
  </conditionalFormatting>
  <conditionalFormatting sqref="F41:F42 G129:G132 G190:G212 G215:G241">
    <cfRule type="containsText" dxfId="97" priority="26" operator="containsText" text="CÓDIGO NÃO ENCONTRADO">
      <formula>NOT(ISERROR(SEARCH("CÓDIGO NÃO ENCONTRADO",F41)))</formula>
    </cfRule>
  </conditionalFormatting>
  <conditionalFormatting sqref="F62:F72">
    <cfRule type="containsText" dxfId="96" priority="86" operator="containsText" text="CÓDIGO NÃO ENCONTRADO">
      <formula>NOT(ISERROR(SEARCH("CÓDIGO NÃO ENCONTRADO",F62)))</formula>
    </cfRule>
  </conditionalFormatting>
  <conditionalFormatting sqref="F78:F79">
    <cfRule type="containsText" dxfId="95" priority="39" operator="containsText" text="CÓDIGO NÃO ENCONTRADO">
      <formula>NOT(ISERROR(SEARCH("CÓDIGO NÃO ENCONTRADO",F78)))</formula>
    </cfRule>
  </conditionalFormatting>
  <conditionalFormatting sqref="F84:F85">
    <cfRule type="containsText" dxfId="94" priority="85" operator="containsText" text="CÓDIGO NÃO ENCONTRADO">
      <formula>NOT(ISERROR(SEARCH("CÓDIGO NÃO ENCONTRADO",F84)))</formula>
    </cfRule>
  </conditionalFormatting>
  <conditionalFormatting sqref="F108:F120">
    <cfRule type="containsText" dxfId="93" priority="76" operator="containsText" text="CÓDIGO NÃO ENCONTRADO">
      <formula>NOT(ISERROR(SEARCH("CÓDIGO NÃO ENCONTRADO",F108)))</formula>
    </cfRule>
  </conditionalFormatting>
  <conditionalFormatting sqref="F123:F126">
    <cfRule type="containsText" dxfId="92" priority="56" operator="containsText" text="CÓDIGO NÃO ENCONTRADO">
      <formula>NOT(ISERROR(SEARCH("CÓDIGO NÃO ENCONTRADO",F123)))</formula>
    </cfRule>
  </conditionalFormatting>
  <conditionalFormatting sqref="F135:F137">
    <cfRule type="containsText" dxfId="91" priority="53" operator="containsText" text="CÓDIGO NÃO ENCONTRADO">
      <formula>NOT(ISERROR(SEARCH("CÓDIGO NÃO ENCONTRADO",F135)))</formula>
    </cfRule>
  </conditionalFormatting>
  <conditionalFormatting sqref="F244:F246">
    <cfRule type="containsText" dxfId="90" priority="31" operator="containsText" text="CÓDIGO NÃO ENCONTRADO">
      <formula>NOT(ISERROR(SEARCH("CÓDIGO NÃO ENCONTRADO",F244)))</formula>
    </cfRule>
  </conditionalFormatting>
  <conditionalFormatting sqref="F251">
    <cfRule type="containsText" dxfId="89" priority="75" operator="containsText" text="CÓDIGO NÃO ENCONTRADO">
      <formula>NOT(ISERROR(SEARCH("CÓDIGO NÃO ENCONTRADO",F251)))</formula>
    </cfRule>
  </conditionalFormatting>
  <conditionalFormatting sqref="F270:F273">
    <cfRule type="containsText" dxfId="88" priority="45" operator="containsText" text="CÓDIGO NÃO ENCONTRADO">
      <formula>NOT(ISERROR(SEARCH("CÓDIGO NÃO ENCONTRADO",F270)))</formula>
    </cfRule>
  </conditionalFormatting>
  <conditionalFormatting sqref="F276:F280">
    <cfRule type="containsText" dxfId="87" priority="48" operator="containsText" text="CÓDIGO NÃO ENCONTRADO">
      <formula>NOT(ISERROR(SEARCH("CÓDIGO NÃO ENCONTRADO",F276)))</formula>
    </cfRule>
  </conditionalFormatting>
  <conditionalFormatting sqref="F283">
    <cfRule type="containsText" dxfId="86" priority="42" operator="containsText" text="CÓDIGO NÃO ENCONTRADO">
      <formula>NOT(ISERROR(SEARCH("CÓDIGO NÃO ENCONTRADO",F283)))</formula>
    </cfRule>
  </conditionalFormatting>
  <conditionalFormatting sqref="F295:F297">
    <cfRule type="containsText" dxfId="85" priority="64" operator="containsText" text="CÓDIGO NÃO ENCONTRADO">
      <formula>NOT(ISERROR(SEARCH("CÓDIGO NÃO ENCONTRADO",F295)))</formula>
    </cfRule>
  </conditionalFormatting>
  <conditionalFormatting sqref="G12:G16">
    <cfRule type="containsText" dxfId="84" priority="10" operator="containsText" text="CÓDIGO NÃO ENCONTRADO">
      <formula>NOT(ISERROR(SEARCH("CÓDIGO NÃO ENCONTRADO",G12)))</formula>
    </cfRule>
  </conditionalFormatting>
  <conditionalFormatting sqref="G20:G27">
    <cfRule type="containsText" dxfId="83" priority="68" operator="containsText" text="CÓDIGO NÃO ENCONTRADO">
      <formula>NOT(ISERROR(SEARCH("CÓDIGO NÃO ENCONTRADO",G20)))</formula>
    </cfRule>
  </conditionalFormatting>
  <conditionalFormatting sqref="G30:G37">
    <cfRule type="containsText" dxfId="82" priority="5" operator="containsText" text="CÓDIGO NÃO ENCONTRADO">
      <formula>NOT(ISERROR(SEARCH("CÓDIGO NÃO ENCONTRADO",G30)))</formula>
    </cfRule>
  </conditionalFormatting>
  <conditionalFormatting sqref="G40:G44">
    <cfRule type="containsText" dxfId="81" priority="60" operator="containsText" text="CÓDIGO NÃO ENCONTRADO">
      <formula>NOT(ISERROR(SEARCH("CÓDIGO NÃO ENCONTRADO",G40)))</formula>
    </cfRule>
  </conditionalFormatting>
  <conditionalFormatting sqref="G47:G58 G88:G104 G141:G170 G173:G187 G254:G267 G288:G292 G300:G304">
    <cfRule type="containsText" dxfId="80" priority="83" operator="containsText" text="CÓDIGO NÃO ENCONTRADO">
      <formula>NOT(ISERROR(SEARCH("CÓDIGO NÃO ENCONTRADO",G47)))</formula>
    </cfRule>
  </conditionalFormatting>
  <conditionalFormatting sqref="G62:G72">
    <cfRule type="containsText" dxfId="79" priority="49" operator="containsText" text="CÓDIGO NÃO ENCONTRADO">
      <formula>NOT(ISERROR(SEARCH("CÓDIGO NÃO ENCONTRADO",G62)))</formula>
    </cfRule>
  </conditionalFormatting>
  <conditionalFormatting sqref="G75">
    <cfRule type="containsText" dxfId="78" priority="65" operator="containsText" text="CÓDIGO NÃO ENCONTRADO">
      <formula>NOT(ISERROR(SEARCH("CÓDIGO NÃO ENCONTRADO",G75)))</formula>
    </cfRule>
  </conditionalFormatting>
  <conditionalFormatting sqref="G78:G79">
    <cfRule type="containsText" dxfId="77" priority="37" operator="containsText" text="CÓDIGO NÃO ENCONTRADO">
      <formula>NOT(ISERROR(SEARCH("CÓDIGO NÃO ENCONTRADO",G78)))</formula>
    </cfRule>
  </conditionalFormatting>
  <conditionalFormatting sqref="G84:G85">
    <cfRule type="containsText" dxfId="76" priority="82" operator="containsText" text="CÓDIGO NÃO ENCONTRADO">
      <formula>NOT(ISERROR(SEARCH("CÓDIGO NÃO ENCONTRADO",G84)))</formula>
    </cfRule>
  </conditionalFormatting>
  <conditionalFormatting sqref="G108:G120">
    <cfRule type="containsText" dxfId="75" priority="57" operator="containsText" text="CÓDIGO NÃO ENCONTRADO">
      <formula>NOT(ISERROR(SEARCH("CÓDIGO NÃO ENCONTRADO",G108)))</formula>
    </cfRule>
  </conditionalFormatting>
  <conditionalFormatting sqref="G123:G126">
    <cfRule type="containsText" dxfId="74" priority="54" operator="containsText" text="CÓDIGO NÃO ENCONTRADO">
      <formula>NOT(ISERROR(SEARCH("CÓDIGO NÃO ENCONTRADO",G123)))</formula>
    </cfRule>
  </conditionalFormatting>
  <conditionalFormatting sqref="G135:G137">
    <cfRule type="containsText" dxfId="73" priority="51" operator="containsText" text="CÓDIGO NÃO ENCONTRADO">
      <formula>NOT(ISERROR(SEARCH("CÓDIGO NÃO ENCONTRADO",G135)))</formula>
    </cfRule>
  </conditionalFormatting>
  <conditionalFormatting sqref="G244:G246">
    <cfRule type="containsText" dxfId="72" priority="29" operator="containsText" text="CÓDIGO NÃO ENCONTRADO">
      <formula>NOT(ISERROR(SEARCH("CÓDIGO NÃO ENCONTRADO",G244)))</formula>
    </cfRule>
  </conditionalFormatting>
  <conditionalFormatting sqref="G251">
    <cfRule type="containsText" dxfId="71" priority="73" operator="containsText" text="CÓDIGO NÃO ENCONTRADO">
      <formula>NOT(ISERROR(SEARCH("CÓDIGO NÃO ENCONTRADO",G251)))</formula>
    </cfRule>
  </conditionalFormatting>
  <conditionalFormatting sqref="G270:G273">
    <cfRule type="containsText" dxfId="70" priority="43" operator="containsText" text="CÓDIGO NÃO ENCONTRADO">
      <formula>NOT(ISERROR(SEARCH("CÓDIGO NÃO ENCONTRADO",G270)))</formula>
    </cfRule>
  </conditionalFormatting>
  <conditionalFormatting sqref="G276:G280">
    <cfRule type="containsText" dxfId="69" priority="46" operator="containsText" text="CÓDIGO NÃO ENCONTRADO">
      <formula>NOT(ISERROR(SEARCH("CÓDIGO NÃO ENCONTRADO",G276)))</formula>
    </cfRule>
  </conditionalFormatting>
  <conditionalFormatting sqref="G283">
    <cfRule type="containsText" dxfId="68" priority="40" operator="containsText" text="CÓDIGO NÃO ENCONTRADO">
      <formula>NOT(ISERROR(SEARCH("CÓDIGO NÃO ENCONTRADO",G283)))</formula>
    </cfRule>
  </conditionalFormatting>
  <conditionalFormatting sqref="G295:G297">
    <cfRule type="containsText" dxfId="67" priority="62" operator="containsText" text="CÓDIGO NÃO ENCONTRADO">
      <formula>NOT(ISERROR(SEARCH("CÓDIGO NÃO ENCONTRADO",G295)))</formula>
    </cfRule>
  </conditionalFormatting>
  <conditionalFormatting sqref="G307">
    <cfRule type="containsText" dxfId="66" priority="35" operator="containsText" text="CÓDIGO NÃO ENCONTRADO">
      <formula>NOT(ISERROR(SEARCH("CÓDIGO NÃO ENCONTRADO",G307)))</formula>
    </cfRule>
  </conditionalFormatting>
  <conditionalFormatting sqref="G310:G312">
    <cfRule type="containsText" dxfId="65" priority="27" operator="containsText" text="CÓDIGO NÃO ENCONTRADO">
      <formula>NOT(ISERROR(SEARCH("CÓDIGO NÃO ENCONTRADO",G310)))</formula>
    </cfRule>
  </conditionalFormatting>
  <conditionalFormatting sqref="G314:G315">
    <cfRule type="containsText" dxfId="64" priority="21" operator="containsText" text="CÓDIGO NÃO ENCONTRADO">
      <formula>NOT(ISERROR(SEARCH("CÓDIGO NÃO ENCONTRADO",G314)))</formula>
    </cfRule>
  </conditionalFormatting>
  <conditionalFormatting sqref="G318:G321">
    <cfRule type="containsText" dxfId="63" priority="1" operator="containsText" text="CÓDIGO NÃO ENCONTRADO">
      <formula>NOT(ISERROR(SEARCH("CÓDIGO NÃO ENCONTRADO",G318)))</formula>
    </cfRule>
  </conditionalFormatting>
  <pageMargins left="0.25" right="0.25" top="0.75" bottom="0.75" header="0.3" footer="0.3"/>
  <pageSetup paperSize="9" scale="5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9E1FA-31A6-4672-A8EC-C4AF9B57B08D}">
  <sheetPr>
    <pageSetUpPr fitToPage="1"/>
  </sheetPr>
  <dimension ref="A1:XFD465"/>
  <sheetViews>
    <sheetView showGridLines="0" tabSelected="1" topLeftCell="A40" zoomScaleNormal="100" zoomScaleSheetLayoutView="90" workbookViewId="0">
      <selection activeCell="B17" sqref="B17"/>
    </sheetView>
  </sheetViews>
  <sheetFormatPr defaultRowHeight="15"/>
  <cols>
    <col min="1" max="1" width="2.7109375" customWidth="1"/>
    <col min="2" max="2" width="15.140625" style="222" customWidth="1"/>
    <col min="3" max="3" width="95.140625" style="9" customWidth="1"/>
    <col min="4" max="4" width="8.5703125" style="1" customWidth="1"/>
    <col min="5" max="5" width="11.42578125" style="209" bestFit="1" customWidth="1"/>
    <col min="6" max="6" width="16.42578125" style="55" customWidth="1"/>
    <col min="7" max="7" width="16.140625" style="62" bestFit="1" customWidth="1"/>
    <col min="8" max="8" width="15.85546875" style="203" bestFit="1" customWidth="1"/>
    <col min="9" max="9" width="16.7109375" style="203"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ustomHeight="1">
      <c r="B2" s="619"/>
      <c r="C2" s="386" t="s">
        <v>17</v>
      </c>
      <c r="D2" s="387"/>
      <c r="E2" s="387"/>
      <c r="F2" s="387"/>
      <c r="G2" s="391"/>
      <c r="H2" s="548"/>
      <c r="I2" s="559" t="s">
        <v>18</v>
      </c>
      <c r="J2" s="7"/>
      <c r="L2"/>
      <c r="M2"/>
      <c r="N2"/>
      <c r="O2"/>
      <c r="P2"/>
      <c r="Q2"/>
      <c r="R2"/>
      <c r="S2"/>
      <c r="T2"/>
      <c r="U2"/>
    </row>
    <row r="3" spans="2:21" s="6" customFormat="1" ht="15" customHeight="1">
      <c r="B3" s="620"/>
      <c r="C3" s="388" t="s">
        <v>19</v>
      </c>
      <c r="D3" s="389"/>
      <c r="E3" s="389"/>
      <c r="F3" s="389"/>
      <c r="H3" s="549"/>
      <c r="I3" s="5">
        <f ca="1">NOW()</f>
        <v>45770.588280208336</v>
      </c>
      <c r="J3" s="7"/>
      <c r="L3"/>
      <c r="M3"/>
      <c r="N3"/>
      <c r="O3"/>
      <c r="P3"/>
      <c r="Q3"/>
      <c r="R3"/>
      <c r="S3"/>
      <c r="T3"/>
      <c r="U3"/>
    </row>
    <row r="4" spans="2:21" s="6" customFormat="1" ht="21.75" thickBot="1">
      <c r="B4" s="621"/>
      <c r="C4" s="392" t="s">
        <v>20</v>
      </c>
      <c r="D4" s="390"/>
      <c r="E4" s="390"/>
      <c r="F4" s="390"/>
      <c r="H4" s="549"/>
      <c r="I4" s="560" t="s">
        <v>5551</v>
      </c>
      <c r="J4" s="7"/>
      <c r="L4"/>
      <c r="M4"/>
      <c r="N4"/>
      <c r="O4"/>
      <c r="P4"/>
      <c r="Q4"/>
      <c r="R4"/>
      <c r="S4"/>
      <c r="T4"/>
      <c r="U4"/>
    </row>
    <row r="5" spans="2:21" s="6" customFormat="1" ht="15.75">
      <c r="B5" s="223" t="s">
        <v>21</v>
      </c>
      <c r="C5" s="197">
        <f ca="1">NOW()</f>
        <v>45770.588280208336</v>
      </c>
      <c r="D5" s="631" t="s">
        <v>15014</v>
      </c>
      <c r="E5" s="631"/>
      <c r="F5" s="631"/>
      <c r="G5" s="631"/>
      <c r="H5" s="550"/>
      <c r="I5" s="561"/>
      <c r="J5" s="7"/>
      <c r="L5"/>
      <c r="M5"/>
      <c r="N5"/>
      <c r="O5"/>
      <c r="P5"/>
      <c r="Q5"/>
      <c r="R5"/>
      <c r="S5"/>
      <c r="T5"/>
      <c r="U5"/>
    </row>
    <row r="6" spans="2:21" s="6" customFormat="1">
      <c r="B6" s="224" t="s">
        <v>22</v>
      </c>
      <c r="C6" s="198" t="s">
        <v>2963</v>
      </c>
      <c r="D6" s="122"/>
      <c r="E6" s="356"/>
      <c r="F6" s="122"/>
      <c r="G6" s="122"/>
      <c r="H6" s="551"/>
      <c r="I6" s="562"/>
      <c r="J6" s="7"/>
      <c r="L6"/>
      <c r="M6"/>
      <c r="N6"/>
      <c r="O6"/>
      <c r="P6"/>
      <c r="Q6"/>
      <c r="R6"/>
      <c r="S6"/>
      <c r="T6"/>
      <c r="U6"/>
    </row>
    <row r="7" spans="2:21" s="6" customFormat="1">
      <c r="B7" s="224" t="s">
        <v>23</v>
      </c>
      <c r="C7" s="199" t="s">
        <v>3406</v>
      </c>
      <c r="D7" s="122"/>
      <c r="E7" s="356"/>
      <c r="F7" s="122"/>
      <c r="G7" s="122"/>
      <c r="H7" s="551"/>
      <c r="I7" s="562"/>
      <c r="J7" s="7"/>
      <c r="L7"/>
      <c r="M7"/>
      <c r="N7"/>
      <c r="O7"/>
      <c r="P7"/>
      <c r="Q7"/>
      <c r="R7"/>
      <c r="S7"/>
      <c r="T7"/>
      <c r="U7"/>
    </row>
    <row r="8" spans="2:21" s="6" customFormat="1" ht="15.75" thickBot="1">
      <c r="B8" s="225" t="s">
        <v>24</v>
      </c>
      <c r="C8" s="200" t="s">
        <v>3407</v>
      </c>
      <c r="D8" s="124"/>
      <c r="E8" s="210"/>
      <c r="F8" s="124"/>
      <c r="G8" s="124"/>
      <c r="H8" s="552"/>
      <c r="I8" s="563"/>
      <c r="J8" s="7"/>
      <c r="L8"/>
      <c r="M8"/>
      <c r="N8"/>
      <c r="O8"/>
      <c r="P8"/>
      <c r="Q8"/>
      <c r="R8"/>
      <c r="S8"/>
      <c r="T8"/>
      <c r="U8"/>
    </row>
    <row r="9" spans="2:21" ht="60.75" thickBot="1">
      <c r="B9" s="226" t="s">
        <v>5</v>
      </c>
      <c r="C9" s="393" t="s">
        <v>6</v>
      </c>
      <c r="D9" s="393" t="s">
        <v>7</v>
      </c>
      <c r="E9" s="394" t="s">
        <v>7798</v>
      </c>
      <c r="F9" s="394" t="s">
        <v>7799</v>
      </c>
      <c r="G9" s="394" t="s">
        <v>7800</v>
      </c>
      <c r="H9" s="395" t="s">
        <v>9</v>
      </c>
      <c r="I9" s="564" t="s">
        <v>10</v>
      </c>
    </row>
    <row r="10" spans="2:21">
      <c r="B10" s="322">
        <v>8</v>
      </c>
      <c r="C10" s="367" t="s">
        <v>6093</v>
      </c>
      <c r="D10" s="323"/>
      <c r="E10" s="324"/>
      <c r="F10" s="324"/>
      <c r="G10" s="324"/>
      <c r="H10" s="553"/>
      <c r="I10" s="565"/>
    </row>
    <row r="11" spans="2:21" ht="22.5" customHeight="1" thickBot="1">
      <c r="B11" s="368" t="s">
        <v>7816</v>
      </c>
      <c r="C11" s="369" t="s">
        <v>7797</v>
      </c>
      <c r="D11" s="370"/>
      <c r="E11" s="371"/>
      <c r="F11" s="371"/>
      <c r="G11" s="371"/>
      <c r="H11" s="372"/>
      <c r="I11" s="566"/>
    </row>
    <row r="12" spans="2:21" ht="45">
      <c r="B12" s="363">
        <v>102102</v>
      </c>
      <c r="C12" s="364" t="str">
        <f>IFERROR(VLOOKUP($B12,'SINTETICO 03-2025'!B11:E9663,2,FALSE),IFERROR(VLOOKUP($B12,'INSUMOS 03-2025'!$A:$F,2,FALSE),"CÓDIGO NÃO ENCONTRADO"))</f>
        <v>TRANSFORMADOR DE DISTRIBUIÇÃO, 30 KVA, TRIFÁSICO, 60 HZ, CLASSE 15 KV, IMERSO EM ÓLEO MINERAL, INSTALAÇÃO EM POSTE (NÃO INCLUSO SUPORTE) - FORNECIMENTO E INSTALAÇÃO. AF_12/2020</v>
      </c>
      <c r="D12" s="365" t="str">
        <f>IFERROR(VLOOKUP($B12,'SINTETICO 03-2025'!B11:E9663,3,FALSE),IFERROR(VLOOKUP($B12,'INSUMOS 03-2025'!$A:$F,3,FALSE),"CÓDIGO NÃO ENCONTRADO"))</f>
        <v>UN</v>
      </c>
      <c r="E12" s="366">
        <v>1</v>
      </c>
      <c r="F12" s="366">
        <v>5</v>
      </c>
      <c r="G12" s="366">
        <f>E12*F12</f>
        <v>5</v>
      </c>
      <c r="H12" s="554">
        <f>IFERROR((VLOOKUP($B12,'SINTETICO 03-2025'!B11:E9663,4,FALSE)),IFERROR(DOLLAR(VLOOKUP($B12,'INSUMOS 03-2025'!$A:$F,5,FALSE)),"CÓDIGO NÃO ENCONTRADO"))</f>
        <v>11287.52</v>
      </c>
      <c r="I12" s="567">
        <f>IFERROR(ROUND(H12*G12,2),"CÓDIGO NÃO ENCONTRADO")</f>
        <v>56437.599999999999</v>
      </c>
    </row>
    <row r="13" spans="2:21" ht="15" customHeight="1">
      <c r="B13" s="339" t="s">
        <v>1705</v>
      </c>
      <c r="C13" s="10" t="str">
        <f>'F-COMPOSIÇÕES '!B45</f>
        <v xml:space="preserve"> POSTE DE CONCRETO PARA ENTRADA DE ENERGIA ELÉTRICA </v>
      </c>
      <c r="D13" s="13" t="str">
        <f>'F-COMPOSIÇÕES '!D45</f>
        <v>UN</v>
      </c>
      <c r="E13" s="218">
        <v>1</v>
      </c>
      <c r="F13" s="218">
        <v>5</v>
      </c>
      <c r="G13" s="366">
        <f>E13*F13</f>
        <v>5</v>
      </c>
      <c r="H13" s="58">
        <f>'F-COMPOSIÇÕES '!G45</f>
        <v>1711.64</v>
      </c>
      <c r="I13" s="567">
        <f>IFERROR(ROUND(H13*G13,2),"CÓDIGO NÃO ENCONTRADO")</f>
        <v>8558.2000000000007</v>
      </c>
    </row>
    <row r="14" spans="2:21" ht="15" customHeight="1">
      <c r="B14" s="228" t="s">
        <v>6095</v>
      </c>
      <c r="C14" s="48" t="s">
        <v>6107</v>
      </c>
      <c r="D14" s="49"/>
      <c r="E14" s="213"/>
      <c r="F14" s="213"/>
      <c r="G14" s="213"/>
      <c r="H14" s="57"/>
      <c r="I14" s="568"/>
    </row>
    <row r="15" spans="2:21" ht="15" customHeight="1">
      <c r="B15" s="339">
        <v>101206</v>
      </c>
      <c r="C15" s="10" t="str">
        <f>IFERROR(VLOOKUP($B15,'SINTETICO 03-2025'!B11:E9663,2,FALSE),IFERROR(VLOOKUP($B15,'INSUMOS 03-2025'!$A:$F,2,FALSE),"CÓDIGO NÃO ENCONTRADO"))</f>
        <v>ESCAVAÇÃO VERTICAL PARA  EDIFICAÇÃO, COM CARGA, DESCARGA E TRANSPORTE DE SOLO DE 1ª CATEGORIA, COM ESCAVADEIRA HIDRÁULICA (CAÇAMBA: 0,8 M³ / 111 HP), FROTA DE 3 CAMINHÕES BASCULANTES DE 14 M³, DMT ATÉ 1 KM E VELOCIDADE MÉDIA 14 KM/H. AF_05/2020</v>
      </c>
      <c r="D15" s="13" t="str">
        <f>IFERROR(VLOOKUP($B15,'SINTETICO 03-2025'!B11:E9663,3,FALSE),IFERROR(VLOOKUP($B15,'INSUMOS 03-2025'!$A:$F,3,FALSE),"CÓDIGO NÃO ENCONTRADO"))</f>
        <v>M3</v>
      </c>
      <c r="E15" s="218">
        <v>150</v>
      </c>
      <c r="F15" s="218">
        <v>5</v>
      </c>
      <c r="G15" s="366">
        <f>E15*F15</f>
        <v>750</v>
      </c>
      <c r="H15" s="58">
        <f>IFERROR((VLOOKUP($B15,'SINTETICO 03-2025'!B11:E9663,4,FALSE)),IFERROR(DOLLAR(VLOOKUP($B15,'INSUMOS 03-2025'!$A:$F,5,FALSE)),"CÓDIGO NÃO ENCONTRADO"))</f>
        <v>13.28</v>
      </c>
      <c r="I15" s="567">
        <f>IFERROR(ROUND(H15*G15,2),"CÓDIGO NÃO ENCONTRADO")</f>
        <v>9960</v>
      </c>
    </row>
    <row r="16" spans="2:21" ht="45">
      <c r="B16" s="339">
        <v>96385</v>
      </c>
      <c r="C16" s="10" t="str">
        <f>IFERROR(VLOOKUP($B16,'SINTETICO 03-2025'!B11:E9663,2,FALSE),IFERROR(VLOOKUP($B16,'INSUMOS 03-2025'!$A:$F,2,FALSE),"CÓDIGO NÃO ENCONTRADO"))</f>
        <v>EXECUÇÃO E COMPACTAÇÃO DE CORPO DE ATERRO DE ATERRO (95% DE ENERGIA DO PROCTOR NORMAL) COM SOLO PREDOMINANTEMENTE ARGILOSO ESPESSURA 15 CM - EXCLUSIVE MATERIAL, ESCAVAÇÃO, CARGA E TRANSPORTE. AF_09/2024</v>
      </c>
      <c r="D16" s="13" t="str">
        <f>IFERROR(VLOOKUP($B16,'SINTETICO 03-2025'!B11:E9663,3,FALSE),IFERROR(VLOOKUP($B16,'INSUMOS 03-2025'!$A:$F,3,FALSE),"CÓDIGO NÃO ENCONTRADO"))</f>
        <v>M3</v>
      </c>
      <c r="E16" s="218">
        <v>300</v>
      </c>
      <c r="F16" s="218">
        <v>5</v>
      </c>
      <c r="G16" s="366">
        <f>E16*F16</f>
        <v>1500</v>
      </c>
      <c r="H16" s="58">
        <f>IFERROR((VLOOKUP($B16,'SINTETICO 03-2025'!B11:E9663,4,FALSE)),IFERROR(DOLLAR(VLOOKUP($B16,'INSUMOS 03-2025'!$A:$F,5,FALSE)),"CÓDIGO NÃO ENCONTRADO"))</f>
        <v>12.54</v>
      </c>
      <c r="I16" s="567">
        <f>IFERROR(ROUND(H16*G16,2),"CÓDIGO NÃO ENCONTRADO")</f>
        <v>18810</v>
      </c>
      <c r="J16" s="204"/>
      <c r="K16" s="205"/>
    </row>
    <row r="17" spans="2:11" ht="30">
      <c r="B17" s="339" t="str">
        <f>'F-COMPOSIÇÕES '!A151</f>
        <v>CPU 20/SLU/DF</v>
      </c>
      <c r="C17" s="10" t="str">
        <f>'F-COMPOSIÇÕES '!B151</f>
        <v>ARGILA, ARGILA VERMELHA OU ARGILA ARENOSA (RETIRADA NA JAZIDA, SEM TRANSPORTE), COM CARGA E DESCARGA</v>
      </c>
      <c r="D17" s="349" t="str">
        <f>'F-COMPOSIÇÕES '!D151</f>
        <v>m3</v>
      </c>
      <c r="E17" s="218">
        <v>300</v>
      </c>
      <c r="F17" s="218">
        <v>5</v>
      </c>
      <c r="G17" s="366">
        <f>E17*F17</f>
        <v>1500</v>
      </c>
      <c r="H17" s="58">
        <f>'F-COMPOSIÇÕES '!G151</f>
        <v>56.405695999999999</v>
      </c>
      <c r="I17" s="567">
        <f>IFERROR(ROUND(H17*G17,2),"CÓDIGO NÃO ENCONTRADO")</f>
        <v>84608.54</v>
      </c>
      <c r="K17" s="205"/>
    </row>
    <row r="18" spans="2:11" ht="30">
      <c r="B18" s="339">
        <v>95877</v>
      </c>
      <c r="C18" s="10" t="str">
        <f>IFERROR(VLOOKUP($B18,'SINTETICO 03-2025'!B11:E9663,2,FALSE),IFERROR(VLOOKUP($B18,'INSUMOS 03-2025'!$A:$F,2,FALSE),"CÓDIGO NÃO ENCONTRADO"))</f>
        <v>TRANSPORTE COM CAMINHÃO BASCULANTE DE 18 M³, EM VIA URBANA PAVIMENTADA, DMT ATÉ 30 KM (UNIDADE: M3XKM). AF_07/2020</v>
      </c>
      <c r="D18" s="13" t="str">
        <f>IFERROR(VLOOKUP($B18,'SINTETICO 03-2025'!B11:E9663,3,FALSE),IFERROR(VLOOKUP($B18,'INSUMOS 03-2025'!$A:$F,3,FALSE),"CÓDIGO NÃO ENCONTRADO"))</f>
        <v>M3XKM</v>
      </c>
      <c r="E18" s="218">
        <f>E17*10</f>
        <v>3000</v>
      </c>
      <c r="F18" s="218">
        <v>5</v>
      </c>
      <c r="G18" s="366">
        <f>E18*F18</f>
        <v>15000</v>
      </c>
      <c r="H18" s="58">
        <f>IFERROR((VLOOKUP($B18,'SINTETICO 03-2025'!B11:E9663,4,FALSE)),IFERROR(DOLLAR(VLOOKUP($B18,'INSUMOS 03-2025'!$A:$F,5,FALSE)),"CÓDIGO NÃO ENCONTRADO"))</f>
        <v>1.95</v>
      </c>
      <c r="I18" s="567">
        <f>IFERROR(ROUND(H18*G18,2),"CÓDIGO NÃO ENCONTRADO")</f>
        <v>29250</v>
      </c>
      <c r="K18" s="205"/>
    </row>
    <row r="19" spans="2:11" ht="17.25" customHeight="1">
      <c r="B19" s="228" t="s">
        <v>6097</v>
      </c>
      <c r="C19" s="51" t="s">
        <v>6094</v>
      </c>
      <c r="D19" s="49"/>
      <c r="E19" s="213"/>
      <c r="F19" s="213"/>
      <c r="G19" s="213"/>
      <c r="H19" s="57"/>
      <c r="I19" s="568"/>
      <c r="K19" s="205"/>
    </row>
    <row r="20" spans="2:11" ht="30">
      <c r="B20" s="339">
        <v>96624</v>
      </c>
      <c r="C20" s="10" t="str">
        <f>IFERROR(VLOOKUP($B20,'SINTETICO 03-2025'!B11:E9663,2,FALSE),IFERROR(VLOOKUP($B20,'INSUMOS 03-2025'!$A:$F,2,FALSE),"CÓDIGO NÃO ENCONTRADO"))</f>
        <v>LASTRO COM MATERIAL GRANULAR (PEDRA BRITADA N.2), APLICADO EM PISOS OU LAJES SOBRE SOLO, ESPESSURA DE *10 CM*. AF_01/2024</v>
      </c>
      <c r="D20" s="13" t="str">
        <f>IFERROR(VLOOKUP($B20,'SINTETICO 03-2025'!B11:E9663,3,FALSE),IFERROR(VLOOKUP($B20,'INSUMOS 03-2025'!$A:$F,3,FALSE),"CÓDIGO NÃO ENCONTRADO"))</f>
        <v>M3</v>
      </c>
      <c r="E20" s="218">
        <f>5.05*6.84*0.05</f>
        <v>1.7271000000000001</v>
      </c>
      <c r="F20" s="218">
        <v>5</v>
      </c>
      <c r="G20" s="366">
        <f t="shared" ref="G20:G27" si="0">E20*F20</f>
        <v>8.6355000000000004</v>
      </c>
      <c r="H20" s="58">
        <f>IFERROR((VLOOKUP($B20,'SINTETICO 03-2025'!B11:E9663,4,FALSE)),IFERROR(DOLLAR(VLOOKUP($B20,'INSUMOS 03-2025'!$A:$F,5,FALSE)),"CÓDIGO NÃO ENCONTRADO"))</f>
        <v>287.77</v>
      </c>
      <c r="I20" s="567">
        <f t="shared" ref="I20:I27" si="1">IFERROR(ROUND(H20*G20,2),"CÓDIGO NÃO ENCONTRADO")</f>
        <v>2485.04</v>
      </c>
      <c r="K20" s="205"/>
    </row>
    <row r="21" spans="2:11" ht="30">
      <c r="B21" s="339">
        <v>97083</v>
      </c>
      <c r="C21" s="10" t="str">
        <f>IFERROR(VLOOKUP($B21,'SINTETICO 03-2025'!B11:E9663,2,FALSE),IFERROR(VLOOKUP($B21,'INSUMOS 03-2025'!$A:$F,2,FALSE),"CÓDIGO NÃO ENCONTRADO"))</f>
        <v>COMPACTAÇÃO MECÂNICA DE SOLO PARA EXECUÇÃO DE RADIER, PISO DE CONCRETO OU LAJE SOBRE SOLO, COM COMPACTADOR DE SOLOS A PERCUSSÃO. AF_09/2021</v>
      </c>
      <c r="D21" s="13" t="str">
        <f>IFERROR(VLOOKUP($B21,'SINTETICO 03-2025'!B11:E9663,3,FALSE),IFERROR(VLOOKUP($B21,'INSUMOS 03-2025'!$A:$F,3,FALSE),"CÓDIGO NÃO ENCONTRADO"))</f>
        <v>M2</v>
      </c>
      <c r="E21" s="218">
        <f>5.05*6.84</f>
        <v>34.542000000000002</v>
      </c>
      <c r="F21" s="218">
        <v>5</v>
      </c>
      <c r="G21" s="366">
        <f t="shared" si="0"/>
        <v>172.71</v>
      </c>
      <c r="H21" s="58">
        <f>IFERROR((VLOOKUP($B21,'SINTETICO 03-2025'!B11:E9663,4,FALSE)),IFERROR(DOLLAR(VLOOKUP($B21,'INSUMOS 03-2025'!$A:$F,5,FALSE)),"CÓDIGO NÃO ENCONTRADO"))</f>
        <v>3.72</v>
      </c>
      <c r="I21" s="567">
        <f t="shared" si="1"/>
        <v>642.48</v>
      </c>
      <c r="K21" s="205"/>
    </row>
    <row r="22" spans="2:11" ht="30">
      <c r="B22" s="339">
        <v>97086</v>
      </c>
      <c r="C22" s="10" t="str">
        <f>IFERROR(VLOOKUP($B22,'SINTETICO 03-2025'!B11:E9663,2,FALSE),IFERROR(VLOOKUP($B22,'INSUMOS 03-2025'!$A:$F,2,FALSE),"CÓDIGO NÃO ENCONTRADO"))</f>
        <v>FABRICAÇÃO, MONTAGEM E DESMONTAGEM DE FORMA PARA RADIER, PISO DE CONCRETO OU LAJE SOBRE SOLO, EM MADEIRA SERRADA, 4 UTILIZAÇÕES. AF_09/2021</v>
      </c>
      <c r="D22" s="13" t="str">
        <f>IFERROR(VLOOKUP($B22,'SINTETICO 03-2025'!B11:E9663,3,FALSE),IFERROR(VLOOKUP($B22,'INSUMOS 03-2025'!$A:$F,3,FALSE),"CÓDIGO NÃO ENCONTRADO"))</f>
        <v>M2</v>
      </c>
      <c r="E22" s="218">
        <f>(5.05+5.05+6.84+6.84)*0.2</f>
        <v>4.7559999999999993</v>
      </c>
      <c r="F22" s="218">
        <v>5</v>
      </c>
      <c r="G22" s="366">
        <f t="shared" si="0"/>
        <v>23.779999999999998</v>
      </c>
      <c r="H22" s="58">
        <f>IFERROR((VLOOKUP($B22,'SINTETICO 03-2025'!B11:E9663,4,FALSE)),IFERROR(DOLLAR(VLOOKUP($B22,'INSUMOS 03-2025'!$A:$F,5,FALSE)),"CÓDIGO NÃO ENCONTRADO"))</f>
        <v>139.35</v>
      </c>
      <c r="I22" s="567">
        <f t="shared" si="1"/>
        <v>3313.74</v>
      </c>
      <c r="K22" s="205"/>
    </row>
    <row r="23" spans="2:11" ht="30">
      <c r="B23" s="339">
        <v>97087</v>
      </c>
      <c r="C23" s="10" t="str">
        <f>IFERROR(VLOOKUP($B23,'SINTETICO 03-2025'!B11:E9663,2,FALSE),IFERROR(VLOOKUP($B23,'INSUMOS 03-2025'!$A:$F,2,FALSE),"CÓDIGO NÃO ENCONTRADO"))</f>
        <v>CAMADA SEPARADORA PARA EXECUÇÃO DE RADIER, PISO DE CONCRETO OU LAJE SOBRE SOLO, EM LONA PLÁSTICA. AF_09/2021</v>
      </c>
      <c r="D23" s="13" t="str">
        <f>IFERROR(VLOOKUP($B23,'SINTETICO 03-2025'!B11:E9663,3,FALSE),IFERROR(VLOOKUP($B23,'INSUMOS 03-2025'!$A:$F,3,FALSE),"CÓDIGO NÃO ENCONTRADO"))</f>
        <v>M2</v>
      </c>
      <c r="E23" s="218">
        <f>5.05*6.84</f>
        <v>34.542000000000002</v>
      </c>
      <c r="F23" s="218">
        <v>5</v>
      </c>
      <c r="G23" s="366">
        <f t="shared" si="0"/>
        <v>172.71</v>
      </c>
      <c r="H23" s="58">
        <f>IFERROR((VLOOKUP($B23,'SINTETICO 03-2025'!B11:E9663,4,FALSE)),IFERROR(DOLLAR(VLOOKUP($B23,'INSUMOS 03-2025'!$A:$F,5,FALSE)),"CÓDIGO NÃO ENCONTRADO"))</f>
        <v>3.41</v>
      </c>
      <c r="I23" s="567">
        <f t="shared" si="1"/>
        <v>588.94000000000005</v>
      </c>
      <c r="J23" t="s">
        <v>7690</v>
      </c>
      <c r="K23" s="205"/>
    </row>
    <row r="24" spans="2:11" ht="30">
      <c r="B24" s="339">
        <v>92767</v>
      </c>
      <c r="C24" s="10" t="str">
        <f>IFERROR(VLOOKUP($B24,'SINTETICO 03-2025'!B11:E9663,2,FALSE),IFERROR(VLOOKUP($B24,'INSUMOS 03-2025'!$A:$F,2,FALSE),"CÓDIGO NÃO ENCONTRADO"))</f>
        <v>ARMAÇÃO DE LAJE DE ESTRUTURA CONVENCIONAL DE CONCRETO ARMADO UTILIZANDO AÇO CA-60 DE 4,2 MM - MONTAGEM. AF_06/2022</v>
      </c>
      <c r="D24" s="13" t="str">
        <f>IFERROR(VLOOKUP($B24,'SINTETICO 03-2025'!B11:E9663,3,FALSE),IFERROR(VLOOKUP($B24,'INSUMOS 03-2025'!$A:$F,3,FALSE),"CÓDIGO NÃO ENCONTRADO"))</f>
        <v>KG</v>
      </c>
      <c r="E24" s="218">
        <v>12</v>
      </c>
      <c r="F24" s="218">
        <v>5</v>
      </c>
      <c r="G24" s="366">
        <f t="shared" si="0"/>
        <v>60</v>
      </c>
      <c r="H24" s="58">
        <f>IFERROR((VLOOKUP($B24,'SINTETICO 03-2025'!B11:E9663,4,FALSE)),IFERROR(DOLLAR(VLOOKUP($B24,'INSUMOS 03-2025'!$A:$F,5,FALSE)),"CÓDIGO NÃO ENCONTRADO"))</f>
        <v>16.329999999999998</v>
      </c>
      <c r="I24" s="567">
        <f t="shared" si="1"/>
        <v>979.8</v>
      </c>
      <c r="K24" s="205"/>
    </row>
    <row r="25" spans="2:11" ht="30">
      <c r="B25" s="339">
        <v>92769</v>
      </c>
      <c r="C25" s="10" t="str">
        <f>IFERROR(VLOOKUP($B25,'SINTETICO 03-2025'!B11:E9663,2,FALSE),IFERROR(VLOOKUP($B25,'INSUMOS 03-2025'!$A:$F,2,FALSE),"CÓDIGO NÃO ENCONTRADO"))</f>
        <v>ARMAÇÃO DE LAJE DE ESTRUTURA CONVENCIONAL DE CONCRETO ARMADO UTILIZANDO AÇO CA-50 DE 6,3 MM - MONTAGEM. AF_06/2022</v>
      </c>
      <c r="D25" s="13" t="str">
        <f>IFERROR(VLOOKUP($B25,'SINTETICO 03-2025'!B11:E9663,3,FALSE),IFERROR(VLOOKUP($B25,'INSUMOS 03-2025'!$A:$F,3,FALSE),"CÓDIGO NÃO ENCONTRADO"))</f>
        <v>KG</v>
      </c>
      <c r="E25" s="218">
        <v>186.5</v>
      </c>
      <c r="F25" s="218">
        <v>5</v>
      </c>
      <c r="G25" s="366">
        <f t="shared" si="0"/>
        <v>932.5</v>
      </c>
      <c r="H25" s="58">
        <f>IFERROR((VLOOKUP($B25,'SINTETICO 03-2025'!B11:E9663,4,FALSE)),IFERROR(DOLLAR(VLOOKUP($B25,'INSUMOS 03-2025'!$A:$F,5,FALSE)),"CÓDIGO NÃO ENCONTRADO"))</f>
        <v>13.17</v>
      </c>
      <c r="I25" s="567">
        <f t="shared" si="1"/>
        <v>12281.03</v>
      </c>
      <c r="K25" s="205"/>
    </row>
    <row r="26" spans="2:11" ht="30">
      <c r="B26" s="339">
        <v>92771</v>
      </c>
      <c r="C26" s="10" t="str">
        <f>IFERROR(VLOOKUP($B26,'SINTETICO 03-2025'!B11:E9663,2,FALSE),IFERROR(VLOOKUP($B26,'INSUMOS 03-2025'!$A:$F,2,FALSE),"CÓDIGO NÃO ENCONTRADO"))</f>
        <v>ARMAÇÃO DE LAJE DE ESTRUTURA CONVENCIONAL DE CONCRETO ARMADO UTILIZANDO AÇO CA-50 DE 10,0 MM - MONTAGEM. AF_06/2022</v>
      </c>
      <c r="D26" s="13" t="str">
        <f>IFERROR(VLOOKUP($B26,'SINTETICO 03-2025'!B11:E9663,3,FALSE),IFERROR(VLOOKUP($B26,'INSUMOS 03-2025'!$A:$F,3,FALSE),"CÓDIGO NÃO ENCONTRADO"))</f>
        <v>KG</v>
      </c>
      <c r="E26" s="218">
        <v>142.69999999999999</v>
      </c>
      <c r="F26" s="218">
        <v>5</v>
      </c>
      <c r="G26" s="366">
        <f t="shared" si="0"/>
        <v>713.5</v>
      </c>
      <c r="H26" s="58">
        <f>IFERROR((VLOOKUP($B26,'SINTETICO 03-2025'!B11:E9663,4,FALSE)),IFERROR(DOLLAR(VLOOKUP($B26,'INSUMOS 03-2025'!$A:$F,5,FALSE)),"CÓDIGO NÃO ENCONTRADO"))</f>
        <v>10.83</v>
      </c>
      <c r="I26" s="567">
        <f t="shared" si="1"/>
        <v>7727.21</v>
      </c>
      <c r="K26" s="205"/>
    </row>
    <row r="27" spans="2:11" ht="30">
      <c r="B27" s="339">
        <v>97096</v>
      </c>
      <c r="C27" s="10" t="str">
        <f>IFERROR(VLOOKUP($B27,'SINTETICO 03-2025'!B11:E9663,2,FALSE),IFERROR(VLOOKUP($B27,'INSUMOS 03-2025'!$A:$F,2,FALSE),"CÓDIGO NÃO ENCONTRADO"))</f>
        <v>CONCRETAGEM DE RADIER, PISO DE CONCRETO OU LAJE SOBRE SOLO, FCK 30 MPA - LANÇAMENTO, ADENSAMENTO E ACABAMENTO. AF_09/2021</v>
      </c>
      <c r="D27" s="13" t="str">
        <f>IFERROR(VLOOKUP($B27,'SINTETICO 03-2025'!B11:E9663,3,FALSE),IFERROR(VLOOKUP($B27,'INSUMOS 03-2025'!$A:$F,3,FALSE),"CÓDIGO NÃO ENCONTRADO"))</f>
        <v>M3</v>
      </c>
      <c r="E27" s="218">
        <f>5.05*6.84*0.2</f>
        <v>6.9084000000000003</v>
      </c>
      <c r="F27" s="218">
        <v>5</v>
      </c>
      <c r="G27" s="366">
        <f t="shared" si="0"/>
        <v>34.542000000000002</v>
      </c>
      <c r="H27" s="58">
        <f>IFERROR((VLOOKUP($B27,'SINTETICO 03-2025'!B11:E9663,4,FALSE)),IFERROR(DOLLAR(VLOOKUP($B27,'INSUMOS 03-2025'!$A:$F,5,FALSE)),"CÓDIGO NÃO ENCONTRADO"))</f>
        <v>588.63</v>
      </c>
      <c r="I27" s="567">
        <f t="shared" si="1"/>
        <v>20332.46</v>
      </c>
      <c r="K27" s="205"/>
    </row>
    <row r="28" spans="2:11">
      <c r="B28" s="228" t="s">
        <v>6099</v>
      </c>
      <c r="C28" s="51" t="s">
        <v>6096</v>
      </c>
      <c r="D28" s="49"/>
      <c r="E28" s="213"/>
      <c r="F28" s="213"/>
      <c r="G28" s="213"/>
      <c r="H28" s="57"/>
      <c r="I28" s="568"/>
      <c r="K28" s="205"/>
    </row>
    <row r="29" spans="2:11" ht="30">
      <c r="B29" s="339">
        <v>96624</v>
      </c>
      <c r="C29" s="10" t="str">
        <f>IFERROR(VLOOKUP($B29,'SINTETICO 03-2025'!B11:E9663,2,FALSE),IFERROR(VLOOKUP($B29,'INSUMOS 03-2025'!$A:$F,2,FALSE),"CÓDIGO NÃO ENCONTRADO"))</f>
        <v>LASTRO COM MATERIAL GRANULAR (PEDRA BRITADA N.2), APLICADO EM PISOS OU LAJES SOBRE SOLO, ESPESSURA DE *10 CM*. AF_01/2024</v>
      </c>
      <c r="D29" s="13" t="str">
        <f>IFERROR(VLOOKUP($B29,'SINTETICO 03-2025'!B11:E9663,3,FALSE),IFERROR(VLOOKUP($B29,'INSUMOS 03-2025'!$A:$F,3,FALSE),"CÓDIGO NÃO ENCONTRADO"))</f>
        <v>M3</v>
      </c>
      <c r="E29" s="218">
        <f>18.35*4.33*0.05</f>
        <v>3.9727750000000004</v>
      </c>
      <c r="F29" s="218">
        <v>5</v>
      </c>
      <c r="G29" s="366">
        <f t="shared" ref="G29:G37" si="2">E29*F29</f>
        <v>19.863875</v>
      </c>
      <c r="H29" s="58">
        <f>IFERROR((VLOOKUP($B29,'SINTETICO 03-2025'!B11:E9663,4,FALSE)),IFERROR(DOLLAR(VLOOKUP($B29,'INSUMOS 03-2025'!$A:$F,5,FALSE)),"CÓDIGO NÃO ENCONTRADO"))</f>
        <v>287.77</v>
      </c>
      <c r="I29" s="567">
        <f t="shared" ref="I29:I37" si="3">IFERROR(ROUND(H29*G29,2),"CÓDIGO NÃO ENCONTRADO")</f>
        <v>5716.23</v>
      </c>
      <c r="J29" t="s">
        <v>7795</v>
      </c>
      <c r="K29" s="205"/>
    </row>
    <row r="30" spans="2:11" ht="30">
      <c r="B30" s="339">
        <v>97083</v>
      </c>
      <c r="C30" s="10" t="str">
        <f>IFERROR(VLOOKUP($B30,'SINTETICO 03-2025'!B11:E9663,2,FALSE),IFERROR(VLOOKUP($B30,'INSUMOS 03-2025'!$A:$F,2,FALSE),"CÓDIGO NÃO ENCONTRADO"))</f>
        <v>COMPACTAÇÃO MECÂNICA DE SOLO PARA EXECUÇÃO DE RADIER, PISO DE CONCRETO OU LAJE SOBRE SOLO, COM COMPACTADOR DE SOLOS A PERCUSSÃO. AF_09/2021</v>
      </c>
      <c r="D30" s="13" t="str">
        <f>IFERROR(VLOOKUP($B30,'SINTETICO 03-2025'!B11:E9663,3,FALSE),IFERROR(VLOOKUP($B30,'INSUMOS 03-2025'!$A:$F,3,FALSE),"CÓDIGO NÃO ENCONTRADO"))</f>
        <v>M2</v>
      </c>
      <c r="E30" s="218">
        <f>18.35*4.33</f>
        <v>79.455500000000001</v>
      </c>
      <c r="F30" s="218">
        <v>5</v>
      </c>
      <c r="G30" s="366">
        <f t="shared" si="2"/>
        <v>397.27750000000003</v>
      </c>
      <c r="H30" s="58">
        <f>IFERROR((VLOOKUP($B30,'SINTETICO 03-2025'!B11:E9663,4,FALSE)),IFERROR(DOLLAR(VLOOKUP($B30,'INSUMOS 03-2025'!$A:$F,5,FALSE)),"CÓDIGO NÃO ENCONTRADO"))</f>
        <v>3.72</v>
      </c>
      <c r="I30" s="567">
        <f t="shared" si="3"/>
        <v>1477.87</v>
      </c>
      <c r="K30" s="205"/>
    </row>
    <row r="31" spans="2:11" ht="30">
      <c r="B31" s="339">
        <v>97086</v>
      </c>
      <c r="C31" s="10" t="str">
        <f>IFERROR(VLOOKUP($B31,'SINTETICO 03-2025'!B11:E9663,2,FALSE),IFERROR(VLOOKUP($B31,'INSUMOS 03-2025'!$A:$F,2,FALSE),"CÓDIGO NÃO ENCONTRADO"))</f>
        <v>FABRICAÇÃO, MONTAGEM E DESMONTAGEM DE FORMA PARA RADIER, PISO DE CONCRETO OU LAJE SOBRE SOLO, EM MADEIRA SERRADA, 4 UTILIZAÇÕES. AF_09/2021</v>
      </c>
      <c r="D31" s="13" t="str">
        <f>IFERROR(VLOOKUP($B31,'SINTETICO 03-2025'!B11:E9663,3,FALSE),IFERROR(VLOOKUP($B31,'INSUMOS 03-2025'!$A:$F,3,FALSE),"CÓDIGO NÃO ENCONTRADO"))</f>
        <v>M2</v>
      </c>
      <c r="E31" s="218">
        <f>(18.35+18.35+4.33+4.33)*0.25</f>
        <v>11.34</v>
      </c>
      <c r="F31" s="218">
        <v>5</v>
      </c>
      <c r="G31" s="366">
        <f t="shared" si="2"/>
        <v>56.7</v>
      </c>
      <c r="H31" s="58">
        <f>IFERROR((VLOOKUP($B31,'SINTETICO 03-2025'!B11:E9663,4,FALSE)),IFERROR(DOLLAR(VLOOKUP($B31,'INSUMOS 03-2025'!$A:$F,5,FALSE)),"CÓDIGO NÃO ENCONTRADO"))</f>
        <v>139.35</v>
      </c>
      <c r="I31" s="567">
        <f t="shared" si="3"/>
        <v>7901.15</v>
      </c>
      <c r="K31" s="205"/>
    </row>
    <row r="32" spans="2:11" ht="30">
      <c r="B32" s="339">
        <v>97087</v>
      </c>
      <c r="C32" s="10" t="str">
        <f>IFERROR(VLOOKUP($B32,'SINTETICO 03-2025'!B11:E9663,2,FALSE),IFERROR(VLOOKUP($B32,'INSUMOS 03-2025'!$A:$F,2,FALSE),"CÓDIGO NÃO ENCONTRADO"))</f>
        <v>CAMADA SEPARADORA PARA EXECUÇÃO DE RADIER, PISO DE CONCRETO OU LAJE SOBRE SOLO, EM LONA PLÁSTICA. AF_09/2021</v>
      </c>
      <c r="D32" s="13" t="str">
        <f>IFERROR(VLOOKUP($B32,'SINTETICO 03-2025'!B11:E9663,3,FALSE),IFERROR(VLOOKUP($B32,'INSUMOS 03-2025'!$A:$F,3,FALSE),"CÓDIGO NÃO ENCONTRADO"))</f>
        <v>M2</v>
      </c>
      <c r="E32" s="218">
        <f>18.35*4.33</f>
        <v>79.455500000000001</v>
      </c>
      <c r="F32" s="218">
        <v>5</v>
      </c>
      <c r="G32" s="366">
        <f t="shared" si="2"/>
        <v>397.27750000000003</v>
      </c>
      <c r="H32" s="58">
        <f>IFERROR((VLOOKUP($B32,'SINTETICO 03-2025'!B11:E9663,4,FALSE)),IFERROR(DOLLAR(VLOOKUP($B32,'INSUMOS 03-2025'!$A:$F,5,FALSE)),"CÓDIGO NÃO ENCONTRADO"))</f>
        <v>3.41</v>
      </c>
      <c r="I32" s="567">
        <f t="shared" si="3"/>
        <v>1354.72</v>
      </c>
      <c r="J32" s="359"/>
      <c r="K32" s="205"/>
    </row>
    <row r="33" spans="2:16" ht="30">
      <c r="B33" s="339">
        <v>92767</v>
      </c>
      <c r="C33" s="10" t="str">
        <f>IFERROR(VLOOKUP($B33,'SINTETICO 03-2025'!B11:E9663,2,FALSE),IFERROR(VLOOKUP($B33,'INSUMOS 03-2025'!$A:$F,2,FALSE),"CÓDIGO NÃO ENCONTRADO"))</f>
        <v>ARMAÇÃO DE LAJE DE ESTRUTURA CONVENCIONAL DE CONCRETO ARMADO UTILIZANDO AÇO CA-60 DE 4,2 MM - MONTAGEM. AF_06/2022</v>
      </c>
      <c r="D33" s="13" t="str">
        <f>IFERROR(VLOOKUP($B33,'SINTETICO 03-2025'!B11:E9663,3,FALSE),IFERROR(VLOOKUP($B33,'INSUMOS 03-2025'!$A:$F,3,FALSE),"CÓDIGO NÃO ENCONTRADO"))</f>
        <v>KG</v>
      </c>
      <c r="E33" s="218">
        <v>24.1</v>
      </c>
      <c r="F33" s="218">
        <v>5</v>
      </c>
      <c r="G33" s="366">
        <f t="shared" si="2"/>
        <v>120.5</v>
      </c>
      <c r="H33" s="58">
        <f>IFERROR((VLOOKUP($B33,'SINTETICO 03-2025'!B11:E9663,4,FALSE)),IFERROR(DOLLAR(VLOOKUP($B33,'INSUMOS 03-2025'!$A:$F,5,FALSE)),"CÓDIGO NÃO ENCONTRADO"))</f>
        <v>16.329999999999998</v>
      </c>
      <c r="I33" s="567">
        <f t="shared" si="3"/>
        <v>1967.77</v>
      </c>
      <c r="K33" s="205"/>
    </row>
    <row r="34" spans="2:16" ht="30">
      <c r="B34" s="339">
        <v>92769</v>
      </c>
      <c r="C34" s="10" t="str">
        <f>IFERROR(VLOOKUP($B34,'SINTETICO 03-2025'!B11:E9663,2,FALSE),IFERROR(VLOOKUP($B34,'INSUMOS 03-2025'!$A:$F,2,FALSE),"CÓDIGO NÃO ENCONTRADO"))</f>
        <v>ARMAÇÃO DE LAJE DE ESTRUTURA CONVENCIONAL DE CONCRETO ARMADO UTILIZANDO AÇO CA-50 DE 6,3 MM - MONTAGEM. AF_06/2022</v>
      </c>
      <c r="D34" s="13" t="str">
        <f>IFERROR(VLOOKUP($B34,'SINTETICO 03-2025'!B11:E9663,3,FALSE),IFERROR(VLOOKUP($B34,'INSUMOS 03-2025'!$A:$F,3,FALSE),"CÓDIGO NÃO ENCONTRADO"))</f>
        <v>KG</v>
      </c>
      <c r="E34" s="218">
        <v>153.5</v>
      </c>
      <c r="F34" s="218">
        <v>5</v>
      </c>
      <c r="G34" s="366">
        <f t="shared" si="2"/>
        <v>767.5</v>
      </c>
      <c r="H34" s="58">
        <f>IFERROR((VLOOKUP($B34,'SINTETICO 03-2025'!B11:E9663,4,FALSE)),IFERROR(DOLLAR(VLOOKUP($B34,'INSUMOS 03-2025'!$A:$F,5,FALSE)),"CÓDIGO NÃO ENCONTRADO"))</f>
        <v>13.17</v>
      </c>
      <c r="I34" s="567">
        <f t="shared" si="3"/>
        <v>10107.98</v>
      </c>
      <c r="K34" s="205"/>
    </row>
    <row r="35" spans="2:16" ht="14.25" customHeight="1">
      <c r="B35" s="339">
        <v>92770</v>
      </c>
      <c r="C35" s="10" t="str">
        <f>IFERROR(VLOOKUP($B35,'SINTETICO 03-2025'!B11:E9663,2,FALSE),IFERROR(VLOOKUP($B35,'INSUMOS 03-2025'!$A:$F,2,FALSE),"CÓDIGO NÃO ENCONTRADO"))</f>
        <v>ARMAÇÃO DE LAJE DE ESTRUTURA CONVENCIONAL DE CONCRETO ARMADO UTILIZANDO AÇO CA-50 DE 8,0 MM - MONTAGEM. AF_06/2022</v>
      </c>
      <c r="D35" s="13" t="str">
        <f>IFERROR(VLOOKUP($B35,'SINTETICO 03-2025'!B11:E9663,3,FALSE),IFERROR(VLOOKUP($B35,'INSUMOS 03-2025'!$A:$F,3,FALSE),"CÓDIGO NÃO ENCONTRADO"))</f>
        <v>KG</v>
      </c>
      <c r="E35" s="218">
        <v>232</v>
      </c>
      <c r="F35" s="218">
        <v>5</v>
      </c>
      <c r="G35" s="366">
        <f t="shared" si="2"/>
        <v>1160</v>
      </c>
      <c r="H35" s="58">
        <f>IFERROR((VLOOKUP($B35,'SINTETICO 03-2025'!B11:E9663,4,FALSE)),IFERROR(DOLLAR(VLOOKUP($B35,'INSUMOS 03-2025'!$A:$F,5,FALSE)),"CÓDIGO NÃO ENCONTRADO"))</f>
        <v>12.23</v>
      </c>
      <c r="I35" s="567">
        <f t="shared" si="3"/>
        <v>14186.8</v>
      </c>
    </row>
    <row r="36" spans="2:16" ht="30">
      <c r="B36" s="339">
        <v>92771</v>
      </c>
      <c r="C36" s="10" t="str">
        <f>IFERROR(VLOOKUP($B36,'SINTETICO 03-2025'!B11:E9663,2,FALSE),IFERROR(VLOOKUP($B36,'INSUMOS 03-2025'!$A:$F,2,FALSE),"CÓDIGO NÃO ENCONTRADO"))</f>
        <v>ARMAÇÃO DE LAJE DE ESTRUTURA CONVENCIONAL DE CONCRETO ARMADO UTILIZANDO AÇO CA-50 DE 10,0 MM - MONTAGEM. AF_06/2022</v>
      </c>
      <c r="D36" s="13" t="str">
        <f>IFERROR(VLOOKUP($B36,'SINTETICO 03-2025'!B11:E9663,3,FALSE),IFERROR(VLOOKUP($B36,'INSUMOS 03-2025'!$A:$F,3,FALSE),"CÓDIGO NÃO ENCONTRADO"))</f>
        <v>KG</v>
      </c>
      <c r="E36" s="218">
        <v>170.1</v>
      </c>
      <c r="F36" s="218">
        <v>5</v>
      </c>
      <c r="G36" s="366">
        <f t="shared" si="2"/>
        <v>850.5</v>
      </c>
      <c r="H36" s="58">
        <f>IFERROR((VLOOKUP($B36,'SINTETICO 03-2025'!B11:E9663,4,FALSE)),IFERROR(DOLLAR(VLOOKUP($B36,'INSUMOS 03-2025'!$A:$F,5,FALSE)),"CÓDIGO NÃO ENCONTRADO"))</f>
        <v>10.83</v>
      </c>
      <c r="I36" s="567">
        <f t="shared" si="3"/>
        <v>9210.92</v>
      </c>
    </row>
    <row r="37" spans="2:16" ht="30">
      <c r="B37" s="339">
        <v>97096</v>
      </c>
      <c r="C37" s="10" t="str">
        <f>IFERROR(VLOOKUP($B37,'SINTETICO 03-2025'!B11:E9663,2,FALSE),IFERROR(VLOOKUP($B37,'INSUMOS 03-2025'!$A:$F,2,FALSE),"CÓDIGO NÃO ENCONTRADO"))</f>
        <v>CONCRETAGEM DE RADIER, PISO DE CONCRETO OU LAJE SOBRE SOLO, FCK 30 MPA - LANÇAMENTO, ADENSAMENTO E ACABAMENTO. AF_09/2021</v>
      </c>
      <c r="D37" s="13" t="str">
        <f>IFERROR(VLOOKUP($B37,'SINTETICO 03-2025'!B11:E9663,3,FALSE),IFERROR(VLOOKUP($B37,'INSUMOS 03-2025'!$A:$F,3,FALSE),"CÓDIGO NÃO ENCONTRADO"))</f>
        <v>M3</v>
      </c>
      <c r="E37" s="218">
        <f>18.35*4.33*0.25</f>
        <v>19.863875</v>
      </c>
      <c r="F37" s="218">
        <v>5</v>
      </c>
      <c r="G37" s="366">
        <f t="shared" si="2"/>
        <v>99.319375000000008</v>
      </c>
      <c r="H37" s="58">
        <f>IFERROR((VLOOKUP($B37,'SINTETICO 03-2025'!B11:E9663,4,FALSE)),IFERROR(DOLLAR(VLOOKUP($B37,'INSUMOS 03-2025'!$A:$F,5,FALSE)),"CÓDIGO NÃO ENCONTRADO"))</f>
        <v>588.63</v>
      </c>
      <c r="I37" s="567">
        <f t="shared" si="3"/>
        <v>58462.36</v>
      </c>
    </row>
    <row r="38" spans="2:16">
      <c r="B38" s="228" t="s">
        <v>6101</v>
      </c>
      <c r="C38" s="51" t="s">
        <v>6098</v>
      </c>
      <c r="D38" s="49"/>
      <c r="E38" s="213"/>
      <c r="F38" s="213"/>
      <c r="G38" s="213"/>
      <c r="H38" s="57"/>
      <c r="I38" s="568"/>
      <c r="O38" s="206"/>
      <c r="P38" s="206"/>
    </row>
    <row r="39" spans="2:16">
      <c r="B39" s="339">
        <v>98459</v>
      </c>
      <c r="C39" s="10" t="str">
        <f>IFERROR(VLOOKUP($B39,'SINTETICO 03-2025'!B11:E9663,2,FALSE),IFERROR(VLOOKUP($B39,'INSUMOS 03-2025'!$A:$F,2,FALSE),"CÓDIGO NÃO ENCONTRADO"))</f>
        <v>TAPUME COM TELHA METÁLICA. AF_03/2024</v>
      </c>
      <c r="D39" s="13" t="str">
        <f>IFERROR(VLOOKUP($B39,'SINTETICO 03-2025'!B11:E9663,3,FALSE),IFERROR(VLOOKUP($B39,'INSUMOS 03-2025'!$A:$F,3,FALSE),"CÓDIGO NÃO ENCONTRADO"))</f>
        <v>M2</v>
      </c>
      <c r="E39" s="218">
        <f>2.2*30</f>
        <v>66</v>
      </c>
      <c r="F39" s="218">
        <v>5</v>
      </c>
      <c r="G39" s="366">
        <f>E39*F39</f>
        <v>330</v>
      </c>
      <c r="H39" s="58">
        <f>IFERROR((VLOOKUP($B39,'SINTETICO 03-2025'!B11:E9663,4,FALSE)),IFERROR(DOLLAR(VLOOKUP($B39,'INSUMOS 03-2025'!$A:$F,5,FALSE)),"CÓDIGO NÃO ENCONTRADO"))</f>
        <v>91.45</v>
      </c>
      <c r="I39" s="567">
        <f>IFERROR(ROUND(H39*G39,2),"CÓDIGO NÃO ENCONTRADO")</f>
        <v>30178.5</v>
      </c>
    </row>
    <row r="40" spans="2:16" ht="15" customHeight="1">
      <c r="B40" s="228" t="s">
        <v>6103</v>
      </c>
      <c r="C40" s="51" t="s">
        <v>6100</v>
      </c>
      <c r="D40" s="49"/>
      <c r="E40" s="213"/>
      <c r="F40" s="213"/>
      <c r="G40" s="213"/>
      <c r="H40" s="57"/>
      <c r="I40" s="568"/>
      <c r="K40" s="205"/>
    </row>
    <row r="41" spans="2:16" ht="30">
      <c r="B41" s="339">
        <v>98052</v>
      </c>
      <c r="C41" s="10" t="str">
        <f>IFERROR(VLOOKUP($B41,'SINTETICO 03-2025'!B11:E9663,2,FALSE),IFERROR(VLOOKUP($B41,'INSUMOS 03-2025'!$A:$F,2,FALSE),"CÓDIGO NÃO ENCONTRADO"))</f>
        <v>TANQUE SÉPTICO CIRCULAR, EM CONCRETO PRÉ-MOLDADO, DIÂMETRO INTERNO = 1,10 M, ALTURA INTERNA = 2,50 M, VOLUME ÚTIL: 2138,2 L (PARA 5 CONTRIBUINTES). AF_12/2020</v>
      </c>
      <c r="D41" s="13" t="str">
        <f>IFERROR(VLOOKUP($B41,'SINTETICO 03-2025'!B11:E9663,3,FALSE),IFERROR(VLOOKUP($B41,'INSUMOS 03-2025'!$A:$F,3,FALSE),"CÓDIGO NÃO ENCONTRADO"))</f>
        <v>UN</v>
      </c>
      <c r="E41" s="218">
        <v>1</v>
      </c>
      <c r="F41" s="218">
        <v>5</v>
      </c>
      <c r="G41" s="366">
        <f>E41*F41</f>
        <v>5</v>
      </c>
      <c r="H41" s="58">
        <f>IFERROR((VLOOKUP($B41,'SINTETICO 03-2025'!B11:E9663,4,FALSE)),IFERROR(DOLLAR(VLOOKUP($B41,'INSUMOS 03-2025'!$A:$F,5,FALSE)),"CÓDIGO NÃO ENCONTRADO"))</f>
        <v>2201.54</v>
      </c>
      <c r="I41" s="567">
        <f>IFERROR(ROUND(H41*G41,2),"CÓDIGO NÃO ENCONTRADO")</f>
        <v>11007.7</v>
      </c>
    </row>
    <row r="42" spans="2:16" ht="33" customHeight="1">
      <c r="B42" s="228" t="s">
        <v>6106</v>
      </c>
      <c r="C42" s="51" t="s">
        <v>6102</v>
      </c>
      <c r="D42" s="49"/>
      <c r="E42" s="213"/>
      <c r="F42" s="213"/>
      <c r="G42" s="213"/>
      <c r="H42" s="57"/>
      <c r="I42" s="568"/>
    </row>
    <row r="43" spans="2:16" ht="45" customHeight="1">
      <c r="B43" s="339">
        <v>90106</v>
      </c>
      <c r="C43" s="10" t="str">
        <f>IFERROR(VLOOKUP($B43,'SINTETICO 03-2025'!B11:E9663,2,FALSE),IFERROR(VLOOKUP($B43,'INSUMOS 03-2025'!$A:$F,2,FALSE),"CÓDIGO NÃO ENCONTRADO"))</f>
        <v>ESCAVAÇÃO MECANIZADA DE VALA COM PROFUNDIDADE ATÉ 1,5 M (MÉDIA MONTANTE E JUSANTE/UMA COMPOSIÇÃO POR TRECHO), RETROESCAV. (0,26 M3), LARGURA DE 0,8 M A 1,5 M, EM SOLO DE 1A CATEGORIA, LOCAIS COM BAIXO NÍVEL DE INTERFERÊNCIA. AF_09/2024</v>
      </c>
      <c r="D43" s="13" t="str">
        <f>IFERROR(VLOOKUP($B43,'SINTETICO 03-2025'!B11:E9663,3,FALSE),IFERROR(VLOOKUP($B43,'INSUMOS 03-2025'!$A:$F,3,FALSE),"CÓDIGO NÃO ENCONTRADO"))</f>
        <v>M3</v>
      </c>
      <c r="E43" s="218">
        <v>8.3495179687499999</v>
      </c>
      <c r="F43" s="218">
        <v>5</v>
      </c>
      <c r="G43" s="366">
        <f>E43*F43</f>
        <v>41.747589843749999</v>
      </c>
      <c r="H43" s="58">
        <f>IFERROR((VLOOKUP($B43,'SINTETICO 03-2025'!B11:E9663,4,FALSE)),IFERROR(DOLLAR(VLOOKUP($B43,'INSUMOS 03-2025'!$A:$F,5,FALSE)),"CÓDIGO NÃO ENCONTRADO"))</f>
        <v>8.35</v>
      </c>
      <c r="I43" s="567">
        <f>IFERROR(ROUND(H43*G43,2),"CÓDIGO NÃO ENCONTRADO")</f>
        <v>348.59</v>
      </c>
    </row>
    <row r="44" spans="2:16" ht="30">
      <c r="B44" s="339">
        <v>101616</v>
      </c>
      <c r="C44" s="10" t="str">
        <f>IFERROR(VLOOKUP($B44,'SINTETICO 03-2025'!B11:E9663,2,FALSE),IFERROR(VLOOKUP($B44,'INSUMOS 03-2025'!$A:$F,2,FALSE),"CÓDIGO NÃO ENCONTRADO"))</f>
        <v>PREPARO DE FUNDO DE VALA COM LARGURA MENOR QUE 1,5 M (ACERTO DO SOLO NATURAL). AF_08/2020</v>
      </c>
      <c r="D44" s="13" t="str">
        <f>IFERROR(VLOOKUP($B44,'SINTETICO 03-2025'!B11:E9663,3,FALSE),IFERROR(VLOOKUP($B44,'INSUMOS 03-2025'!$A:$F,3,FALSE),"CÓDIGO NÃO ENCONTRADO"))</f>
        <v>M2</v>
      </c>
      <c r="E44" s="218">
        <v>1.2271484375000001</v>
      </c>
      <c r="F44" s="218">
        <v>5</v>
      </c>
      <c r="G44" s="366">
        <f t="shared" ref="G44:G51" si="4">E44*F44</f>
        <v>6.1357421875000009</v>
      </c>
      <c r="H44" s="58">
        <f>IFERROR((VLOOKUP($B44,'SINTETICO 03-2025'!B11:E9663,4,FALSE)),IFERROR(DOLLAR(VLOOKUP($B44,'INSUMOS 03-2025'!$A:$F,5,FALSE)),"CÓDIGO NÃO ENCONTRADO"))</f>
        <v>7.03</v>
      </c>
      <c r="I44" s="567">
        <f t="shared" ref="I44:I51" si="5">IFERROR(ROUND(H44*G44,2),"CÓDIGO NÃO ENCONTRADO")</f>
        <v>43.13</v>
      </c>
    </row>
    <row r="45" spans="2:16">
      <c r="B45" s="339">
        <v>102717</v>
      </c>
      <c r="C45" s="10" t="str">
        <f>IFERROR(VLOOKUP($B45,'SINTETICO 03-2025'!B11:E9663,2,FALSE),IFERROR(VLOOKUP($B45,'INSUMOS 03-2025'!$A:$F,2,FALSE),"CÓDIGO NÃO ENCONTRADO"))</f>
        <v>ENCHIMENTO DE BRITA PARA DRENO, LANÇAMENTO MECANIZADO. AF_07/2021</v>
      </c>
      <c r="D45" s="13" t="str">
        <f>IFERROR(VLOOKUP($B45,'SINTETICO 03-2025'!B11:E9663,3,FALSE),IFERROR(VLOOKUP($B45,'INSUMOS 03-2025'!$A:$F,3,FALSE),"CÓDIGO NÃO ENCONTRADO"))</f>
        <v>M3</v>
      </c>
      <c r="E45" s="218">
        <v>0.36814453125000002</v>
      </c>
      <c r="F45" s="218">
        <v>5</v>
      </c>
      <c r="G45" s="366">
        <f t="shared" si="4"/>
        <v>1.8407226562500001</v>
      </c>
      <c r="H45" s="58">
        <f>IFERROR((VLOOKUP($B45,'SINTETICO 03-2025'!B11:E9663,4,FALSE)),IFERROR(DOLLAR(VLOOKUP($B45,'INSUMOS 03-2025'!$A:$F,5,FALSE)),"CÓDIGO NÃO ENCONTRADO"))</f>
        <v>231.61</v>
      </c>
      <c r="I45" s="567">
        <f t="shared" si="5"/>
        <v>426.33</v>
      </c>
    </row>
    <row r="46" spans="2:16" ht="30">
      <c r="B46" s="339">
        <v>12547</v>
      </c>
      <c r="C46" s="10" t="str">
        <f>IFERROR(VLOOKUP($B46,'SINTETICO 03-2025'!B11:E9663,2,FALSE),IFERROR(VLOOKUP($B46,'INSUMOS 03-2025'!$A:$F,2,FALSE),"CÓDIGO NÃO ENCONTRADO"))</f>
        <v>ANEL EM CONCRETO ARMADO, LISO, PARA POCOS DE VISITAS, POCOS DE INSPECAO, FOSSAS SEPTICAS E SUMIDOUROS, SEM FUNDO, DIAMETRO INTERNO DE 1,00 M E ALTURA DE 0,50 M</v>
      </c>
      <c r="D46" s="13" t="str">
        <f>IFERROR(VLOOKUP($B46,'SINTETICO 03-2025'!B11:E9663,3,FALSE),IFERROR(VLOOKUP($B46,'INSUMOS 03-2025'!$A:$F,3,FALSE),"CÓDIGO NÃO ENCONTRADO"))</f>
        <v>UN</v>
      </c>
      <c r="E46" s="218">
        <v>4</v>
      </c>
      <c r="F46" s="218">
        <v>5</v>
      </c>
      <c r="G46" s="366">
        <f t="shared" si="4"/>
        <v>20</v>
      </c>
      <c r="H46" s="58" t="str">
        <f>IFERROR((VLOOKUP($B46,'SINTETICO 03-2025'!B11:E9663,4,FALSE)),IFERROR(DOLLAR(VLOOKUP($B46,'INSUMOS 03-2025'!$A:$F,5,FALSE)),"CÓDIGO NÃO ENCONTRADO"))</f>
        <v>R$ 241,77</v>
      </c>
      <c r="I46" s="567">
        <f t="shared" si="5"/>
        <v>4835.3999999999996</v>
      </c>
    </row>
    <row r="47" spans="2:16" ht="30">
      <c r="B47" s="339">
        <v>97738</v>
      </c>
      <c r="C47" s="10" t="str">
        <f>IFERROR(VLOOKUP($B47,'SINTETICO 03-2025'!B11:E9663,2,FALSE),IFERROR(VLOOKUP($B47,'INSUMOS 03-2025'!$A:$F,2,FALSE),"CÓDIGO NÃO ENCONTRADO"))</f>
        <v>PEÇA CIRCULAR PRÉ-MOLDADA, VOLUME DE CONCRETO DE 10 A 30 LITROS, TAXA DE FIBRA DE POLIPROPILENO APROXIMADA DE 6 KG/M³. AF_03/2024_PS</v>
      </c>
      <c r="D47" s="13" t="str">
        <f>IFERROR(VLOOKUP($B47,'SINTETICO 03-2025'!B11:E9663,3,FALSE),IFERROR(VLOOKUP($B47,'INSUMOS 03-2025'!$A:$F,3,FALSE),"CÓDIGO NÃO ENCONTRADO"))</f>
        <v>M3</v>
      </c>
      <c r="E47" s="218">
        <v>0.18407226562500001</v>
      </c>
      <c r="F47" s="218">
        <v>5</v>
      </c>
      <c r="G47" s="366">
        <f t="shared" si="4"/>
        <v>0.92036132812500004</v>
      </c>
      <c r="H47" s="58">
        <f>IFERROR((VLOOKUP($B47,'SINTETICO 03-2025'!B11:E9663,4,FALSE)),IFERROR(DOLLAR(VLOOKUP($B47,'INSUMOS 03-2025'!$A:$F,5,FALSE)),"CÓDIGO NÃO ENCONTRADO"))</f>
        <v>4038.34</v>
      </c>
      <c r="I47" s="567">
        <f t="shared" si="5"/>
        <v>3716.73</v>
      </c>
    </row>
    <row r="48" spans="2:16" ht="30">
      <c r="B48" s="339">
        <v>98115</v>
      </c>
      <c r="C48" s="10" t="str">
        <f>IFERROR(VLOOKUP($B48,'SINTETICO 03-2025'!B11:E9663,2,FALSE),IFERROR(VLOOKUP($B48,'INSUMOS 03-2025'!$A:$F,2,FALSE),"CÓDIGO NÃO ENCONTRADO"))</f>
        <v>TAMPA CIRCULAR PARA ESGOTO E DRENAGEM, EM CONCRETO PRÉ-MOLDADO, DIÂMETRO INTERNO = 0,60 M E ALTURA = 0,10 M. AF_12/2020</v>
      </c>
      <c r="D48" s="13" t="str">
        <f>IFERROR(VLOOKUP($B48,'SINTETICO 03-2025'!B11:E9663,3,FALSE),IFERROR(VLOOKUP($B48,'INSUMOS 03-2025'!$A:$F,3,FALSE),"CÓDIGO NÃO ENCONTRADO"))</f>
        <v>UN</v>
      </c>
      <c r="E48" s="218">
        <v>1</v>
      </c>
      <c r="F48" s="218">
        <v>5</v>
      </c>
      <c r="G48" s="366">
        <f t="shared" si="4"/>
        <v>5</v>
      </c>
      <c r="H48" s="58">
        <f>IFERROR((VLOOKUP($B48,'SINTETICO 03-2025'!B11:E9663,4,FALSE)),IFERROR(DOLLAR(VLOOKUP($B48,'INSUMOS 03-2025'!$A:$F,5,FALSE)),"CÓDIGO NÃO ENCONTRADO"))</f>
        <v>106.74</v>
      </c>
      <c r="I48" s="567">
        <f t="shared" si="5"/>
        <v>533.70000000000005</v>
      </c>
    </row>
    <row r="49" spans="1:11" ht="30">
      <c r="A49" s="318"/>
      <c r="B49" s="339">
        <v>89809</v>
      </c>
      <c r="C49" s="10" t="str">
        <f>IFERROR(VLOOKUP($B49,'SINTETICO 03-2025'!B11:E9663,2,FALSE),IFERROR(VLOOKUP($B49,'INSUMOS 03-2025'!$A:$F,2,FALSE),"CÓDIGO NÃO ENCONTRADO"))</f>
        <v>JOELHO 90 GRAUS, PVC, SERIE NORMAL, ESGOTO PREDIAL, DN 100 MM, JUNTA ELÁSTICA, FORNECIDO E INSTALADO EM PRUMADA DE ESGOTO SANITÁRIO OU VENTILAÇÃO. AF_08/2022</v>
      </c>
      <c r="D49" s="13" t="str">
        <f>IFERROR(VLOOKUP($B49,'SINTETICO 03-2025'!B11:E9663,3,FALSE),IFERROR(VLOOKUP($B49,'INSUMOS 03-2025'!$A:$F,3,FALSE),"CÓDIGO NÃO ENCONTRADO"))</f>
        <v>UN</v>
      </c>
      <c r="E49" s="218">
        <v>1</v>
      </c>
      <c r="F49" s="218">
        <v>5</v>
      </c>
      <c r="G49" s="366">
        <f t="shared" si="4"/>
        <v>5</v>
      </c>
      <c r="H49" s="58">
        <f>IFERROR((VLOOKUP($B49,'SINTETICO 03-2025'!B11:E9663,4,FALSE)),IFERROR(DOLLAR(VLOOKUP($B49,'INSUMOS 03-2025'!$A:$F,5,FALSE)),"CÓDIGO NÃO ENCONTRADO"))</f>
        <v>29.44</v>
      </c>
      <c r="I49" s="567">
        <f t="shared" si="5"/>
        <v>147.19999999999999</v>
      </c>
      <c r="J49" s="318"/>
    </row>
    <row r="50" spans="1:11">
      <c r="A50" s="318"/>
      <c r="B50" s="339">
        <v>93382</v>
      </c>
      <c r="C50" s="10" t="str">
        <f>IFERROR(VLOOKUP($B50,'SINTETICO 03-2025'!B11:E9663,2,FALSE),IFERROR(VLOOKUP($B50,'INSUMOS 03-2025'!$A:$F,2,FALSE),"CÓDIGO NÃO ENCONTRADO"))</f>
        <v>REATERRO MANUAL DE VALAS, COM COMPACTADOR DE SOLOS DE PERCUSSÃO. AF_08/2023</v>
      </c>
      <c r="D50" s="13" t="str">
        <f>IFERROR(VLOOKUP($B50,'SINTETICO 03-2025'!B11:E9663,3,FALSE),IFERROR(VLOOKUP($B50,'INSUMOS 03-2025'!$A:$F,3,FALSE),"CÓDIGO NÃO ENCONTRADO"))</f>
        <v>M3</v>
      </c>
      <c r="E50" s="218">
        <v>5.7725062499999993</v>
      </c>
      <c r="F50" s="218">
        <v>5</v>
      </c>
      <c r="G50" s="366">
        <f t="shared" si="4"/>
        <v>28.862531249999996</v>
      </c>
      <c r="H50" s="58">
        <f>IFERROR((VLOOKUP($B50,'SINTETICO 03-2025'!B11:E9663,4,FALSE)),IFERROR(DOLLAR(VLOOKUP($B50,'INSUMOS 03-2025'!$A:$F,5,FALSE)),"CÓDIGO NÃO ENCONTRADO"))</f>
        <v>27.39</v>
      </c>
      <c r="I50" s="567">
        <f t="shared" si="5"/>
        <v>790.54</v>
      </c>
    </row>
    <row r="51" spans="1:11" ht="30">
      <c r="B51" s="339">
        <v>101808</v>
      </c>
      <c r="C51" s="10" t="str">
        <f>IFERROR(VLOOKUP($B51,'SINTETICO 03-2025'!B11:E9663,2,FALSE),IFERROR(VLOOKUP($B51,'INSUMOS 03-2025'!$A:$F,2,FALSE),"CÓDIGO NÃO ENCONTRADO"))</f>
        <v>CAIXA ENTERRADA DISTRIBUIDORA DE VAZÃO (SUMIDOUROS MÚLTIPLOS), RETANGULAR, EM CONCRETO PRÉ-MOLDADO, DIMENSÕES INTERNAS: 0,60 X 0,60 X H=0,50 M. AF_12/2020</v>
      </c>
      <c r="D51" s="13" t="str">
        <f>IFERROR(VLOOKUP($B51,'SINTETICO 03-2025'!B11:E9663,3,FALSE),IFERROR(VLOOKUP($B51,'INSUMOS 03-2025'!$A:$F,3,FALSE),"CÓDIGO NÃO ENCONTRADO"))</f>
        <v>UN</v>
      </c>
      <c r="E51" s="218">
        <v>1</v>
      </c>
      <c r="F51" s="218">
        <v>5</v>
      </c>
      <c r="G51" s="366">
        <f t="shared" si="4"/>
        <v>5</v>
      </c>
      <c r="H51" s="58">
        <f>IFERROR((VLOOKUP($B51,'SINTETICO 03-2025'!B11:E9663,4,FALSE)),IFERROR(DOLLAR(VLOOKUP($B51,'INSUMOS 03-2025'!$A:$F,5,FALSE)),"CÓDIGO NÃO ENCONTRADO"))</f>
        <v>592.1</v>
      </c>
      <c r="I51" s="567">
        <f t="shared" si="5"/>
        <v>2960.5</v>
      </c>
    </row>
    <row r="52" spans="1:11">
      <c r="B52" s="228" t="s">
        <v>7801</v>
      </c>
      <c r="C52" s="51" t="s">
        <v>3228</v>
      </c>
      <c r="D52" s="49"/>
      <c r="E52" s="213"/>
      <c r="F52" s="61"/>
      <c r="G52" s="61"/>
      <c r="H52" s="57"/>
      <c r="I52" s="568"/>
    </row>
    <row r="53" spans="1:11">
      <c r="B53" s="339">
        <v>98504</v>
      </c>
      <c r="C53" s="10" t="str">
        <f>IFERROR(VLOOKUP($B53,'SINTETICO 03-2025'!B11:E9663,2,FALSE),IFERROR(VLOOKUP($B53,'INSUMOS 03-2025'!$A:$F,2,FALSE),"CÓDIGO NÃO ENCONTRADO"))</f>
        <v>PLANTIO DE GRAMA BATATAIS EM PLACAS. AF_07/2024</v>
      </c>
      <c r="D53" s="13" t="str">
        <f>IFERROR(VLOOKUP($B53,'SINTETICO 03-2025'!B11:E9663,3,FALSE),IFERROR(VLOOKUP($B53,'INSUMOS 03-2025'!$A:$F,3,FALSE),"CÓDIGO NÃO ENCONTRADO"))</f>
        <v>M2</v>
      </c>
      <c r="E53" s="218">
        <f>(3.55+6.43+2.1+4.17)*20</f>
        <v>325</v>
      </c>
      <c r="F53" s="218">
        <v>5</v>
      </c>
      <c r="G53" s="366">
        <f>E53*F53</f>
        <v>1625</v>
      </c>
      <c r="H53" s="58">
        <f>IFERROR((VLOOKUP($B53,'SINTETICO 03-2025'!B11:E9663,4,FALSE)),IFERROR(DOLLAR(VLOOKUP($B53,'INSUMOS 03-2025'!$A:$F,5,FALSE)),"CÓDIGO NÃO ENCONTRADO"))</f>
        <v>16.91</v>
      </c>
      <c r="I53" s="567">
        <f>IFERROR(ROUND(H53*G53,2),"CÓDIGO NÃO ENCONTRADO")</f>
        <v>27478.75</v>
      </c>
    </row>
    <row r="54" spans="1:11" ht="30">
      <c r="B54" s="339">
        <v>94263</v>
      </c>
      <c r="C54" s="10" t="str">
        <f>IFERROR(VLOOKUP($B54,'SINTETICO 03-2025'!B11:E9663,2,FALSE),IFERROR(VLOOKUP($B54,'INSUMOS 03-2025'!$A:$F,2,FALSE),"CÓDIGO NÃO ENCONTRADO"))</f>
        <v>GUIA (MEIO-FIO) CONCRETO, MOLDADA  IN LOCO  EM TRECHO RETO COM EXTRUSORA, 13 CM BASE X 22 CM ALTURA. AF_01/2024</v>
      </c>
      <c r="D54" s="13" t="str">
        <f>IFERROR(VLOOKUP($B54,'SINTETICO 03-2025'!B11:E9663,3,FALSE),IFERROR(VLOOKUP($B54,'INSUMOS 03-2025'!$A:$F,3,FALSE),"CÓDIGO NÃO ENCONTRADO"))</f>
        <v>M</v>
      </c>
      <c r="E54" s="218">
        <v>40</v>
      </c>
      <c r="F54" s="218">
        <v>5</v>
      </c>
      <c r="G54" s="366">
        <f>E54*F54</f>
        <v>200</v>
      </c>
      <c r="H54" s="58">
        <f>IFERROR((VLOOKUP($B54,'SINTETICO 03-2025'!B11:E9663,4,FALSE)),IFERROR(DOLLAR(VLOOKUP($B54,'INSUMOS 03-2025'!$A:$F,5,FALSE)),"CÓDIGO NÃO ENCONTRADO"))</f>
        <v>35.799999999999997</v>
      </c>
      <c r="I54" s="567">
        <f>IFERROR(ROUND(H54*G54,2),"CÓDIGO NÃO ENCONTRADO")</f>
        <v>7160</v>
      </c>
    </row>
    <row r="55" spans="1:11">
      <c r="B55" s="228" t="s">
        <v>7904</v>
      </c>
      <c r="C55" s="51" t="s">
        <v>7905</v>
      </c>
      <c r="D55" s="49"/>
      <c r="E55" s="213"/>
      <c r="F55" s="61"/>
      <c r="G55" s="61"/>
      <c r="H55" s="57"/>
      <c r="I55" s="568"/>
    </row>
    <row r="56" spans="1:11" ht="22.5">
      <c r="B56" s="339" t="s">
        <v>7906</v>
      </c>
      <c r="C56" s="10" t="s">
        <v>7907</v>
      </c>
      <c r="D56" s="13" t="s">
        <v>250</v>
      </c>
      <c r="E56" s="218">
        <f>0.7*(2*8*22)</f>
        <v>246.39999999999998</v>
      </c>
      <c r="F56" s="218">
        <v>19</v>
      </c>
      <c r="G56" s="218">
        <f>F56*E56</f>
        <v>4681.5999999999995</v>
      </c>
      <c r="H56" s="521">
        <v>4.8570000000000002</v>
      </c>
      <c r="I56" s="569">
        <f t="shared" ref="I56:I57" si="6">H56*G56</f>
        <v>22738.531199999998</v>
      </c>
      <c r="J56" s="440"/>
    </row>
    <row r="57" spans="1:11" ht="22.5">
      <c r="B57" s="339" t="s">
        <v>7908</v>
      </c>
      <c r="C57" s="10" t="s">
        <v>7909</v>
      </c>
      <c r="D57" s="13" t="s">
        <v>250</v>
      </c>
      <c r="E57" s="218">
        <f>(2*24*30)-E56</f>
        <v>1193.5999999999999</v>
      </c>
      <c r="F57" s="218">
        <v>19</v>
      </c>
      <c r="G57" s="218">
        <f>F57*E57</f>
        <v>22678.399999999998</v>
      </c>
      <c r="H57" s="521">
        <v>0.2341</v>
      </c>
      <c r="I57" s="569">
        <f t="shared" si="6"/>
        <v>5309.0134399999997</v>
      </c>
      <c r="J57" s="440"/>
    </row>
    <row r="58" spans="1:11">
      <c r="B58" s="229"/>
      <c r="C58" s="66"/>
      <c r="D58" s="64"/>
      <c r="E58" s="215"/>
      <c r="F58" s="215"/>
      <c r="G58" s="215"/>
      <c r="H58" s="65" t="s">
        <v>6105</v>
      </c>
      <c r="I58" s="570">
        <f>SUM(I11:I57)</f>
        <v>484035.45464000001</v>
      </c>
    </row>
    <row r="59" spans="1:11" ht="30">
      <c r="B59" s="230"/>
      <c r="C59" s="85"/>
      <c r="D59" s="86"/>
      <c r="E59" s="219"/>
      <c r="F59" s="219"/>
      <c r="G59" s="219"/>
      <c r="H59" s="555" t="s">
        <v>1772</v>
      </c>
      <c r="I59" s="571">
        <f>I58</f>
        <v>484035.45464000001</v>
      </c>
    </row>
    <row r="60" spans="1:11">
      <c r="B60" s="231"/>
      <c r="C60" s="11"/>
      <c r="D60" s="4"/>
      <c r="E60" s="220"/>
      <c r="F60" s="220"/>
      <c r="G60" s="220"/>
      <c r="H60" s="59" t="s">
        <v>1</v>
      </c>
      <c r="I60" s="150">
        <f>'E - BDI'!$F$26</f>
        <v>0.22226164190779008</v>
      </c>
      <c r="K60" s="205"/>
    </row>
    <row r="61" spans="1:11" ht="15.75" thickBot="1">
      <c r="B61" s="374"/>
      <c r="C61" s="375"/>
      <c r="D61" s="376"/>
      <c r="E61" s="377"/>
      <c r="F61" s="377"/>
      <c r="G61" s="377"/>
      <c r="H61" s="378" t="s">
        <v>1342</v>
      </c>
      <c r="I61" s="572">
        <f>I59*(1+I60)</f>
        <v>591617.96952987008</v>
      </c>
    </row>
    <row r="62" spans="1:11">
      <c r="B62" s="379"/>
      <c r="C62" s="380"/>
      <c r="D62" s="381"/>
      <c r="E62" s="382"/>
      <c r="F62" s="383"/>
      <c r="G62" s="384"/>
      <c r="H62" s="556"/>
      <c r="I62" s="573"/>
    </row>
    <row r="63" spans="1:11" ht="15.75" thickBot="1">
      <c r="B63" s="233"/>
      <c r="C63" s="153"/>
      <c r="D63" s="154"/>
      <c r="E63" s="221"/>
      <c r="F63" s="155"/>
      <c r="G63" s="385"/>
      <c r="H63" s="557"/>
      <c r="I63" s="574"/>
    </row>
    <row r="108" ht="39" customHeight="1"/>
    <row r="109" ht="39" customHeight="1"/>
    <row r="110" ht="39" customHeight="1"/>
    <row r="111" ht="39" customHeight="1"/>
    <row r="127" ht="18" customHeight="1"/>
    <row r="135" ht="28.5" customHeight="1"/>
    <row r="136" ht="24.75" customHeight="1"/>
    <row r="137" ht="28.5" customHeight="1"/>
    <row r="138" ht="27.75" customHeight="1"/>
    <row r="139" ht="27" customHeight="1"/>
    <row r="140" ht="30" customHeight="1"/>
    <row r="141" ht="31.5" customHeight="1"/>
    <row r="142" ht="44.25" customHeight="1"/>
    <row r="143" ht="32.25" customHeight="1"/>
    <row r="146" ht="42.75" customHeight="1"/>
    <row r="147" ht="48" customHeight="1"/>
    <row r="148" ht="42.75" customHeight="1"/>
    <row r="149" ht="42.75" customHeight="1"/>
    <row r="150" ht="44.25" customHeight="1"/>
    <row r="151" ht="44.25" customHeight="1"/>
    <row r="152" ht="44.25" customHeight="1"/>
    <row r="189" ht="33" customHeight="1"/>
    <row r="192" ht="33.75" customHeight="1"/>
    <row r="200" ht="30" customHeight="1"/>
    <row r="234" ht="43.5" customHeight="1"/>
    <row r="235" ht="36.75" customHeight="1"/>
    <row r="260" ht="45" customHeight="1"/>
    <row r="267" ht="30" customHeight="1"/>
    <row r="281" spans="1:16384" customFormat="1">
      <c r="B281" s="222"/>
      <c r="C281" s="9"/>
      <c r="D281" s="1"/>
      <c r="E281" s="209"/>
      <c r="F281" s="55"/>
      <c r="G281" s="62"/>
      <c r="H281" s="203"/>
      <c r="I281" s="203"/>
    </row>
    <row r="285" spans="1:16384" customFormat="1">
      <c r="A285" s="140">
        <v>93205</v>
      </c>
      <c r="B285" s="222"/>
      <c r="C285" s="9"/>
      <c r="D285" s="1"/>
      <c r="E285" s="209"/>
      <c r="F285" s="55"/>
      <c r="G285" s="62"/>
      <c r="H285" s="558"/>
      <c r="I285" s="558"/>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87">
        <v>93205</v>
      </c>
      <c r="AL285" s="3">
        <v>93205</v>
      </c>
      <c r="AM285" s="3">
        <v>93205</v>
      </c>
      <c r="AN285" s="3">
        <v>93205</v>
      </c>
      <c r="AO285" s="3">
        <v>93205</v>
      </c>
      <c r="AP285" s="3">
        <v>93205</v>
      </c>
      <c r="AQ285" s="3">
        <v>93205</v>
      </c>
      <c r="AR285" s="3">
        <v>93205</v>
      </c>
      <c r="AS285" s="3">
        <v>93205</v>
      </c>
      <c r="AT285" s="3">
        <v>93205</v>
      </c>
      <c r="AU285" s="3">
        <v>93205</v>
      </c>
      <c r="AV285" s="3">
        <v>93205</v>
      </c>
      <c r="AW285" s="3">
        <v>93205</v>
      </c>
      <c r="AX285" s="3">
        <v>93205</v>
      </c>
      <c r="AY285" s="3">
        <v>93205</v>
      </c>
      <c r="AZ285" s="3">
        <v>93205</v>
      </c>
      <c r="BA285" s="3">
        <v>93205</v>
      </c>
      <c r="BB285" s="3">
        <v>93205</v>
      </c>
      <c r="BC285" s="3">
        <v>93205</v>
      </c>
      <c r="BD285" s="3">
        <v>93205</v>
      </c>
      <c r="BE285" s="3">
        <v>93205</v>
      </c>
      <c r="BF285" s="3">
        <v>93205</v>
      </c>
      <c r="BG285" s="3">
        <v>93205</v>
      </c>
      <c r="BH285" s="3">
        <v>93205</v>
      </c>
      <c r="BI285" s="3">
        <v>93205</v>
      </c>
      <c r="BJ285" s="3">
        <v>93205</v>
      </c>
      <c r="BK285" s="3">
        <v>93205</v>
      </c>
      <c r="BL285" s="3">
        <v>93205</v>
      </c>
      <c r="BM285" s="3">
        <v>93205</v>
      </c>
      <c r="BN285" s="3">
        <v>93205</v>
      </c>
      <c r="BO285" s="3">
        <v>93205</v>
      </c>
      <c r="BP285" s="3">
        <v>93205</v>
      </c>
      <c r="BQ285" s="3">
        <v>93205</v>
      </c>
      <c r="BR285" s="3">
        <v>93205</v>
      </c>
      <c r="BS285" s="3">
        <v>93205</v>
      </c>
      <c r="BT285" s="3">
        <v>93205</v>
      </c>
      <c r="BU285" s="3">
        <v>93205</v>
      </c>
      <c r="BV285" s="3">
        <v>93205</v>
      </c>
      <c r="BW285" s="3">
        <v>93205</v>
      </c>
      <c r="BX285" s="3">
        <v>93205</v>
      </c>
      <c r="BY285" s="3">
        <v>93205</v>
      </c>
      <c r="BZ285" s="3">
        <v>93205</v>
      </c>
      <c r="CA285" s="3">
        <v>93205</v>
      </c>
      <c r="CB285" s="3">
        <v>93205</v>
      </c>
      <c r="CC285" s="3">
        <v>93205</v>
      </c>
      <c r="CD285" s="3">
        <v>93205</v>
      </c>
      <c r="CE285" s="3">
        <v>93205</v>
      </c>
      <c r="CF285" s="3">
        <v>93205</v>
      </c>
      <c r="CG285" s="3">
        <v>93205</v>
      </c>
      <c r="CH285" s="3">
        <v>93205</v>
      </c>
      <c r="CI285" s="3">
        <v>93205</v>
      </c>
      <c r="CJ285" s="3">
        <v>93205</v>
      </c>
      <c r="CK285" s="3">
        <v>93205</v>
      </c>
      <c r="CL285" s="3">
        <v>93205</v>
      </c>
      <c r="CM285" s="3">
        <v>93205</v>
      </c>
      <c r="CN285" s="3">
        <v>93205</v>
      </c>
      <c r="CO285" s="3">
        <v>93205</v>
      </c>
      <c r="CP285" s="3">
        <v>93205</v>
      </c>
      <c r="CQ285" s="3">
        <v>93205</v>
      </c>
      <c r="CR285" s="3">
        <v>93205</v>
      </c>
      <c r="CS285" s="3">
        <v>93205</v>
      </c>
      <c r="CT285" s="3">
        <v>93205</v>
      </c>
      <c r="CU285" s="3">
        <v>93205</v>
      </c>
      <c r="CV285" s="3">
        <v>93205</v>
      </c>
      <c r="CW285" s="3">
        <v>93205</v>
      </c>
      <c r="CX285" s="3">
        <v>93205</v>
      </c>
      <c r="CY285" s="3">
        <v>93205</v>
      </c>
      <c r="CZ285" s="3">
        <v>93205</v>
      </c>
      <c r="DA285" s="3">
        <v>93205</v>
      </c>
      <c r="DB285" s="3">
        <v>93205</v>
      </c>
      <c r="DC285" s="3">
        <v>93205</v>
      </c>
      <c r="DD285" s="3">
        <v>93205</v>
      </c>
      <c r="DE285" s="3">
        <v>93205</v>
      </c>
      <c r="DF285" s="3">
        <v>93205</v>
      </c>
      <c r="DG285" s="3">
        <v>93205</v>
      </c>
      <c r="DH285" s="3">
        <v>93205</v>
      </c>
      <c r="DI285" s="3">
        <v>93205</v>
      </c>
      <c r="DJ285" s="3">
        <v>93205</v>
      </c>
      <c r="DK285" s="3">
        <v>93205</v>
      </c>
      <c r="DL285" s="3">
        <v>93205</v>
      </c>
      <c r="DM285" s="3">
        <v>93205</v>
      </c>
      <c r="DN285" s="3">
        <v>93205</v>
      </c>
      <c r="DO285" s="3">
        <v>93205</v>
      </c>
      <c r="DP285" s="3">
        <v>93205</v>
      </c>
      <c r="DQ285" s="3">
        <v>93205</v>
      </c>
      <c r="DR285" s="3">
        <v>93205</v>
      </c>
      <c r="DS285" s="3">
        <v>93205</v>
      </c>
      <c r="DT285" s="3">
        <v>93205</v>
      </c>
      <c r="DU285" s="3">
        <v>93205</v>
      </c>
      <c r="DV285" s="3">
        <v>93205</v>
      </c>
      <c r="DW285" s="3">
        <v>93205</v>
      </c>
      <c r="DX285" s="3">
        <v>93205</v>
      </c>
      <c r="DY285" s="3">
        <v>93205</v>
      </c>
      <c r="DZ285" s="3">
        <v>93205</v>
      </c>
      <c r="EA285" s="3">
        <v>93205</v>
      </c>
      <c r="EB285" s="3">
        <v>93205</v>
      </c>
      <c r="EC285" s="3">
        <v>93205</v>
      </c>
      <c r="ED285" s="3">
        <v>93205</v>
      </c>
      <c r="EE285" s="3">
        <v>93205</v>
      </c>
      <c r="EF285" s="3">
        <v>93205</v>
      </c>
      <c r="EG285" s="3">
        <v>93205</v>
      </c>
      <c r="EH285" s="3">
        <v>93205</v>
      </c>
      <c r="EI285" s="3">
        <v>93205</v>
      </c>
      <c r="EJ285" s="3">
        <v>93205</v>
      </c>
      <c r="EK285" s="3">
        <v>93205</v>
      </c>
      <c r="EL285" s="3">
        <v>93205</v>
      </c>
      <c r="EM285" s="3">
        <v>93205</v>
      </c>
      <c r="EN285" s="3">
        <v>93205</v>
      </c>
      <c r="EO285" s="3">
        <v>93205</v>
      </c>
      <c r="EP285" s="3">
        <v>93205</v>
      </c>
      <c r="EQ285" s="3">
        <v>93205</v>
      </c>
      <c r="ER285" s="3">
        <v>93205</v>
      </c>
      <c r="ES285" s="3">
        <v>93205</v>
      </c>
      <c r="ET285" s="3">
        <v>93205</v>
      </c>
      <c r="EU285" s="3">
        <v>93205</v>
      </c>
      <c r="EV285" s="3">
        <v>93205</v>
      </c>
      <c r="EW285" s="3">
        <v>93205</v>
      </c>
      <c r="EX285" s="3">
        <v>93205</v>
      </c>
      <c r="EY285" s="3">
        <v>93205</v>
      </c>
      <c r="EZ285" s="3">
        <v>93205</v>
      </c>
      <c r="FA285" s="3">
        <v>93205</v>
      </c>
      <c r="FB285" s="3">
        <v>93205</v>
      </c>
      <c r="FC285" s="3">
        <v>93205</v>
      </c>
      <c r="FD285" s="3">
        <v>93205</v>
      </c>
      <c r="FE285" s="3">
        <v>93205</v>
      </c>
      <c r="FF285" s="3">
        <v>93205</v>
      </c>
      <c r="FG285" s="3">
        <v>93205</v>
      </c>
      <c r="FH285" s="3">
        <v>93205</v>
      </c>
      <c r="FI285" s="3">
        <v>93205</v>
      </c>
      <c r="FJ285" s="3">
        <v>93205</v>
      </c>
      <c r="FK285" s="3">
        <v>93205</v>
      </c>
      <c r="FL285" s="3">
        <v>93205</v>
      </c>
      <c r="FM285" s="3">
        <v>93205</v>
      </c>
      <c r="FN285" s="3">
        <v>93205</v>
      </c>
      <c r="FO285" s="3">
        <v>93205</v>
      </c>
      <c r="FP285" s="3">
        <v>93205</v>
      </c>
      <c r="FQ285" s="3">
        <v>93205</v>
      </c>
      <c r="FR285" s="3">
        <v>93205</v>
      </c>
      <c r="FS285" s="3">
        <v>93205</v>
      </c>
      <c r="FT285" s="3">
        <v>93205</v>
      </c>
      <c r="FU285" s="3">
        <v>93205</v>
      </c>
      <c r="FV285" s="3">
        <v>93205</v>
      </c>
      <c r="FW285" s="3">
        <v>93205</v>
      </c>
      <c r="FX285" s="3">
        <v>93205</v>
      </c>
      <c r="FY285" s="3">
        <v>93205</v>
      </c>
      <c r="FZ285" s="3">
        <v>93205</v>
      </c>
      <c r="GA285" s="3">
        <v>93205</v>
      </c>
      <c r="GB285" s="3">
        <v>93205</v>
      </c>
      <c r="GC285" s="3">
        <v>93205</v>
      </c>
      <c r="GD285" s="3">
        <v>93205</v>
      </c>
      <c r="GE285" s="3">
        <v>93205</v>
      </c>
      <c r="GF285" s="3">
        <v>93205</v>
      </c>
      <c r="GG285" s="3">
        <v>93205</v>
      </c>
      <c r="GH285" s="3">
        <v>93205</v>
      </c>
      <c r="GI285" s="3">
        <v>93205</v>
      </c>
      <c r="GJ285" s="3">
        <v>93205</v>
      </c>
      <c r="GK285" s="3">
        <v>93205</v>
      </c>
      <c r="GL285" s="3">
        <v>93205</v>
      </c>
      <c r="GM285" s="3">
        <v>93205</v>
      </c>
      <c r="GN285" s="3">
        <v>93205</v>
      </c>
      <c r="GO285" s="3">
        <v>93205</v>
      </c>
      <c r="GP285" s="3">
        <v>93205</v>
      </c>
      <c r="GQ285" s="3">
        <v>93205</v>
      </c>
      <c r="GR285" s="3">
        <v>93205</v>
      </c>
      <c r="GS285" s="3">
        <v>93205</v>
      </c>
      <c r="GT285" s="3">
        <v>93205</v>
      </c>
      <c r="GU285" s="3">
        <v>93205</v>
      </c>
      <c r="GV285" s="3">
        <v>93205</v>
      </c>
      <c r="GW285" s="3">
        <v>93205</v>
      </c>
      <c r="GX285" s="3">
        <v>93205</v>
      </c>
      <c r="GY285" s="3">
        <v>93205</v>
      </c>
      <c r="GZ285" s="3">
        <v>93205</v>
      </c>
      <c r="HA285" s="3">
        <v>93205</v>
      </c>
      <c r="HB285" s="3">
        <v>93205</v>
      </c>
      <c r="HC285" s="3">
        <v>93205</v>
      </c>
      <c r="HD285" s="3">
        <v>93205</v>
      </c>
      <c r="HE285" s="3">
        <v>93205</v>
      </c>
      <c r="HF285" s="3">
        <v>93205</v>
      </c>
      <c r="HG285" s="3">
        <v>93205</v>
      </c>
      <c r="HH285" s="3">
        <v>93205</v>
      </c>
      <c r="HI285" s="3">
        <v>93205</v>
      </c>
      <c r="HJ285" s="3">
        <v>93205</v>
      </c>
      <c r="HK285" s="3">
        <v>93205</v>
      </c>
      <c r="HL285" s="3">
        <v>93205</v>
      </c>
      <c r="HM285" s="3">
        <v>93205</v>
      </c>
      <c r="HN285" s="3">
        <v>93205</v>
      </c>
      <c r="HO285" s="3">
        <v>93205</v>
      </c>
      <c r="HP285" s="3">
        <v>93205</v>
      </c>
      <c r="HQ285" s="3">
        <v>93205</v>
      </c>
      <c r="HR285" s="3">
        <v>93205</v>
      </c>
      <c r="HS285" s="3">
        <v>93205</v>
      </c>
      <c r="HT285" s="3">
        <v>93205</v>
      </c>
      <c r="HU285" s="3">
        <v>93205</v>
      </c>
      <c r="HV285" s="3">
        <v>93205</v>
      </c>
      <c r="HW285" s="3">
        <v>93205</v>
      </c>
      <c r="HX285" s="3">
        <v>93205</v>
      </c>
      <c r="HY285" s="3">
        <v>93205</v>
      </c>
      <c r="HZ285" s="3">
        <v>93205</v>
      </c>
      <c r="IA285" s="3">
        <v>93205</v>
      </c>
      <c r="IB285" s="3">
        <v>93205</v>
      </c>
      <c r="IC285" s="3">
        <v>93205</v>
      </c>
      <c r="ID285" s="3">
        <v>93205</v>
      </c>
      <c r="IE285" s="3">
        <v>93205</v>
      </c>
      <c r="IF285" s="3">
        <v>93205</v>
      </c>
      <c r="IG285" s="3">
        <v>93205</v>
      </c>
      <c r="IH285" s="3">
        <v>93205</v>
      </c>
      <c r="II285" s="3">
        <v>93205</v>
      </c>
      <c r="IJ285" s="3">
        <v>93205</v>
      </c>
      <c r="IK285" s="3">
        <v>93205</v>
      </c>
      <c r="IL285" s="3">
        <v>93205</v>
      </c>
      <c r="IM285" s="3">
        <v>93205</v>
      </c>
      <c r="IN285" s="3">
        <v>93205</v>
      </c>
      <c r="IO285" s="3">
        <v>93205</v>
      </c>
      <c r="IP285" s="3">
        <v>93205</v>
      </c>
      <c r="IQ285" s="3">
        <v>93205</v>
      </c>
      <c r="IR285" s="3">
        <v>93205</v>
      </c>
      <c r="IS285" s="3">
        <v>93205</v>
      </c>
      <c r="IT285" s="3">
        <v>93205</v>
      </c>
      <c r="IU285" s="3">
        <v>93205</v>
      </c>
      <c r="IV285" s="3">
        <v>93205</v>
      </c>
      <c r="IW285" s="3">
        <v>93205</v>
      </c>
      <c r="IX285" s="3">
        <v>93205</v>
      </c>
      <c r="IY285" s="3">
        <v>93205</v>
      </c>
      <c r="IZ285" s="3">
        <v>93205</v>
      </c>
      <c r="JA285" s="3">
        <v>93205</v>
      </c>
      <c r="JB285" s="3">
        <v>93205</v>
      </c>
      <c r="JC285" s="3">
        <v>93205</v>
      </c>
      <c r="JD285" s="3">
        <v>93205</v>
      </c>
      <c r="JE285" s="3">
        <v>93205</v>
      </c>
      <c r="JF285" s="3">
        <v>93205</v>
      </c>
      <c r="JG285" s="3">
        <v>93205</v>
      </c>
      <c r="JH285" s="3">
        <v>93205</v>
      </c>
      <c r="JI285" s="3">
        <v>93205</v>
      </c>
      <c r="JJ285" s="3">
        <v>93205</v>
      </c>
      <c r="JK285" s="3">
        <v>93205</v>
      </c>
      <c r="JL285" s="3">
        <v>93205</v>
      </c>
      <c r="JM285" s="3">
        <v>93205</v>
      </c>
      <c r="JN285" s="3">
        <v>93205</v>
      </c>
      <c r="JO285" s="3">
        <v>93205</v>
      </c>
      <c r="JP285" s="3">
        <v>93205</v>
      </c>
      <c r="JQ285" s="3">
        <v>93205</v>
      </c>
      <c r="JR285" s="3">
        <v>93205</v>
      </c>
      <c r="JS285" s="3">
        <v>93205</v>
      </c>
      <c r="JT285" s="3">
        <v>93205</v>
      </c>
      <c r="JU285" s="3">
        <v>93205</v>
      </c>
      <c r="JV285" s="3">
        <v>93205</v>
      </c>
      <c r="JW285" s="3">
        <v>93205</v>
      </c>
      <c r="JX285" s="3">
        <v>93205</v>
      </c>
      <c r="JY285" s="3">
        <v>93205</v>
      </c>
      <c r="JZ285" s="3">
        <v>93205</v>
      </c>
      <c r="KA285" s="3">
        <v>93205</v>
      </c>
      <c r="KB285" s="3">
        <v>93205</v>
      </c>
      <c r="KC285" s="3">
        <v>93205</v>
      </c>
      <c r="KD285" s="3">
        <v>93205</v>
      </c>
      <c r="KE285" s="3">
        <v>93205</v>
      </c>
      <c r="KF285" s="3">
        <v>93205</v>
      </c>
      <c r="KG285" s="3">
        <v>93205</v>
      </c>
      <c r="KH285" s="3">
        <v>93205</v>
      </c>
      <c r="KI285" s="3">
        <v>93205</v>
      </c>
      <c r="KJ285" s="3">
        <v>93205</v>
      </c>
      <c r="KK285" s="3">
        <v>93205</v>
      </c>
      <c r="KL285" s="3">
        <v>93205</v>
      </c>
      <c r="KM285" s="3">
        <v>93205</v>
      </c>
      <c r="KN285" s="3">
        <v>93205</v>
      </c>
      <c r="KO285" s="3">
        <v>93205</v>
      </c>
      <c r="KP285" s="3">
        <v>93205</v>
      </c>
      <c r="KQ285" s="3">
        <v>93205</v>
      </c>
      <c r="KR285" s="3">
        <v>93205</v>
      </c>
      <c r="KS285" s="3">
        <v>93205</v>
      </c>
      <c r="KT285" s="3">
        <v>93205</v>
      </c>
      <c r="KU285" s="3">
        <v>93205</v>
      </c>
      <c r="KV285" s="3">
        <v>93205</v>
      </c>
      <c r="KW285" s="3">
        <v>93205</v>
      </c>
      <c r="KX285" s="3">
        <v>93205</v>
      </c>
      <c r="KY285" s="3">
        <v>93205</v>
      </c>
      <c r="KZ285" s="3">
        <v>93205</v>
      </c>
      <c r="LA285" s="3">
        <v>93205</v>
      </c>
      <c r="LB285" s="3">
        <v>93205</v>
      </c>
      <c r="LC285" s="3">
        <v>93205</v>
      </c>
      <c r="LD285" s="3">
        <v>93205</v>
      </c>
      <c r="LE285" s="3">
        <v>93205</v>
      </c>
      <c r="LF285" s="3">
        <v>93205</v>
      </c>
      <c r="LG285" s="3">
        <v>93205</v>
      </c>
      <c r="LH285" s="3">
        <v>93205</v>
      </c>
      <c r="LI285" s="3">
        <v>93205</v>
      </c>
      <c r="LJ285" s="3">
        <v>93205</v>
      </c>
      <c r="LK285" s="3">
        <v>93205</v>
      </c>
      <c r="LL285" s="3">
        <v>93205</v>
      </c>
      <c r="LM285" s="3">
        <v>93205</v>
      </c>
      <c r="LN285" s="3">
        <v>93205</v>
      </c>
      <c r="LO285" s="3">
        <v>93205</v>
      </c>
      <c r="LP285" s="3">
        <v>93205</v>
      </c>
      <c r="LQ285" s="3">
        <v>93205</v>
      </c>
      <c r="LR285" s="3">
        <v>93205</v>
      </c>
      <c r="LS285" s="3">
        <v>93205</v>
      </c>
      <c r="LT285" s="3">
        <v>93205</v>
      </c>
      <c r="LU285" s="3">
        <v>93205</v>
      </c>
      <c r="LV285" s="3">
        <v>93205</v>
      </c>
      <c r="LW285" s="3">
        <v>93205</v>
      </c>
      <c r="LX285" s="3">
        <v>93205</v>
      </c>
      <c r="LY285" s="3">
        <v>93205</v>
      </c>
      <c r="LZ285" s="3">
        <v>93205</v>
      </c>
      <c r="MA285" s="3">
        <v>93205</v>
      </c>
      <c r="MB285" s="3">
        <v>93205</v>
      </c>
      <c r="MC285" s="3">
        <v>93205</v>
      </c>
      <c r="MD285" s="3">
        <v>93205</v>
      </c>
      <c r="ME285" s="3">
        <v>93205</v>
      </c>
      <c r="MF285" s="3">
        <v>93205</v>
      </c>
      <c r="MG285" s="3">
        <v>93205</v>
      </c>
      <c r="MH285" s="3">
        <v>93205</v>
      </c>
      <c r="MI285" s="3">
        <v>93205</v>
      </c>
      <c r="MJ285" s="3">
        <v>93205</v>
      </c>
      <c r="MK285" s="3">
        <v>93205</v>
      </c>
      <c r="ML285" s="3">
        <v>93205</v>
      </c>
      <c r="MM285" s="3">
        <v>93205</v>
      </c>
      <c r="MN285" s="3">
        <v>93205</v>
      </c>
      <c r="MO285" s="3">
        <v>93205</v>
      </c>
      <c r="MP285" s="3">
        <v>93205</v>
      </c>
      <c r="MQ285" s="3">
        <v>93205</v>
      </c>
      <c r="MR285" s="3">
        <v>93205</v>
      </c>
      <c r="MS285" s="3">
        <v>93205</v>
      </c>
      <c r="MT285" s="3">
        <v>93205</v>
      </c>
      <c r="MU285" s="3">
        <v>93205</v>
      </c>
      <c r="MV285" s="3">
        <v>93205</v>
      </c>
      <c r="MW285" s="3">
        <v>93205</v>
      </c>
      <c r="MX285" s="3">
        <v>93205</v>
      </c>
      <c r="MY285" s="3">
        <v>93205</v>
      </c>
      <c r="MZ285" s="3">
        <v>93205</v>
      </c>
      <c r="NA285" s="3">
        <v>93205</v>
      </c>
      <c r="NB285" s="3">
        <v>93205</v>
      </c>
      <c r="NC285" s="3">
        <v>93205</v>
      </c>
      <c r="ND285" s="3">
        <v>93205</v>
      </c>
      <c r="NE285" s="3">
        <v>93205</v>
      </c>
      <c r="NF285" s="3">
        <v>93205</v>
      </c>
      <c r="NG285" s="3">
        <v>93205</v>
      </c>
      <c r="NH285" s="3">
        <v>93205</v>
      </c>
      <c r="NI285" s="3">
        <v>93205</v>
      </c>
      <c r="NJ285" s="3">
        <v>93205</v>
      </c>
      <c r="NK285" s="3">
        <v>93205</v>
      </c>
      <c r="NL285" s="3">
        <v>93205</v>
      </c>
      <c r="NM285" s="3">
        <v>93205</v>
      </c>
      <c r="NN285" s="3">
        <v>93205</v>
      </c>
      <c r="NO285" s="3">
        <v>93205</v>
      </c>
      <c r="NP285" s="3">
        <v>93205</v>
      </c>
      <c r="NQ285" s="3">
        <v>93205</v>
      </c>
      <c r="NR285" s="3">
        <v>93205</v>
      </c>
      <c r="NS285" s="3">
        <v>93205</v>
      </c>
      <c r="NT285" s="3">
        <v>93205</v>
      </c>
      <c r="NU285" s="3">
        <v>93205</v>
      </c>
      <c r="NV285" s="3">
        <v>93205</v>
      </c>
      <c r="NW285" s="3">
        <v>93205</v>
      </c>
      <c r="NX285" s="3">
        <v>93205</v>
      </c>
      <c r="NY285" s="3">
        <v>93205</v>
      </c>
      <c r="NZ285" s="3">
        <v>93205</v>
      </c>
      <c r="OA285" s="3">
        <v>93205</v>
      </c>
      <c r="OB285" s="3">
        <v>93205</v>
      </c>
      <c r="OC285" s="3">
        <v>93205</v>
      </c>
      <c r="OD285" s="3">
        <v>93205</v>
      </c>
      <c r="OE285" s="3">
        <v>93205</v>
      </c>
      <c r="OF285" s="3">
        <v>93205</v>
      </c>
      <c r="OG285" s="3">
        <v>93205</v>
      </c>
      <c r="OH285" s="3">
        <v>93205</v>
      </c>
      <c r="OI285" s="3">
        <v>93205</v>
      </c>
      <c r="OJ285" s="3">
        <v>93205</v>
      </c>
      <c r="OK285" s="3">
        <v>93205</v>
      </c>
      <c r="OL285" s="3">
        <v>93205</v>
      </c>
      <c r="OM285" s="3">
        <v>93205</v>
      </c>
      <c r="ON285" s="3">
        <v>93205</v>
      </c>
      <c r="OO285" s="3">
        <v>93205</v>
      </c>
      <c r="OP285" s="3">
        <v>93205</v>
      </c>
      <c r="OQ285" s="3">
        <v>93205</v>
      </c>
      <c r="OR285" s="3">
        <v>93205</v>
      </c>
      <c r="OS285" s="3">
        <v>93205</v>
      </c>
      <c r="OT285" s="3">
        <v>93205</v>
      </c>
      <c r="OU285" s="3">
        <v>93205</v>
      </c>
      <c r="OV285" s="3">
        <v>93205</v>
      </c>
      <c r="OW285" s="3">
        <v>93205</v>
      </c>
      <c r="OX285" s="3">
        <v>93205</v>
      </c>
      <c r="OY285" s="3">
        <v>93205</v>
      </c>
      <c r="OZ285" s="3">
        <v>93205</v>
      </c>
      <c r="PA285" s="3">
        <v>93205</v>
      </c>
      <c r="PB285" s="3">
        <v>93205</v>
      </c>
      <c r="PC285" s="3">
        <v>93205</v>
      </c>
      <c r="PD285" s="3">
        <v>93205</v>
      </c>
      <c r="PE285" s="3">
        <v>93205</v>
      </c>
      <c r="PF285" s="3">
        <v>93205</v>
      </c>
      <c r="PG285" s="3">
        <v>93205</v>
      </c>
      <c r="PH285" s="3">
        <v>93205</v>
      </c>
      <c r="PI285" s="3">
        <v>93205</v>
      </c>
      <c r="PJ285" s="3">
        <v>93205</v>
      </c>
      <c r="PK285" s="3">
        <v>93205</v>
      </c>
      <c r="PL285" s="3">
        <v>93205</v>
      </c>
      <c r="PM285" s="3">
        <v>93205</v>
      </c>
      <c r="PN285" s="3">
        <v>93205</v>
      </c>
      <c r="PO285" s="3">
        <v>93205</v>
      </c>
      <c r="PP285" s="3">
        <v>93205</v>
      </c>
      <c r="PQ285" s="3">
        <v>93205</v>
      </c>
      <c r="PR285" s="3">
        <v>93205</v>
      </c>
      <c r="PS285" s="3">
        <v>93205</v>
      </c>
      <c r="PT285" s="3">
        <v>93205</v>
      </c>
      <c r="PU285" s="3">
        <v>93205</v>
      </c>
      <c r="PV285" s="3">
        <v>93205</v>
      </c>
      <c r="PW285" s="3">
        <v>93205</v>
      </c>
      <c r="PX285" s="3">
        <v>93205</v>
      </c>
      <c r="PY285" s="3">
        <v>93205</v>
      </c>
      <c r="PZ285" s="3">
        <v>93205</v>
      </c>
      <c r="QA285" s="3">
        <v>93205</v>
      </c>
      <c r="QB285" s="3">
        <v>93205</v>
      </c>
      <c r="QC285" s="3">
        <v>93205</v>
      </c>
      <c r="QD285" s="3">
        <v>93205</v>
      </c>
      <c r="QE285" s="3">
        <v>93205</v>
      </c>
      <c r="QF285" s="3">
        <v>93205</v>
      </c>
      <c r="QG285" s="3">
        <v>93205</v>
      </c>
      <c r="QH285" s="3">
        <v>93205</v>
      </c>
      <c r="QI285" s="3">
        <v>93205</v>
      </c>
      <c r="QJ285" s="3">
        <v>93205</v>
      </c>
      <c r="QK285" s="3">
        <v>93205</v>
      </c>
      <c r="QL285" s="3">
        <v>93205</v>
      </c>
      <c r="QM285" s="3">
        <v>93205</v>
      </c>
      <c r="QN285" s="3">
        <v>93205</v>
      </c>
      <c r="QO285" s="3">
        <v>93205</v>
      </c>
      <c r="QP285" s="3">
        <v>93205</v>
      </c>
      <c r="QQ285" s="3">
        <v>93205</v>
      </c>
      <c r="QR285" s="3">
        <v>93205</v>
      </c>
      <c r="QS285" s="3">
        <v>93205</v>
      </c>
      <c r="QT285" s="3">
        <v>93205</v>
      </c>
      <c r="QU285" s="3">
        <v>93205</v>
      </c>
      <c r="QV285" s="3">
        <v>93205</v>
      </c>
      <c r="QW285" s="3">
        <v>93205</v>
      </c>
      <c r="QX285" s="3">
        <v>93205</v>
      </c>
      <c r="QY285" s="3">
        <v>93205</v>
      </c>
      <c r="QZ285" s="3">
        <v>93205</v>
      </c>
      <c r="RA285" s="3">
        <v>93205</v>
      </c>
      <c r="RB285" s="3">
        <v>93205</v>
      </c>
      <c r="RC285" s="3">
        <v>93205</v>
      </c>
      <c r="RD285" s="3">
        <v>93205</v>
      </c>
      <c r="RE285" s="3">
        <v>93205</v>
      </c>
      <c r="RF285" s="3">
        <v>93205</v>
      </c>
      <c r="RG285" s="3">
        <v>93205</v>
      </c>
      <c r="RH285" s="3">
        <v>93205</v>
      </c>
      <c r="RI285" s="3">
        <v>93205</v>
      </c>
      <c r="RJ285" s="3">
        <v>93205</v>
      </c>
      <c r="RK285" s="3">
        <v>93205</v>
      </c>
      <c r="RL285" s="3">
        <v>93205</v>
      </c>
      <c r="RM285" s="3">
        <v>93205</v>
      </c>
      <c r="RN285" s="3">
        <v>93205</v>
      </c>
      <c r="RO285" s="3">
        <v>93205</v>
      </c>
      <c r="RP285" s="3">
        <v>93205</v>
      </c>
      <c r="RQ285" s="3">
        <v>93205</v>
      </c>
      <c r="RR285" s="3">
        <v>93205</v>
      </c>
      <c r="RS285" s="3">
        <v>93205</v>
      </c>
      <c r="RT285" s="3">
        <v>93205</v>
      </c>
      <c r="RU285" s="3">
        <v>93205</v>
      </c>
      <c r="RV285" s="3">
        <v>93205</v>
      </c>
      <c r="RW285" s="3">
        <v>93205</v>
      </c>
      <c r="RX285" s="3">
        <v>93205</v>
      </c>
      <c r="RY285" s="3">
        <v>93205</v>
      </c>
      <c r="RZ285" s="3">
        <v>93205</v>
      </c>
      <c r="SA285" s="3">
        <v>93205</v>
      </c>
      <c r="SB285" s="3">
        <v>93205</v>
      </c>
      <c r="SC285" s="3">
        <v>93205</v>
      </c>
      <c r="SD285" s="3">
        <v>93205</v>
      </c>
      <c r="SE285" s="3">
        <v>93205</v>
      </c>
      <c r="SF285" s="3">
        <v>93205</v>
      </c>
      <c r="SG285" s="3">
        <v>93205</v>
      </c>
      <c r="SH285" s="3">
        <v>93205</v>
      </c>
      <c r="SI285" s="3">
        <v>93205</v>
      </c>
      <c r="SJ285" s="3">
        <v>93205</v>
      </c>
      <c r="SK285" s="3">
        <v>93205</v>
      </c>
      <c r="SL285" s="3">
        <v>93205</v>
      </c>
      <c r="SM285" s="3">
        <v>93205</v>
      </c>
      <c r="SN285" s="3">
        <v>93205</v>
      </c>
      <c r="SO285" s="3">
        <v>93205</v>
      </c>
      <c r="SP285" s="3">
        <v>93205</v>
      </c>
      <c r="SQ285" s="3">
        <v>93205</v>
      </c>
      <c r="SR285" s="3">
        <v>93205</v>
      </c>
      <c r="SS285" s="3">
        <v>93205</v>
      </c>
      <c r="ST285" s="3">
        <v>93205</v>
      </c>
      <c r="SU285" s="3">
        <v>93205</v>
      </c>
      <c r="SV285" s="3">
        <v>93205</v>
      </c>
      <c r="SW285" s="3">
        <v>93205</v>
      </c>
      <c r="SX285" s="3">
        <v>93205</v>
      </c>
      <c r="SY285" s="3">
        <v>93205</v>
      </c>
      <c r="SZ285" s="3">
        <v>93205</v>
      </c>
      <c r="TA285" s="3">
        <v>93205</v>
      </c>
      <c r="TB285" s="3">
        <v>93205</v>
      </c>
      <c r="TC285" s="3">
        <v>93205</v>
      </c>
      <c r="TD285" s="3">
        <v>93205</v>
      </c>
      <c r="TE285" s="3">
        <v>93205</v>
      </c>
      <c r="TF285" s="3">
        <v>93205</v>
      </c>
      <c r="TG285" s="3">
        <v>93205</v>
      </c>
      <c r="TH285" s="3">
        <v>93205</v>
      </c>
      <c r="TI285" s="3">
        <v>93205</v>
      </c>
      <c r="TJ285" s="3">
        <v>93205</v>
      </c>
      <c r="TK285" s="3">
        <v>93205</v>
      </c>
      <c r="TL285" s="3">
        <v>93205</v>
      </c>
      <c r="TM285" s="3">
        <v>93205</v>
      </c>
      <c r="TN285" s="3">
        <v>93205</v>
      </c>
      <c r="TO285" s="3">
        <v>93205</v>
      </c>
      <c r="TP285" s="3">
        <v>93205</v>
      </c>
      <c r="TQ285" s="3">
        <v>93205</v>
      </c>
      <c r="TR285" s="3">
        <v>93205</v>
      </c>
      <c r="TS285" s="3">
        <v>93205</v>
      </c>
      <c r="TT285" s="3">
        <v>93205</v>
      </c>
      <c r="TU285" s="3">
        <v>93205</v>
      </c>
      <c r="TV285" s="3">
        <v>93205</v>
      </c>
      <c r="TW285" s="3">
        <v>93205</v>
      </c>
      <c r="TX285" s="3">
        <v>93205</v>
      </c>
      <c r="TY285" s="3">
        <v>93205</v>
      </c>
      <c r="TZ285" s="3">
        <v>93205</v>
      </c>
      <c r="UA285" s="3">
        <v>93205</v>
      </c>
      <c r="UB285" s="3">
        <v>93205</v>
      </c>
      <c r="UC285" s="3">
        <v>93205</v>
      </c>
      <c r="UD285" s="3">
        <v>93205</v>
      </c>
      <c r="UE285" s="3">
        <v>93205</v>
      </c>
      <c r="UF285" s="3">
        <v>93205</v>
      </c>
      <c r="UG285" s="3">
        <v>93205</v>
      </c>
      <c r="UH285" s="3">
        <v>93205</v>
      </c>
      <c r="UI285" s="3">
        <v>93205</v>
      </c>
      <c r="UJ285" s="3">
        <v>93205</v>
      </c>
      <c r="UK285" s="3">
        <v>93205</v>
      </c>
      <c r="UL285" s="3">
        <v>93205</v>
      </c>
      <c r="UM285" s="3">
        <v>93205</v>
      </c>
      <c r="UN285" s="3">
        <v>93205</v>
      </c>
      <c r="UO285" s="3">
        <v>93205</v>
      </c>
      <c r="UP285" s="3">
        <v>93205</v>
      </c>
      <c r="UQ285" s="3">
        <v>93205</v>
      </c>
      <c r="UR285" s="3">
        <v>93205</v>
      </c>
      <c r="US285" s="3">
        <v>93205</v>
      </c>
      <c r="UT285" s="3">
        <v>93205</v>
      </c>
      <c r="UU285" s="3">
        <v>93205</v>
      </c>
      <c r="UV285" s="3">
        <v>93205</v>
      </c>
      <c r="UW285" s="3">
        <v>93205</v>
      </c>
      <c r="UX285" s="3">
        <v>93205</v>
      </c>
      <c r="UY285" s="3">
        <v>93205</v>
      </c>
      <c r="UZ285" s="3">
        <v>93205</v>
      </c>
      <c r="VA285" s="3">
        <v>93205</v>
      </c>
      <c r="VB285" s="3">
        <v>93205</v>
      </c>
      <c r="VC285" s="3">
        <v>93205</v>
      </c>
      <c r="VD285" s="3">
        <v>93205</v>
      </c>
      <c r="VE285" s="3">
        <v>93205</v>
      </c>
      <c r="VF285" s="3">
        <v>93205</v>
      </c>
      <c r="VG285" s="3">
        <v>93205</v>
      </c>
      <c r="VH285" s="3">
        <v>93205</v>
      </c>
      <c r="VI285" s="3">
        <v>93205</v>
      </c>
      <c r="VJ285" s="3">
        <v>93205</v>
      </c>
      <c r="VK285" s="3">
        <v>93205</v>
      </c>
      <c r="VL285" s="3">
        <v>93205</v>
      </c>
      <c r="VM285" s="3">
        <v>93205</v>
      </c>
      <c r="VN285" s="3">
        <v>93205</v>
      </c>
      <c r="VO285" s="3">
        <v>93205</v>
      </c>
      <c r="VP285" s="3">
        <v>93205</v>
      </c>
      <c r="VQ285" s="3">
        <v>93205</v>
      </c>
      <c r="VR285" s="3">
        <v>93205</v>
      </c>
      <c r="VS285" s="3">
        <v>93205</v>
      </c>
      <c r="VT285" s="3">
        <v>93205</v>
      </c>
      <c r="VU285" s="3">
        <v>93205</v>
      </c>
      <c r="VV285" s="3">
        <v>93205</v>
      </c>
      <c r="VW285" s="3">
        <v>93205</v>
      </c>
      <c r="VX285" s="3">
        <v>93205</v>
      </c>
      <c r="VY285" s="3">
        <v>93205</v>
      </c>
      <c r="VZ285" s="3">
        <v>93205</v>
      </c>
      <c r="WA285" s="3">
        <v>93205</v>
      </c>
      <c r="WB285" s="3">
        <v>93205</v>
      </c>
      <c r="WC285" s="3">
        <v>93205</v>
      </c>
      <c r="WD285" s="3">
        <v>93205</v>
      </c>
      <c r="WE285" s="3">
        <v>93205</v>
      </c>
      <c r="WF285" s="3">
        <v>93205</v>
      </c>
      <c r="WG285" s="3">
        <v>93205</v>
      </c>
      <c r="WH285" s="3">
        <v>93205</v>
      </c>
      <c r="WI285" s="3">
        <v>93205</v>
      </c>
      <c r="WJ285" s="3">
        <v>93205</v>
      </c>
      <c r="WK285" s="3">
        <v>93205</v>
      </c>
      <c r="WL285" s="3">
        <v>93205</v>
      </c>
      <c r="WM285" s="3">
        <v>93205</v>
      </c>
      <c r="WN285" s="3">
        <v>93205</v>
      </c>
      <c r="WO285" s="3">
        <v>93205</v>
      </c>
      <c r="WP285" s="3">
        <v>93205</v>
      </c>
      <c r="WQ285" s="3">
        <v>93205</v>
      </c>
      <c r="WR285" s="3">
        <v>93205</v>
      </c>
      <c r="WS285" s="3">
        <v>93205</v>
      </c>
      <c r="WT285" s="3">
        <v>93205</v>
      </c>
      <c r="WU285" s="3">
        <v>93205</v>
      </c>
      <c r="WV285" s="3">
        <v>93205</v>
      </c>
      <c r="WW285" s="3">
        <v>93205</v>
      </c>
      <c r="WX285" s="3">
        <v>93205</v>
      </c>
      <c r="WY285" s="3">
        <v>93205</v>
      </c>
      <c r="WZ285" s="3">
        <v>93205</v>
      </c>
      <c r="XA285" s="3">
        <v>93205</v>
      </c>
      <c r="XB285" s="3">
        <v>93205</v>
      </c>
      <c r="XC285" s="3">
        <v>93205</v>
      </c>
      <c r="XD285" s="3">
        <v>93205</v>
      </c>
      <c r="XE285" s="3">
        <v>93205</v>
      </c>
      <c r="XF285" s="3">
        <v>93205</v>
      </c>
      <c r="XG285" s="3">
        <v>93205</v>
      </c>
      <c r="XH285" s="3">
        <v>93205</v>
      </c>
      <c r="XI285" s="3">
        <v>93205</v>
      </c>
      <c r="XJ285" s="3">
        <v>93205</v>
      </c>
      <c r="XK285" s="3">
        <v>93205</v>
      </c>
      <c r="XL285" s="3">
        <v>93205</v>
      </c>
      <c r="XM285" s="3">
        <v>93205</v>
      </c>
      <c r="XN285" s="3">
        <v>93205</v>
      </c>
      <c r="XO285" s="3">
        <v>93205</v>
      </c>
      <c r="XP285" s="3">
        <v>93205</v>
      </c>
      <c r="XQ285" s="3">
        <v>93205</v>
      </c>
      <c r="XR285" s="3">
        <v>93205</v>
      </c>
      <c r="XS285" s="3">
        <v>93205</v>
      </c>
      <c r="XT285" s="3">
        <v>93205</v>
      </c>
      <c r="XU285" s="3">
        <v>93205</v>
      </c>
      <c r="XV285" s="3">
        <v>93205</v>
      </c>
      <c r="XW285" s="3">
        <v>93205</v>
      </c>
      <c r="XX285" s="3">
        <v>93205</v>
      </c>
      <c r="XY285" s="3">
        <v>93205</v>
      </c>
      <c r="XZ285" s="3">
        <v>93205</v>
      </c>
      <c r="YA285" s="3">
        <v>93205</v>
      </c>
      <c r="YB285" s="3">
        <v>93205</v>
      </c>
      <c r="YC285" s="3">
        <v>93205</v>
      </c>
      <c r="YD285" s="3">
        <v>93205</v>
      </c>
      <c r="YE285" s="3">
        <v>93205</v>
      </c>
      <c r="YF285" s="3">
        <v>93205</v>
      </c>
      <c r="YG285" s="3">
        <v>93205</v>
      </c>
      <c r="YH285" s="3">
        <v>93205</v>
      </c>
      <c r="YI285" s="3">
        <v>93205</v>
      </c>
      <c r="YJ285" s="3">
        <v>93205</v>
      </c>
      <c r="YK285" s="3">
        <v>93205</v>
      </c>
      <c r="YL285" s="3">
        <v>93205</v>
      </c>
      <c r="YM285" s="3">
        <v>93205</v>
      </c>
      <c r="YN285" s="3">
        <v>93205</v>
      </c>
      <c r="YO285" s="3">
        <v>93205</v>
      </c>
      <c r="YP285" s="3">
        <v>93205</v>
      </c>
      <c r="YQ285" s="3">
        <v>93205</v>
      </c>
      <c r="YR285" s="3">
        <v>93205</v>
      </c>
      <c r="YS285" s="3">
        <v>93205</v>
      </c>
      <c r="YT285" s="3">
        <v>93205</v>
      </c>
      <c r="YU285" s="3">
        <v>93205</v>
      </c>
      <c r="YV285" s="3">
        <v>93205</v>
      </c>
      <c r="YW285" s="3">
        <v>93205</v>
      </c>
      <c r="YX285" s="3">
        <v>93205</v>
      </c>
      <c r="YY285" s="3">
        <v>93205</v>
      </c>
      <c r="YZ285" s="3">
        <v>93205</v>
      </c>
      <c r="ZA285" s="3">
        <v>93205</v>
      </c>
      <c r="ZB285" s="3">
        <v>93205</v>
      </c>
      <c r="ZC285" s="3">
        <v>93205</v>
      </c>
      <c r="ZD285" s="3">
        <v>93205</v>
      </c>
      <c r="ZE285" s="3">
        <v>93205</v>
      </c>
      <c r="ZF285" s="3">
        <v>93205</v>
      </c>
      <c r="ZG285" s="3">
        <v>93205</v>
      </c>
      <c r="ZH285" s="3">
        <v>93205</v>
      </c>
      <c r="ZI285" s="3">
        <v>93205</v>
      </c>
      <c r="ZJ285" s="3">
        <v>93205</v>
      </c>
      <c r="ZK285" s="3">
        <v>93205</v>
      </c>
      <c r="ZL285" s="3">
        <v>93205</v>
      </c>
      <c r="ZM285" s="3">
        <v>93205</v>
      </c>
      <c r="ZN285" s="3">
        <v>93205</v>
      </c>
      <c r="ZO285" s="3">
        <v>93205</v>
      </c>
      <c r="ZP285" s="3">
        <v>93205</v>
      </c>
      <c r="ZQ285" s="3">
        <v>93205</v>
      </c>
      <c r="ZR285" s="3">
        <v>93205</v>
      </c>
      <c r="ZS285" s="3">
        <v>93205</v>
      </c>
      <c r="ZT285" s="3">
        <v>93205</v>
      </c>
      <c r="ZU285" s="3">
        <v>93205</v>
      </c>
      <c r="ZV285" s="3">
        <v>93205</v>
      </c>
      <c r="ZW285" s="3">
        <v>93205</v>
      </c>
      <c r="ZX285" s="3">
        <v>93205</v>
      </c>
      <c r="ZY285" s="3">
        <v>93205</v>
      </c>
      <c r="ZZ285" s="3">
        <v>93205</v>
      </c>
      <c r="AAA285" s="3">
        <v>93205</v>
      </c>
      <c r="AAB285" s="3">
        <v>93205</v>
      </c>
      <c r="AAC285" s="3">
        <v>93205</v>
      </c>
      <c r="AAD285" s="3">
        <v>93205</v>
      </c>
      <c r="AAE285" s="3">
        <v>93205</v>
      </c>
      <c r="AAF285" s="3">
        <v>93205</v>
      </c>
      <c r="AAG285" s="3">
        <v>93205</v>
      </c>
      <c r="AAH285" s="3">
        <v>93205</v>
      </c>
      <c r="AAI285" s="3">
        <v>93205</v>
      </c>
      <c r="AAJ285" s="3">
        <v>93205</v>
      </c>
      <c r="AAK285" s="3">
        <v>93205</v>
      </c>
      <c r="AAL285" s="3">
        <v>93205</v>
      </c>
      <c r="AAM285" s="3">
        <v>93205</v>
      </c>
      <c r="AAN285" s="3">
        <v>93205</v>
      </c>
      <c r="AAO285" s="3">
        <v>93205</v>
      </c>
      <c r="AAP285" s="3">
        <v>93205</v>
      </c>
      <c r="AAQ285" s="3">
        <v>93205</v>
      </c>
      <c r="AAR285" s="3">
        <v>93205</v>
      </c>
      <c r="AAS285" s="3">
        <v>93205</v>
      </c>
      <c r="AAT285" s="3">
        <v>93205</v>
      </c>
      <c r="AAU285" s="3">
        <v>93205</v>
      </c>
      <c r="AAV285" s="3">
        <v>93205</v>
      </c>
      <c r="AAW285" s="3">
        <v>93205</v>
      </c>
      <c r="AAX285" s="3">
        <v>93205</v>
      </c>
      <c r="AAY285" s="3">
        <v>93205</v>
      </c>
      <c r="AAZ285" s="3">
        <v>93205</v>
      </c>
      <c r="ABA285" s="3">
        <v>93205</v>
      </c>
      <c r="ABB285" s="3">
        <v>93205</v>
      </c>
      <c r="ABC285" s="3">
        <v>93205</v>
      </c>
      <c r="ABD285" s="3">
        <v>93205</v>
      </c>
      <c r="ABE285" s="3">
        <v>93205</v>
      </c>
      <c r="ABF285" s="3">
        <v>93205</v>
      </c>
      <c r="ABG285" s="3">
        <v>93205</v>
      </c>
      <c r="ABH285" s="3">
        <v>93205</v>
      </c>
      <c r="ABI285" s="3">
        <v>93205</v>
      </c>
      <c r="ABJ285" s="3">
        <v>93205</v>
      </c>
      <c r="ABK285" s="3">
        <v>93205</v>
      </c>
      <c r="ABL285" s="3">
        <v>93205</v>
      </c>
      <c r="ABM285" s="3">
        <v>93205</v>
      </c>
      <c r="ABN285" s="3">
        <v>93205</v>
      </c>
      <c r="ABO285" s="3">
        <v>93205</v>
      </c>
      <c r="ABP285" s="3">
        <v>93205</v>
      </c>
      <c r="ABQ285" s="3">
        <v>93205</v>
      </c>
      <c r="ABR285" s="3">
        <v>93205</v>
      </c>
      <c r="ABS285" s="3">
        <v>93205</v>
      </c>
      <c r="ABT285" s="3">
        <v>93205</v>
      </c>
      <c r="ABU285" s="3">
        <v>93205</v>
      </c>
      <c r="ABV285" s="3">
        <v>93205</v>
      </c>
      <c r="ABW285" s="3">
        <v>93205</v>
      </c>
      <c r="ABX285" s="3">
        <v>93205</v>
      </c>
      <c r="ABY285" s="3">
        <v>93205</v>
      </c>
      <c r="ABZ285" s="3">
        <v>93205</v>
      </c>
      <c r="ACA285" s="3">
        <v>93205</v>
      </c>
      <c r="ACB285" s="3">
        <v>93205</v>
      </c>
      <c r="ACC285" s="3">
        <v>93205</v>
      </c>
      <c r="ACD285" s="3">
        <v>93205</v>
      </c>
      <c r="ACE285" s="3">
        <v>93205</v>
      </c>
      <c r="ACF285" s="3">
        <v>93205</v>
      </c>
      <c r="ACG285" s="3">
        <v>93205</v>
      </c>
      <c r="ACH285" s="3">
        <v>93205</v>
      </c>
      <c r="ACI285" s="3">
        <v>93205</v>
      </c>
      <c r="ACJ285" s="3">
        <v>93205</v>
      </c>
      <c r="ACK285" s="3">
        <v>93205</v>
      </c>
      <c r="ACL285" s="3">
        <v>93205</v>
      </c>
      <c r="ACM285" s="3">
        <v>93205</v>
      </c>
      <c r="ACN285" s="3">
        <v>93205</v>
      </c>
      <c r="ACO285" s="3">
        <v>93205</v>
      </c>
      <c r="ACP285" s="3">
        <v>93205</v>
      </c>
      <c r="ACQ285" s="3">
        <v>93205</v>
      </c>
      <c r="ACR285" s="3">
        <v>93205</v>
      </c>
      <c r="ACS285" s="3">
        <v>93205</v>
      </c>
      <c r="ACT285" s="3">
        <v>93205</v>
      </c>
      <c r="ACU285" s="3">
        <v>93205</v>
      </c>
      <c r="ACV285" s="3">
        <v>93205</v>
      </c>
      <c r="ACW285" s="3">
        <v>93205</v>
      </c>
      <c r="ACX285" s="3">
        <v>93205</v>
      </c>
      <c r="ACY285" s="3">
        <v>93205</v>
      </c>
      <c r="ACZ285" s="3">
        <v>93205</v>
      </c>
      <c r="ADA285" s="3">
        <v>93205</v>
      </c>
      <c r="ADB285" s="3">
        <v>93205</v>
      </c>
      <c r="ADC285" s="3">
        <v>93205</v>
      </c>
      <c r="ADD285" s="3">
        <v>93205</v>
      </c>
      <c r="ADE285" s="3">
        <v>93205</v>
      </c>
      <c r="ADF285" s="3">
        <v>93205</v>
      </c>
      <c r="ADG285" s="3">
        <v>93205</v>
      </c>
      <c r="ADH285" s="3">
        <v>93205</v>
      </c>
      <c r="ADI285" s="3">
        <v>93205</v>
      </c>
      <c r="ADJ285" s="3">
        <v>93205</v>
      </c>
      <c r="ADK285" s="3">
        <v>93205</v>
      </c>
      <c r="ADL285" s="3">
        <v>93205</v>
      </c>
      <c r="ADM285" s="3">
        <v>93205</v>
      </c>
      <c r="ADN285" s="3">
        <v>93205</v>
      </c>
      <c r="ADO285" s="3">
        <v>93205</v>
      </c>
      <c r="ADP285" s="3">
        <v>93205</v>
      </c>
      <c r="ADQ285" s="3">
        <v>93205</v>
      </c>
      <c r="ADR285" s="3">
        <v>93205</v>
      </c>
      <c r="ADS285" s="3">
        <v>93205</v>
      </c>
      <c r="ADT285" s="3">
        <v>93205</v>
      </c>
      <c r="ADU285" s="3">
        <v>93205</v>
      </c>
      <c r="ADV285" s="3">
        <v>93205</v>
      </c>
      <c r="ADW285" s="3">
        <v>93205</v>
      </c>
      <c r="ADX285" s="3">
        <v>93205</v>
      </c>
      <c r="ADY285" s="3">
        <v>93205</v>
      </c>
      <c r="ADZ285" s="3">
        <v>93205</v>
      </c>
      <c r="AEA285" s="3">
        <v>93205</v>
      </c>
      <c r="AEB285" s="3">
        <v>93205</v>
      </c>
      <c r="AEC285" s="3">
        <v>93205</v>
      </c>
      <c r="AED285" s="3">
        <v>93205</v>
      </c>
      <c r="AEE285" s="3">
        <v>93205</v>
      </c>
      <c r="AEF285" s="3">
        <v>93205</v>
      </c>
      <c r="AEG285" s="3">
        <v>93205</v>
      </c>
      <c r="AEH285" s="3">
        <v>93205</v>
      </c>
      <c r="AEI285" s="3">
        <v>93205</v>
      </c>
      <c r="AEJ285" s="3">
        <v>93205</v>
      </c>
      <c r="AEK285" s="3">
        <v>93205</v>
      </c>
      <c r="AEL285" s="3">
        <v>93205</v>
      </c>
      <c r="AEM285" s="3">
        <v>93205</v>
      </c>
      <c r="AEN285" s="3">
        <v>93205</v>
      </c>
      <c r="AEO285" s="3">
        <v>93205</v>
      </c>
      <c r="AEP285" s="3">
        <v>93205</v>
      </c>
      <c r="AEQ285" s="3">
        <v>93205</v>
      </c>
      <c r="AER285" s="3">
        <v>93205</v>
      </c>
      <c r="AES285" s="3">
        <v>93205</v>
      </c>
      <c r="AET285" s="3">
        <v>93205</v>
      </c>
      <c r="AEU285" s="3">
        <v>93205</v>
      </c>
      <c r="AEV285" s="3">
        <v>93205</v>
      </c>
      <c r="AEW285" s="3">
        <v>93205</v>
      </c>
      <c r="AEX285" s="3">
        <v>93205</v>
      </c>
      <c r="AEY285" s="3">
        <v>93205</v>
      </c>
      <c r="AEZ285" s="3">
        <v>93205</v>
      </c>
      <c r="AFA285" s="3">
        <v>93205</v>
      </c>
      <c r="AFB285" s="3">
        <v>93205</v>
      </c>
      <c r="AFC285" s="3">
        <v>93205</v>
      </c>
      <c r="AFD285" s="3">
        <v>93205</v>
      </c>
      <c r="AFE285" s="3">
        <v>93205</v>
      </c>
      <c r="AFF285" s="3">
        <v>93205</v>
      </c>
      <c r="AFG285" s="3">
        <v>93205</v>
      </c>
      <c r="AFH285" s="3">
        <v>93205</v>
      </c>
      <c r="AFI285" s="3">
        <v>93205</v>
      </c>
      <c r="AFJ285" s="3">
        <v>93205</v>
      </c>
      <c r="AFK285" s="3">
        <v>93205</v>
      </c>
      <c r="AFL285" s="3">
        <v>93205</v>
      </c>
      <c r="AFM285" s="3">
        <v>93205</v>
      </c>
      <c r="AFN285" s="3">
        <v>93205</v>
      </c>
      <c r="AFO285" s="3">
        <v>93205</v>
      </c>
      <c r="AFP285" s="3">
        <v>93205</v>
      </c>
      <c r="AFQ285" s="3">
        <v>93205</v>
      </c>
      <c r="AFR285" s="3">
        <v>93205</v>
      </c>
      <c r="AFS285" s="3">
        <v>93205</v>
      </c>
      <c r="AFT285" s="3">
        <v>93205</v>
      </c>
      <c r="AFU285" s="3">
        <v>93205</v>
      </c>
      <c r="AFV285" s="3">
        <v>93205</v>
      </c>
      <c r="AFW285" s="3">
        <v>93205</v>
      </c>
      <c r="AFX285" s="3">
        <v>93205</v>
      </c>
      <c r="AFY285" s="3">
        <v>93205</v>
      </c>
      <c r="AFZ285" s="3">
        <v>93205</v>
      </c>
      <c r="AGA285" s="3">
        <v>93205</v>
      </c>
      <c r="AGB285" s="3">
        <v>93205</v>
      </c>
      <c r="AGC285" s="3">
        <v>93205</v>
      </c>
      <c r="AGD285" s="3">
        <v>93205</v>
      </c>
      <c r="AGE285" s="3">
        <v>93205</v>
      </c>
      <c r="AGF285" s="3">
        <v>93205</v>
      </c>
      <c r="AGG285" s="3">
        <v>93205</v>
      </c>
      <c r="AGH285" s="3">
        <v>93205</v>
      </c>
      <c r="AGI285" s="3">
        <v>93205</v>
      </c>
      <c r="AGJ285" s="3">
        <v>93205</v>
      </c>
      <c r="AGK285" s="3">
        <v>93205</v>
      </c>
      <c r="AGL285" s="3">
        <v>93205</v>
      </c>
      <c r="AGM285" s="3">
        <v>93205</v>
      </c>
      <c r="AGN285" s="3">
        <v>93205</v>
      </c>
      <c r="AGO285" s="3">
        <v>93205</v>
      </c>
      <c r="AGP285" s="3">
        <v>93205</v>
      </c>
      <c r="AGQ285" s="3">
        <v>93205</v>
      </c>
      <c r="AGR285" s="3">
        <v>93205</v>
      </c>
      <c r="AGS285" s="3">
        <v>93205</v>
      </c>
      <c r="AGT285" s="3">
        <v>93205</v>
      </c>
      <c r="AGU285" s="3">
        <v>93205</v>
      </c>
      <c r="AGV285" s="3">
        <v>93205</v>
      </c>
      <c r="AGW285" s="3">
        <v>93205</v>
      </c>
      <c r="AGX285" s="3">
        <v>93205</v>
      </c>
      <c r="AGY285" s="3">
        <v>93205</v>
      </c>
      <c r="AGZ285" s="3">
        <v>93205</v>
      </c>
      <c r="AHA285" s="3">
        <v>93205</v>
      </c>
      <c r="AHB285" s="3">
        <v>93205</v>
      </c>
      <c r="AHC285" s="3">
        <v>93205</v>
      </c>
      <c r="AHD285" s="3">
        <v>93205</v>
      </c>
      <c r="AHE285" s="3">
        <v>93205</v>
      </c>
      <c r="AHF285" s="3">
        <v>93205</v>
      </c>
      <c r="AHG285" s="3">
        <v>93205</v>
      </c>
      <c r="AHH285" s="3">
        <v>93205</v>
      </c>
      <c r="AHI285" s="3">
        <v>93205</v>
      </c>
      <c r="AHJ285" s="3">
        <v>93205</v>
      </c>
      <c r="AHK285" s="3">
        <v>93205</v>
      </c>
      <c r="AHL285" s="3">
        <v>93205</v>
      </c>
      <c r="AHM285" s="3">
        <v>93205</v>
      </c>
      <c r="AHN285" s="3">
        <v>93205</v>
      </c>
      <c r="AHO285" s="3">
        <v>93205</v>
      </c>
      <c r="AHP285" s="3">
        <v>93205</v>
      </c>
      <c r="AHQ285" s="3">
        <v>93205</v>
      </c>
      <c r="AHR285" s="3">
        <v>93205</v>
      </c>
      <c r="AHS285" s="3">
        <v>93205</v>
      </c>
      <c r="AHT285" s="3">
        <v>93205</v>
      </c>
      <c r="AHU285" s="3">
        <v>93205</v>
      </c>
      <c r="AHV285" s="3">
        <v>93205</v>
      </c>
      <c r="AHW285" s="3">
        <v>93205</v>
      </c>
      <c r="AHX285" s="3">
        <v>93205</v>
      </c>
      <c r="AHY285" s="3">
        <v>93205</v>
      </c>
      <c r="AHZ285" s="3">
        <v>93205</v>
      </c>
      <c r="AIA285" s="3">
        <v>93205</v>
      </c>
      <c r="AIB285" s="3">
        <v>93205</v>
      </c>
      <c r="AIC285" s="3">
        <v>93205</v>
      </c>
      <c r="AID285" s="3">
        <v>93205</v>
      </c>
      <c r="AIE285" s="3">
        <v>93205</v>
      </c>
      <c r="AIF285" s="3">
        <v>93205</v>
      </c>
      <c r="AIG285" s="3">
        <v>93205</v>
      </c>
      <c r="AIH285" s="3">
        <v>93205</v>
      </c>
      <c r="AII285" s="3">
        <v>93205</v>
      </c>
      <c r="AIJ285" s="3">
        <v>93205</v>
      </c>
      <c r="AIK285" s="3">
        <v>93205</v>
      </c>
      <c r="AIL285" s="3">
        <v>93205</v>
      </c>
      <c r="AIM285" s="3">
        <v>93205</v>
      </c>
      <c r="AIN285" s="3">
        <v>93205</v>
      </c>
      <c r="AIO285" s="3">
        <v>93205</v>
      </c>
      <c r="AIP285" s="3">
        <v>93205</v>
      </c>
      <c r="AIQ285" s="3">
        <v>93205</v>
      </c>
      <c r="AIR285" s="3">
        <v>93205</v>
      </c>
      <c r="AIS285" s="3">
        <v>93205</v>
      </c>
      <c r="AIT285" s="3">
        <v>93205</v>
      </c>
      <c r="AIU285" s="3">
        <v>93205</v>
      </c>
      <c r="AIV285" s="3">
        <v>93205</v>
      </c>
      <c r="AIW285" s="3">
        <v>93205</v>
      </c>
      <c r="AIX285" s="3">
        <v>93205</v>
      </c>
      <c r="AIY285" s="3">
        <v>93205</v>
      </c>
      <c r="AIZ285" s="3">
        <v>93205</v>
      </c>
      <c r="AJA285" s="3">
        <v>93205</v>
      </c>
      <c r="AJB285" s="3">
        <v>93205</v>
      </c>
      <c r="AJC285" s="3">
        <v>93205</v>
      </c>
      <c r="AJD285" s="3">
        <v>93205</v>
      </c>
      <c r="AJE285" s="3">
        <v>93205</v>
      </c>
      <c r="AJF285" s="3">
        <v>93205</v>
      </c>
      <c r="AJG285" s="3">
        <v>93205</v>
      </c>
      <c r="AJH285" s="3">
        <v>93205</v>
      </c>
      <c r="AJI285" s="3">
        <v>93205</v>
      </c>
      <c r="AJJ285" s="3">
        <v>93205</v>
      </c>
      <c r="AJK285" s="3">
        <v>93205</v>
      </c>
      <c r="AJL285" s="3">
        <v>93205</v>
      </c>
      <c r="AJM285" s="3">
        <v>93205</v>
      </c>
      <c r="AJN285" s="3">
        <v>93205</v>
      </c>
      <c r="AJO285" s="3">
        <v>93205</v>
      </c>
      <c r="AJP285" s="3">
        <v>93205</v>
      </c>
      <c r="AJQ285" s="3">
        <v>93205</v>
      </c>
      <c r="AJR285" s="3">
        <v>93205</v>
      </c>
      <c r="AJS285" s="3">
        <v>93205</v>
      </c>
      <c r="AJT285" s="3">
        <v>93205</v>
      </c>
      <c r="AJU285" s="3">
        <v>93205</v>
      </c>
      <c r="AJV285" s="3">
        <v>93205</v>
      </c>
      <c r="AJW285" s="3">
        <v>93205</v>
      </c>
      <c r="AJX285" s="3">
        <v>93205</v>
      </c>
      <c r="AJY285" s="3">
        <v>93205</v>
      </c>
      <c r="AJZ285" s="3">
        <v>93205</v>
      </c>
      <c r="AKA285" s="3">
        <v>93205</v>
      </c>
      <c r="AKB285" s="3">
        <v>93205</v>
      </c>
      <c r="AKC285" s="3">
        <v>93205</v>
      </c>
      <c r="AKD285" s="3">
        <v>93205</v>
      </c>
      <c r="AKE285" s="3">
        <v>93205</v>
      </c>
      <c r="AKF285" s="3">
        <v>93205</v>
      </c>
      <c r="AKG285" s="3">
        <v>93205</v>
      </c>
      <c r="AKH285" s="3">
        <v>93205</v>
      </c>
      <c r="AKI285" s="3">
        <v>93205</v>
      </c>
      <c r="AKJ285" s="3">
        <v>93205</v>
      </c>
      <c r="AKK285" s="3">
        <v>93205</v>
      </c>
      <c r="AKL285" s="3">
        <v>93205</v>
      </c>
      <c r="AKM285" s="3">
        <v>93205</v>
      </c>
      <c r="AKN285" s="3">
        <v>93205</v>
      </c>
      <c r="AKO285" s="3">
        <v>93205</v>
      </c>
      <c r="AKP285" s="3">
        <v>93205</v>
      </c>
      <c r="AKQ285" s="3">
        <v>93205</v>
      </c>
      <c r="AKR285" s="3">
        <v>93205</v>
      </c>
      <c r="AKS285" s="3">
        <v>93205</v>
      </c>
      <c r="AKT285" s="3">
        <v>93205</v>
      </c>
      <c r="AKU285" s="3">
        <v>93205</v>
      </c>
      <c r="AKV285" s="3">
        <v>93205</v>
      </c>
      <c r="AKW285" s="3">
        <v>93205</v>
      </c>
      <c r="AKX285" s="3">
        <v>93205</v>
      </c>
      <c r="AKY285" s="3">
        <v>93205</v>
      </c>
      <c r="AKZ285" s="3">
        <v>93205</v>
      </c>
      <c r="ALA285" s="3">
        <v>93205</v>
      </c>
      <c r="ALB285" s="3">
        <v>93205</v>
      </c>
      <c r="ALC285" s="3">
        <v>93205</v>
      </c>
      <c r="ALD285" s="3">
        <v>93205</v>
      </c>
      <c r="ALE285" s="3">
        <v>93205</v>
      </c>
      <c r="ALF285" s="3">
        <v>93205</v>
      </c>
      <c r="ALG285" s="3">
        <v>93205</v>
      </c>
      <c r="ALH285" s="3">
        <v>93205</v>
      </c>
      <c r="ALI285" s="3">
        <v>93205</v>
      </c>
      <c r="ALJ285" s="3">
        <v>93205</v>
      </c>
      <c r="ALK285" s="3">
        <v>93205</v>
      </c>
      <c r="ALL285" s="3">
        <v>93205</v>
      </c>
      <c r="ALM285" s="3">
        <v>93205</v>
      </c>
      <c r="ALN285" s="3">
        <v>93205</v>
      </c>
      <c r="ALO285" s="3">
        <v>93205</v>
      </c>
      <c r="ALP285" s="3">
        <v>93205</v>
      </c>
      <c r="ALQ285" s="3">
        <v>93205</v>
      </c>
      <c r="ALR285" s="3">
        <v>93205</v>
      </c>
      <c r="ALS285" s="3">
        <v>93205</v>
      </c>
      <c r="ALT285" s="3">
        <v>93205</v>
      </c>
      <c r="ALU285" s="3">
        <v>93205</v>
      </c>
      <c r="ALV285" s="3">
        <v>93205</v>
      </c>
      <c r="ALW285" s="3">
        <v>93205</v>
      </c>
      <c r="ALX285" s="3">
        <v>93205</v>
      </c>
      <c r="ALY285" s="3">
        <v>93205</v>
      </c>
      <c r="ALZ285" s="3">
        <v>93205</v>
      </c>
      <c r="AMA285" s="3">
        <v>93205</v>
      </c>
      <c r="AMB285" s="3">
        <v>93205</v>
      </c>
      <c r="AMC285" s="3">
        <v>93205</v>
      </c>
      <c r="AMD285" s="3">
        <v>93205</v>
      </c>
      <c r="AME285" s="3">
        <v>93205</v>
      </c>
      <c r="AMF285" s="3">
        <v>93205</v>
      </c>
      <c r="AMG285" s="3">
        <v>93205</v>
      </c>
      <c r="AMH285" s="3">
        <v>93205</v>
      </c>
      <c r="AMI285" s="3">
        <v>93205</v>
      </c>
      <c r="AMJ285" s="3">
        <v>93205</v>
      </c>
      <c r="AMK285" s="3">
        <v>93205</v>
      </c>
      <c r="AML285" s="3">
        <v>93205</v>
      </c>
      <c r="AMM285" s="3">
        <v>93205</v>
      </c>
      <c r="AMN285" s="3">
        <v>93205</v>
      </c>
      <c r="AMO285" s="3">
        <v>93205</v>
      </c>
      <c r="AMP285" s="3">
        <v>93205</v>
      </c>
      <c r="AMQ285" s="3">
        <v>93205</v>
      </c>
      <c r="AMR285" s="3">
        <v>93205</v>
      </c>
      <c r="AMS285" s="3">
        <v>93205</v>
      </c>
      <c r="AMT285" s="3">
        <v>93205</v>
      </c>
      <c r="AMU285" s="3">
        <v>93205</v>
      </c>
      <c r="AMV285" s="3">
        <v>93205</v>
      </c>
      <c r="AMW285" s="3">
        <v>93205</v>
      </c>
      <c r="AMX285" s="3">
        <v>93205</v>
      </c>
      <c r="AMY285" s="3">
        <v>93205</v>
      </c>
      <c r="AMZ285" s="3">
        <v>93205</v>
      </c>
      <c r="ANA285" s="3">
        <v>93205</v>
      </c>
      <c r="ANB285" s="3">
        <v>93205</v>
      </c>
      <c r="ANC285" s="3">
        <v>93205</v>
      </c>
      <c r="AND285" s="3">
        <v>93205</v>
      </c>
      <c r="ANE285" s="3">
        <v>93205</v>
      </c>
      <c r="ANF285" s="3">
        <v>93205</v>
      </c>
      <c r="ANG285" s="3">
        <v>93205</v>
      </c>
      <c r="ANH285" s="3">
        <v>93205</v>
      </c>
      <c r="ANI285" s="3">
        <v>93205</v>
      </c>
      <c r="ANJ285" s="3">
        <v>93205</v>
      </c>
      <c r="ANK285" s="3">
        <v>93205</v>
      </c>
      <c r="ANL285" s="3">
        <v>93205</v>
      </c>
      <c r="ANM285" s="3">
        <v>93205</v>
      </c>
      <c r="ANN285" s="3">
        <v>93205</v>
      </c>
      <c r="ANO285" s="3">
        <v>93205</v>
      </c>
      <c r="ANP285" s="3">
        <v>93205</v>
      </c>
      <c r="ANQ285" s="3">
        <v>93205</v>
      </c>
      <c r="ANR285" s="3">
        <v>93205</v>
      </c>
      <c r="ANS285" s="3">
        <v>93205</v>
      </c>
      <c r="ANT285" s="3">
        <v>93205</v>
      </c>
      <c r="ANU285" s="3">
        <v>93205</v>
      </c>
      <c r="ANV285" s="3">
        <v>93205</v>
      </c>
      <c r="ANW285" s="3">
        <v>93205</v>
      </c>
      <c r="ANX285" s="3">
        <v>93205</v>
      </c>
      <c r="ANY285" s="3">
        <v>93205</v>
      </c>
      <c r="ANZ285" s="3">
        <v>93205</v>
      </c>
      <c r="AOA285" s="3">
        <v>93205</v>
      </c>
      <c r="AOB285" s="3">
        <v>93205</v>
      </c>
      <c r="AOC285" s="3">
        <v>93205</v>
      </c>
      <c r="AOD285" s="3">
        <v>93205</v>
      </c>
      <c r="AOE285" s="3">
        <v>93205</v>
      </c>
      <c r="AOF285" s="3">
        <v>93205</v>
      </c>
      <c r="AOG285" s="3">
        <v>93205</v>
      </c>
      <c r="AOH285" s="3">
        <v>93205</v>
      </c>
      <c r="AOI285" s="3">
        <v>93205</v>
      </c>
      <c r="AOJ285" s="3">
        <v>93205</v>
      </c>
      <c r="AOK285" s="3">
        <v>93205</v>
      </c>
      <c r="AOL285" s="3">
        <v>93205</v>
      </c>
      <c r="AOM285" s="3">
        <v>93205</v>
      </c>
      <c r="AON285" s="3">
        <v>93205</v>
      </c>
      <c r="AOO285" s="3">
        <v>93205</v>
      </c>
      <c r="AOP285" s="3">
        <v>93205</v>
      </c>
      <c r="AOQ285" s="3">
        <v>93205</v>
      </c>
      <c r="AOR285" s="3">
        <v>93205</v>
      </c>
      <c r="AOS285" s="3">
        <v>93205</v>
      </c>
      <c r="AOT285" s="3">
        <v>93205</v>
      </c>
      <c r="AOU285" s="3">
        <v>93205</v>
      </c>
      <c r="AOV285" s="3">
        <v>93205</v>
      </c>
      <c r="AOW285" s="3">
        <v>93205</v>
      </c>
      <c r="AOX285" s="3">
        <v>93205</v>
      </c>
      <c r="AOY285" s="3">
        <v>93205</v>
      </c>
      <c r="AOZ285" s="3">
        <v>93205</v>
      </c>
      <c r="APA285" s="3">
        <v>93205</v>
      </c>
      <c r="APB285" s="3">
        <v>93205</v>
      </c>
      <c r="APC285" s="3">
        <v>93205</v>
      </c>
      <c r="APD285" s="3">
        <v>93205</v>
      </c>
      <c r="APE285" s="3">
        <v>93205</v>
      </c>
      <c r="APF285" s="3">
        <v>93205</v>
      </c>
      <c r="APG285" s="3">
        <v>93205</v>
      </c>
      <c r="APH285" s="3">
        <v>93205</v>
      </c>
      <c r="API285" s="3">
        <v>93205</v>
      </c>
      <c r="APJ285" s="3">
        <v>93205</v>
      </c>
      <c r="APK285" s="3">
        <v>93205</v>
      </c>
      <c r="APL285" s="3">
        <v>93205</v>
      </c>
      <c r="APM285" s="3">
        <v>93205</v>
      </c>
      <c r="APN285" s="3">
        <v>93205</v>
      </c>
      <c r="APO285" s="3">
        <v>93205</v>
      </c>
      <c r="APP285" s="3">
        <v>93205</v>
      </c>
      <c r="APQ285" s="3">
        <v>93205</v>
      </c>
      <c r="APR285" s="3">
        <v>93205</v>
      </c>
      <c r="APS285" s="3">
        <v>93205</v>
      </c>
      <c r="APT285" s="3">
        <v>93205</v>
      </c>
      <c r="APU285" s="3">
        <v>93205</v>
      </c>
      <c r="APV285" s="3">
        <v>93205</v>
      </c>
      <c r="APW285" s="3">
        <v>93205</v>
      </c>
      <c r="APX285" s="3">
        <v>93205</v>
      </c>
      <c r="APY285" s="3">
        <v>93205</v>
      </c>
      <c r="APZ285" s="3">
        <v>93205</v>
      </c>
      <c r="AQA285" s="3">
        <v>93205</v>
      </c>
      <c r="AQB285" s="3">
        <v>93205</v>
      </c>
      <c r="AQC285" s="3">
        <v>93205</v>
      </c>
      <c r="AQD285" s="3">
        <v>93205</v>
      </c>
      <c r="AQE285" s="3">
        <v>93205</v>
      </c>
      <c r="AQF285" s="3">
        <v>93205</v>
      </c>
      <c r="AQG285" s="3">
        <v>93205</v>
      </c>
      <c r="AQH285" s="3">
        <v>93205</v>
      </c>
      <c r="AQI285" s="3">
        <v>93205</v>
      </c>
      <c r="AQJ285" s="3">
        <v>93205</v>
      </c>
      <c r="AQK285" s="3">
        <v>93205</v>
      </c>
      <c r="AQL285" s="3">
        <v>93205</v>
      </c>
      <c r="AQM285" s="3">
        <v>93205</v>
      </c>
      <c r="AQN285" s="3">
        <v>93205</v>
      </c>
      <c r="AQO285" s="3">
        <v>93205</v>
      </c>
      <c r="AQP285" s="3">
        <v>93205</v>
      </c>
      <c r="AQQ285" s="3">
        <v>93205</v>
      </c>
      <c r="AQR285" s="3">
        <v>93205</v>
      </c>
      <c r="AQS285" s="3">
        <v>93205</v>
      </c>
      <c r="AQT285" s="3">
        <v>93205</v>
      </c>
      <c r="AQU285" s="3">
        <v>93205</v>
      </c>
      <c r="AQV285" s="3">
        <v>93205</v>
      </c>
      <c r="AQW285" s="3">
        <v>93205</v>
      </c>
      <c r="AQX285" s="3">
        <v>93205</v>
      </c>
      <c r="AQY285" s="3">
        <v>93205</v>
      </c>
      <c r="AQZ285" s="3">
        <v>93205</v>
      </c>
      <c r="ARA285" s="3">
        <v>93205</v>
      </c>
      <c r="ARB285" s="3">
        <v>93205</v>
      </c>
      <c r="ARC285" s="3">
        <v>93205</v>
      </c>
      <c r="ARD285" s="3">
        <v>93205</v>
      </c>
      <c r="ARE285" s="3">
        <v>93205</v>
      </c>
      <c r="ARF285" s="3">
        <v>93205</v>
      </c>
      <c r="ARG285" s="3">
        <v>93205</v>
      </c>
      <c r="ARH285" s="3">
        <v>93205</v>
      </c>
      <c r="ARI285" s="3">
        <v>93205</v>
      </c>
      <c r="ARJ285" s="3">
        <v>93205</v>
      </c>
      <c r="ARK285" s="3">
        <v>93205</v>
      </c>
      <c r="ARL285" s="3">
        <v>93205</v>
      </c>
      <c r="ARM285" s="3">
        <v>93205</v>
      </c>
      <c r="ARN285" s="3">
        <v>93205</v>
      </c>
      <c r="ARO285" s="3">
        <v>93205</v>
      </c>
      <c r="ARP285" s="3">
        <v>93205</v>
      </c>
      <c r="ARQ285" s="3">
        <v>93205</v>
      </c>
      <c r="ARR285" s="3">
        <v>93205</v>
      </c>
      <c r="ARS285" s="3">
        <v>93205</v>
      </c>
      <c r="ART285" s="3">
        <v>93205</v>
      </c>
      <c r="ARU285" s="3">
        <v>93205</v>
      </c>
      <c r="ARV285" s="3">
        <v>93205</v>
      </c>
      <c r="ARW285" s="3">
        <v>93205</v>
      </c>
      <c r="ARX285" s="3">
        <v>93205</v>
      </c>
      <c r="ARY285" s="3">
        <v>93205</v>
      </c>
      <c r="ARZ285" s="3">
        <v>93205</v>
      </c>
      <c r="ASA285" s="3">
        <v>93205</v>
      </c>
      <c r="ASB285" s="3">
        <v>93205</v>
      </c>
      <c r="ASC285" s="3">
        <v>93205</v>
      </c>
      <c r="ASD285" s="3">
        <v>93205</v>
      </c>
      <c r="ASE285" s="3">
        <v>93205</v>
      </c>
      <c r="ASF285" s="3">
        <v>93205</v>
      </c>
      <c r="ASG285" s="3">
        <v>93205</v>
      </c>
      <c r="ASH285" s="3">
        <v>93205</v>
      </c>
      <c r="ASI285" s="3">
        <v>93205</v>
      </c>
      <c r="ASJ285" s="3">
        <v>93205</v>
      </c>
      <c r="ASK285" s="3">
        <v>93205</v>
      </c>
      <c r="ASL285" s="3">
        <v>93205</v>
      </c>
      <c r="ASM285" s="3">
        <v>93205</v>
      </c>
      <c r="ASN285" s="3">
        <v>93205</v>
      </c>
      <c r="ASO285" s="3">
        <v>93205</v>
      </c>
      <c r="ASP285" s="3">
        <v>93205</v>
      </c>
      <c r="ASQ285" s="3">
        <v>93205</v>
      </c>
      <c r="ASR285" s="3">
        <v>93205</v>
      </c>
      <c r="ASS285" s="3">
        <v>93205</v>
      </c>
      <c r="AST285" s="3">
        <v>93205</v>
      </c>
      <c r="ASU285" s="3">
        <v>93205</v>
      </c>
      <c r="ASV285" s="3">
        <v>93205</v>
      </c>
      <c r="ASW285" s="3">
        <v>93205</v>
      </c>
      <c r="ASX285" s="3">
        <v>93205</v>
      </c>
      <c r="ASY285" s="3">
        <v>93205</v>
      </c>
      <c r="ASZ285" s="3">
        <v>93205</v>
      </c>
      <c r="ATA285" s="3">
        <v>93205</v>
      </c>
      <c r="ATB285" s="3">
        <v>93205</v>
      </c>
      <c r="ATC285" s="3">
        <v>93205</v>
      </c>
      <c r="ATD285" s="3">
        <v>93205</v>
      </c>
      <c r="ATE285" s="3">
        <v>93205</v>
      </c>
      <c r="ATF285" s="3">
        <v>93205</v>
      </c>
      <c r="ATG285" s="3">
        <v>93205</v>
      </c>
      <c r="ATH285" s="3">
        <v>93205</v>
      </c>
      <c r="ATI285" s="3">
        <v>93205</v>
      </c>
      <c r="ATJ285" s="3">
        <v>93205</v>
      </c>
      <c r="ATK285" s="3">
        <v>93205</v>
      </c>
      <c r="ATL285" s="3">
        <v>93205</v>
      </c>
      <c r="ATM285" s="3">
        <v>93205</v>
      </c>
      <c r="ATN285" s="3">
        <v>93205</v>
      </c>
      <c r="ATO285" s="3">
        <v>93205</v>
      </c>
      <c r="ATP285" s="3">
        <v>93205</v>
      </c>
      <c r="ATQ285" s="3">
        <v>93205</v>
      </c>
      <c r="ATR285" s="3">
        <v>93205</v>
      </c>
      <c r="ATS285" s="3">
        <v>93205</v>
      </c>
      <c r="ATT285" s="3">
        <v>93205</v>
      </c>
      <c r="ATU285" s="3">
        <v>93205</v>
      </c>
      <c r="ATV285" s="3">
        <v>93205</v>
      </c>
      <c r="ATW285" s="3">
        <v>93205</v>
      </c>
      <c r="ATX285" s="3">
        <v>93205</v>
      </c>
      <c r="ATY285" s="3">
        <v>93205</v>
      </c>
      <c r="ATZ285" s="3">
        <v>93205</v>
      </c>
      <c r="AUA285" s="3">
        <v>93205</v>
      </c>
      <c r="AUB285" s="3">
        <v>93205</v>
      </c>
      <c r="AUC285" s="3">
        <v>93205</v>
      </c>
      <c r="AUD285" s="3">
        <v>93205</v>
      </c>
      <c r="AUE285" s="3">
        <v>93205</v>
      </c>
      <c r="AUF285" s="3">
        <v>93205</v>
      </c>
      <c r="AUG285" s="3">
        <v>93205</v>
      </c>
      <c r="AUH285" s="3">
        <v>93205</v>
      </c>
      <c r="AUI285" s="3">
        <v>93205</v>
      </c>
      <c r="AUJ285" s="3">
        <v>93205</v>
      </c>
      <c r="AUK285" s="3">
        <v>93205</v>
      </c>
      <c r="AUL285" s="3">
        <v>93205</v>
      </c>
      <c r="AUM285" s="3">
        <v>93205</v>
      </c>
      <c r="AUN285" s="3">
        <v>93205</v>
      </c>
      <c r="AUO285" s="3">
        <v>93205</v>
      </c>
      <c r="AUP285" s="3">
        <v>93205</v>
      </c>
      <c r="AUQ285" s="3">
        <v>93205</v>
      </c>
      <c r="AUR285" s="3">
        <v>93205</v>
      </c>
      <c r="AUS285" s="3">
        <v>93205</v>
      </c>
      <c r="AUT285" s="3">
        <v>93205</v>
      </c>
      <c r="AUU285" s="3">
        <v>93205</v>
      </c>
      <c r="AUV285" s="3">
        <v>93205</v>
      </c>
      <c r="AUW285" s="3">
        <v>93205</v>
      </c>
      <c r="AUX285" s="3">
        <v>93205</v>
      </c>
      <c r="AUY285" s="3">
        <v>93205</v>
      </c>
      <c r="AUZ285" s="3">
        <v>93205</v>
      </c>
      <c r="AVA285" s="3">
        <v>93205</v>
      </c>
      <c r="AVB285" s="3">
        <v>93205</v>
      </c>
      <c r="AVC285" s="3">
        <v>93205</v>
      </c>
      <c r="AVD285" s="3">
        <v>93205</v>
      </c>
      <c r="AVE285" s="3">
        <v>93205</v>
      </c>
      <c r="AVF285" s="3">
        <v>93205</v>
      </c>
      <c r="AVG285" s="3">
        <v>93205</v>
      </c>
      <c r="AVH285" s="3">
        <v>93205</v>
      </c>
      <c r="AVI285" s="3">
        <v>93205</v>
      </c>
      <c r="AVJ285" s="3">
        <v>93205</v>
      </c>
      <c r="AVK285" s="3">
        <v>93205</v>
      </c>
      <c r="AVL285" s="3">
        <v>93205</v>
      </c>
      <c r="AVM285" s="3">
        <v>93205</v>
      </c>
      <c r="AVN285" s="3">
        <v>93205</v>
      </c>
      <c r="AVO285" s="3">
        <v>93205</v>
      </c>
      <c r="AVP285" s="3">
        <v>93205</v>
      </c>
      <c r="AVQ285" s="3">
        <v>93205</v>
      </c>
      <c r="AVR285" s="3">
        <v>93205</v>
      </c>
      <c r="AVS285" s="3">
        <v>93205</v>
      </c>
      <c r="AVT285" s="3">
        <v>93205</v>
      </c>
      <c r="AVU285" s="3">
        <v>93205</v>
      </c>
      <c r="AVV285" s="3">
        <v>93205</v>
      </c>
      <c r="AVW285" s="3">
        <v>93205</v>
      </c>
      <c r="AVX285" s="3">
        <v>93205</v>
      </c>
      <c r="AVY285" s="3">
        <v>93205</v>
      </c>
      <c r="AVZ285" s="3">
        <v>93205</v>
      </c>
      <c r="AWA285" s="3">
        <v>93205</v>
      </c>
      <c r="AWB285" s="3">
        <v>93205</v>
      </c>
      <c r="AWC285" s="3">
        <v>93205</v>
      </c>
      <c r="AWD285" s="3">
        <v>93205</v>
      </c>
      <c r="AWE285" s="3">
        <v>93205</v>
      </c>
      <c r="AWF285" s="3">
        <v>93205</v>
      </c>
      <c r="AWG285" s="3">
        <v>93205</v>
      </c>
      <c r="AWH285" s="3">
        <v>93205</v>
      </c>
      <c r="AWI285" s="3">
        <v>93205</v>
      </c>
      <c r="AWJ285" s="3">
        <v>93205</v>
      </c>
      <c r="AWK285" s="3">
        <v>93205</v>
      </c>
      <c r="AWL285" s="3">
        <v>93205</v>
      </c>
      <c r="AWM285" s="3">
        <v>93205</v>
      </c>
      <c r="AWN285" s="3">
        <v>93205</v>
      </c>
      <c r="AWO285" s="3">
        <v>93205</v>
      </c>
      <c r="AWP285" s="3">
        <v>93205</v>
      </c>
      <c r="AWQ285" s="3">
        <v>93205</v>
      </c>
      <c r="AWR285" s="3">
        <v>93205</v>
      </c>
      <c r="AWS285" s="3">
        <v>93205</v>
      </c>
      <c r="AWT285" s="3">
        <v>93205</v>
      </c>
      <c r="AWU285" s="3">
        <v>93205</v>
      </c>
      <c r="AWV285" s="3">
        <v>93205</v>
      </c>
      <c r="AWW285" s="3">
        <v>93205</v>
      </c>
      <c r="AWX285" s="3">
        <v>93205</v>
      </c>
      <c r="AWY285" s="3">
        <v>93205</v>
      </c>
      <c r="AWZ285" s="3">
        <v>93205</v>
      </c>
      <c r="AXA285" s="3">
        <v>93205</v>
      </c>
      <c r="AXB285" s="3">
        <v>93205</v>
      </c>
      <c r="AXC285" s="3">
        <v>93205</v>
      </c>
      <c r="AXD285" s="3">
        <v>93205</v>
      </c>
      <c r="AXE285" s="3">
        <v>93205</v>
      </c>
      <c r="AXF285" s="3">
        <v>93205</v>
      </c>
      <c r="AXG285" s="3">
        <v>93205</v>
      </c>
      <c r="AXH285" s="3">
        <v>93205</v>
      </c>
      <c r="AXI285" s="3">
        <v>93205</v>
      </c>
      <c r="AXJ285" s="3">
        <v>93205</v>
      </c>
      <c r="AXK285" s="3">
        <v>93205</v>
      </c>
      <c r="AXL285" s="3">
        <v>93205</v>
      </c>
      <c r="AXM285" s="3">
        <v>93205</v>
      </c>
      <c r="AXN285" s="3">
        <v>93205</v>
      </c>
      <c r="AXO285" s="3">
        <v>93205</v>
      </c>
      <c r="AXP285" s="3">
        <v>93205</v>
      </c>
      <c r="AXQ285" s="3">
        <v>93205</v>
      </c>
      <c r="AXR285" s="3">
        <v>93205</v>
      </c>
      <c r="AXS285" s="3">
        <v>93205</v>
      </c>
      <c r="AXT285" s="3">
        <v>93205</v>
      </c>
      <c r="AXU285" s="3">
        <v>93205</v>
      </c>
      <c r="AXV285" s="3">
        <v>93205</v>
      </c>
      <c r="AXW285" s="3">
        <v>93205</v>
      </c>
      <c r="AXX285" s="3">
        <v>93205</v>
      </c>
      <c r="AXY285" s="3">
        <v>93205</v>
      </c>
      <c r="AXZ285" s="3">
        <v>93205</v>
      </c>
      <c r="AYA285" s="3">
        <v>93205</v>
      </c>
      <c r="AYB285" s="3">
        <v>93205</v>
      </c>
      <c r="AYC285" s="3">
        <v>93205</v>
      </c>
      <c r="AYD285" s="3">
        <v>93205</v>
      </c>
      <c r="AYE285" s="3">
        <v>93205</v>
      </c>
      <c r="AYF285" s="3">
        <v>93205</v>
      </c>
      <c r="AYG285" s="3">
        <v>93205</v>
      </c>
      <c r="AYH285" s="3">
        <v>93205</v>
      </c>
      <c r="AYI285" s="3">
        <v>93205</v>
      </c>
      <c r="AYJ285" s="3">
        <v>93205</v>
      </c>
      <c r="AYK285" s="3">
        <v>93205</v>
      </c>
      <c r="AYL285" s="3">
        <v>93205</v>
      </c>
      <c r="AYM285" s="3">
        <v>93205</v>
      </c>
      <c r="AYN285" s="3">
        <v>93205</v>
      </c>
      <c r="AYO285" s="3">
        <v>93205</v>
      </c>
      <c r="AYP285" s="3">
        <v>93205</v>
      </c>
      <c r="AYQ285" s="3">
        <v>93205</v>
      </c>
      <c r="AYR285" s="3">
        <v>93205</v>
      </c>
      <c r="AYS285" s="3">
        <v>93205</v>
      </c>
      <c r="AYT285" s="3">
        <v>93205</v>
      </c>
      <c r="AYU285" s="3">
        <v>93205</v>
      </c>
      <c r="AYV285" s="3">
        <v>93205</v>
      </c>
      <c r="AYW285" s="3">
        <v>93205</v>
      </c>
      <c r="AYX285" s="3">
        <v>93205</v>
      </c>
      <c r="AYY285" s="3">
        <v>93205</v>
      </c>
      <c r="AYZ285" s="3">
        <v>93205</v>
      </c>
      <c r="AZA285" s="3">
        <v>93205</v>
      </c>
      <c r="AZB285" s="3">
        <v>93205</v>
      </c>
      <c r="AZC285" s="3">
        <v>93205</v>
      </c>
      <c r="AZD285" s="3">
        <v>93205</v>
      </c>
      <c r="AZE285" s="3">
        <v>93205</v>
      </c>
      <c r="AZF285" s="3">
        <v>93205</v>
      </c>
      <c r="AZG285" s="3">
        <v>93205</v>
      </c>
      <c r="AZH285" s="3">
        <v>93205</v>
      </c>
      <c r="AZI285" s="3">
        <v>93205</v>
      </c>
      <c r="AZJ285" s="3">
        <v>93205</v>
      </c>
      <c r="AZK285" s="3">
        <v>93205</v>
      </c>
      <c r="AZL285" s="3">
        <v>93205</v>
      </c>
      <c r="AZM285" s="3">
        <v>93205</v>
      </c>
      <c r="AZN285" s="3">
        <v>93205</v>
      </c>
      <c r="AZO285" s="3">
        <v>93205</v>
      </c>
      <c r="AZP285" s="3">
        <v>93205</v>
      </c>
      <c r="AZQ285" s="3">
        <v>93205</v>
      </c>
      <c r="AZR285" s="3">
        <v>93205</v>
      </c>
      <c r="AZS285" s="3">
        <v>93205</v>
      </c>
      <c r="AZT285" s="3">
        <v>93205</v>
      </c>
      <c r="AZU285" s="3">
        <v>93205</v>
      </c>
      <c r="AZV285" s="3">
        <v>93205</v>
      </c>
      <c r="AZW285" s="3">
        <v>93205</v>
      </c>
      <c r="AZX285" s="3">
        <v>93205</v>
      </c>
      <c r="AZY285" s="3">
        <v>93205</v>
      </c>
      <c r="AZZ285" s="3">
        <v>93205</v>
      </c>
      <c r="BAA285" s="3">
        <v>93205</v>
      </c>
      <c r="BAB285" s="3">
        <v>93205</v>
      </c>
      <c r="BAC285" s="3">
        <v>93205</v>
      </c>
      <c r="BAD285" s="3">
        <v>93205</v>
      </c>
      <c r="BAE285" s="3">
        <v>93205</v>
      </c>
      <c r="BAF285" s="3">
        <v>93205</v>
      </c>
      <c r="BAG285" s="3">
        <v>93205</v>
      </c>
      <c r="BAH285" s="3">
        <v>93205</v>
      </c>
      <c r="BAI285" s="3">
        <v>93205</v>
      </c>
      <c r="BAJ285" s="3">
        <v>93205</v>
      </c>
      <c r="BAK285" s="3">
        <v>93205</v>
      </c>
      <c r="BAL285" s="3">
        <v>93205</v>
      </c>
      <c r="BAM285" s="3">
        <v>93205</v>
      </c>
      <c r="BAN285" s="3">
        <v>93205</v>
      </c>
      <c r="BAO285" s="3">
        <v>93205</v>
      </c>
      <c r="BAP285" s="3">
        <v>93205</v>
      </c>
      <c r="BAQ285" s="3">
        <v>93205</v>
      </c>
      <c r="BAR285" s="3">
        <v>93205</v>
      </c>
      <c r="BAS285" s="3">
        <v>93205</v>
      </c>
      <c r="BAT285" s="3">
        <v>93205</v>
      </c>
      <c r="BAU285" s="3">
        <v>93205</v>
      </c>
      <c r="BAV285" s="3">
        <v>93205</v>
      </c>
      <c r="BAW285" s="3">
        <v>93205</v>
      </c>
      <c r="BAX285" s="3">
        <v>93205</v>
      </c>
      <c r="BAY285" s="3">
        <v>93205</v>
      </c>
      <c r="BAZ285" s="3">
        <v>93205</v>
      </c>
      <c r="BBA285" s="3">
        <v>93205</v>
      </c>
      <c r="BBB285" s="3">
        <v>93205</v>
      </c>
      <c r="BBC285" s="3">
        <v>93205</v>
      </c>
      <c r="BBD285" s="3">
        <v>93205</v>
      </c>
      <c r="BBE285" s="3">
        <v>93205</v>
      </c>
      <c r="BBF285" s="3">
        <v>93205</v>
      </c>
      <c r="BBG285" s="3">
        <v>93205</v>
      </c>
      <c r="BBH285" s="3">
        <v>93205</v>
      </c>
      <c r="BBI285" s="3">
        <v>93205</v>
      </c>
      <c r="BBJ285" s="3">
        <v>93205</v>
      </c>
      <c r="BBK285" s="3">
        <v>93205</v>
      </c>
      <c r="BBL285" s="3">
        <v>93205</v>
      </c>
      <c r="BBM285" s="3">
        <v>93205</v>
      </c>
      <c r="BBN285" s="3">
        <v>93205</v>
      </c>
      <c r="BBO285" s="3">
        <v>93205</v>
      </c>
      <c r="BBP285" s="3">
        <v>93205</v>
      </c>
      <c r="BBQ285" s="3">
        <v>93205</v>
      </c>
      <c r="BBR285" s="3">
        <v>93205</v>
      </c>
      <c r="BBS285" s="3">
        <v>93205</v>
      </c>
      <c r="BBT285" s="3">
        <v>93205</v>
      </c>
      <c r="BBU285" s="3">
        <v>93205</v>
      </c>
      <c r="BBV285" s="3">
        <v>93205</v>
      </c>
      <c r="BBW285" s="3">
        <v>93205</v>
      </c>
      <c r="BBX285" s="3">
        <v>93205</v>
      </c>
      <c r="BBY285" s="3">
        <v>93205</v>
      </c>
      <c r="BBZ285" s="3">
        <v>93205</v>
      </c>
      <c r="BCA285" s="3">
        <v>93205</v>
      </c>
      <c r="BCB285" s="3">
        <v>93205</v>
      </c>
      <c r="BCC285" s="3">
        <v>93205</v>
      </c>
      <c r="BCD285" s="3">
        <v>93205</v>
      </c>
      <c r="BCE285" s="3">
        <v>93205</v>
      </c>
      <c r="BCF285" s="3">
        <v>93205</v>
      </c>
      <c r="BCG285" s="3">
        <v>93205</v>
      </c>
      <c r="BCH285" s="3">
        <v>93205</v>
      </c>
      <c r="BCI285" s="3">
        <v>93205</v>
      </c>
      <c r="BCJ285" s="3">
        <v>93205</v>
      </c>
      <c r="BCK285" s="3">
        <v>93205</v>
      </c>
      <c r="BCL285" s="3">
        <v>93205</v>
      </c>
      <c r="BCM285" s="3">
        <v>93205</v>
      </c>
      <c r="BCN285" s="3">
        <v>93205</v>
      </c>
      <c r="BCO285" s="3">
        <v>93205</v>
      </c>
      <c r="BCP285" s="3">
        <v>93205</v>
      </c>
      <c r="BCQ285" s="3">
        <v>93205</v>
      </c>
      <c r="BCR285" s="3">
        <v>93205</v>
      </c>
      <c r="BCS285" s="3">
        <v>93205</v>
      </c>
      <c r="BCT285" s="3">
        <v>93205</v>
      </c>
      <c r="BCU285" s="3">
        <v>93205</v>
      </c>
      <c r="BCV285" s="3">
        <v>93205</v>
      </c>
      <c r="BCW285" s="3">
        <v>93205</v>
      </c>
      <c r="BCX285" s="3">
        <v>93205</v>
      </c>
      <c r="BCY285" s="3">
        <v>93205</v>
      </c>
      <c r="BCZ285" s="3">
        <v>93205</v>
      </c>
      <c r="BDA285" s="3">
        <v>93205</v>
      </c>
      <c r="BDB285" s="3">
        <v>93205</v>
      </c>
      <c r="BDC285" s="3">
        <v>93205</v>
      </c>
      <c r="BDD285" s="3">
        <v>93205</v>
      </c>
      <c r="BDE285" s="3">
        <v>93205</v>
      </c>
      <c r="BDF285" s="3">
        <v>93205</v>
      </c>
      <c r="BDG285" s="3">
        <v>93205</v>
      </c>
      <c r="BDH285" s="3">
        <v>93205</v>
      </c>
      <c r="BDI285" s="3">
        <v>93205</v>
      </c>
      <c r="BDJ285" s="3">
        <v>93205</v>
      </c>
      <c r="BDK285" s="3">
        <v>93205</v>
      </c>
      <c r="BDL285" s="3">
        <v>93205</v>
      </c>
      <c r="BDM285" s="3">
        <v>93205</v>
      </c>
      <c r="BDN285" s="3">
        <v>93205</v>
      </c>
      <c r="BDO285" s="3">
        <v>93205</v>
      </c>
      <c r="BDP285" s="3">
        <v>93205</v>
      </c>
      <c r="BDQ285" s="3">
        <v>93205</v>
      </c>
      <c r="BDR285" s="3">
        <v>93205</v>
      </c>
      <c r="BDS285" s="3">
        <v>93205</v>
      </c>
      <c r="BDT285" s="3">
        <v>93205</v>
      </c>
      <c r="BDU285" s="3">
        <v>93205</v>
      </c>
      <c r="BDV285" s="3">
        <v>93205</v>
      </c>
      <c r="BDW285" s="3">
        <v>93205</v>
      </c>
      <c r="BDX285" s="3">
        <v>93205</v>
      </c>
      <c r="BDY285" s="3">
        <v>93205</v>
      </c>
      <c r="BDZ285" s="3">
        <v>93205</v>
      </c>
      <c r="BEA285" s="3">
        <v>93205</v>
      </c>
      <c r="BEB285" s="3">
        <v>93205</v>
      </c>
      <c r="BEC285" s="3">
        <v>93205</v>
      </c>
      <c r="BED285" s="3">
        <v>93205</v>
      </c>
      <c r="BEE285" s="3">
        <v>93205</v>
      </c>
      <c r="BEF285" s="3">
        <v>93205</v>
      </c>
      <c r="BEG285" s="3">
        <v>93205</v>
      </c>
      <c r="BEH285" s="3">
        <v>93205</v>
      </c>
      <c r="BEI285" s="3">
        <v>93205</v>
      </c>
      <c r="BEJ285" s="3">
        <v>93205</v>
      </c>
      <c r="BEK285" s="3">
        <v>93205</v>
      </c>
      <c r="BEL285" s="3">
        <v>93205</v>
      </c>
      <c r="BEM285" s="3">
        <v>93205</v>
      </c>
      <c r="BEN285" s="3">
        <v>93205</v>
      </c>
      <c r="BEO285" s="3">
        <v>93205</v>
      </c>
      <c r="BEP285" s="3">
        <v>93205</v>
      </c>
      <c r="BEQ285" s="3">
        <v>93205</v>
      </c>
      <c r="BER285" s="3">
        <v>93205</v>
      </c>
      <c r="BES285" s="3">
        <v>93205</v>
      </c>
      <c r="BET285" s="3">
        <v>93205</v>
      </c>
      <c r="BEU285" s="3">
        <v>93205</v>
      </c>
      <c r="BEV285" s="3">
        <v>93205</v>
      </c>
      <c r="BEW285" s="3">
        <v>93205</v>
      </c>
      <c r="BEX285" s="3">
        <v>93205</v>
      </c>
      <c r="BEY285" s="3">
        <v>93205</v>
      </c>
      <c r="BEZ285" s="3">
        <v>93205</v>
      </c>
      <c r="BFA285" s="3">
        <v>93205</v>
      </c>
      <c r="BFB285" s="3">
        <v>93205</v>
      </c>
      <c r="BFC285" s="3">
        <v>93205</v>
      </c>
      <c r="BFD285" s="3">
        <v>93205</v>
      </c>
      <c r="BFE285" s="3">
        <v>93205</v>
      </c>
      <c r="BFF285" s="3">
        <v>93205</v>
      </c>
      <c r="BFG285" s="3">
        <v>93205</v>
      </c>
      <c r="BFH285" s="3">
        <v>93205</v>
      </c>
      <c r="BFI285" s="3">
        <v>93205</v>
      </c>
      <c r="BFJ285" s="3">
        <v>93205</v>
      </c>
      <c r="BFK285" s="3">
        <v>93205</v>
      </c>
      <c r="BFL285" s="3">
        <v>93205</v>
      </c>
      <c r="BFM285" s="3">
        <v>93205</v>
      </c>
      <c r="BFN285" s="3">
        <v>93205</v>
      </c>
      <c r="BFO285" s="3">
        <v>93205</v>
      </c>
      <c r="BFP285" s="3">
        <v>93205</v>
      </c>
      <c r="BFQ285" s="3">
        <v>93205</v>
      </c>
      <c r="BFR285" s="3">
        <v>93205</v>
      </c>
      <c r="BFS285" s="3">
        <v>93205</v>
      </c>
      <c r="BFT285" s="3">
        <v>93205</v>
      </c>
      <c r="BFU285" s="3">
        <v>93205</v>
      </c>
      <c r="BFV285" s="3">
        <v>93205</v>
      </c>
      <c r="BFW285" s="3">
        <v>93205</v>
      </c>
      <c r="BFX285" s="3">
        <v>93205</v>
      </c>
      <c r="BFY285" s="3">
        <v>93205</v>
      </c>
      <c r="BFZ285" s="3">
        <v>93205</v>
      </c>
      <c r="BGA285" s="3">
        <v>93205</v>
      </c>
      <c r="BGB285" s="3">
        <v>93205</v>
      </c>
      <c r="BGC285" s="3">
        <v>93205</v>
      </c>
      <c r="BGD285" s="3">
        <v>93205</v>
      </c>
      <c r="BGE285" s="3">
        <v>93205</v>
      </c>
      <c r="BGF285" s="3">
        <v>93205</v>
      </c>
      <c r="BGG285" s="3">
        <v>93205</v>
      </c>
      <c r="BGH285" s="3">
        <v>93205</v>
      </c>
      <c r="BGI285" s="3">
        <v>93205</v>
      </c>
      <c r="BGJ285" s="3">
        <v>93205</v>
      </c>
      <c r="BGK285" s="3">
        <v>93205</v>
      </c>
      <c r="BGL285" s="3">
        <v>93205</v>
      </c>
      <c r="BGM285" s="3">
        <v>93205</v>
      </c>
      <c r="BGN285" s="3">
        <v>93205</v>
      </c>
      <c r="BGO285" s="3">
        <v>93205</v>
      </c>
      <c r="BGP285" s="3">
        <v>93205</v>
      </c>
      <c r="BGQ285" s="3">
        <v>93205</v>
      </c>
      <c r="BGR285" s="3">
        <v>93205</v>
      </c>
      <c r="BGS285" s="3">
        <v>93205</v>
      </c>
      <c r="BGT285" s="3">
        <v>93205</v>
      </c>
      <c r="BGU285" s="3">
        <v>93205</v>
      </c>
      <c r="BGV285" s="3">
        <v>93205</v>
      </c>
      <c r="BGW285" s="3">
        <v>93205</v>
      </c>
      <c r="BGX285" s="3">
        <v>93205</v>
      </c>
      <c r="BGY285" s="3">
        <v>93205</v>
      </c>
      <c r="BGZ285" s="3">
        <v>93205</v>
      </c>
      <c r="BHA285" s="3">
        <v>93205</v>
      </c>
      <c r="BHB285" s="3">
        <v>93205</v>
      </c>
      <c r="BHC285" s="3">
        <v>93205</v>
      </c>
      <c r="BHD285" s="3">
        <v>93205</v>
      </c>
      <c r="BHE285" s="3">
        <v>93205</v>
      </c>
      <c r="BHF285" s="3">
        <v>93205</v>
      </c>
      <c r="BHG285" s="3">
        <v>93205</v>
      </c>
      <c r="BHH285" s="3">
        <v>93205</v>
      </c>
      <c r="BHI285" s="3">
        <v>93205</v>
      </c>
      <c r="BHJ285" s="3">
        <v>93205</v>
      </c>
      <c r="BHK285" s="3">
        <v>93205</v>
      </c>
      <c r="BHL285" s="3">
        <v>93205</v>
      </c>
      <c r="BHM285" s="3">
        <v>93205</v>
      </c>
      <c r="BHN285" s="3">
        <v>93205</v>
      </c>
      <c r="BHO285" s="3">
        <v>93205</v>
      </c>
      <c r="BHP285" s="3">
        <v>93205</v>
      </c>
      <c r="BHQ285" s="3">
        <v>93205</v>
      </c>
      <c r="BHR285" s="3">
        <v>93205</v>
      </c>
      <c r="BHS285" s="3">
        <v>93205</v>
      </c>
      <c r="BHT285" s="3">
        <v>93205</v>
      </c>
      <c r="BHU285" s="3">
        <v>93205</v>
      </c>
      <c r="BHV285" s="3">
        <v>93205</v>
      </c>
      <c r="BHW285" s="3">
        <v>93205</v>
      </c>
      <c r="BHX285" s="3">
        <v>93205</v>
      </c>
      <c r="BHY285" s="3">
        <v>93205</v>
      </c>
      <c r="BHZ285" s="3">
        <v>93205</v>
      </c>
      <c r="BIA285" s="3">
        <v>93205</v>
      </c>
      <c r="BIB285" s="3">
        <v>93205</v>
      </c>
      <c r="BIC285" s="3">
        <v>93205</v>
      </c>
      <c r="BID285" s="3">
        <v>93205</v>
      </c>
      <c r="BIE285" s="3">
        <v>93205</v>
      </c>
      <c r="BIF285" s="3">
        <v>93205</v>
      </c>
      <c r="BIG285" s="3">
        <v>93205</v>
      </c>
      <c r="BIH285" s="3">
        <v>93205</v>
      </c>
      <c r="BII285" s="3">
        <v>93205</v>
      </c>
      <c r="BIJ285" s="3">
        <v>93205</v>
      </c>
      <c r="BIK285" s="3">
        <v>93205</v>
      </c>
      <c r="BIL285" s="3">
        <v>93205</v>
      </c>
      <c r="BIM285" s="3">
        <v>93205</v>
      </c>
      <c r="BIN285" s="3">
        <v>93205</v>
      </c>
      <c r="BIO285" s="3">
        <v>93205</v>
      </c>
      <c r="BIP285" s="3">
        <v>93205</v>
      </c>
      <c r="BIQ285" s="3">
        <v>93205</v>
      </c>
      <c r="BIR285" s="3">
        <v>93205</v>
      </c>
      <c r="BIS285" s="3">
        <v>93205</v>
      </c>
      <c r="BIT285" s="3">
        <v>93205</v>
      </c>
      <c r="BIU285" s="3">
        <v>93205</v>
      </c>
      <c r="BIV285" s="3">
        <v>93205</v>
      </c>
      <c r="BIW285" s="3">
        <v>93205</v>
      </c>
      <c r="BIX285" s="3">
        <v>93205</v>
      </c>
      <c r="BIY285" s="3">
        <v>93205</v>
      </c>
      <c r="BIZ285" s="3">
        <v>93205</v>
      </c>
      <c r="BJA285" s="3">
        <v>93205</v>
      </c>
      <c r="BJB285" s="3">
        <v>93205</v>
      </c>
      <c r="BJC285" s="3">
        <v>93205</v>
      </c>
      <c r="BJD285" s="3">
        <v>93205</v>
      </c>
      <c r="BJE285" s="3">
        <v>93205</v>
      </c>
      <c r="BJF285" s="3">
        <v>93205</v>
      </c>
      <c r="BJG285" s="3">
        <v>93205</v>
      </c>
      <c r="BJH285" s="3">
        <v>93205</v>
      </c>
      <c r="BJI285" s="3">
        <v>93205</v>
      </c>
      <c r="BJJ285" s="3">
        <v>93205</v>
      </c>
      <c r="BJK285" s="3">
        <v>93205</v>
      </c>
      <c r="BJL285" s="3">
        <v>93205</v>
      </c>
      <c r="BJM285" s="3">
        <v>93205</v>
      </c>
      <c r="BJN285" s="3">
        <v>93205</v>
      </c>
      <c r="BJO285" s="3">
        <v>93205</v>
      </c>
      <c r="BJP285" s="3">
        <v>93205</v>
      </c>
      <c r="BJQ285" s="3">
        <v>93205</v>
      </c>
      <c r="BJR285" s="3">
        <v>93205</v>
      </c>
      <c r="BJS285" s="3">
        <v>93205</v>
      </c>
      <c r="BJT285" s="3">
        <v>93205</v>
      </c>
      <c r="BJU285" s="3">
        <v>93205</v>
      </c>
      <c r="BJV285" s="3">
        <v>93205</v>
      </c>
      <c r="BJW285" s="3">
        <v>93205</v>
      </c>
      <c r="BJX285" s="3">
        <v>93205</v>
      </c>
      <c r="BJY285" s="3">
        <v>93205</v>
      </c>
      <c r="BJZ285" s="3">
        <v>93205</v>
      </c>
      <c r="BKA285" s="3">
        <v>93205</v>
      </c>
      <c r="BKB285" s="3">
        <v>93205</v>
      </c>
      <c r="BKC285" s="3">
        <v>93205</v>
      </c>
      <c r="BKD285" s="3">
        <v>93205</v>
      </c>
      <c r="BKE285" s="3">
        <v>93205</v>
      </c>
      <c r="BKF285" s="3">
        <v>93205</v>
      </c>
      <c r="BKG285" s="3">
        <v>93205</v>
      </c>
      <c r="BKH285" s="3">
        <v>93205</v>
      </c>
      <c r="BKI285" s="3">
        <v>93205</v>
      </c>
      <c r="BKJ285" s="3">
        <v>93205</v>
      </c>
      <c r="BKK285" s="3">
        <v>93205</v>
      </c>
      <c r="BKL285" s="3">
        <v>93205</v>
      </c>
      <c r="BKM285" s="3">
        <v>93205</v>
      </c>
      <c r="BKN285" s="3">
        <v>93205</v>
      </c>
      <c r="BKO285" s="3">
        <v>93205</v>
      </c>
      <c r="BKP285" s="3">
        <v>93205</v>
      </c>
      <c r="BKQ285" s="3">
        <v>93205</v>
      </c>
      <c r="BKR285" s="3">
        <v>93205</v>
      </c>
      <c r="BKS285" s="3">
        <v>93205</v>
      </c>
      <c r="BKT285" s="3">
        <v>93205</v>
      </c>
      <c r="BKU285" s="3">
        <v>93205</v>
      </c>
      <c r="BKV285" s="3">
        <v>93205</v>
      </c>
      <c r="BKW285" s="3">
        <v>93205</v>
      </c>
      <c r="BKX285" s="3">
        <v>93205</v>
      </c>
      <c r="BKY285" s="3">
        <v>93205</v>
      </c>
      <c r="BKZ285" s="3">
        <v>93205</v>
      </c>
      <c r="BLA285" s="3">
        <v>93205</v>
      </c>
      <c r="BLB285" s="3">
        <v>93205</v>
      </c>
      <c r="BLC285" s="3">
        <v>93205</v>
      </c>
      <c r="BLD285" s="3">
        <v>93205</v>
      </c>
      <c r="BLE285" s="3">
        <v>93205</v>
      </c>
      <c r="BLF285" s="3">
        <v>93205</v>
      </c>
      <c r="BLG285" s="3">
        <v>93205</v>
      </c>
      <c r="BLH285" s="3">
        <v>93205</v>
      </c>
      <c r="BLI285" s="3">
        <v>93205</v>
      </c>
      <c r="BLJ285" s="3">
        <v>93205</v>
      </c>
      <c r="BLK285" s="3">
        <v>93205</v>
      </c>
      <c r="BLL285" s="3">
        <v>93205</v>
      </c>
      <c r="BLM285" s="3">
        <v>93205</v>
      </c>
      <c r="BLN285" s="3">
        <v>93205</v>
      </c>
      <c r="BLO285" s="3">
        <v>93205</v>
      </c>
      <c r="BLP285" s="3">
        <v>93205</v>
      </c>
      <c r="BLQ285" s="3">
        <v>93205</v>
      </c>
      <c r="BLR285" s="3">
        <v>93205</v>
      </c>
      <c r="BLS285" s="3">
        <v>93205</v>
      </c>
      <c r="BLT285" s="3">
        <v>93205</v>
      </c>
      <c r="BLU285" s="3">
        <v>93205</v>
      </c>
      <c r="BLV285" s="3">
        <v>93205</v>
      </c>
      <c r="BLW285" s="3">
        <v>93205</v>
      </c>
      <c r="BLX285" s="3">
        <v>93205</v>
      </c>
      <c r="BLY285" s="3">
        <v>93205</v>
      </c>
      <c r="BLZ285" s="3">
        <v>93205</v>
      </c>
      <c r="BMA285" s="3">
        <v>93205</v>
      </c>
      <c r="BMB285" s="3">
        <v>93205</v>
      </c>
      <c r="BMC285" s="3">
        <v>93205</v>
      </c>
      <c r="BMD285" s="3">
        <v>93205</v>
      </c>
      <c r="BME285" s="3">
        <v>93205</v>
      </c>
      <c r="BMF285" s="3">
        <v>93205</v>
      </c>
      <c r="BMG285" s="3">
        <v>93205</v>
      </c>
      <c r="BMH285" s="3">
        <v>93205</v>
      </c>
      <c r="BMI285" s="3">
        <v>93205</v>
      </c>
      <c r="BMJ285" s="3">
        <v>93205</v>
      </c>
      <c r="BMK285" s="3">
        <v>93205</v>
      </c>
      <c r="BML285" s="3">
        <v>93205</v>
      </c>
      <c r="BMM285" s="3">
        <v>93205</v>
      </c>
      <c r="BMN285" s="3">
        <v>93205</v>
      </c>
      <c r="BMO285" s="3">
        <v>93205</v>
      </c>
      <c r="BMP285" s="3">
        <v>93205</v>
      </c>
      <c r="BMQ285" s="3">
        <v>93205</v>
      </c>
      <c r="BMR285" s="3">
        <v>93205</v>
      </c>
      <c r="BMS285" s="3">
        <v>93205</v>
      </c>
      <c r="BMT285" s="3">
        <v>93205</v>
      </c>
      <c r="BMU285" s="3">
        <v>93205</v>
      </c>
      <c r="BMV285" s="3">
        <v>93205</v>
      </c>
      <c r="BMW285" s="3">
        <v>93205</v>
      </c>
      <c r="BMX285" s="3">
        <v>93205</v>
      </c>
      <c r="BMY285" s="3">
        <v>93205</v>
      </c>
      <c r="BMZ285" s="3">
        <v>93205</v>
      </c>
      <c r="BNA285" s="3">
        <v>93205</v>
      </c>
      <c r="BNB285" s="3">
        <v>93205</v>
      </c>
      <c r="BNC285" s="3">
        <v>93205</v>
      </c>
      <c r="BND285" s="3">
        <v>93205</v>
      </c>
      <c r="BNE285" s="3">
        <v>93205</v>
      </c>
      <c r="BNF285" s="3">
        <v>93205</v>
      </c>
      <c r="BNG285" s="3">
        <v>93205</v>
      </c>
      <c r="BNH285" s="3">
        <v>93205</v>
      </c>
      <c r="BNI285" s="3">
        <v>93205</v>
      </c>
      <c r="BNJ285" s="3">
        <v>93205</v>
      </c>
      <c r="BNK285" s="3">
        <v>93205</v>
      </c>
      <c r="BNL285" s="3">
        <v>93205</v>
      </c>
      <c r="BNM285" s="3">
        <v>93205</v>
      </c>
      <c r="BNN285" s="3">
        <v>93205</v>
      </c>
      <c r="BNO285" s="3">
        <v>93205</v>
      </c>
      <c r="BNP285" s="3">
        <v>93205</v>
      </c>
      <c r="BNQ285" s="3">
        <v>93205</v>
      </c>
      <c r="BNR285" s="3">
        <v>93205</v>
      </c>
      <c r="BNS285" s="3">
        <v>93205</v>
      </c>
      <c r="BNT285" s="3">
        <v>93205</v>
      </c>
      <c r="BNU285" s="3">
        <v>93205</v>
      </c>
      <c r="BNV285" s="3">
        <v>93205</v>
      </c>
      <c r="BNW285" s="3">
        <v>93205</v>
      </c>
      <c r="BNX285" s="3">
        <v>93205</v>
      </c>
      <c r="BNY285" s="3">
        <v>93205</v>
      </c>
      <c r="BNZ285" s="3">
        <v>93205</v>
      </c>
      <c r="BOA285" s="3">
        <v>93205</v>
      </c>
      <c r="BOB285" s="3">
        <v>93205</v>
      </c>
      <c r="BOC285" s="3">
        <v>93205</v>
      </c>
      <c r="BOD285" s="3">
        <v>93205</v>
      </c>
      <c r="BOE285" s="3">
        <v>93205</v>
      </c>
      <c r="BOF285" s="3">
        <v>93205</v>
      </c>
      <c r="BOG285" s="3">
        <v>93205</v>
      </c>
      <c r="BOH285" s="3">
        <v>93205</v>
      </c>
      <c r="BOI285" s="3">
        <v>93205</v>
      </c>
      <c r="BOJ285" s="3">
        <v>93205</v>
      </c>
      <c r="BOK285" s="3">
        <v>93205</v>
      </c>
      <c r="BOL285" s="3">
        <v>93205</v>
      </c>
      <c r="BOM285" s="3">
        <v>93205</v>
      </c>
      <c r="BON285" s="3">
        <v>93205</v>
      </c>
      <c r="BOO285" s="3">
        <v>93205</v>
      </c>
      <c r="BOP285" s="3">
        <v>93205</v>
      </c>
      <c r="BOQ285" s="3">
        <v>93205</v>
      </c>
      <c r="BOR285" s="3">
        <v>93205</v>
      </c>
      <c r="BOS285" s="3">
        <v>93205</v>
      </c>
      <c r="BOT285" s="3">
        <v>93205</v>
      </c>
      <c r="BOU285" s="3">
        <v>93205</v>
      </c>
      <c r="BOV285" s="3">
        <v>93205</v>
      </c>
      <c r="BOW285" s="3">
        <v>93205</v>
      </c>
      <c r="BOX285" s="3">
        <v>93205</v>
      </c>
      <c r="BOY285" s="3">
        <v>93205</v>
      </c>
      <c r="BOZ285" s="3">
        <v>93205</v>
      </c>
      <c r="BPA285" s="3">
        <v>93205</v>
      </c>
      <c r="BPB285" s="3">
        <v>93205</v>
      </c>
      <c r="BPC285" s="3">
        <v>93205</v>
      </c>
      <c r="BPD285" s="3">
        <v>93205</v>
      </c>
      <c r="BPE285" s="3">
        <v>93205</v>
      </c>
      <c r="BPF285" s="3">
        <v>93205</v>
      </c>
      <c r="BPG285" s="3">
        <v>93205</v>
      </c>
      <c r="BPH285" s="3">
        <v>93205</v>
      </c>
      <c r="BPI285" s="3">
        <v>93205</v>
      </c>
      <c r="BPJ285" s="3">
        <v>93205</v>
      </c>
      <c r="BPK285" s="3">
        <v>93205</v>
      </c>
      <c r="BPL285" s="3">
        <v>93205</v>
      </c>
      <c r="BPM285" s="3">
        <v>93205</v>
      </c>
      <c r="BPN285" s="3">
        <v>93205</v>
      </c>
      <c r="BPO285" s="3">
        <v>93205</v>
      </c>
      <c r="BPP285" s="3">
        <v>93205</v>
      </c>
      <c r="BPQ285" s="3">
        <v>93205</v>
      </c>
      <c r="BPR285" s="3">
        <v>93205</v>
      </c>
      <c r="BPS285" s="3">
        <v>93205</v>
      </c>
      <c r="BPT285" s="3">
        <v>93205</v>
      </c>
      <c r="BPU285" s="3">
        <v>93205</v>
      </c>
      <c r="BPV285" s="3">
        <v>93205</v>
      </c>
      <c r="BPW285" s="3">
        <v>93205</v>
      </c>
      <c r="BPX285" s="3">
        <v>93205</v>
      </c>
      <c r="BPY285" s="3">
        <v>93205</v>
      </c>
      <c r="BPZ285" s="3">
        <v>93205</v>
      </c>
      <c r="BQA285" s="3">
        <v>93205</v>
      </c>
      <c r="BQB285" s="3">
        <v>93205</v>
      </c>
      <c r="BQC285" s="3">
        <v>93205</v>
      </c>
      <c r="BQD285" s="3">
        <v>93205</v>
      </c>
      <c r="BQE285" s="3">
        <v>93205</v>
      </c>
      <c r="BQF285" s="3">
        <v>93205</v>
      </c>
      <c r="BQG285" s="3">
        <v>93205</v>
      </c>
      <c r="BQH285" s="3">
        <v>93205</v>
      </c>
      <c r="BQI285" s="3">
        <v>93205</v>
      </c>
      <c r="BQJ285" s="3">
        <v>93205</v>
      </c>
      <c r="BQK285" s="3">
        <v>93205</v>
      </c>
      <c r="BQL285" s="3">
        <v>93205</v>
      </c>
      <c r="BQM285" s="3">
        <v>93205</v>
      </c>
      <c r="BQN285" s="3">
        <v>93205</v>
      </c>
      <c r="BQO285" s="3">
        <v>93205</v>
      </c>
      <c r="BQP285" s="3">
        <v>93205</v>
      </c>
      <c r="BQQ285" s="3">
        <v>93205</v>
      </c>
      <c r="BQR285" s="3">
        <v>93205</v>
      </c>
      <c r="BQS285" s="3">
        <v>93205</v>
      </c>
      <c r="BQT285" s="3">
        <v>93205</v>
      </c>
      <c r="BQU285" s="3">
        <v>93205</v>
      </c>
      <c r="BQV285" s="3">
        <v>93205</v>
      </c>
      <c r="BQW285" s="3">
        <v>93205</v>
      </c>
      <c r="BQX285" s="3">
        <v>93205</v>
      </c>
      <c r="BQY285" s="3">
        <v>93205</v>
      </c>
      <c r="BQZ285" s="3">
        <v>93205</v>
      </c>
      <c r="BRA285" s="3">
        <v>93205</v>
      </c>
      <c r="BRB285" s="3">
        <v>93205</v>
      </c>
      <c r="BRC285" s="3">
        <v>93205</v>
      </c>
      <c r="BRD285" s="3">
        <v>93205</v>
      </c>
      <c r="BRE285" s="3">
        <v>93205</v>
      </c>
      <c r="BRF285" s="3">
        <v>93205</v>
      </c>
      <c r="BRG285" s="3">
        <v>93205</v>
      </c>
      <c r="BRH285" s="3">
        <v>93205</v>
      </c>
      <c r="BRI285" s="3">
        <v>93205</v>
      </c>
      <c r="BRJ285" s="3">
        <v>93205</v>
      </c>
      <c r="BRK285" s="3">
        <v>93205</v>
      </c>
      <c r="BRL285" s="3">
        <v>93205</v>
      </c>
      <c r="BRM285" s="3">
        <v>93205</v>
      </c>
      <c r="BRN285" s="3">
        <v>93205</v>
      </c>
      <c r="BRO285" s="3">
        <v>93205</v>
      </c>
      <c r="BRP285" s="3">
        <v>93205</v>
      </c>
      <c r="BRQ285" s="3">
        <v>93205</v>
      </c>
      <c r="BRR285" s="3">
        <v>93205</v>
      </c>
      <c r="BRS285" s="3">
        <v>93205</v>
      </c>
      <c r="BRT285" s="3">
        <v>93205</v>
      </c>
      <c r="BRU285" s="3">
        <v>93205</v>
      </c>
      <c r="BRV285" s="3">
        <v>93205</v>
      </c>
      <c r="BRW285" s="3">
        <v>93205</v>
      </c>
      <c r="BRX285" s="3">
        <v>93205</v>
      </c>
      <c r="BRY285" s="3">
        <v>93205</v>
      </c>
      <c r="BRZ285" s="3">
        <v>93205</v>
      </c>
      <c r="BSA285" s="3">
        <v>93205</v>
      </c>
      <c r="BSB285" s="3">
        <v>93205</v>
      </c>
      <c r="BSC285" s="3">
        <v>93205</v>
      </c>
      <c r="BSD285" s="3">
        <v>93205</v>
      </c>
      <c r="BSE285" s="3">
        <v>93205</v>
      </c>
      <c r="BSF285" s="3">
        <v>93205</v>
      </c>
      <c r="BSG285" s="3">
        <v>93205</v>
      </c>
      <c r="BSH285" s="3">
        <v>93205</v>
      </c>
      <c r="BSI285" s="3">
        <v>93205</v>
      </c>
      <c r="BSJ285" s="3">
        <v>93205</v>
      </c>
      <c r="BSK285" s="3">
        <v>93205</v>
      </c>
      <c r="BSL285" s="3">
        <v>93205</v>
      </c>
      <c r="BSM285" s="3">
        <v>93205</v>
      </c>
      <c r="BSN285" s="3">
        <v>93205</v>
      </c>
      <c r="BSO285" s="3">
        <v>93205</v>
      </c>
      <c r="BSP285" s="3">
        <v>93205</v>
      </c>
      <c r="BSQ285" s="3">
        <v>93205</v>
      </c>
      <c r="BSR285" s="3">
        <v>93205</v>
      </c>
      <c r="BSS285" s="3">
        <v>93205</v>
      </c>
      <c r="BST285" s="3">
        <v>93205</v>
      </c>
      <c r="BSU285" s="3">
        <v>93205</v>
      </c>
      <c r="BSV285" s="3">
        <v>93205</v>
      </c>
      <c r="BSW285" s="3">
        <v>93205</v>
      </c>
      <c r="BSX285" s="3">
        <v>93205</v>
      </c>
      <c r="BSY285" s="3">
        <v>93205</v>
      </c>
      <c r="BSZ285" s="3">
        <v>93205</v>
      </c>
      <c r="BTA285" s="3">
        <v>93205</v>
      </c>
      <c r="BTB285" s="3">
        <v>93205</v>
      </c>
      <c r="BTC285" s="3">
        <v>93205</v>
      </c>
      <c r="BTD285" s="3">
        <v>93205</v>
      </c>
      <c r="BTE285" s="3">
        <v>93205</v>
      </c>
      <c r="BTF285" s="3">
        <v>93205</v>
      </c>
      <c r="BTG285" s="3">
        <v>93205</v>
      </c>
      <c r="BTH285" s="3">
        <v>93205</v>
      </c>
      <c r="BTI285" s="3">
        <v>93205</v>
      </c>
      <c r="BTJ285" s="3">
        <v>93205</v>
      </c>
      <c r="BTK285" s="3">
        <v>93205</v>
      </c>
      <c r="BTL285" s="3">
        <v>93205</v>
      </c>
      <c r="BTM285" s="3">
        <v>93205</v>
      </c>
      <c r="BTN285" s="3">
        <v>93205</v>
      </c>
      <c r="BTO285" s="3">
        <v>93205</v>
      </c>
      <c r="BTP285" s="3">
        <v>93205</v>
      </c>
      <c r="BTQ285" s="3">
        <v>93205</v>
      </c>
      <c r="BTR285" s="3">
        <v>93205</v>
      </c>
      <c r="BTS285" s="3">
        <v>93205</v>
      </c>
      <c r="BTT285" s="3">
        <v>93205</v>
      </c>
      <c r="BTU285" s="3">
        <v>93205</v>
      </c>
      <c r="BTV285" s="3">
        <v>93205</v>
      </c>
      <c r="BTW285" s="3">
        <v>93205</v>
      </c>
      <c r="BTX285" s="3">
        <v>93205</v>
      </c>
      <c r="BTY285" s="3">
        <v>93205</v>
      </c>
      <c r="BTZ285" s="3">
        <v>93205</v>
      </c>
      <c r="BUA285" s="3">
        <v>93205</v>
      </c>
      <c r="BUB285" s="3">
        <v>93205</v>
      </c>
      <c r="BUC285" s="3">
        <v>93205</v>
      </c>
      <c r="BUD285" s="3">
        <v>93205</v>
      </c>
      <c r="BUE285" s="3">
        <v>93205</v>
      </c>
      <c r="BUF285" s="3">
        <v>93205</v>
      </c>
      <c r="BUG285" s="3">
        <v>93205</v>
      </c>
      <c r="BUH285" s="3">
        <v>93205</v>
      </c>
      <c r="BUI285" s="3">
        <v>93205</v>
      </c>
      <c r="BUJ285" s="3">
        <v>93205</v>
      </c>
      <c r="BUK285" s="3">
        <v>93205</v>
      </c>
      <c r="BUL285" s="3">
        <v>93205</v>
      </c>
      <c r="BUM285" s="3">
        <v>93205</v>
      </c>
      <c r="BUN285" s="3">
        <v>93205</v>
      </c>
      <c r="BUO285" s="3">
        <v>93205</v>
      </c>
      <c r="BUP285" s="3">
        <v>93205</v>
      </c>
      <c r="BUQ285" s="3">
        <v>93205</v>
      </c>
      <c r="BUR285" s="3">
        <v>93205</v>
      </c>
      <c r="BUS285" s="3">
        <v>93205</v>
      </c>
      <c r="BUT285" s="3">
        <v>93205</v>
      </c>
      <c r="BUU285" s="3">
        <v>93205</v>
      </c>
      <c r="BUV285" s="3">
        <v>93205</v>
      </c>
      <c r="BUW285" s="3">
        <v>93205</v>
      </c>
      <c r="BUX285" s="3">
        <v>93205</v>
      </c>
      <c r="BUY285" s="3">
        <v>93205</v>
      </c>
      <c r="BUZ285" s="3">
        <v>93205</v>
      </c>
      <c r="BVA285" s="3">
        <v>93205</v>
      </c>
      <c r="BVB285" s="3">
        <v>93205</v>
      </c>
      <c r="BVC285" s="3">
        <v>93205</v>
      </c>
      <c r="BVD285" s="3">
        <v>93205</v>
      </c>
      <c r="BVE285" s="3">
        <v>93205</v>
      </c>
      <c r="BVF285" s="3">
        <v>93205</v>
      </c>
      <c r="BVG285" s="3">
        <v>93205</v>
      </c>
      <c r="BVH285" s="3">
        <v>93205</v>
      </c>
      <c r="BVI285" s="3">
        <v>93205</v>
      </c>
      <c r="BVJ285" s="3">
        <v>93205</v>
      </c>
      <c r="BVK285" s="3">
        <v>93205</v>
      </c>
      <c r="BVL285" s="3">
        <v>93205</v>
      </c>
      <c r="BVM285" s="3">
        <v>93205</v>
      </c>
      <c r="BVN285" s="3">
        <v>93205</v>
      </c>
      <c r="BVO285" s="3">
        <v>93205</v>
      </c>
      <c r="BVP285" s="3">
        <v>93205</v>
      </c>
      <c r="BVQ285" s="3">
        <v>93205</v>
      </c>
      <c r="BVR285" s="3">
        <v>93205</v>
      </c>
      <c r="BVS285" s="3">
        <v>93205</v>
      </c>
      <c r="BVT285" s="3">
        <v>93205</v>
      </c>
      <c r="BVU285" s="3">
        <v>93205</v>
      </c>
      <c r="BVV285" s="3">
        <v>93205</v>
      </c>
      <c r="BVW285" s="3">
        <v>93205</v>
      </c>
      <c r="BVX285" s="3">
        <v>93205</v>
      </c>
      <c r="BVY285" s="3">
        <v>93205</v>
      </c>
      <c r="BVZ285" s="3">
        <v>93205</v>
      </c>
      <c r="BWA285" s="3">
        <v>93205</v>
      </c>
      <c r="BWB285" s="3">
        <v>93205</v>
      </c>
      <c r="BWC285" s="3">
        <v>93205</v>
      </c>
      <c r="BWD285" s="3">
        <v>93205</v>
      </c>
      <c r="BWE285" s="3">
        <v>93205</v>
      </c>
      <c r="BWF285" s="3">
        <v>93205</v>
      </c>
      <c r="BWG285" s="3">
        <v>93205</v>
      </c>
      <c r="BWH285" s="3">
        <v>93205</v>
      </c>
      <c r="BWI285" s="3">
        <v>93205</v>
      </c>
      <c r="BWJ285" s="3">
        <v>93205</v>
      </c>
      <c r="BWK285" s="3">
        <v>93205</v>
      </c>
      <c r="BWL285" s="3">
        <v>93205</v>
      </c>
      <c r="BWM285" s="3">
        <v>93205</v>
      </c>
      <c r="BWN285" s="3">
        <v>93205</v>
      </c>
      <c r="BWO285" s="3">
        <v>93205</v>
      </c>
      <c r="BWP285" s="3">
        <v>93205</v>
      </c>
      <c r="BWQ285" s="3">
        <v>93205</v>
      </c>
      <c r="BWR285" s="3">
        <v>93205</v>
      </c>
      <c r="BWS285" s="3">
        <v>93205</v>
      </c>
      <c r="BWT285" s="3">
        <v>93205</v>
      </c>
      <c r="BWU285" s="3">
        <v>93205</v>
      </c>
      <c r="BWV285" s="3">
        <v>93205</v>
      </c>
      <c r="BWW285" s="3">
        <v>93205</v>
      </c>
      <c r="BWX285" s="3">
        <v>93205</v>
      </c>
      <c r="BWY285" s="3">
        <v>93205</v>
      </c>
      <c r="BWZ285" s="3">
        <v>93205</v>
      </c>
      <c r="BXA285" s="3">
        <v>93205</v>
      </c>
      <c r="BXB285" s="3">
        <v>93205</v>
      </c>
      <c r="BXC285" s="3">
        <v>93205</v>
      </c>
      <c r="BXD285" s="3">
        <v>93205</v>
      </c>
      <c r="BXE285" s="3">
        <v>93205</v>
      </c>
      <c r="BXF285" s="3">
        <v>93205</v>
      </c>
      <c r="BXG285" s="3">
        <v>93205</v>
      </c>
      <c r="BXH285" s="3">
        <v>93205</v>
      </c>
      <c r="BXI285" s="3">
        <v>93205</v>
      </c>
      <c r="BXJ285" s="3">
        <v>93205</v>
      </c>
      <c r="BXK285" s="3">
        <v>93205</v>
      </c>
      <c r="BXL285" s="3">
        <v>93205</v>
      </c>
      <c r="BXM285" s="3">
        <v>93205</v>
      </c>
      <c r="BXN285" s="3">
        <v>93205</v>
      </c>
      <c r="BXO285" s="3">
        <v>93205</v>
      </c>
      <c r="BXP285" s="3">
        <v>93205</v>
      </c>
      <c r="BXQ285" s="3">
        <v>93205</v>
      </c>
      <c r="BXR285" s="3">
        <v>93205</v>
      </c>
      <c r="BXS285" s="3">
        <v>93205</v>
      </c>
      <c r="BXT285" s="3">
        <v>93205</v>
      </c>
      <c r="BXU285" s="3">
        <v>93205</v>
      </c>
      <c r="BXV285" s="3">
        <v>93205</v>
      </c>
      <c r="BXW285" s="3">
        <v>93205</v>
      </c>
      <c r="BXX285" s="3">
        <v>93205</v>
      </c>
      <c r="BXY285" s="3">
        <v>93205</v>
      </c>
      <c r="BXZ285" s="3">
        <v>93205</v>
      </c>
      <c r="BYA285" s="3">
        <v>93205</v>
      </c>
      <c r="BYB285" s="3">
        <v>93205</v>
      </c>
      <c r="BYC285" s="3">
        <v>93205</v>
      </c>
      <c r="BYD285" s="3">
        <v>93205</v>
      </c>
      <c r="BYE285" s="3">
        <v>93205</v>
      </c>
      <c r="BYF285" s="3">
        <v>93205</v>
      </c>
      <c r="BYG285" s="3">
        <v>93205</v>
      </c>
      <c r="BYH285" s="3">
        <v>93205</v>
      </c>
      <c r="BYI285" s="3">
        <v>93205</v>
      </c>
      <c r="BYJ285" s="3">
        <v>93205</v>
      </c>
      <c r="BYK285" s="3">
        <v>93205</v>
      </c>
      <c r="BYL285" s="3">
        <v>93205</v>
      </c>
      <c r="BYM285" s="3">
        <v>93205</v>
      </c>
      <c r="BYN285" s="3">
        <v>93205</v>
      </c>
      <c r="BYO285" s="3">
        <v>93205</v>
      </c>
      <c r="BYP285" s="3">
        <v>93205</v>
      </c>
      <c r="BYQ285" s="3">
        <v>93205</v>
      </c>
      <c r="BYR285" s="3">
        <v>93205</v>
      </c>
      <c r="BYS285" s="3">
        <v>93205</v>
      </c>
      <c r="BYT285" s="3">
        <v>93205</v>
      </c>
      <c r="BYU285" s="3">
        <v>93205</v>
      </c>
      <c r="BYV285" s="3">
        <v>93205</v>
      </c>
      <c r="BYW285" s="3">
        <v>93205</v>
      </c>
      <c r="BYX285" s="3">
        <v>93205</v>
      </c>
      <c r="BYY285" s="3">
        <v>93205</v>
      </c>
      <c r="BYZ285" s="3">
        <v>93205</v>
      </c>
      <c r="BZA285" s="3">
        <v>93205</v>
      </c>
      <c r="BZB285" s="3">
        <v>93205</v>
      </c>
      <c r="BZC285" s="3">
        <v>93205</v>
      </c>
      <c r="BZD285" s="3">
        <v>93205</v>
      </c>
      <c r="BZE285" s="3">
        <v>93205</v>
      </c>
      <c r="BZF285" s="3">
        <v>93205</v>
      </c>
      <c r="BZG285" s="3">
        <v>93205</v>
      </c>
      <c r="BZH285" s="3">
        <v>93205</v>
      </c>
      <c r="BZI285" s="3">
        <v>93205</v>
      </c>
      <c r="BZJ285" s="3">
        <v>93205</v>
      </c>
      <c r="BZK285" s="3">
        <v>93205</v>
      </c>
      <c r="BZL285" s="3">
        <v>93205</v>
      </c>
      <c r="BZM285" s="3">
        <v>93205</v>
      </c>
      <c r="BZN285" s="3">
        <v>93205</v>
      </c>
      <c r="BZO285" s="3">
        <v>93205</v>
      </c>
      <c r="BZP285" s="3">
        <v>93205</v>
      </c>
      <c r="BZQ285" s="3">
        <v>93205</v>
      </c>
      <c r="BZR285" s="3">
        <v>93205</v>
      </c>
      <c r="BZS285" s="3">
        <v>93205</v>
      </c>
      <c r="BZT285" s="3">
        <v>93205</v>
      </c>
      <c r="BZU285" s="3">
        <v>93205</v>
      </c>
      <c r="BZV285" s="3">
        <v>93205</v>
      </c>
      <c r="BZW285" s="3">
        <v>93205</v>
      </c>
      <c r="BZX285" s="3">
        <v>93205</v>
      </c>
      <c r="BZY285" s="3">
        <v>93205</v>
      </c>
      <c r="BZZ285" s="3">
        <v>93205</v>
      </c>
      <c r="CAA285" s="3">
        <v>93205</v>
      </c>
      <c r="CAB285" s="3">
        <v>93205</v>
      </c>
      <c r="CAC285" s="3">
        <v>93205</v>
      </c>
      <c r="CAD285" s="3">
        <v>93205</v>
      </c>
      <c r="CAE285" s="3">
        <v>93205</v>
      </c>
      <c r="CAF285" s="3">
        <v>93205</v>
      </c>
      <c r="CAG285" s="3">
        <v>93205</v>
      </c>
      <c r="CAH285" s="3">
        <v>93205</v>
      </c>
      <c r="CAI285" s="3">
        <v>93205</v>
      </c>
      <c r="CAJ285" s="3">
        <v>93205</v>
      </c>
      <c r="CAK285" s="3">
        <v>93205</v>
      </c>
      <c r="CAL285" s="3">
        <v>93205</v>
      </c>
      <c r="CAM285" s="3">
        <v>93205</v>
      </c>
      <c r="CAN285" s="3">
        <v>93205</v>
      </c>
      <c r="CAO285" s="3">
        <v>93205</v>
      </c>
      <c r="CAP285" s="3">
        <v>93205</v>
      </c>
      <c r="CAQ285" s="3">
        <v>93205</v>
      </c>
      <c r="CAR285" s="3">
        <v>93205</v>
      </c>
      <c r="CAS285" s="3">
        <v>93205</v>
      </c>
      <c r="CAT285" s="3">
        <v>93205</v>
      </c>
      <c r="CAU285" s="3">
        <v>93205</v>
      </c>
      <c r="CAV285" s="3">
        <v>93205</v>
      </c>
      <c r="CAW285" s="3">
        <v>93205</v>
      </c>
      <c r="CAX285" s="3">
        <v>93205</v>
      </c>
      <c r="CAY285" s="3">
        <v>93205</v>
      </c>
      <c r="CAZ285" s="3">
        <v>93205</v>
      </c>
      <c r="CBA285" s="3">
        <v>93205</v>
      </c>
      <c r="CBB285" s="3">
        <v>93205</v>
      </c>
      <c r="CBC285" s="3">
        <v>93205</v>
      </c>
      <c r="CBD285" s="3">
        <v>93205</v>
      </c>
      <c r="CBE285" s="3">
        <v>93205</v>
      </c>
      <c r="CBF285" s="3">
        <v>93205</v>
      </c>
      <c r="CBG285" s="3">
        <v>93205</v>
      </c>
      <c r="CBH285" s="3">
        <v>93205</v>
      </c>
      <c r="CBI285" s="3">
        <v>93205</v>
      </c>
      <c r="CBJ285" s="3">
        <v>93205</v>
      </c>
      <c r="CBK285" s="3">
        <v>93205</v>
      </c>
      <c r="CBL285" s="3">
        <v>93205</v>
      </c>
      <c r="CBM285" s="3">
        <v>93205</v>
      </c>
      <c r="CBN285" s="3">
        <v>93205</v>
      </c>
      <c r="CBO285" s="3">
        <v>93205</v>
      </c>
      <c r="CBP285" s="3">
        <v>93205</v>
      </c>
      <c r="CBQ285" s="3">
        <v>93205</v>
      </c>
      <c r="CBR285" s="3">
        <v>93205</v>
      </c>
      <c r="CBS285" s="3">
        <v>93205</v>
      </c>
      <c r="CBT285" s="3">
        <v>93205</v>
      </c>
      <c r="CBU285" s="3">
        <v>93205</v>
      </c>
      <c r="CBV285" s="3">
        <v>93205</v>
      </c>
      <c r="CBW285" s="3">
        <v>93205</v>
      </c>
      <c r="CBX285" s="3">
        <v>93205</v>
      </c>
      <c r="CBY285" s="3">
        <v>93205</v>
      </c>
      <c r="CBZ285" s="3">
        <v>93205</v>
      </c>
      <c r="CCA285" s="3">
        <v>93205</v>
      </c>
      <c r="CCB285" s="3">
        <v>93205</v>
      </c>
      <c r="CCC285" s="3">
        <v>93205</v>
      </c>
      <c r="CCD285" s="3">
        <v>93205</v>
      </c>
      <c r="CCE285" s="3">
        <v>93205</v>
      </c>
      <c r="CCF285" s="3">
        <v>93205</v>
      </c>
      <c r="CCG285" s="3">
        <v>93205</v>
      </c>
      <c r="CCH285" s="3">
        <v>93205</v>
      </c>
      <c r="CCI285" s="3">
        <v>93205</v>
      </c>
      <c r="CCJ285" s="3">
        <v>93205</v>
      </c>
      <c r="CCK285" s="3">
        <v>93205</v>
      </c>
      <c r="CCL285" s="3">
        <v>93205</v>
      </c>
      <c r="CCM285" s="3">
        <v>93205</v>
      </c>
      <c r="CCN285" s="3">
        <v>93205</v>
      </c>
      <c r="CCO285" s="3">
        <v>93205</v>
      </c>
      <c r="CCP285" s="3">
        <v>93205</v>
      </c>
      <c r="CCQ285" s="3">
        <v>93205</v>
      </c>
      <c r="CCR285" s="3">
        <v>93205</v>
      </c>
      <c r="CCS285" s="3">
        <v>93205</v>
      </c>
      <c r="CCT285" s="3">
        <v>93205</v>
      </c>
      <c r="CCU285" s="3">
        <v>93205</v>
      </c>
      <c r="CCV285" s="3">
        <v>93205</v>
      </c>
      <c r="CCW285" s="3">
        <v>93205</v>
      </c>
      <c r="CCX285" s="3">
        <v>93205</v>
      </c>
      <c r="CCY285" s="3">
        <v>93205</v>
      </c>
      <c r="CCZ285" s="3">
        <v>93205</v>
      </c>
      <c r="CDA285" s="3">
        <v>93205</v>
      </c>
      <c r="CDB285" s="3">
        <v>93205</v>
      </c>
      <c r="CDC285" s="3">
        <v>93205</v>
      </c>
      <c r="CDD285" s="3">
        <v>93205</v>
      </c>
      <c r="CDE285" s="3">
        <v>93205</v>
      </c>
      <c r="CDF285" s="3">
        <v>93205</v>
      </c>
      <c r="CDG285" s="3">
        <v>93205</v>
      </c>
      <c r="CDH285" s="3">
        <v>93205</v>
      </c>
      <c r="CDI285" s="3">
        <v>93205</v>
      </c>
      <c r="CDJ285" s="3">
        <v>93205</v>
      </c>
      <c r="CDK285" s="3">
        <v>93205</v>
      </c>
      <c r="CDL285" s="3">
        <v>93205</v>
      </c>
      <c r="CDM285" s="3">
        <v>93205</v>
      </c>
      <c r="CDN285" s="3">
        <v>93205</v>
      </c>
      <c r="CDO285" s="3">
        <v>93205</v>
      </c>
      <c r="CDP285" s="3">
        <v>93205</v>
      </c>
      <c r="CDQ285" s="3">
        <v>93205</v>
      </c>
      <c r="CDR285" s="3">
        <v>93205</v>
      </c>
      <c r="CDS285" s="3">
        <v>93205</v>
      </c>
      <c r="CDT285" s="3">
        <v>93205</v>
      </c>
      <c r="CDU285" s="3">
        <v>93205</v>
      </c>
      <c r="CDV285" s="3">
        <v>93205</v>
      </c>
      <c r="CDW285" s="3">
        <v>93205</v>
      </c>
      <c r="CDX285" s="3">
        <v>93205</v>
      </c>
      <c r="CDY285" s="3">
        <v>93205</v>
      </c>
      <c r="CDZ285" s="3">
        <v>93205</v>
      </c>
      <c r="CEA285" s="3">
        <v>93205</v>
      </c>
      <c r="CEB285" s="3">
        <v>93205</v>
      </c>
      <c r="CEC285" s="3">
        <v>93205</v>
      </c>
      <c r="CED285" s="3">
        <v>93205</v>
      </c>
      <c r="CEE285" s="3">
        <v>93205</v>
      </c>
      <c r="CEF285" s="3">
        <v>93205</v>
      </c>
      <c r="CEG285" s="3">
        <v>93205</v>
      </c>
      <c r="CEH285" s="3">
        <v>93205</v>
      </c>
      <c r="CEI285" s="3">
        <v>93205</v>
      </c>
      <c r="CEJ285" s="3">
        <v>93205</v>
      </c>
      <c r="CEK285" s="3">
        <v>93205</v>
      </c>
      <c r="CEL285" s="3">
        <v>93205</v>
      </c>
      <c r="CEM285" s="3">
        <v>93205</v>
      </c>
      <c r="CEN285" s="3">
        <v>93205</v>
      </c>
      <c r="CEO285" s="3">
        <v>93205</v>
      </c>
      <c r="CEP285" s="3">
        <v>93205</v>
      </c>
      <c r="CEQ285" s="3">
        <v>93205</v>
      </c>
      <c r="CER285" s="3">
        <v>93205</v>
      </c>
      <c r="CES285" s="3">
        <v>93205</v>
      </c>
      <c r="CET285" s="3">
        <v>93205</v>
      </c>
      <c r="CEU285" s="3">
        <v>93205</v>
      </c>
      <c r="CEV285" s="3">
        <v>93205</v>
      </c>
      <c r="CEW285" s="3">
        <v>93205</v>
      </c>
      <c r="CEX285" s="3">
        <v>93205</v>
      </c>
      <c r="CEY285" s="3">
        <v>93205</v>
      </c>
      <c r="CEZ285" s="3">
        <v>93205</v>
      </c>
      <c r="CFA285" s="3">
        <v>93205</v>
      </c>
      <c r="CFB285" s="3">
        <v>93205</v>
      </c>
      <c r="CFC285" s="3">
        <v>93205</v>
      </c>
      <c r="CFD285" s="3">
        <v>93205</v>
      </c>
      <c r="CFE285" s="3">
        <v>93205</v>
      </c>
      <c r="CFF285" s="3">
        <v>93205</v>
      </c>
      <c r="CFG285" s="3">
        <v>93205</v>
      </c>
      <c r="CFH285" s="3">
        <v>93205</v>
      </c>
      <c r="CFI285" s="3">
        <v>93205</v>
      </c>
      <c r="CFJ285" s="3">
        <v>93205</v>
      </c>
      <c r="CFK285" s="3">
        <v>93205</v>
      </c>
      <c r="CFL285" s="3">
        <v>93205</v>
      </c>
      <c r="CFM285" s="3">
        <v>93205</v>
      </c>
      <c r="CFN285" s="3">
        <v>93205</v>
      </c>
      <c r="CFO285" s="3">
        <v>93205</v>
      </c>
      <c r="CFP285" s="3">
        <v>93205</v>
      </c>
      <c r="CFQ285" s="3">
        <v>93205</v>
      </c>
      <c r="CFR285" s="3">
        <v>93205</v>
      </c>
      <c r="CFS285" s="3">
        <v>93205</v>
      </c>
      <c r="CFT285" s="3">
        <v>93205</v>
      </c>
      <c r="CFU285" s="3">
        <v>93205</v>
      </c>
      <c r="CFV285" s="3">
        <v>93205</v>
      </c>
      <c r="CFW285" s="3">
        <v>93205</v>
      </c>
      <c r="CFX285" s="3">
        <v>93205</v>
      </c>
      <c r="CFY285" s="3">
        <v>93205</v>
      </c>
      <c r="CFZ285" s="3">
        <v>93205</v>
      </c>
      <c r="CGA285" s="3">
        <v>93205</v>
      </c>
      <c r="CGB285" s="3">
        <v>93205</v>
      </c>
      <c r="CGC285" s="3">
        <v>93205</v>
      </c>
      <c r="CGD285" s="3">
        <v>93205</v>
      </c>
      <c r="CGE285" s="3">
        <v>93205</v>
      </c>
      <c r="CGF285" s="3">
        <v>93205</v>
      </c>
      <c r="CGG285" s="3">
        <v>93205</v>
      </c>
      <c r="CGH285" s="3">
        <v>93205</v>
      </c>
      <c r="CGI285" s="3">
        <v>93205</v>
      </c>
      <c r="CGJ285" s="3">
        <v>93205</v>
      </c>
      <c r="CGK285" s="3">
        <v>93205</v>
      </c>
      <c r="CGL285" s="3">
        <v>93205</v>
      </c>
      <c r="CGM285" s="3">
        <v>93205</v>
      </c>
      <c r="CGN285" s="3">
        <v>93205</v>
      </c>
      <c r="CGO285" s="3">
        <v>93205</v>
      </c>
      <c r="CGP285" s="3">
        <v>93205</v>
      </c>
      <c r="CGQ285" s="3">
        <v>93205</v>
      </c>
      <c r="CGR285" s="3">
        <v>93205</v>
      </c>
      <c r="CGS285" s="3">
        <v>93205</v>
      </c>
      <c r="CGT285" s="3">
        <v>93205</v>
      </c>
      <c r="CGU285" s="3">
        <v>93205</v>
      </c>
      <c r="CGV285" s="3">
        <v>93205</v>
      </c>
      <c r="CGW285" s="3">
        <v>93205</v>
      </c>
      <c r="CGX285" s="3">
        <v>93205</v>
      </c>
      <c r="CGY285" s="3">
        <v>93205</v>
      </c>
      <c r="CGZ285" s="3">
        <v>93205</v>
      </c>
      <c r="CHA285" s="3">
        <v>93205</v>
      </c>
      <c r="CHB285" s="3">
        <v>93205</v>
      </c>
      <c r="CHC285" s="3">
        <v>93205</v>
      </c>
      <c r="CHD285" s="3">
        <v>93205</v>
      </c>
      <c r="CHE285" s="3">
        <v>93205</v>
      </c>
      <c r="CHF285" s="3">
        <v>93205</v>
      </c>
      <c r="CHG285" s="3">
        <v>93205</v>
      </c>
      <c r="CHH285" s="3">
        <v>93205</v>
      </c>
      <c r="CHI285" s="3">
        <v>93205</v>
      </c>
      <c r="CHJ285" s="3">
        <v>93205</v>
      </c>
      <c r="CHK285" s="3">
        <v>93205</v>
      </c>
      <c r="CHL285" s="3">
        <v>93205</v>
      </c>
      <c r="CHM285" s="3">
        <v>93205</v>
      </c>
      <c r="CHN285" s="3">
        <v>93205</v>
      </c>
      <c r="CHO285" s="3">
        <v>93205</v>
      </c>
      <c r="CHP285" s="3">
        <v>93205</v>
      </c>
      <c r="CHQ285" s="3">
        <v>93205</v>
      </c>
      <c r="CHR285" s="3">
        <v>93205</v>
      </c>
      <c r="CHS285" s="3">
        <v>93205</v>
      </c>
      <c r="CHT285" s="3">
        <v>93205</v>
      </c>
      <c r="CHU285" s="3">
        <v>93205</v>
      </c>
      <c r="CHV285" s="3">
        <v>93205</v>
      </c>
      <c r="CHW285" s="3">
        <v>93205</v>
      </c>
      <c r="CHX285" s="3">
        <v>93205</v>
      </c>
      <c r="CHY285" s="3">
        <v>93205</v>
      </c>
      <c r="CHZ285" s="3">
        <v>93205</v>
      </c>
      <c r="CIA285" s="3">
        <v>93205</v>
      </c>
      <c r="CIB285" s="3">
        <v>93205</v>
      </c>
      <c r="CIC285" s="3">
        <v>93205</v>
      </c>
      <c r="CID285" s="3">
        <v>93205</v>
      </c>
      <c r="CIE285" s="3">
        <v>93205</v>
      </c>
      <c r="CIF285" s="3">
        <v>93205</v>
      </c>
      <c r="CIG285" s="3">
        <v>93205</v>
      </c>
      <c r="CIH285" s="3">
        <v>93205</v>
      </c>
      <c r="CII285" s="3">
        <v>93205</v>
      </c>
      <c r="CIJ285" s="3">
        <v>93205</v>
      </c>
      <c r="CIK285" s="3">
        <v>93205</v>
      </c>
      <c r="CIL285" s="3">
        <v>93205</v>
      </c>
      <c r="CIM285" s="3">
        <v>93205</v>
      </c>
      <c r="CIN285" s="3">
        <v>93205</v>
      </c>
      <c r="CIO285" s="3">
        <v>93205</v>
      </c>
      <c r="CIP285" s="3">
        <v>93205</v>
      </c>
      <c r="CIQ285" s="3">
        <v>93205</v>
      </c>
      <c r="CIR285" s="3">
        <v>93205</v>
      </c>
      <c r="CIS285" s="3">
        <v>93205</v>
      </c>
      <c r="CIT285" s="3">
        <v>93205</v>
      </c>
      <c r="CIU285" s="3">
        <v>93205</v>
      </c>
      <c r="CIV285" s="3">
        <v>93205</v>
      </c>
      <c r="CIW285" s="3">
        <v>93205</v>
      </c>
      <c r="CIX285" s="3">
        <v>93205</v>
      </c>
      <c r="CIY285" s="3">
        <v>93205</v>
      </c>
      <c r="CIZ285" s="3">
        <v>93205</v>
      </c>
      <c r="CJA285" s="3">
        <v>93205</v>
      </c>
      <c r="CJB285" s="3">
        <v>93205</v>
      </c>
      <c r="CJC285" s="3">
        <v>93205</v>
      </c>
      <c r="CJD285" s="3">
        <v>93205</v>
      </c>
      <c r="CJE285" s="3">
        <v>93205</v>
      </c>
      <c r="CJF285" s="3">
        <v>93205</v>
      </c>
      <c r="CJG285" s="3">
        <v>93205</v>
      </c>
      <c r="CJH285" s="3">
        <v>93205</v>
      </c>
      <c r="CJI285" s="3">
        <v>93205</v>
      </c>
      <c r="CJJ285" s="3">
        <v>93205</v>
      </c>
      <c r="CJK285" s="3">
        <v>93205</v>
      </c>
      <c r="CJL285" s="3">
        <v>93205</v>
      </c>
      <c r="CJM285" s="3">
        <v>93205</v>
      </c>
      <c r="CJN285" s="3">
        <v>93205</v>
      </c>
      <c r="CJO285" s="3">
        <v>93205</v>
      </c>
      <c r="CJP285" s="3">
        <v>93205</v>
      </c>
      <c r="CJQ285" s="3">
        <v>93205</v>
      </c>
      <c r="CJR285" s="3">
        <v>93205</v>
      </c>
      <c r="CJS285" s="3">
        <v>93205</v>
      </c>
      <c r="CJT285" s="3">
        <v>93205</v>
      </c>
      <c r="CJU285" s="3">
        <v>93205</v>
      </c>
      <c r="CJV285" s="3">
        <v>93205</v>
      </c>
      <c r="CJW285" s="3">
        <v>93205</v>
      </c>
      <c r="CJX285" s="3">
        <v>93205</v>
      </c>
      <c r="CJY285" s="3">
        <v>93205</v>
      </c>
      <c r="CJZ285" s="3">
        <v>93205</v>
      </c>
      <c r="CKA285" s="3">
        <v>93205</v>
      </c>
      <c r="CKB285" s="3">
        <v>93205</v>
      </c>
      <c r="CKC285" s="3">
        <v>93205</v>
      </c>
      <c r="CKD285" s="3">
        <v>93205</v>
      </c>
      <c r="CKE285" s="3">
        <v>93205</v>
      </c>
      <c r="CKF285" s="3">
        <v>93205</v>
      </c>
      <c r="CKG285" s="3">
        <v>93205</v>
      </c>
      <c r="CKH285" s="3">
        <v>93205</v>
      </c>
      <c r="CKI285" s="3">
        <v>93205</v>
      </c>
      <c r="CKJ285" s="3">
        <v>93205</v>
      </c>
      <c r="CKK285" s="3">
        <v>93205</v>
      </c>
      <c r="CKL285" s="3">
        <v>93205</v>
      </c>
      <c r="CKM285" s="3">
        <v>93205</v>
      </c>
      <c r="CKN285" s="3">
        <v>93205</v>
      </c>
      <c r="CKO285" s="3">
        <v>93205</v>
      </c>
      <c r="CKP285" s="3">
        <v>93205</v>
      </c>
      <c r="CKQ285" s="3">
        <v>93205</v>
      </c>
      <c r="CKR285" s="3">
        <v>93205</v>
      </c>
      <c r="CKS285" s="3">
        <v>93205</v>
      </c>
      <c r="CKT285" s="3">
        <v>93205</v>
      </c>
      <c r="CKU285" s="3">
        <v>93205</v>
      </c>
      <c r="CKV285" s="3">
        <v>93205</v>
      </c>
      <c r="CKW285" s="3">
        <v>93205</v>
      </c>
      <c r="CKX285" s="3">
        <v>93205</v>
      </c>
      <c r="CKY285" s="3">
        <v>93205</v>
      </c>
      <c r="CKZ285" s="3">
        <v>93205</v>
      </c>
      <c r="CLA285" s="3">
        <v>93205</v>
      </c>
      <c r="CLB285" s="3">
        <v>93205</v>
      </c>
      <c r="CLC285" s="3">
        <v>93205</v>
      </c>
      <c r="CLD285" s="3">
        <v>93205</v>
      </c>
      <c r="CLE285" s="3">
        <v>93205</v>
      </c>
      <c r="CLF285" s="3">
        <v>93205</v>
      </c>
      <c r="CLG285" s="3">
        <v>93205</v>
      </c>
      <c r="CLH285" s="3">
        <v>93205</v>
      </c>
      <c r="CLI285" s="3">
        <v>93205</v>
      </c>
      <c r="CLJ285" s="3">
        <v>93205</v>
      </c>
      <c r="CLK285" s="3">
        <v>93205</v>
      </c>
      <c r="CLL285" s="3">
        <v>93205</v>
      </c>
      <c r="CLM285" s="3">
        <v>93205</v>
      </c>
      <c r="CLN285" s="3">
        <v>93205</v>
      </c>
      <c r="CLO285" s="3">
        <v>93205</v>
      </c>
      <c r="CLP285" s="3">
        <v>93205</v>
      </c>
      <c r="CLQ285" s="3">
        <v>93205</v>
      </c>
      <c r="CLR285" s="3">
        <v>93205</v>
      </c>
      <c r="CLS285" s="3">
        <v>93205</v>
      </c>
      <c r="CLT285" s="3">
        <v>93205</v>
      </c>
      <c r="CLU285" s="3">
        <v>93205</v>
      </c>
      <c r="CLV285" s="3">
        <v>93205</v>
      </c>
      <c r="CLW285" s="3">
        <v>93205</v>
      </c>
      <c r="CLX285" s="3">
        <v>93205</v>
      </c>
      <c r="CLY285" s="3">
        <v>93205</v>
      </c>
      <c r="CLZ285" s="3">
        <v>93205</v>
      </c>
      <c r="CMA285" s="3">
        <v>93205</v>
      </c>
      <c r="CMB285" s="3">
        <v>93205</v>
      </c>
      <c r="CMC285" s="3">
        <v>93205</v>
      </c>
      <c r="CMD285" s="3">
        <v>93205</v>
      </c>
      <c r="CME285" s="3">
        <v>93205</v>
      </c>
      <c r="CMF285" s="3">
        <v>93205</v>
      </c>
      <c r="CMG285" s="3">
        <v>93205</v>
      </c>
      <c r="CMH285" s="3">
        <v>93205</v>
      </c>
      <c r="CMI285" s="3">
        <v>93205</v>
      </c>
      <c r="CMJ285" s="3">
        <v>93205</v>
      </c>
      <c r="CMK285" s="3">
        <v>93205</v>
      </c>
      <c r="CML285" s="3">
        <v>93205</v>
      </c>
      <c r="CMM285" s="3">
        <v>93205</v>
      </c>
      <c r="CMN285" s="3">
        <v>93205</v>
      </c>
      <c r="CMO285" s="3">
        <v>93205</v>
      </c>
      <c r="CMP285" s="3">
        <v>93205</v>
      </c>
      <c r="CMQ285" s="3">
        <v>93205</v>
      </c>
      <c r="CMR285" s="3">
        <v>93205</v>
      </c>
      <c r="CMS285" s="3">
        <v>93205</v>
      </c>
      <c r="CMT285" s="3">
        <v>93205</v>
      </c>
      <c r="CMU285" s="3">
        <v>93205</v>
      </c>
      <c r="CMV285" s="3">
        <v>93205</v>
      </c>
      <c r="CMW285" s="3">
        <v>93205</v>
      </c>
      <c r="CMX285" s="3">
        <v>93205</v>
      </c>
      <c r="CMY285" s="3">
        <v>93205</v>
      </c>
      <c r="CMZ285" s="3">
        <v>93205</v>
      </c>
      <c r="CNA285" s="3">
        <v>93205</v>
      </c>
      <c r="CNB285" s="3">
        <v>93205</v>
      </c>
      <c r="CNC285" s="3">
        <v>93205</v>
      </c>
      <c r="CND285" s="3">
        <v>93205</v>
      </c>
      <c r="CNE285" s="3">
        <v>93205</v>
      </c>
      <c r="CNF285" s="3">
        <v>93205</v>
      </c>
      <c r="CNG285" s="3">
        <v>93205</v>
      </c>
      <c r="CNH285" s="3">
        <v>93205</v>
      </c>
      <c r="CNI285" s="3">
        <v>93205</v>
      </c>
      <c r="CNJ285" s="3">
        <v>93205</v>
      </c>
      <c r="CNK285" s="3">
        <v>93205</v>
      </c>
      <c r="CNL285" s="3">
        <v>93205</v>
      </c>
      <c r="CNM285" s="3">
        <v>93205</v>
      </c>
      <c r="CNN285" s="3">
        <v>93205</v>
      </c>
      <c r="CNO285" s="3">
        <v>93205</v>
      </c>
      <c r="CNP285" s="3">
        <v>93205</v>
      </c>
      <c r="CNQ285" s="3">
        <v>93205</v>
      </c>
      <c r="CNR285" s="3">
        <v>93205</v>
      </c>
      <c r="CNS285" s="3">
        <v>93205</v>
      </c>
      <c r="CNT285" s="3">
        <v>93205</v>
      </c>
      <c r="CNU285" s="3">
        <v>93205</v>
      </c>
      <c r="CNV285" s="3">
        <v>93205</v>
      </c>
      <c r="CNW285" s="3">
        <v>93205</v>
      </c>
      <c r="CNX285" s="3">
        <v>93205</v>
      </c>
      <c r="CNY285" s="3">
        <v>93205</v>
      </c>
      <c r="CNZ285" s="3">
        <v>93205</v>
      </c>
      <c r="COA285" s="3">
        <v>93205</v>
      </c>
      <c r="COB285" s="3">
        <v>93205</v>
      </c>
      <c r="COC285" s="3">
        <v>93205</v>
      </c>
      <c r="COD285" s="3">
        <v>93205</v>
      </c>
      <c r="COE285" s="3">
        <v>93205</v>
      </c>
      <c r="COF285" s="3">
        <v>93205</v>
      </c>
      <c r="COG285" s="3">
        <v>93205</v>
      </c>
      <c r="COH285" s="3">
        <v>93205</v>
      </c>
      <c r="COI285" s="3">
        <v>93205</v>
      </c>
      <c r="COJ285" s="3">
        <v>93205</v>
      </c>
      <c r="COK285" s="3">
        <v>93205</v>
      </c>
      <c r="COL285" s="3">
        <v>93205</v>
      </c>
      <c r="COM285" s="3">
        <v>93205</v>
      </c>
      <c r="CON285" s="3">
        <v>93205</v>
      </c>
      <c r="COO285" s="3">
        <v>93205</v>
      </c>
      <c r="COP285" s="3">
        <v>93205</v>
      </c>
      <c r="COQ285" s="3">
        <v>93205</v>
      </c>
      <c r="COR285" s="3">
        <v>93205</v>
      </c>
      <c r="COS285" s="3">
        <v>93205</v>
      </c>
      <c r="COT285" s="3">
        <v>93205</v>
      </c>
      <c r="COU285" s="3">
        <v>93205</v>
      </c>
      <c r="COV285" s="3">
        <v>93205</v>
      </c>
      <c r="COW285" s="3">
        <v>93205</v>
      </c>
      <c r="COX285" s="3">
        <v>93205</v>
      </c>
      <c r="COY285" s="3">
        <v>93205</v>
      </c>
      <c r="COZ285" s="3">
        <v>93205</v>
      </c>
      <c r="CPA285" s="3">
        <v>93205</v>
      </c>
      <c r="CPB285" s="3">
        <v>93205</v>
      </c>
      <c r="CPC285" s="3">
        <v>93205</v>
      </c>
      <c r="CPD285" s="3">
        <v>93205</v>
      </c>
      <c r="CPE285" s="3">
        <v>93205</v>
      </c>
      <c r="CPF285" s="3">
        <v>93205</v>
      </c>
      <c r="CPG285" s="3">
        <v>93205</v>
      </c>
      <c r="CPH285" s="3">
        <v>93205</v>
      </c>
      <c r="CPI285" s="3">
        <v>93205</v>
      </c>
      <c r="CPJ285" s="3">
        <v>93205</v>
      </c>
      <c r="CPK285" s="3">
        <v>93205</v>
      </c>
      <c r="CPL285" s="3">
        <v>93205</v>
      </c>
      <c r="CPM285" s="3">
        <v>93205</v>
      </c>
      <c r="CPN285" s="3">
        <v>93205</v>
      </c>
      <c r="CPO285" s="3">
        <v>93205</v>
      </c>
      <c r="CPP285" s="3">
        <v>93205</v>
      </c>
      <c r="CPQ285" s="3">
        <v>93205</v>
      </c>
      <c r="CPR285" s="3">
        <v>93205</v>
      </c>
      <c r="CPS285" s="3">
        <v>93205</v>
      </c>
      <c r="CPT285" s="3">
        <v>93205</v>
      </c>
      <c r="CPU285" s="3">
        <v>93205</v>
      </c>
      <c r="CPV285" s="3">
        <v>93205</v>
      </c>
      <c r="CPW285" s="3">
        <v>93205</v>
      </c>
      <c r="CPX285" s="3">
        <v>93205</v>
      </c>
      <c r="CPY285" s="3">
        <v>93205</v>
      </c>
      <c r="CPZ285" s="3">
        <v>93205</v>
      </c>
      <c r="CQA285" s="3">
        <v>93205</v>
      </c>
      <c r="CQB285" s="3">
        <v>93205</v>
      </c>
      <c r="CQC285" s="3">
        <v>93205</v>
      </c>
      <c r="CQD285" s="3">
        <v>93205</v>
      </c>
      <c r="CQE285" s="3">
        <v>93205</v>
      </c>
      <c r="CQF285" s="3">
        <v>93205</v>
      </c>
      <c r="CQG285" s="3">
        <v>93205</v>
      </c>
      <c r="CQH285" s="3">
        <v>93205</v>
      </c>
      <c r="CQI285" s="3">
        <v>93205</v>
      </c>
      <c r="CQJ285" s="3">
        <v>93205</v>
      </c>
      <c r="CQK285" s="3">
        <v>93205</v>
      </c>
      <c r="CQL285" s="3">
        <v>93205</v>
      </c>
      <c r="CQM285" s="3">
        <v>93205</v>
      </c>
      <c r="CQN285" s="3">
        <v>93205</v>
      </c>
      <c r="CQO285" s="3">
        <v>93205</v>
      </c>
      <c r="CQP285" s="3">
        <v>93205</v>
      </c>
      <c r="CQQ285" s="3">
        <v>93205</v>
      </c>
      <c r="CQR285" s="3">
        <v>93205</v>
      </c>
      <c r="CQS285" s="3">
        <v>93205</v>
      </c>
      <c r="CQT285" s="3">
        <v>93205</v>
      </c>
      <c r="CQU285" s="3">
        <v>93205</v>
      </c>
      <c r="CQV285" s="3">
        <v>93205</v>
      </c>
      <c r="CQW285" s="3">
        <v>93205</v>
      </c>
      <c r="CQX285" s="3">
        <v>93205</v>
      </c>
      <c r="CQY285" s="3">
        <v>93205</v>
      </c>
      <c r="CQZ285" s="3">
        <v>93205</v>
      </c>
      <c r="CRA285" s="3">
        <v>93205</v>
      </c>
      <c r="CRB285" s="3">
        <v>93205</v>
      </c>
      <c r="CRC285" s="3">
        <v>93205</v>
      </c>
      <c r="CRD285" s="3">
        <v>93205</v>
      </c>
      <c r="CRE285" s="3">
        <v>93205</v>
      </c>
      <c r="CRF285" s="3">
        <v>93205</v>
      </c>
      <c r="CRG285" s="3">
        <v>93205</v>
      </c>
      <c r="CRH285" s="3">
        <v>93205</v>
      </c>
      <c r="CRI285" s="3">
        <v>93205</v>
      </c>
      <c r="CRJ285" s="3">
        <v>93205</v>
      </c>
      <c r="CRK285" s="3">
        <v>93205</v>
      </c>
      <c r="CRL285" s="3">
        <v>93205</v>
      </c>
      <c r="CRM285" s="3">
        <v>93205</v>
      </c>
      <c r="CRN285" s="3">
        <v>93205</v>
      </c>
      <c r="CRO285" s="3">
        <v>93205</v>
      </c>
      <c r="CRP285" s="3">
        <v>93205</v>
      </c>
      <c r="CRQ285" s="3">
        <v>93205</v>
      </c>
      <c r="CRR285" s="3">
        <v>93205</v>
      </c>
      <c r="CRS285" s="3">
        <v>93205</v>
      </c>
      <c r="CRT285" s="3">
        <v>93205</v>
      </c>
      <c r="CRU285" s="3">
        <v>93205</v>
      </c>
      <c r="CRV285" s="3">
        <v>93205</v>
      </c>
      <c r="CRW285" s="3">
        <v>93205</v>
      </c>
      <c r="CRX285" s="3">
        <v>93205</v>
      </c>
      <c r="CRY285" s="3">
        <v>93205</v>
      </c>
      <c r="CRZ285" s="3">
        <v>93205</v>
      </c>
      <c r="CSA285" s="3">
        <v>93205</v>
      </c>
      <c r="CSB285" s="3">
        <v>93205</v>
      </c>
      <c r="CSC285" s="3">
        <v>93205</v>
      </c>
      <c r="CSD285" s="3">
        <v>93205</v>
      </c>
      <c r="CSE285" s="3">
        <v>93205</v>
      </c>
      <c r="CSF285" s="3">
        <v>93205</v>
      </c>
      <c r="CSG285" s="3">
        <v>93205</v>
      </c>
      <c r="CSH285" s="3">
        <v>93205</v>
      </c>
      <c r="CSI285" s="3">
        <v>93205</v>
      </c>
      <c r="CSJ285" s="3">
        <v>93205</v>
      </c>
      <c r="CSK285" s="3">
        <v>93205</v>
      </c>
      <c r="CSL285" s="3">
        <v>93205</v>
      </c>
      <c r="CSM285" s="3">
        <v>93205</v>
      </c>
      <c r="CSN285" s="3">
        <v>93205</v>
      </c>
      <c r="CSO285" s="3">
        <v>93205</v>
      </c>
      <c r="CSP285" s="3">
        <v>93205</v>
      </c>
      <c r="CSQ285" s="3">
        <v>93205</v>
      </c>
      <c r="CSR285" s="3">
        <v>93205</v>
      </c>
      <c r="CSS285" s="3">
        <v>93205</v>
      </c>
      <c r="CST285" s="3">
        <v>93205</v>
      </c>
      <c r="CSU285" s="3">
        <v>93205</v>
      </c>
      <c r="CSV285" s="3">
        <v>93205</v>
      </c>
      <c r="CSW285" s="3">
        <v>93205</v>
      </c>
      <c r="CSX285" s="3">
        <v>93205</v>
      </c>
      <c r="CSY285" s="3">
        <v>93205</v>
      </c>
      <c r="CSZ285" s="3">
        <v>93205</v>
      </c>
      <c r="CTA285" s="3">
        <v>93205</v>
      </c>
      <c r="CTB285" s="3">
        <v>93205</v>
      </c>
      <c r="CTC285" s="3">
        <v>93205</v>
      </c>
      <c r="CTD285" s="3">
        <v>93205</v>
      </c>
      <c r="CTE285" s="3">
        <v>93205</v>
      </c>
      <c r="CTF285" s="3">
        <v>93205</v>
      </c>
      <c r="CTG285" s="3">
        <v>93205</v>
      </c>
      <c r="CTH285" s="3">
        <v>93205</v>
      </c>
      <c r="CTI285" s="3">
        <v>93205</v>
      </c>
      <c r="CTJ285" s="3">
        <v>93205</v>
      </c>
      <c r="CTK285" s="3">
        <v>93205</v>
      </c>
      <c r="CTL285" s="3">
        <v>93205</v>
      </c>
      <c r="CTM285" s="3">
        <v>93205</v>
      </c>
      <c r="CTN285" s="3">
        <v>93205</v>
      </c>
      <c r="CTO285" s="3">
        <v>93205</v>
      </c>
      <c r="CTP285" s="3">
        <v>93205</v>
      </c>
      <c r="CTQ285" s="3">
        <v>93205</v>
      </c>
      <c r="CTR285" s="3">
        <v>93205</v>
      </c>
      <c r="CTS285" s="3">
        <v>93205</v>
      </c>
      <c r="CTT285" s="3">
        <v>93205</v>
      </c>
      <c r="CTU285" s="3">
        <v>93205</v>
      </c>
      <c r="CTV285" s="3">
        <v>93205</v>
      </c>
      <c r="CTW285" s="3">
        <v>93205</v>
      </c>
      <c r="CTX285" s="3">
        <v>93205</v>
      </c>
      <c r="CTY285" s="3">
        <v>93205</v>
      </c>
      <c r="CTZ285" s="3">
        <v>93205</v>
      </c>
      <c r="CUA285" s="3">
        <v>93205</v>
      </c>
      <c r="CUB285" s="3">
        <v>93205</v>
      </c>
      <c r="CUC285" s="3">
        <v>93205</v>
      </c>
      <c r="CUD285" s="3">
        <v>93205</v>
      </c>
      <c r="CUE285" s="3">
        <v>93205</v>
      </c>
      <c r="CUF285" s="3">
        <v>93205</v>
      </c>
      <c r="CUG285" s="3">
        <v>93205</v>
      </c>
      <c r="CUH285" s="3">
        <v>93205</v>
      </c>
      <c r="CUI285" s="3">
        <v>93205</v>
      </c>
      <c r="CUJ285" s="3">
        <v>93205</v>
      </c>
      <c r="CUK285" s="3">
        <v>93205</v>
      </c>
      <c r="CUL285" s="3">
        <v>93205</v>
      </c>
      <c r="CUM285" s="3">
        <v>93205</v>
      </c>
      <c r="CUN285" s="3">
        <v>93205</v>
      </c>
      <c r="CUO285" s="3">
        <v>93205</v>
      </c>
      <c r="CUP285" s="3">
        <v>93205</v>
      </c>
      <c r="CUQ285" s="3">
        <v>93205</v>
      </c>
      <c r="CUR285" s="3">
        <v>93205</v>
      </c>
      <c r="CUS285" s="3">
        <v>93205</v>
      </c>
      <c r="CUT285" s="3">
        <v>93205</v>
      </c>
      <c r="CUU285" s="3">
        <v>93205</v>
      </c>
      <c r="CUV285" s="3">
        <v>93205</v>
      </c>
      <c r="CUW285" s="3">
        <v>93205</v>
      </c>
      <c r="CUX285" s="3">
        <v>93205</v>
      </c>
      <c r="CUY285" s="3">
        <v>93205</v>
      </c>
      <c r="CUZ285" s="3">
        <v>93205</v>
      </c>
      <c r="CVA285" s="3">
        <v>93205</v>
      </c>
      <c r="CVB285" s="3">
        <v>93205</v>
      </c>
      <c r="CVC285" s="3">
        <v>93205</v>
      </c>
      <c r="CVD285" s="3">
        <v>93205</v>
      </c>
      <c r="CVE285" s="3">
        <v>93205</v>
      </c>
      <c r="CVF285" s="3">
        <v>93205</v>
      </c>
      <c r="CVG285" s="3">
        <v>93205</v>
      </c>
      <c r="CVH285" s="3">
        <v>93205</v>
      </c>
      <c r="CVI285" s="3">
        <v>93205</v>
      </c>
      <c r="CVJ285" s="3">
        <v>93205</v>
      </c>
      <c r="CVK285" s="3">
        <v>93205</v>
      </c>
      <c r="CVL285" s="3">
        <v>93205</v>
      </c>
      <c r="CVM285" s="3">
        <v>93205</v>
      </c>
      <c r="CVN285" s="3">
        <v>93205</v>
      </c>
      <c r="CVO285" s="3">
        <v>93205</v>
      </c>
      <c r="CVP285" s="3">
        <v>93205</v>
      </c>
      <c r="CVQ285" s="3">
        <v>93205</v>
      </c>
      <c r="CVR285" s="3">
        <v>93205</v>
      </c>
      <c r="CVS285" s="3">
        <v>93205</v>
      </c>
      <c r="CVT285" s="3">
        <v>93205</v>
      </c>
      <c r="CVU285" s="3">
        <v>93205</v>
      </c>
      <c r="CVV285" s="3">
        <v>93205</v>
      </c>
      <c r="CVW285" s="3">
        <v>93205</v>
      </c>
      <c r="CVX285" s="3">
        <v>93205</v>
      </c>
      <c r="CVY285" s="3">
        <v>93205</v>
      </c>
      <c r="CVZ285" s="3">
        <v>93205</v>
      </c>
      <c r="CWA285" s="3">
        <v>93205</v>
      </c>
      <c r="CWB285" s="3">
        <v>93205</v>
      </c>
      <c r="CWC285" s="3">
        <v>93205</v>
      </c>
      <c r="CWD285" s="3">
        <v>93205</v>
      </c>
      <c r="CWE285" s="3">
        <v>93205</v>
      </c>
      <c r="CWF285" s="3">
        <v>93205</v>
      </c>
      <c r="CWG285" s="3">
        <v>93205</v>
      </c>
      <c r="CWH285" s="3">
        <v>93205</v>
      </c>
      <c r="CWI285" s="3">
        <v>93205</v>
      </c>
      <c r="CWJ285" s="3">
        <v>93205</v>
      </c>
      <c r="CWK285" s="3">
        <v>93205</v>
      </c>
      <c r="CWL285" s="3">
        <v>93205</v>
      </c>
      <c r="CWM285" s="3">
        <v>93205</v>
      </c>
      <c r="CWN285" s="3">
        <v>93205</v>
      </c>
      <c r="CWO285" s="3">
        <v>93205</v>
      </c>
      <c r="CWP285" s="3">
        <v>93205</v>
      </c>
      <c r="CWQ285" s="3">
        <v>93205</v>
      </c>
      <c r="CWR285" s="3">
        <v>93205</v>
      </c>
      <c r="CWS285" s="3">
        <v>93205</v>
      </c>
      <c r="CWT285" s="3">
        <v>93205</v>
      </c>
      <c r="CWU285" s="3">
        <v>93205</v>
      </c>
      <c r="CWV285" s="3">
        <v>93205</v>
      </c>
      <c r="CWW285" s="3">
        <v>93205</v>
      </c>
      <c r="CWX285" s="3">
        <v>93205</v>
      </c>
      <c r="CWY285" s="3">
        <v>93205</v>
      </c>
      <c r="CWZ285" s="3">
        <v>93205</v>
      </c>
      <c r="CXA285" s="3">
        <v>93205</v>
      </c>
      <c r="CXB285" s="3">
        <v>93205</v>
      </c>
      <c r="CXC285" s="3">
        <v>93205</v>
      </c>
      <c r="CXD285" s="3">
        <v>93205</v>
      </c>
      <c r="CXE285" s="3">
        <v>93205</v>
      </c>
      <c r="CXF285" s="3">
        <v>93205</v>
      </c>
      <c r="CXG285" s="3">
        <v>93205</v>
      </c>
      <c r="CXH285" s="3">
        <v>93205</v>
      </c>
      <c r="CXI285" s="3">
        <v>93205</v>
      </c>
      <c r="CXJ285" s="3">
        <v>93205</v>
      </c>
      <c r="CXK285" s="3">
        <v>93205</v>
      </c>
      <c r="CXL285" s="3">
        <v>93205</v>
      </c>
      <c r="CXM285" s="3">
        <v>93205</v>
      </c>
      <c r="CXN285" s="3">
        <v>93205</v>
      </c>
      <c r="CXO285" s="3">
        <v>93205</v>
      </c>
      <c r="CXP285" s="3">
        <v>93205</v>
      </c>
      <c r="CXQ285" s="3">
        <v>93205</v>
      </c>
      <c r="CXR285" s="3">
        <v>93205</v>
      </c>
      <c r="CXS285" s="3">
        <v>93205</v>
      </c>
      <c r="CXT285" s="3">
        <v>93205</v>
      </c>
      <c r="CXU285" s="3">
        <v>93205</v>
      </c>
      <c r="CXV285" s="3">
        <v>93205</v>
      </c>
      <c r="CXW285" s="3">
        <v>93205</v>
      </c>
      <c r="CXX285" s="3">
        <v>93205</v>
      </c>
      <c r="CXY285" s="3">
        <v>93205</v>
      </c>
      <c r="CXZ285" s="3">
        <v>93205</v>
      </c>
      <c r="CYA285" s="3">
        <v>93205</v>
      </c>
      <c r="CYB285" s="3">
        <v>93205</v>
      </c>
      <c r="CYC285" s="3">
        <v>93205</v>
      </c>
      <c r="CYD285" s="3">
        <v>93205</v>
      </c>
      <c r="CYE285" s="3">
        <v>93205</v>
      </c>
      <c r="CYF285" s="3">
        <v>93205</v>
      </c>
      <c r="CYG285" s="3">
        <v>93205</v>
      </c>
      <c r="CYH285" s="3">
        <v>93205</v>
      </c>
      <c r="CYI285" s="3">
        <v>93205</v>
      </c>
      <c r="CYJ285" s="3">
        <v>93205</v>
      </c>
      <c r="CYK285" s="3">
        <v>93205</v>
      </c>
      <c r="CYL285" s="3">
        <v>93205</v>
      </c>
      <c r="CYM285" s="3">
        <v>93205</v>
      </c>
      <c r="CYN285" s="3">
        <v>93205</v>
      </c>
      <c r="CYO285" s="3">
        <v>93205</v>
      </c>
      <c r="CYP285" s="3">
        <v>93205</v>
      </c>
      <c r="CYQ285" s="3">
        <v>93205</v>
      </c>
      <c r="CYR285" s="3">
        <v>93205</v>
      </c>
      <c r="CYS285" s="3">
        <v>93205</v>
      </c>
      <c r="CYT285" s="3">
        <v>93205</v>
      </c>
      <c r="CYU285" s="3">
        <v>93205</v>
      </c>
      <c r="CYV285" s="3">
        <v>93205</v>
      </c>
      <c r="CYW285" s="3">
        <v>93205</v>
      </c>
      <c r="CYX285" s="3">
        <v>93205</v>
      </c>
      <c r="CYY285" s="3">
        <v>93205</v>
      </c>
      <c r="CYZ285" s="3">
        <v>93205</v>
      </c>
      <c r="CZA285" s="3">
        <v>93205</v>
      </c>
      <c r="CZB285" s="3">
        <v>93205</v>
      </c>
      <c r="CZC285" s="3">
        <v>93205</v>
      </c>
      <c r="CZD285" s="3">
        <v>93205</v>
      </c>
      <c r="CZE285" s="3">
        <v>93205</v>
      </c>
      <c r="CZF285" s="3">
        <v>93205</v>
      </c>
      <c r="CZG285" s="3">
        <v>93205</v>
      </c>
      <c r="CZH285" s="3">
        <v>93205</v>
      </c>
      <c r="CZI285" s="3">
        <v>93205</v>
      </c>
      <c r="CZJ285" s="3">
        <v>93205</v>
      </c>
      <c r="CZK285" s="3">
        <v>93205</v>
      </c>
      <c r="CZL285" s="3">
        <v>93205</v>
      </c>
      <c r="CZM285" s="3">
        <v>93205</v>
      </c>
      <c r="CZN285" s="3">
        <v>93205</v>
      </c>
      <c r="CZO285" s="3">
        <v>93205</v>
      </c>
      <c r="CZP285" s="3">
        <v>93205</v>
      </c>
      <c r="CZQ285" s="3">
        <v>93205</v>
      </c>
      <c r="CZR285" s="3">
        <v>93205</v>
      </c>
      <c r="CZS285" s="3">
        <v>93205</v>
      </c>
      <c r="CZT285" s="3">
        <v>93205</v>
      </c>
      <c r="CZU285" s="3">
        <v>93205</v>
      </c>
      <c r="CZV285" s="3">
        <v>93205</v>
      </c>
      <c r="CZW285" s="3">
        <v>93205</v>
      </c>
      <c r="CZX285" s="3">
        <v>93205</v>
      </c>
      <c r="CZY285" s="3">
        <v>93205</v>
      </c>
      <c r="CZZ285" s="3">
        <v>93205</v>
      </c>
      <c r="DAA285" s="3">
        <v>93205</v>
      </c>
      <c r="DAB285" s="3">
        <v>93205</v>
      </c>
      <c r="DAC285" s="3">
        <v>93205</v>
      </c>
      <c r="DAD285" s="3">
        <v>93205</v>
      </c>
      <c r="DAE285" s="3">
        <v>93205</v>
      </c>
      <c r="DAF285" s="3">
        <v>93205</v>
      </c>
      <c r="DAG285" s="3">
        <v>93205</v>
      </c>
      <c r="DAH285" s="3">
        <v>93205</v>
      </c>
      <c r="DAI285" s="3">
        <v>93205</v>
      </c>
      <c r="DAJ285" s="3">
        <v>93205</v>
      </c>
      <c r="DAK285" s="3">
        <v>93205</v>
      </c>
      <c r="DAL285" s="3">
        <v>93205</v>
      </c>
      <c r="DAM285" s="3">
        <v>93205</v>
      </c>
      <c r="DAN285" s="3">
        <v>93205</v>
      </c>
      <c r="DAO285" s="3">
        <v>93205</v>
      </c>
      <c r="DAP285" s="3">
        <v>93205</v>
      </c>
      <c r="DAQ285" s="3">
        <v>93205</v>
      </c>
      <c r="DAR285" s="3">
        <v>93205</v>
      </c>
      <c r="DAS285" s="3">
        <v>93205</v>
      </c>
      <c r="DAT285" s="3">
        <v>93205</v>
      </c>
      <c r="DAU285" s="3">
        <v>93205</v>
      </c>
      <c r="DAV285" s="3">
        <v>93205</v>
      </c>
      <c r="DAW285" s="3">
        <v>93205</v>
      </c>
      <c r="DAX285" s="3">
        <v>93205</v>
      </c>
      <c r="DAY285" s="3">
        <v>93205</v>
      </c>
      <c r="DAZ285" s="3">
        <v>93205</v>
      </c>
      <c r="DBA285" s="3">
        <v>93205</v>
      </c>
      <c r="DBB285" s="3">
        <v>93205</v>
      </c>
      <c r="DBC285" s="3">
        <v>93205</v>
      </c>
      <c r="DBD285" s="3">
        <v>93205</v>
      </c>
      <c r="DBE285" s="3">
        <v>93205</v>
      </c>
      <c r="DBF285" s="3">
        <v>93205</v>
      </c>
      <c r="DBG285" s="3">
        <v>93205</v>
      </c>
      <c r="DBH285" s="3">
        <v>93205</v>
      </c>
      <c r="DBI285" s="3">
        <v>93205</v>
      </c>
      <c r="DBJ285" s="3">
        <v>93205</v>
      </c>
      <c r="DBK285" s="3">
        <v>93205</v>
      </c>
      <c r="DBL285" s="3">
        <v>93205</v>
      </c>
      <c r="DBM285" s="3">
        <v>93205</v>
      </c>
      <c r="DBN285" s="3">
        <v>93205</v>
      </c>
      <c r="DBO285" s="3">
        <v>93205</v>
      </c>
      <c r="DBP285" s="3">
        <v>93205</v>
      </c>
      <c r="DBQ285" s="3">
        <v>93205</v>
      </c>
      <c r="DBR285" s="3">
        <v>93205</v>
      </c>
      <c r="DBS285" s="3">
        <v>93205</v>
      </c>
      <c r="DBT285" s="3">
        <v>93205</v>
      </c>
      <c r="DBU285" s="3">
        <v>93205</v>
      </c>
      <c r="DBV285" s="3">
        <v>93205</v>
      </c>
      <c r="DBW285" s="3">
        <v>93205</v>
      </c>
      <c r="DBX285" s="3">
        <v>93205</v>
      </c>
      <c r="DBY285" s="3">
        <v>93205</v>
      </c>
      <c r="DBZ285" s="3">
        <v>93205</v>
      </c>
      <c r="DCA285" s="3">
        <v>93205</v>
      </c>
      <c r="DCB285" s="3">
        <v>93205</v>
      </c>
      <c r="DCC285" s="3">
        <v>93205</v>
      </c>
      <c r="DCD285" s="3">
        <v>93205</v>
      </c>
      <c r="DCE285" s="3">
        <v>93205</v>
      </c>
      <c r="DCF285" s="3">
        <v>93205</v>
      </c>
      <c r="DCG285" s="3">
        <v>93205</v>
      </c>
      <c r="DCH285" s="3">
        <v>93205</v>
      </c>
      <c r="DCI285" s="3">
        <v>93205</v>
      </c>
      <c r="DCJ285" s="3">
        <v>93205</v>
      </c>
      <c r="DCK285" s="3">
        <v>93205</v>
      </c>
      <c r="DCL285" s="3">
        <v>93205</v>
      </c>
      <c r="DCM285" s="3">
        <v>93205</v>
      </c>
      <c r="DCN285" s="3">
        <v>93205</v>
      </c>
      <c r="DCO285" s="3">
        <v>93205</v>
      </c>
      <c r="DCP285" s="3">
        <v>93205</v>
      </c>
      <c r="DCQ285" s="3">
        <v>93205</v>
      </c>
      <c r="DCR285" s="3">
        <v>93205</v>
      </c>
      <c r="DCS285" s="3">
        <v>93205</v>
      </c>
      <c r="DCT285" s="3">
        <v>93205</v>
      </c>
      <c r="DCU285" s="3">
        <v>93205</v>
      </c>
      <c r="DCV285" s="3">
        <v>93205</v>
      </c>
      <c r="DCW285" s="3">
        <v>93205</v>
      </c>
      <c r="DCX285" s="3">
        <v>93205</v>
      </c>
      <c r="DCY285" s="3">
        <v>93205</v>
      </c>
      <c r="DCZ285" s="3">
        <v>93205</v>
      </c>
      <c r="DDA285" s="3">
        <v>93205</v>
      </c>
      <c r="DDB285" s="3">
        <v>93205</v>
      </c>
      <c r="DDC285" s="3">
        <v>93205</v>
      </c>
      <c r="DDD285" s="3">
        <v>93205</v>
      </c>
      <c r="DDE285" s="3">
        <v>93205</v>
      </c>
      <c r="DDF285" s="3">
        <v>93205</v>
      </c>
      <c r="DDG285" s="3">
        <v>93205</v>
      </c>
      <c r="DDH285" s="3">
        <v>93205</v>
      </c>
      <c r="DDI285" s="3">
        <v>93205</v>
      </c>
      <c r="DDJ285" s="3">
        <v>93205</v>
      </c>
      <c r="DDK285" s="3">
        <v>93205</v>
      </c>
      <c r="DDL285" s="3">
        <v>93205</v>
      </c>
      <c r="DDM285" s="3">
        <v>93205</v>
      </c>
      <c r="DDN285" s="3">
        <v>93205</v>
      </c>
      <c r="DDO285" s="3">
        <v>93205</v>
      </c>
      <c r="DDP285" s="3">
        <v>93205</v>
      </c>
      <c r="DDQ285" s="3">
        <v>93205</v>
      </c>
      <c r="DDR285" s="3">
        <v>93205</v>
      </c>
      <c r="DDS285" s="3">
        <v>93205</v>
      </c>
      <c r="DDT285" s="3">
        <v>93205</v>
      </c>
      <c r="DDU285" s="3">
        <v>93205</v>
      </c>
      <c r="DDV285" s="3">
        <v>93205</v>
      </c>
      <c r="DDW285" s="3">
        <v>93205</v>
      </c>
      <c r="DDX285" s="3">
        <v>93205</v>
      </c>
      <c r="DDY285" s="3">
        <v>93205</v>
      </c>
      <c r="DDZ285" s="3">
        <v>93205</v>
      </c>
      <c r="DEA285" s="3">
        <v>93205</v>
      </c>
      <c r="DEB285" s="3">
        <v>93205</v>
      </c>
      <c r="DEC285" s="3">
        <v>93205</v>
      </c>
      <c r="DED285" s="3">
        <v>93205</v>
      </c>
      <c r="DEE285" s="3">
        <v>93205</v>
      </c>
      <c r="DEF285" s="3">
        <v>93205</v>
      </c>
      <c r="DEG285" s="3">
        <v>93205</v>
      </c>
      <c r="DEH285" s="3">
        <v>93205</v>
      </c>
      <c r="DEI285" s="3">
        <v>93205</v>
      </c>
      <c r="DEJ285" s="3">
        <v>93205</v>
      </c>
      <c r="DEK285" s="3">
        <v>93205</v>
      </c>
      <c r="DEL285" s="3">
        <v>93205</v>
      </c>
      <c r="DEM285" s="3">
        <v>93205</v>
      </c>
      <c r="DEN285" s="3">
        <v>93205</v>
      </c>
      <c r="DEO285" s="3">
        <v>93205</v>
      </c>
      <c r="DEP285" s="3">
        <v>93205</v>
      </c>
      <c r="DEQ285" s="3">
        <v>93205</v>
      </c>
      <c r="DER285" s="3">
        <v>93205</v>
      </c>
      <c r="DES285" s="3">
        <v>93205</v>
      </c>
      <c r="DET285" s="3">
        <v>93205</v>
      </c>
      <c r="DEU285" s="3">
        <v>93205</v>
      </c>
      <c r="DEV285" s="3">
        <v>93205</v>
      </c>
      <c r="DEW285" s="3">
        <v>93205</v>
      </c>
      <c r="DEX285" s="3">
        <v>93205</v>
      </c>
      <c r="DEY285" s="3">
        <v>93205</v>
      </c>
      <c r="DEZ285" s="3">
        <v>93205</v>
      </c>
      <c r="DFA285" s="3">
        <v>93205</v>
      </c>
      <c r="DFB285" s="3">
        <v>93205</v>
      </c>
      <c r="DFC285" s="3">
        <v>93205</v>
      </c>
      <c r="DFD285" s="3">
        <v>93205</v>
      </c>
      <c r="DFE285" s="3">
        <v>93205</v>
      </c>
      <c r="DFF285" s="3">
        <v>93205</v>
      </c>
      <c r="DFG285" s="3">
        <v>93205</v>
      </c>
      <c r="DFH285" s="3">
        <v>93205</v>
      </c>
      <c r="DFI285" s="3">
        <v>93205</v>
      </c>
      <c r="DFJ285" s="3">
        <v>93205</v>
      </c>
      <c r="DFK285" s="3">
        <v>93205</v>
      </c>
      <c r="DFL285" s="3">
        <v>93205</v>
      </c>
      <c r="DFM285" s="3">
        <v>93205</v>
      </c>
      <c r="DFN285" s="3">
        <v>93205</v>
      </c>
      <c r="DFO285" s="3">
        <v>93205</v>
      </c>
      <c r="DFP285" s="3">
        <v>93205</v>
      </c>
      <c r="DFQ285" s="3">
        <v>93205</v>
      </c>
      <c r="DFR285" s="3">
        <v>93205</v>
      </c>
      <c r="DFS285" s="3">
        <v>93205</v>
      </c>
      <c r="DFT285" s="3">
        <v>93205</v>
      </c>
      <c r="DFU285" s="3">
        <v>93205</v>
      </c>
      <c r="DFV285" s="3">
        <v>93205</v>
      </c>
      <c r="DFW285" s="3">
        <v>93205</v>
      </c>
      <c r="DFX285" s="3">
        <v>93205</v>
      </c>
      <c r="DFY285" s="3">
        <v>93205</v>
      </c>
      <c r="DFZ285" s="3">
        <v>93205</v>
      </c>
      <c r="DGA285" s="3">
        <v>93205</v>
      </c>
      <c r="DGB285" s="3">
        <v>93205</v>
      </c>
      <c r="DGC285" s="3">
        <v>93205</v>
      </c>
      <c r="DGD285" s="3">
        <v>93205</v>
      </c>
      <c r="DGE285" s="3">
        <v>93205</v>
      </c>
      <c r="DGF285" s="3">
        <v>93205</v>
      </c>
      <c r="DGG285" s="3">
        <v>93205</v>
      </c>
      <c r="DGH285" s="3">
        <v>93205</v>
      </c>
      <c r="DGI285" s="3">
        <v>93205</v>
      </c>
      <c r="DGJ285" s="3">
        <v>93205</v>
      </c>
      <c r="DGK285" s="3">
        <v>93205</v>
      </c>
      <c r="DGL285" s="3">
        <v>93205</v>
      </c>
      <c r="DGM285" s="3">
        <v>93205</v>
      </c>
      <c r="DGN285" s="3">
        <v>93205</v>
      </c>
      <c r="DGO285" s="3">
        <v>93205</v>
      </c>
      <c r="DGP285" s="3">
        <v>93205</v>
      </c>
      <c r="DGQ285" s="3">
        <v>93205</v>
      </c>
      <c r="DGR285" s="3">
        <v>93205</v>
      </c>
      <c r="DGS285" s="3">
        <v>93205</v>
      </c>
      <c r="DGT285" s="3">
        <v>93205</v>
      </c>
      <c r="DGU285" s="3">
        <v>93205</v>
      </c>
      <c r="DGV285" s="3">
        <v>93205</v>
      </c>
      <c r="DGW285" s="3">
        <v>93205</v>
      </c>
      <c r="DGX285" s="3">
        <v>93205</v>
      </c>
      <c r="DGY285" s="3">
        <v>93205</v>
      </c>
      <c r="DGZ285" s="3">
        <v>93205</v>
      </c>
      <c r="DHA285" s="3">
        <v>93205</v>
      </c>
      <c r="DHB285" s="3">
        <v>93205</v>
      </c>
      <c r="DHC285" s="3">
        <v>93205</v>
      </c>
      <c r="DHD285" s="3">
        <v>93205</v>
      </c>
      <c r="DHE285" s="3">
        <v>93205</v>
      </c>
      <c r="DHF285" s="3">
        <v>93205</v>
      </c>
      <c r="DHG285" s="3">
        <v>93205</v>
      </c>
      <c r="DHH285" s="3">
        <v>93205</v>
      </c>
      <c r="DHI285" s="3">
        <v>93205</v>
      </c>
      <c r="DHJ285" s="3">
        <v>93205</v>
      </c>
      <c r="DHK285" s="3">
        <v>93205</v>
      </c>
      <c r="DHL285" s="3">
        <v>93205</v>
      </c>
      <c r="DHM285" s="3">
        <v>93205</v>
      </c>
      <c r="DHN285" s="3">
        <v>93205</v>
      </c>
      <c r="DHO285" s="3">
        <v>93205</v>
      </c>
      <c r="DHP285" s="3">
        <v>93205</v>
      </c>
      <c r="DHQ285" s="3">
        <v>93205</v>
      </c>
      <c r="DHR285" s="3">
        <v>93205</v>
      </c>
      <c r="DHS285" s="3">
        <v>93205</v>
      </c>
      <c r="DHT285" s="3">
        <v>93205</v>
      </c>
      <c r="DHU285" s="3">
        <v>93205</v>
      </c>
      <c r="DHV285" s="3">
        <v>93205</v>
      </c>
      <c r="DHW285" s="3">
        <v>93205</v>
      </c>
      <c r="DHX285" s="3">
        <v>93205</v>
      </c>
      <c r="DHY285" s="3">
        <v>93205</v>
      </c>
      <c r="DHZ285" s="3">
        <v>93205</v>
      </c>
      <c r="DIA285" s="3">
        <v>93205</v>
      </c>
      <c r="DIB285" s="3">
        <v>93205</v>
      </c>
      <c r="DIC285" s="3">
        <v>93205</v>
      </c>
      <c r="DID285" s="3">
        <v>93205</v>
      </c>
      <c r="DIE285" s="3">
        <v>93205</v>
      </c>
      <c r="DIF285" s="3">
        <v>93205</v>
      </c>
      <c r="DIG285" s="3">
        <v>93205</v>
      </c>
      <c r="DIH285" s="3">
        <v>93205</v>
      </c>
      <c r="DII285" s="3">
        <v>93205</v>
      </c>
      <c r="DIJ285" s="3">
        <v>93205</v>
      </c>
      <c r="DIK285" s="3">
        <v>93205</v>
      </c>
      <c r="DIL285" s="3">
        <v>93205</v>
      </c>
      <c r="DIM285" s="3">
        <v>93205</v>
      </c>
      <c r="DIN285" s="3">
        <v>93205</v>
      </c>
      <c r="DIO285" s="3">
        <v>93205</v>
      </c>
      <c r="DIP285" s="3">
        <v>93205</v>
      </c>
      <c r="DIQ285" s="3">
        <v>93205</v>
      </c>
      <c r="DIR285" s="3">
        <v>93205</v>
      </c>
      <c r="DIS285" s="3">
        <v>93205</v>
      </c>
      <c r="DIT285" s="3">
        <v>93205</v>
      </c>
      <c r="DIU285" s="3">
        <v>93205</v>
      </c>
      <c r="DIV285" s="3">
        <v>93205</v>
      </c>
      <c r="DIW285" s="3">
        <v>93205</v>
      </c>
      <c r="DIX285" s="3">
        <v>93205</v>
      </c>
      <c r="DIY285" s="3">
        <v>93205</v>
      </c>
      <c r="DIZ285" s="3">
        <v>93205</v>
      </c>
      <c r="DJA285" s="3">
        <v>93205</v>
      </c>
      <c r="DJB285" s="3">
        <v>93205</v>
      </c>
      <c r="DJC285" s="3">
        <v>93205</v>
      </c>
      <c r="DJD285" s="3">
        <v>93205</v>
      </c>
      <c r="DJE285" s="3">
        <v>93205</v>
      </c>
      <c r="DJF285" s="3">
        <v>93205</v>
      </c>
      <c r="DJG285" s="3">
        <v>93205</v>
      </c>
      <c r="DJH285" s="3">
        <v>93205</v>
      </c>
      <c r="DJI285" s="3">
        <v>93205</v>
      </c>
      <c r="DJJ285" s="3">
        <v>93205</v>
      </c>
      <c r="DJK285" s="3">
        <v>93205</v>
      </c>
      <c r="DJL285" s="3">
        <v>93205</v>
      </c>
      <c r="DJM285" s="3">
        <v>93205</v>
      </c>
      <c r="DJN285" s="3">
        <v>93205</v>
      </c>
      <c r="DJO285" s="3">
        <v>93205</v>
      </c>
      <c r="DJP285" s="3">
        <v>93205</v>
      </c>
      <c r="DJQ285" s="3">
        <v>93205</v>
      </c>
      <c r="DJR285" s="3">
        <v>93205</v>
      </c>
      <c r="DJS285" s="3">
        <v>93205</v>
      </c>
      <c r="DJT285" s="3">
        <v>93205</v>
      </c>
      <c r="DJU285" s="3">
        <v>93205</v>
      </c>
      <c r="DJV285" s="3">
        <v>93205</v>
      </c>
      <c r="DJW285" s="3">
        <v>93205</v>
      </c>
      <c r="DJX285" s="3">
        <v>93205</v>
      </c>
      <c r="DJY285" s="3">
        <v>93205</v>
      </c>
      <c r="DJZ285" s="3">
        <v>93205</v>
      </c>
      <c r="DKA285" s="3">
        <v>93205</v>
      </c>
      <c r="DKB285" s="3">
        <v>93205</v>
      </c>
      <c r="DKC285" s="3">
        <v>93205</v>
      </c>
      <c r="DKD285" s="3">
        <v>93205</v>
      </c>
      <c r="DKE285" s="3">
        <v>93205</v>
      </c>
      <c r="DKF285" s="3">
        <v>93205</v>
      </c>
      <c r="DKG285" s="3">
        <v>93205</v>
      </c>
      <c r="DKH285" s="3">
        <v>93205</v>
      </c>
      <c r="DKI285" s="3">
        <v>93205</v>
      </c>
      <c r="DKJ285" s="3">
        <v>93205</v>
      </c>
      <c r="DKK285" s="3">
        <v>93205</v>
      </c>
      <c r="DKL285" s="3">
        <v>93205</v>
      </c>
      <c r="DKM285" s="3">
        <v>93205</v>
      </c>
      <c r="DKN285" s="3">
        <v>93205</v>
      </c>
      <c r="DKO285" s="3">
        <v>93205</v>
      </c>
      <c r="DKP285" s="3">
        <v>93205</v>
      </c>
      <c r="DKQ285" s="3">
        <v>93205</v>
      </c>
      <c r="DKR285" s="3">
        <v>93205</v>
      </c>
      <c r="DKS285" s="3">
        <v>93205</v>
      </c>
      <c r="DKT285" s="3">
        <v>93205</v>
      </c>
      <c r="DKU285" s="3">
        <v>93205</v>
      </c>
      <c r="DKV285" s="3">
        <v>93205</v>
      </c>
      <c r="DKW285" s="3">
        <v>93205</v>
      </c>
      <c r="DKX285" s="3">
        <v>93205</v>
      </c>
      <c r="DKY285" s="3">
        <v>93205</v>
      </c>
      <c r="DKZ285" s="3">
        <v>93205</v>
      </c>
      <c r="DLA285" s="3">
        <v>93205</v>
      </c>
      <c r="DLB285" s="3">
        <v>93205</v>
      </c>
      <c r="DLC285" s="3">
        <v>93205</v>
      </c>
      <c r="DLD285" s="3">
        <v>93205</v>
      </c>
      <c r="DLE285" s="3">
        <v>93205</v>
      </c>
      <c r="DLF285" s="3">
        <v>93205</v>
      </c>
      <c r="DLG285" s="3">
        <v>93205</v>
      </c>
      <c r="DLH285" s="3">
        <v>93205</v>
      </c>
      <c r="DLI285" s="3">
        <v>93205</v>
      </c>
      <c r="DLJ285" s="3">
        <v>93205</v>
      </c>
      <c r="DLK285" s="3">
        <v>93205</v>
      </c>
      <c r="DLL285" s="3">
        <v>93205</v>
      </c>
      <c r="DLM285" s="3">
        <v>93205</v>
      </c>
      <c r="DLN285" s="3">
        <v>93205</v>
      </c>
      <c r="DLO285" s="3">
        <v>93205</v>
      </c>
      <c r="DLP285" s="3">
        <v>93205</v>
      </c>
      <c r="DLQ285" s="3">
        <v>93205</v>
      </c>
      <c r="DLR285" s="3">
        <v>93205</v>
      </c>
      <c r="DLS285" s="3">
        <v>93205</v>
      </c>
      <c r="DLT285" s="3">
        <v>93205</v>
      </c>
      <c r="DLU285" s="3">
        <v>93205</v>
      </c>
      <c r="DLV285" s="3">
        <v>93205</v>
      </c>
      <c r="DLW285" s="3">
        <v>93205</v>
      </c>
      <c r="DLX285" s="3">
        <v>93205</v>
      </c>
      <c r="DLY285" s="3">
        <v>93205</v>
      </c>
      <c r="DLZ285" s="3">
        <v>93205</v>
      </c>
      <c r="DMA285" s="3">
        <v>93205</v>
      </c>
      <c r="DMB285" s="3">
        <v>93205</v>
      </c>
      <c r="DMC285" s="3">
        <v>93205</v>
      </c>
      <c r="DMD285" s="3">
        <v>93205</v>
      </c>
      <c r="DME285" s="3">
        <v>93205</v>
      </c>
      <c r="DMF285" s="3">
        <v>93205</v>
      </c>
      <c r="DMG285" s="3">
        <v>93205</v>
      </c>
      <c r="DMH285" s="3">
        <v>93205</v>
      </c>
      <c r="DMI285" s="3">
        <v>93205</v>
      </c>
      <c r="DMJ285" s="3">
        <v>93205</v>
      </c>
      <c r="DMK285" s="3">
        <v>93205</v>
      </c>
      <c r="DML285" s="3">
        <v>93205</v>
      </c>
      <c r="DMM285" s="3">
        <v>93205</v>
      </c>
      <c r="DMN285" s="3">
        <v>93205</v>
      </c>
      <c r="DMO285" s="3">
        <v>93205</v>
      </c>
      <c r="DMP285" s="3">
        <v>93205</v>
      </c>
      <c r="DMQ285" s="3">
        <v>93205</v>
      </c>
      <c r="DMR285" s="3">
        <v>93205</v>
      </c>
      <c r="DMS285" s="3">
        <v>93205</v>
      </c>
      <c r="DMT285" s="3">
        <v>93205</v>
      </c>
      <c r="DMU285" s="3">
        <v>93205</v>
      </c>
      <c r="DMV285" s="3">
        <v>93205</v>
      </c>
      <c r="DMW285" s="3">
        <v>93205</v>
      </c>
      <c r="DMX285" s="3">
        <v>93205</v>
      </c>
      <c r="DMY285" s="3">
        <v>93205</v>
      </c>
      <c r="DMZ285" s="3">
        <v>93205</v>
      </c>
      <c r="DNA285" s="3">
        <v>93205</v>
      </c>
      <c r="DNB285" s="3">
        <v>93205</v>
      </c>
      <c r="DNC285" s="3">
        <v>93205</v>
      </c>
      <c r="DND285" s="3">
        <v>93205</v>
      </c>
      <c r="DNE285" s="3">
        <v>93205</v>
      </c>
      <c r="DNF285" s="3">
        <v>93205</v>
      </c>
      <c r="DNG285" s="3">
        <v>93205</v>
      </c>
      <c r="DNH285" s="3">
        <v>93205</v>
      </c>
      <c r="DNI285" s="3">
        <v>93205</v>
      </c>
      <c r="DNJ285" s="3">
        <v>93205</v>
      </c>
      <c r="DNK285" s="3">
        <v>93205</v>
      </c>
      <c r="DNL285" s="3">
        <v>93205</v>
      </c>
      <c r="DNM285" s="3">
        <v>93205</v>
      </c>
      <c r="DNN285" s="3">
        <v>93205</v>
      </c>
      <c r="DNO285" s="3">
        <v>93205</v>
      </c>
      <c r="DNP285" s="3">
        <v>93205</v>
      </c>
      <c r="DNQ285" s="3">
        <v>93205</v>
      </c>
      <c r="DNR285" s="3">
        <v>93205</v>
      </c>
      <c r="DNS285" s="3">
        <v>93205</v>
      </c>
      <c r="DNT285" s="3">
        <v>93205</v>
      </c>
      <c r="DNU285" s="3">
        <v>93205</v>
      </c>
      <c r="DNV285" s="3">
        <v>93205</v>
      </c>
      <c r="DNW285" s="3">
        <v>93205</v>
      </c>
      <c r="DNX285" s="3">
        <v>93205</v>
      </c>
      <c r="DNY285" s="3">
        <v>93205</v>
      </c>
      <c r="DNZ285" s="3">
        <v>93205</v>
      </c>
      <c r="DOA285" s="3">
        <v>93205</v>
      </c>
      <c r="DOB285" s="3">
        <v>93205</v>
      </c>
      <c r="DOC285" s="3">
        <v>93205</v>
      </c>
      <c r="DOD285" s="3">
        <v>93205</v>
      </c>
      <c r="DOE285" s="3">
        <v>93205</v>
      </c>
      <c r="DOF285" s="3">
        <v>93205</v>
      </c>
      <c r="DOG285" s="3">
        <v>93205</v>
      </c>
      <c r="DOH285" s="3">
        <v>93205</v>
      </c>
      <c r="DOI285" s="3">
        <v>93205</v>
      </c>
      <c r="DOJ285" s="3">
        <v>93205</v>
      </c>
      <c r="DOK285" s="3">
        <v>93205</v>
      </c>
      <c r="DOL285" s="3">
        <v>93205</v>
      </c>
      <c r="DOM285" s="3">
        <v>93205</v>
      </c>
      <c r="DON285" s="3">
        <v>93205</v>
      </c>
      <c r="DOO285" s="3">
        <v>93205</v>
      </c>
      <c r="DOP285" s="3">
        <v>93205</v>
      </c>
      <c r="DOQ285" s="3">
        <v>93205</v>
      </c>
      <c r="DOR285" s="3">
        <v>93205</v>
      </c>
      <c r="DOS285" s="3">
        <v>93205</v>
      </c>
      <c r="DOT285" s="3">
        <v>93205</v>
      </c>
      <c r="DOU285" s="3">
        <v>93205</v>
      </c>
      <c r="DOV285" s="3">
        <v>93205</v>
      </c>
      <c r="DOW285" s="3">
        <v>93205</v>
      </c>
      <c r="DOX285" s="3">
        <v>93205</v>
      </c>
      <c r="DOY285" s="3">
        <v>93205</v>
      </c>
      <c r="DOZ285" s="3">
        <v>93205</v>
      </c>
      <c r="DPA285" s="3">
        <v>93205</v>
      </c>
      <c r="DPB285" s="3">
        <v>93205</v>
      </c>
      <c r="DPC285" s="3">
        <v>93205</v>
      </c>
      <c r="DPD285" s="3">
        <v>93205</v>
      </c>
      <c r="DPE285" s="3">
        <v>93205</v>
      </c>
      <c r="DPF285" s="3">
        <v>93205</v>
      </c>
      <c r="DPG285" s="3">
        <v>93205</v>
      </c>
      <c r="DPH285" s="3">
        <v>93205</v>
      </c>
      <c r="DPI285" s="3">
        <v>93205</v>
      </c>
      <c r="DPJ285" s="3">
        <v>93205</v>
      </c>
      <c r="DPK285" s="3">
        <v>93205</v>
      </c>
      <c r="DPL285" s="3">
        <v>93205</v>
      </c>
      <c r="DPM285" s="3">
        <v>93205</v>
      </c>
      <c r="DPN285" s="3">
        <v>93205</v>
      </c>
      <c r="DPO285" s="3">
        <v>93205</v>
      </c>
      <c r="DPP285" s="3">
        <v>93205</v>
      </c>
      <c r="DPQ285" s="3">
        <v>93205</v>
      </c>
      <c r="DPR285" s="3">
        <v>93205</v>
      </c>
      <c r="DPS285" s="3">
        <v>93205</v>
      </c>
      <c r="DPT285" s="3">
        <v>93205</v>
      </c>
      <c r="DPU285" s="3">
        <v>93205</v>
      </c>
      <c r="DPV285" s="3">
        <v>93205</v>
      </c>
      <c r="DPW285" s="3">
        <v>93205</v>
      </c>
      <c r="DPX285" s="3">
        <v>93205</v>
      </c>
      <c r="DPY285" s="3">
        <v>93205</v>
      </c>
      <c r="DPZ285" s="3">
        <v>93205</v>
      </c>
      <c r="DQA285" s="3">
        <v>93205</v>
      </c>
      <c r="DQB285" s="3">
        <v>93205</v>
      </c>
      <c r="DQC285" s="3">
        <v>93205</v>
      </c>
      <c r="DQD285" s="3">
        <v>93205</v>
      </c>
      <c r="DQE285" s="3">
        <v>93205</v>
      </c>
      <c r="DQF285" s="3">
        <v>93205</v>
      </c>
      <c r="DQG285" s="3">
        <v>93205</v>
      </c>
      <c r="DQH285" s="3">
        <v>93205</v>
      </c>
      <c r="DQI285" s="3">
        <v>93205</v>
      </c>
      <c r="DQJ285" s="3">
        <v>93205</v>
      </c>
      <c r="DQK285" s="3">
        <v>93205</v>
      </c>
      <c r="DQL285" s="3">
        <v>93205</v>
      </c>
      <c r="DQM285" s="3">
        <v>93205</v>
      </c>
      <c r="DQN285" s="3">
        <v>93205</v>
      </c>
      <c r="DQO285" s="3">
        <v>93205</v>
      </c>
      <c r="DQP285" s="3">
        <v>93205</v>
      </c>
      <c r="DQQ285" s="3">
        <v>93205</v>
      </c>
      <c r="DQR285" s="3">
        <v>93205</v>
      </c>
      <c r="DQS285" s="3">
        <v>93205</v>
      </c>
      <c r="DQT285" s="3">
        <v>93205</v>
      </c>
      <c r="DQU285" s="3">
        <v>93205</v>
      </c>
      <c r="DQV285" s="3">
        <v>93205</v>
      </c>
      <c r="DQW285" s="3">
        <v>93205</v>
      </c>
      <c r="DQX285" s="3">
        <v>93205</v>
      </c>
      <c r="DQY285" s="3">
        <v>93205</v>
      </c>
      <c r="DQZ285" s="3">
        <v>93205</v>
      </c>
      <c r="DRA285" s="3">
        <v>93205</v>
      </c>
      <c r="DRB285" s="3">
        <v>93205</v>
      </c>
      <c r="DRC285" s="3">
        <v>93205</v>
      </c>
      <c r="DRD285" s="3">
        <v>93205</v>
      </c>
      <c r="DRE285" s="3">
        <v>93205</v>
      </c>
      <c r="DRF285" s="3">
        <v>93205</v>
      </c>
      <c r="DRG285" s="3">
        <v>93205</v>
      </c>
      <c r="DRH285" s="3">
        <v>93205</v>
      </c>
      <c r="DRI285" s="3">
        <v>93205</v>
      </c>
      <c r="DRJ285" s="3">
        <v>93205</v>
      </c>
      <c r="DRK285" s="3">
        <v>93205</v>
      </c>
      <c r="DRL285" s="3">
        <v>93205</v>
      </c>
      <c r="DRM285" s="3">
        <v>93205</v>
      </c>
      <c r="DRN285" s="3">
        <v>93205</v>
      </c>
      <c r="DRO285" s="3">
        <v>93205</v>
      </c>
      <c r="DRP285" s="3">
        <v>93205</v>
      </c>
      <c r="DRQ285" s="3">
        <v>93205</v>
      </c>
      <c r="DRR285" s="3">
        <v>93205</v>
      </c>
      <c r="DRS285" s="3">
        <v>93205</v>
      </c>
      <c r="DRT285" s="3">
        <v>93205</v>
      </c>
      <c r="DRU285" s="3">
        <v>93205</v>
      </c>
      <c r="DRV285" s="3">
        <v>93205</v>
      </c>
      <c r="DRW285" s="3">
        <v>93205</v>
      </c>
      <c r="DRX285" s="3">
        <v>93205</v>
      </c>
      <c r="DRY285" s="3">
        <v>93205</v>
      </c>
      <c r="DRZ285" s="3">
        <v>93205</v>
      </c>
      <c r="DSA285" s="3">
        <v>93205</v>
      </c>
      <c r="DSB285" s="3">
        <v>93205</v>
      </c>
      <c r="DSC285" s="3">
        <v>93205</v>
      </c>
      <c r="DSD285" s="3">
        <v>93205</v>
      </c>
      <c r="DSE285" s="3">
        <v>93205</v>
      </c>
      <c r="DSF285" s="3">
        <v>93205</v>
      </c>
      <c r="DSG285" s="3">
        <v>93205</v>
      </c>
      <c r="DSH285" s="3">
        <v>93205</v>
      </c>
      <c r="DSI285" s="3">
        <v>93205</v>
      </c>
      <c r="DSJ285" s="3">
        <v>93205</v>
      </c>
      <c r="DSK285" s="3">
        <v>93205</v>
      </c>
      <c r="DSL285" s="3">
        <v>93205</v>
      </c>
      <c r="DSM285" s="3">
        <v>93205</v>
      </c>
      <c r="DSN285" s="3">
        <v>93205</v>
      </c>
      <c r="DSO285" s="3">
        <v>93205</v>
      </c>
      <c r="DSP285" s="3">
        <v>93205</v>
      </c>
      <c r="DSQ285" s="3">
        <v>93205</v>
      </c>
      <c r="DSR285" s="3">
        <v>93205</v>
      </c>
      <c r="DSS285" s="3">
        <v>93205</v>
      </c>
      <c r="DST285" s="3">
        <v>93205</v>
      </c>
      <c r="DSU285" s="3">
        <v>93205</v>
      </c>
      <c r="DSV285" s="3">
        <v>93205</v>
      </c>
      <c r="DSW285" s="3">
        <v>93205</v>
      </c>
      <c r="DSX285" s="3">
        <v>93205</v>
      </c>
      <c r="DSY285" s="3">
        <v>93205</v>
      </c>
      <c r="DSZ285" s="3">
        <v>93205</v>
      </c>
      <c r="DTA285" s="3">
        <v>93205</v>
      </c>
      <c r="DTB285" s="3">
        <v>93205</v>
      </c>
      <c r="DTC285" s="3">
        <v>93205</v>
      </c>
      <c r="DTD285" s="3">
        <v>93205</v>
      </c>
      <c r="DTE285" s="3">
        <v>93205</v>
      </c>
      <c r="DTF285" s="3">
        <v>93205</v>
      </c>
      <c r="DTG285" s="3">
        <v>93205</v>
      </c>
      <c r="DTH285" s="3">
        <v>93205</v>
      </c>
      <c r="DTI285" s="3">
        <v>93205</v>
      </c>
      <c r="DTJ285" s="3">
        <v>93205</v>
      </c>
      <c r="DTK285" s="3">
        <v>93205</v>
      </c>
      <c r="DTL285" s="3">
        <v>93205</v>
      </c>
      <c r="DTM285" s="3">
        <v>93205</v>
      </c>
      <c r="DTN285" s="3">
        <v>93205</v>
      </c>
      <c r="DTO285" s="3">
        <v>93205</v>
      </c>
      <c r="DTP285" s="3">
        <v>93205</v>
      </c>
      <c r="DTQ285" s="3">
        <v>93205</v>
      </c>
      <c r="DTR285" s="3">
        <v>93205</v>
      </c>
      <c r="DTS285" s="3">
        <v>93205</v>
      </c>
      <c r="DTT285" s="3">
        <v>93205</v>
      </c>
      <c r="DTU285" s="3">
        <v>93205</v>
      </c>
      <c r="DTV285" s="3">
        <v>93205</v>
      </c>
      <c r="DTW285" s="3">
        <v>93205</v>
      </c>
      <c r="DTX285" s="3">
        <v>93205</v>
      </c>
      <c r="DTY285" s="3">
        <v>93205</v>
      </c>
      <c r="DTZ285" s="3">
        <v>93205</v>
      </c>
      <c r="DUA285" s="3">
        <v>93205</v>
      </c>
      <c r="DUB285" s="3">
        <v>93205</v>
      </c>
      <c r="DUC285" s="3">
        <v>93205</v>
      </c>
      <c r="DUD285" s="3">
        <v>93205</v>
      </c>
      <c r="DUE285" s="3">
        <v>93205</v>
      </c>
      <c r="DUF285" s="3">
        <v>93205</v>
      </c>
      <c r="DUG285" s="3">
        <v>93205</v>
      </c>
      <c r="DUH285" s="3">
        <v>93205</v>
      </c>
      <c r="DUI285" s="3">
        <v>93205</v>
      </c>
      <c r="DUJ285" s="3">
        <v>93205</v>
      </c>
      <c r="DUK285" s="3">
        <v>93205</v>
      </c>
      <c r="DUL285" s="3">
        <v>93205</v>
      </c>
      <c r="DUM285" s="3">
        <v>93205</v>
      </c>
      <c r="DUN285" s="3">
        <v>93205</v>
      </c>
      <c r="DUO285" s="3">
        <v>93205</v>
      </c>
      <c r="DUP285" s="3">
        <v>93205</v>
      </c>
      <c r="DUQ285" s="3">
        <v>93205</v>
      </c>
      <c r="DUR285" s="3">
        <v>93205</v>
      </c>
      <c r="DUS285" s="3">
        <v>93205</v>
      </c>
      <c r="DUT285" s="3">
        <v>93205</v>
      </c>
      <c r="DUU285" s="3">
        <v>93205</v>
      </c>
      <c r="DUV285" s="3">
        <v>93205</v>
      </c>
      <c r="DUW285" s="3">
        <v>93205</v>
      </c>
      <c r="DUX285" s="3">
        <v>93205</v>
      </c>
      <c r="DUY285" s="3">
        <v>93205</v>
      </c>
      <c r="DUZ285" s="3">
        <v>93205</v>
      </c>
      <c r="DVA285" s="3">
        <v>93205</v>
      </c>
      <c r="DVB285" s="3">
        <v>93205</v>
      </c>
      <c r="DVC285" s="3">
        <v>93205</v>
      </c>
      <c r="DVD285" s="3">
        <v>93205</v>
      </c>
      <c r="DVE285" s="3">
        <v>93205</v>
      </c>
      <c r="DVF285" s="3">
        <v>93205</v>
      </c>
      <c r="DVG285" s="3">
        <v>93205</v>
      </c>
      <c r="DVH285" s="3">
        <v>93205</v>
      </c>
      <c r="DVI285" s="3">
        <v>93205</v>
      </c>
      <c r="DVJ285" s="3">
        <v>93205</v>
      </c>
      <c r="DVK285" s="3">
        <v>93205</v>
      </c>
      <c r="DVL285" s="3">
        <v>93205</v>
      </c>
      <c r="DVM285" s="3">
        <v>93205</v>
      </c>
      <c r="DVN285" s="3">
        <v>93205</v>
      </c>
      <c r="DVO285" s="3">
        <v>93205</v>
      </c>
      <c r="DVP285" s="3">
        <v>93205</v>
      </c>
      <c r="DVQ285" s="3">
        <v>93205</v>
      </c>
      <c r="DVR285" s="3">
        <v>93205</v>
      </c>
      <c r="DVS285" s="3">
        <v>93205</v>
      </c>
      <c r="DVT285" s="3">
        <v>93205</v>
      </c>
      <c r="DVU285" s="3">
        <v>93205</v>
      </c>
      <c r="DVV285" s="3">
        <v>93205</v>
      </c>
      <c r="DVW285" s="3">
        <v>93205</v>
      </c>
      <c r="DVX285" s="3">
        <v>93205</v>
      </c>
      <c r="DVY285" s="3">
        <v>93205</v>
      </c>
      <c r="DVZ285" s="3">
        <v>93205</v>
      </c>
      <c r="DWA285" s="3">
        <v>93205</v>
      </c>
      <c r="DWB285" s="3">
        <v>93205</v>
      </c>
      <c r="DWC285" s="3">
        <v>93205</v>
      </c>
      <c r="DWD285" s="3">
        <v>93205</v>
      </c>
      <c r="DWE285" s="3">
        <v>93205</v>
      </c>
      <c r="DWF285" s="3">
        <v>93205</v>
      </c>
      <c r="DWG285" s="3">
        <v>93205</v>
      </c>
      <c r="DWH285" s="3">
        <v>93205</v>
      </c>
      <c r="DWI285" s="3">
        <v>93205</v>
      </c>
      <c r="DWJ285" s="3">
        <v>93205</v>
      </c>
      <c r="DWK285" s="3">
        <v>93205</v>
      </c>
      <c r="DWL285" s="3">
        <v>93205</v>
      </c>
      <c r="DWM285" s="3">
        <v>93205</v>
      </c>
      <c r="DWN285" s="3">
        <v>93205</v>
      </c>
      <c r="DWO285" s="3">
        <v>93205</v>
      </c>
      <c r="DWP285" s="3">
        <v>93205</v>
      </c>
      <c r="DWQ285" s="3">
        <v>93205</v>
      </c>
      <c r="DWR285" s="3">
        <v>93205</v>
      </c>
      <c r="DWS285" s="3">
        <v>93205</v>
      </c>
      <c r="DWT285" s="3">
        <v>93205</v>
      </c>
      <c r="DWU285" s="3">
        <v>93205</v>
      </c>
      <c r="DWV285" s="3">
        <v>93205</v>
      </c>
      <c r="DWW285" s="3">
        <v>93205</v>
      </c>
      <c r="DWX285" s="3">
        <v>93205</v>
      </c>
      <c r="DWY285" s="3">
        <v>93205</v>
      </c>
      <c r="DWZ285" s="3">
        <v>93205</v>
      </c>
      <c r="DXA285" s="3">
        <v>93205</v>
      </c>
      <c r="DXB285" s="3">
        <v>93205</v>
      </c>
      <c r="DXC285" s="3">
        <v>93205</v>
      </c>
      <c r="DXD285" s="3">
        <v>93205</v>
      </c>
      <c r="DXE285" s="3">
        <v>93205</v>
      </c>
      <c r="DXF285" s="3">
        <v>93205</v>
      </c>
      <c r="DXG285" s="3">
        <v>93205</v>
      </c>
      <c r="DXH285" s="3">
        <v>93205</v>
      </c>
      <c r="DXI285" s="3">
        <v>93205</v>
      </c>
      <c r="DXJ285" s="3">
        <v>93205</v>
      </c>
      <c r="DXK285" s="3">
        <v>93205</v>
      </c>
      <c r="DXL285" s="3">
        <v>93205</v>
      </c>
      <c r="DXM285" s="3">
        <v>93205</v>
      </c>
      <c r="DXN285" s="3">
        <v>93205</v>
      </c>
      <c r="DXO285" s="3">
        <v>93205</v>
      </c>
      <c r="DXP285" s="3">
        <v>93205</v>
      </c>
      <c r="DXQ285" s="3">
        <v>93205</v>
      </c>
      <c r="DXR285" s="3">
        <v>93205</v>
      </c>
      <c r="DXS285" s="3">
        <v>93205</v>
      </c>
      <c r="DXT285" s="3">
        <v>93205</v>
      </c>
      <c r="DXU285" s="3">
        <v>93205</v>
      </c>
      <c r="DXV285" s="3">
        <v>93205</v>
      </c>
      <c r="DXW285" s="3">
        <v>93205</v>
      </c>
      <c r="DXX285" s="3">
        <v>93205</v>
      </c>
      <c r="DXY285" s="3">
        <v>93205</v>
      </c>
      <c r="DXZ285" s="3">
        <v>93205</v>
      </c>
      <c r="DYA285" s="3">
        <v>93205</v>
      </c>
      <c r="DYB285" s="3">
        <v>93205</v>
      </c>
      <c r="DYC285" s="3">
        <v>93205</v>
      </c>
      <c r="DYD285" s="3">
        <v>93205</v>
      </c>
      <c r="DYE285" s="3">
        <v>93205</v>
      </c>
      <c r="DYF285" s="3">
        <v>93205</v>
      </c>
      <c r="DYG285" s="3">
        <v>93205</v>
      </c>
      <c r="DYH285" s="3">
        <v>93205</v>
      </c>
      <c r="DYI285" s="3">
        <v>93205</v>
      </c>
      <c r="DYJ285" s="3">
        <v>93205</v>
      </c>
      <c r="DYK285" s="3">
        <v>93205</v>
      </c>
      <c r="DYL285" s="3">
        <v>93205</v>
      </c>
      <c r="DYM285" s="3">
        <v>93205</v>
      </c>
      <c r="DYN285" s="3">
        <v>93205</v>
      </c>
      <c r="DYO285" s="3">
        <v>93205</v>
      </c>
      <c r="DYP285" s="3">
        <v>93205</v>
      </c>
      <c r="DYQ285" s="3">
        <v>93205</v>
      </c>
      <c r="DYR285" s="3">
        <v>93205</v>
      </c>
      <c r="DYS285" s="3">
        <v>93205</v>
      </c>
      <c r="DYT285" s="3">
        <v>93205</v>
      </c>
      <c r="DYU285" s="3">
        <v>93205</v>
      </c>
      <c r="DYV285" s="3">
        <v>93205</v>
      </c>
      <c r="DYW285" s="3">
        <v>93205</v>
      </c>
      <c r="DYX285" s="3">
        <v>93205</v>
      </c>
      <c r="DYY285" s="3">
        <v>93205</v>
      </c>
      <c r="DYZ285" s="3">
        <v>93205</v>
      </c>
      <c r="DZA285" s="3">
        <v>93205</v>
      </c>
      <c r="DZB285" s="3">
        <v>93205</v>
      </c>
      <c r="DZC285" s="3">
        <v>93205</v>
      </c>
      <c r="DZD285" s="3">
        <v>93205</v>
      </c>
      <c r="DZE285" s="3">
        <v>93205</v>
      </c>
      <c r="DZF285" s="3">
        <v>93205</v>
      </c>
      <c r="DZG285" s="3">
        <v>93205</v>
      </c>
      <c r="DZH285" s="3">
        <v>93205</v>
      </c>
      <c r="DZI285" s="3">
        <v>93205</v>
      </c>
      <c r="DZJ285" s="3">
        <v>93205</v>
      </c>
      <c r="DZK285" s="3">
        <v>93205</v>
      </c>
      <c r="DZL285" s="3">
        <v>93205</v>
      </c>
      <c r="DZM285" s="3">
        <v>93205</v>
      </c>
      <c r="DZN285" s="3">
        <v>93205</v>
      </c>
      <c r="DZO285" s="3">
        <v>93205</v>
      </c>
      <c r="DZP285" s="3">
        <v>93205</v>
      </c>
      <c r="DZQ285" s="3">
        <v>93205</v>
      </c>
      <c r="DZR285" s="3">
        <v>93205</v>
      </c>
      <c r="DZS285" s="3">
        <v>93205</v>
      </c>
      <c r="DZT285" s="3">
        <v>93205</v>
      </c>
      <c r="DZU285" s="3">
        <v>93205</v>
      </c>
      <c r="DZV285" s="3">
        <v>93205</v>
      </c>
      <c r="DZW285" s="3">
        <v>93205</v>
      </c>
      <c r="DZX285" s="3">
        <v>93205</v>
      </c>
      <c r="DZY285" s="3">
        <v>93205</v>
      </c>
      <c r="DZZ285" s="3">
        <v>93205</v>
      </c>
      <c r="EAA285" s="3">
        <v>93205</v>
      </c>
      <c r="EAB285" s="3">
        <v>93205</v>
      </c>
      <c r="EAC285" s="3">
        <v>93205</v>
      </c>
      <c r="EAD285" s="3">
        <v>93205</v>
      </c>
      <c r="EAE285" s="3">
        <v>93205</v>
      </c>
      <c r="EAF285" s="3">
        <v>93205</v>
      </c>
      <c r="EAG285" s="3">
        <v>93205</v>
      </c>
      <c r="EAH285" s="3">
        <v>93205</v>
      </c>
      <c r="EAI285" s="3">
        <v>93205</v>
      </c>
      <c r="EAJ285" s="3">
        <v>93205</v>
      </c>
      <c r="EAK285" s="3">
        <v>93205</v>
      </c>
      <c r="EAL285" s="3">
        <v>93205</v>
      </c>
      <c r="EAM285" s="3">
        <v>93205</v>
      </c>
      <c r="EAN285" s="3">
        <v>93205</v>
      </c>
      <c r="EAO285" s="3">
        <v>93205</v>
      </c>
      <c r="EAP285" s="3">
        <v>93205</v>
      </c>
      <c r="EAQ285" s="3">
        <v>93205</v>
      </c>
      <c r="EAR285" s="3">
        <v>93205</v>
      </c>
      <c r="EAS285" s="3">
        <v>93205</v>
      </c>
      <c r="EAT285" s="3">
        <v>93205</v>
      </c>
      <c r="EAU285" s="3">
        <v>93205</v>
      </c>
      <c r="EAV285" s="3">
        <v>93205</v>
      </c>
      <c r="EAW285" s="3">
        <v>93205</v>
      </c>
      <c r="EAX285" s="3">
        <v>93205</v>
      </c>
      <c r="EAY285" s="3">
        <v>93205</v>
      </c>
      <c r="EAZ285" s="3">
        <v>93205</v>
      </c>
      <c r="EBA285" s="3">
        <v>93205</v>
      </c>
      <c r="EBB285" s="3">
        <v>93205</v>
      </c>
      <c r="EBC285" s="3">
        <v>93205</v>
      </c>
      <c r="EBD285" s="3">
        <v>93205</v>
      </c>
      <c r="EBE285" s="3">
        <v>93205</v>
      </c>
      <c r="EBF285" s="3">
        <v>93205</v>
      </c>
      <c r="EBG285" s="3">
        <v>93205</v>
      </c>
      <c r="EBH285" s="3">
        <v>93205</v>
      </c>
      <c r="EBI285" s="3">
        <v>93205</v>
      </c>
      <c r="EBJ285" s="3">
        <v>93205</v>
      </c>
      <c r="EBK285" s="3">
        <v>93205</v>
      </c>
      <c r="EBL285" s="3">
        <v>93205</v>
      </c>
      <c r="EBM285" s="3">
        <v>93205</v>
      </c>
      <c r="EBN285" s="3">
        <v>93205</v>
      </c>
      <c r="EBO285" s="3">
        <v>93205</v>
      </c>
      <c r="EBP285" s="3">
        <v>93205</v>
      </c>
      <c r="EBQ285" s="3">
        <v>93205</v>
      </c>
      <c r="EBR285" s="3">
        <v>93205</v>
      </c>
      <c r="EBS285" s="3">
        <v>93205</v>
      </c>
      <c r="EBT285" s="3">
        <v>93205</v>
      </c>
      <c r="EBU285" s="3">
        <v>93205</v>
      </c>
      <c r="EBV285" s="3">
        <v>93205</v>
      </c>
      <c r="EBW285" s="3">
        <v>93205</v>
      </c>
      <c r="EBX285" s="3">
        <v>93205</v>
      </c>
      <c r="EBY285" s="3">
        <v>93205</v>
      </c>
      <c r="EBZ285" s="3">
        <v>93205</v>
      </c>
      <c r="ECA285" s="3">
        <v>93205</v>
      </c>
      <c r="ECB285" s="3">
        <v>93205</v>
      </c>
      <c r="ECC285" s="3">
        <v>93205</v>
      </c>
      <c r="ECD285" s="3">
        <v>93205</v>
      </c>
      <c r="ECE285" s="3">
        <v>93205</v>
      </c>
      <c r="ECF285" s="3">
        <v>93205</v>
      </c>
      <c r="ECG285" s="3">
        <v>93205</v>
      </c>
      <c r="ECH285" s="3">
        <v>93205</v>
      </c>
      <c r="ECI285" s="3">
        <v>93205</v>
      </c>
      <c r="ECJ285" s="3">
        <v>93205</v>
      </c>
      <c r="ECK285" s="3">
        <v>93205</v>
      </c>
      <c r="ECL285" s="3">
        <v>93205</v>
      </c>
      <c r="ECM285" s="3">
        <v>93205</v>
      </c>
      <c r="ECN285" s="3">
        <v>93205</v>
      </c>
      <c r="ECO285" s="3">
        <v>93205</v>
      </c>
      <c r="ECP285" s="3">
        <v>93205</v>
      </c>
      <c r="ECQ285" s="3">
        <v>93205</v>
      </c>
      <c r="ECR285" s="3">
        <v>93205</v>
      </c>
      <c r="ECS285" s="3">
        <v>93205</v>
      </c>
      <c r="ECT285" s="3">
        <v>93205</v>
      </c>
      <c r="ECU285" s="3">
        <v>93205</v>
      </c>
      <c r="ECV285" s="3">
        <v>93205</v>
      </c>
      <c r="ECW285" s="3">
        <v>93205</v>
      </c>
      <c r="ECX285" s="3">
        <v>93205</v>
      </c>
      <c r="ECY285" s="3">
        <v>93205</v>
      </c>
      <c r="ECZ285" s="3">
        <v>93205</v>
      </c>
      <c r="EDA285" s="3">
        <v>93205</v>
      </c>
      <c r="EDB285" s="3">
        <v>93205</v>
      </c>
      <c r="EDC285" s="3">
        <v>93205</v>
      </c>
      <c r="EDD285" s="3">
        <v>93205</v>
      </c>
      <c r="EDE285" s="3">
        <v>93205</v>
      </c>
      <c r="EDF285" s="3">
        <v>93205</v>
      </c>
      <c r="EDG285" s="3">
        <v>93205</v>
      </c>
      <c r="EDH285" s="3">
        <v>93205</v>
      </c>
      <c r="EDI285" s="3">
        <v>93205</v>
      </c>
      <c r="EDJ285" s="3">
        <v>93205</v>
      </c>
      <c r="EDK285" s="3">
        <v>93205</v>
      </c>
      <c r="EDL285" s="3">
        <v>93205</v>
      </c>
      <c r="EDM285" s="3">
        <v>93205</v>
      </c>
      <c r="EDN285" s="3">
        <v>93205</v>
      </c>
      <c r="EDO285" s="3">
        <v>93205</v>
      </c>
      <c r="EDP285" s="3">
        <v>93205</v>
      </c>
      <c r="EDQ285" s="3">
        <v>93205</v>
      </c>
      <c r="EDR285" s="3">
        <v>93205</v>
      </c>
      <c r="EDS285" s="3">
        <v>93205</v>
      </c>
      <c r="EDT285" s="3">
        <v>93205</v>
      </c>
      <c r="EDU285" s="3">
        <v>93205</v>
      </c>
      <c r="EDV285" s="3">
        <v>93205</v>
      </c>
      <c r="EDW285" s="3">
        <v>93205</v>
      </c>
      <c r="EDX285" s="3">
        <v>93205</v>
      </c>
      <c r="EDY285" s="3">
        <v>93205</v>
      </c>
      <c r="EDZ285" s="3">
        <v>93205</v>
      </c>
      <c r="EEA285" s="3">
        <v>93205</v>
      </c>
      <c r="EEB285" s="3">
        <v>93205</v>
      </c>
      <c r="EEC285" s="3">
        <v>93205</v>
      </c>
      <c r="EED285" s="3">
        <v>93205</v>
      </c>
      <c r="EEE285" s="3">
        <v>93205</v>
      </c>
      <c r="EEF285" s="3">
        <v>93205</v>
      </c>
      <c r="EEG285" s="3">
        <v>93205</v>
      </c>
      <c r="EEH285" s="3">
        <v>93205</v>
      </c>
      <c r="EEI285" s="3">
        <v>93205</v>
      </c>
      <c r="EEJ285" s="3">
        <v>93205</v>
      </c>
      <c r="EEK285" s="3">
        <v>93205</v>
      </c>
      <c r="EEL285" s="3">
        <v>93205</v>
      </c>
      <c r="EEM285" s="3">
        <v>93205</v>
      </c>
      <c r="EEN285" s="3">
        <v>93205</v>
      </c>
      <c r="EEO285" s="3">
        <v>93205</v>
      </c>
      <c r="EEP285" s="3">
        <v>93205</v>
      </c>
      <c r="EEQ285" s="3">
        <v>93205</v>
      </c>
      <c r="EER285" s="3">
        <v>93205</v>
      </c>
      <c r="EES285" s="3">
        <v>93205</v>
      </c>
      <c r="EET285" s="3">
        <v>93205</v>
      </c>
      <c r="EEU285" s="3">
        <v>93205</v>
      </c>
      <c r="EEV285" s="3">
        <v>93205</v>
      </c>
      <c r="EEW285" s="3">
        <v>93205</v>
      </c>
      <c r="EEX285" s="3">
        <v>93205</v>
      </c>
      <c r="EEY285" s="3">
        <v>93205</v>
      </c>
      <c r="EEZ285" s="3">
        <v>93205</v>
      </c>
      <c r="EFA285" s="3">
        <v>93205</v>
      </c>
      <c r="EFB285" s="3">
        <v>93205</v>
      </c>
      <c r="EFC285" s="3">
        <v>93205</v>
      </c>
      <c r="EFD285" s="3">
        <v>93205</v>
      </c>
      <c r="EFE285" s="3">
        <v>93205</v>
      </c>
      <c r="EFF285" s="3">
        <v>93205</v>
      </c>
      <c r="EFG285" s="3">
        <v>93205</v>
      </c>
      <c r="EFH285" s="3">
        <v>93205</v>
      </c>
      <c r="EFI285" s="3">
        <v>93205</v>
      </c>
      <c r="EFJ285" s="3">
        <v>93205</v>
      </c>
      <c r="EFK285" s="3">
        <v>93205</v>
      </c>
      <c r="EFL285" s="3">
        <v>93205</v>
      </c>
      <c r="EFM285" s="3">
        <v>93205</v>
      </c>
      <c r="EFN285" s="3">
        <v>93205</v>
      </c>
      <c r="EFO285" s="3">
        <v>93205</v>
      </c>
      <c r="EFP285" s="3">
        <v>93205</v>
      </c>
      <c r="EFQ285" s="3">
        <v>93205</v>
      </c>
      <c r="EFR285" s="3">
        <v>93205</v>
      </c>
      <c r="EFS285" s="3">
        <v>93205</v>
      </c>
      <c r="EFT285" s="3">
        <v>93205</v>
      </c>
      <c r="EFU285" s="3">
        <v>93205</v>
      </c>
      <c r="EFV285" s="3">
        <v>93205</v>
      </c>
      <c r="EFW285" s="3">
        <v>93205</v>
      </c>
      <c r="EFX285" s="3">
        <v>93205</v>
      </c>
      <c r="EFY285" s="3">
        <v>93205</v>
      </c>
      <c r="EFZ285" s="3">
        <v>93205</v>
      </c>
      <c r="EGA285" s="3">
        <v>93205</v>
      </c>
      <c r="EGB285" s="3">
        <v>93205</v>
      </c>
      <c r="EGC285" s="3">
        <v>93205</v>
      </c>
      <c r="EGD285" s="3">
        <v>93205</v>
      </c>
      <c r="EGE285" s="3">
        <v>93205</v>
      </c>
      <c r="EGF285" s="3">
        <v>93205</v>
      </c>
      <c r="EGG285" s="3">
        <v>93205</v>
      </c>
      <c r="EGH285" s="3">
        <v>93205</v>
      </c>
      <c r="EGI285" s="3">
        <v>93205</v>
      </c>
      <c r="EGJ285" s="3">
        <v>93205</v>
      </c>
      <c r="EGK285" s="3">
        <v>93205</v>
      </c>
      <c r="EGL285" s="3">
        <v>93205</v>
      </c>
      <c r="EGM285" s="3">
        <v>93205</v>
      </c>
      <c r="EGN285" s="3">
        <v>93205</v>
      </c>
      <c r="EGO285" s="3">
        <v>93205</v>
      </c>
      <c r="EGP285" s="3">
        <v>93205</v>
      </c>
      <c r="EGQ285" s="3">
        <v>93205</v>
      </c>
      <c r="EGR285" s="3">
        <v>93205</v>
      </c>
      <c r="EGS285" s="3">
        <v>93205</v>
      </c>
      <c r="EGT285" s="3">
        <v>93205</v>
      </c>
      <c r="EGU285" s="3">
        <v>93205</v>
      </c>
      <c r="EGV285" s="3">
        <v>93205</v>
      </c>
      <c r="EGW285" s="3">
        <v>93205</v>
      </c>
      <c r="EGX285" s="3">
        <v>93205</v>
      </c>
      <c r="EGY285" s="3">
        <v>93205</v>
      </c>
      <c r="EGZ285" s="3">
        <v>93205</v>
      </c>
      <c r="EHA285" s="3">
        <v>93205</v>
      </c>
      <c r="EHB285" s="3">
        <v>93205</v>
      </c>
      <c r="EHC285" s="3">
        <v>93205</v>
      </c>
      <c r="EHD285" s="3">
        <v>93205</v>
      </c>
      <c r="EHE285" s="3">
        <v>93205</v>
      </c>
      <c r="EHF285" s="3">
        <v>93205</v>
      </c>
      <c r="EHG285" s="3">
        <v>93205</v>
      </c>
      <c r="EHH285" s="3">
        <v>93205</v>
      </c>
      <c r="EHI285" s="3">
        <v>93205</v>
      </c>
      <c r="EHJ285" s="3">
        <v>93205</v>
      </c>
      <c r="EHK285" s="3">
        <v>93205</v>
      </c>
      <c r="EHL285" s="3">
        <v>93205</v>
      </c>
      <c r="EHM285" s="3">
        <v>93205</v>
      </c>
      <c r="EHN285" s="3">
        <v>93205</v>
      </c>
      <c r="EHO285" s="3">
        <v>93205</v>
      </c>
      <c r="EHP285" s="3">
        <v>93205</v>
      </c>
      <c r="EHQ285" s="3">
        <v>93205</v>
      </c>
      <c r="EHR285" s="3">
        <v>93205</v>
      </c>
      <c r="EHS285" s="3">
        <v>93205</v>
      </c>
      <c r="EHT285" s="3">
        <v>93205</v>
      </c>
      <c r="EHU285" s="3">
        <v>93205</v>
      </c>
      <c r="EHV285" s="3">
        <v>93205</v>
      </c>
      <c r="EHW285" s="3">
        <v>93205</v>
      </c>
      <c r="EHX285" s="3">
        <v>93205</v>
      </c>
      <c r="EHY285" s="3">
        <v>93205</v>
      </c>
      <c r="EHZ285" s="3">
        <v>93205</v>
      </c>
      <c r="EIA285" s="3">
        <v>93205</v>
      </c>
      <c r="EIB285" s="3">
        <v>93205</v>
      </c>
      <c r="EIC285" s="3">
        <v>93205</v>
      </c>
      <c r="EID285" s="3">
        <v>93205</v>
      </c>
      <c r="EIE285" s="3">
        <v>93205</v>
      </c>
      <c r="EIF285" s="3">
        <v>93205</v>
      </c>
      <c r="EIG285" s="3">
        <v>93205</v>
      </c>
      <c r="EIH285" s="3">
        <v>93205</v>
      </c>
      <c r="EII285" s="3">
        <v>93205</v>
      </c>
      <c r="EIJ285" s="3">
        <v>93205</v>
      </c>
      <c r="EIK285" s="3">
        <v>93205</v>
      </c>
      <c r="EIL285" s="3">
        <v>93205</v>
      </c>
      <c r="EIM285" s="3">
        <v>93205</v>
      </c>
      <c r="EIN285" s="3">
        <v>93205</v>
      </c>
      <c r="EIO285" s="3">
        <v>93205</v>
      </c>
      <c r="EIP285" s="3">
        <v>93205</v>
      </c>
      <c r="EIQ285" s="3">
        <v>93205</v>
      </c>
      <c r="EIR285" s="3">
        <v>93205</v>
      </c>
      <c r="EIS285" s="3">
        <v>93205</v>
      </c>
      <c r="EIT285" s="3">
        <v>93205</v>
      </c>
      <c r="EIU285" s="3">
        <v>93205</v>
      </c>
      <c r="EIV285" s="3">
        <v>93205</v>
      </c>
      <c r="EIW285" s="3">
        <v>93205</v>
      </c>
      <c r="EIX285" s="3">
        <v>93205</v>
      </c>
      <c r="EIY285" s="3">
        <v>93205</v>
      </c>
      <c r="EIZ285" s="3">
        <v>93205</v>
      </c>
      <c r="EJA285" s="3">
        <v>93205</v>
      </c>
      <c r="EJB285" s="3">
        <v>93205</v>
      </c>
      <c r="EJC285" s="3">
        <v>93205</v>
      </c>
      <c r="EJD285" s="3">
        <v>93205</v>
      </c>
      <c r="EJE285" s="3">
        <v>93205</v>
      </c>
      <c r="EJF285" s="3">
        <v>93205</v>
      </c>
      <c r="EJG285" s="3">
        <v>93205</v>
      </c>
      <c r="EJH285" s="3">
        <v>93205</v>
      </c>
      <c r="EJI285" s="3">
        <v>93205</v>
      </c>
      <c r="EJJ285" s="3">
        <v>93205</v>
      </c>
      <c r="EJK285" s="3">
        <v>93205</v>
      </c>
      <c r="EJL285" s="3">
        <v>93205</v>
      </c>
      <c r="EJM285" s="3">
        <v>93205</v>
      </c>
      <c r="EJN285" s="3">
        <v>93205</v>
      </c>
      <c r="EJO285" s="3">
        <v>93205</v>
      </c>
      <c r="EJP285" s="3">
        <v>93205</v>
      </c>
      <c r="EJQ285" s="3">
        <v>93205</v>
      </c>
      <c r="EJR285" s="3">
        <v>93205</v>
      </c>
      <c r="EJS285" s="3">
        <v>93205</v>
      </c>
      <c r="EJT285" s="3">
        <v>93205</v>
      </c>
      <c r="EJU285" s="3">
        <v>93205</v>
      </c>
      <c r="EJV285" s="3">
        <v>93205</v>
      </c>
      <c r="EJW285" s="3">
        <v>93205</v>
      </c>
      <c r="EJX285" s="3">
        <v>93205</v>
      </c>
      <c r="EJY285" s="3">
        <v>93205</v>
      </c>
      <c r="EJZ285" s="3">
        <v>93205</v>
      </c>
      <c r="EKA285" s="3">
        <v>93205</v>
      </c>
      <c r="EKB285" s="3">
        <v>93205</v>
      </c>
      <c r="EKC285" s="3">
        <v>93205</v>
      </c>
      <c r="EKD285" s="3">
        <v>93205</v>
      </c>
      <c r="EKE285" s="3">
        <v>93205</v>
      </c>
      <c r="EKF285" s="3">
        <v>93205</v>
      </c>
      <c r="EKG285" s="3">
        <v>93205</v>
      </c>
      <c r="EKH285" s="3">
        <v>93205</v>
      </c>
      <c r="EKI285" s="3">
        <v>93205</v>
      </c>
      <c r="EKJ285" s="3">
        <v>93205</v>
      </c>
      <c r="EKK285" s="3">
        <v>93205</v>
      </c>
      <c r="EKL285" s="3">
        <v>93205</v>
      </c>
      <c r="EKM285" s="3">
        <v>93205</v>
      </c>
      <c r="EKN285" s="3">
        <v>93205</v>
      </c>
      <c r="EKO285" s="3">
        <v>93205</v>
      </c>
      <c r="EKP285" s="3">
        <v>93205</v>
      </c>
      <c r="EKQ285" s="3">
        <v>93205</v>
      </c>
      <c r="EKR285" s="3">
        <v>93205</v>
      </c>
      <c r="EKS285" s="3">
        <v>93205</v>
      </c>
      <c r="EKT285" s="3">
        <v>93205</v>
      </c>
      <c r="EKU285" s="3">
        <v>93205</v>
      </c>
      <c r="EKV285" s="3">
        <v>93205</v>
      </c>
      <c r="EKW285" s="3">
        <v>93205</v>
      </c>
      <c r="EKX285" s="3">
        <v>93205</v>
      </c>
      <c r="EKY285" s="3">
        <v>93205</v>
      </c>
      <c r="EKZ285" s="3">
        <v>93205</v>
      </c>
      <c r="ELA285" s="3">
        <v>93205</v>
      </c>
      <c r="ELB285" s="3">
        <v>93205</v>
      </c>
      <c r="ELC285" s="3">
        <v>93205</v>
      </c>
      <c r="ELD285" s="3">
        <v>93205</v>
      </c>
      <c r="ELE285" s="3">
        <v>93205</v>
      </c>
      <c r="ELF285" s="3">
        <v>93205</v>
      </c>
      <c r="ELG285" s="3">
        <v>93205</v>
      </c>
      <c r="ELH285" s="3">
        <v>93205</v>
      </c>
      <c r="ELI285" s="3">
        <v>93205</v>
      </c>
      <c r="ELJ285" s="3">
        <v>93205</v>
      </c>
      <c r="ELK285" s="3">
        <v>93205</v>
      </c>
      <c r="ELL285" s="3">
        <v>93205</v>
      </c>
      <c r="ELM285" s="3">
        <v>93205</v>
      </c>
      <c r="ELN285" s="3">
        <v>93205</v>
      </c>
      <c r="ELO285" s="3">
        <v>93205</v>
      </c>
      <c r="ELP285" s="3">
        <v>93205</v>
      </c>
      <c r="ELQ285" s="3">
        <v>93205</v>
      </c>
      <c r="ELR285" s="3">
        <v>93205</v>
      </c>
      <c r="ELS285" s="3">
        <v>93205</v>
      </c>
      <c r="ELT285" s="3">
        <v>93205</v>
      </c>
      <c r="ELU285" s="3">
        <v>93205</v>
      </c>
      <c r="ELV285" s="3">
        <v>93205</v>
      </c>
      <c r="ELW285" s="3">
        <v>93205</v>
      </c>
      <c r="ELX285" s="3">
        <v>93205</v>
      </c>
      <c r="ELY285" s="3">
        <v>93205</v>
      </c>
      <c r="ELZ285" s="3">
        <v>93205</v>
      </c>
      <c r="EMA285" s="3">
        <v>93205</v>
      </c>
      <c r="EMB285" s="3">
        <v>93205</v>
      </c>
      <c r="EMC285" s="3">
        <v>93205</v>
      </c>
      <c r="EMD285" s="3">
        <v>93205</v>
      </c>
      <c r="EME285" s="3">
        <v>93205</v>
      </c>
      <c r="EMF285" s="3">
        <v>93205</v>
      </c>
      <c r="EMG285" s="3">
        <v>93205</v>
      </c>
      <c r="EMH285" s="3">
        <v>93205</v>
      </c>
      <c r="EMI285" s="3">
        <v>93205</v>
      </c>
      <c r="EMJ285" s="3">
        <v>93205</v>
      </c>
      <c r="EMK285" s="3">
        <v>93205</v>
      </c>
      <c r="EML285" s="3">
        <v>93205</v>
      </c>
      <c r="EMM285" s="3">
        <v>93205</v>
      </c>
      <c r="EMN285" s="3">
        <v>93205</v>
      </c>
      <c r="EMO285" s="3">
        <v>93205</v>
      </c>
      <c r="EMP285" s="3">
        <v>93205</v>
      </c>
      <c r="EMQ285" s="3">
        <v>93205</v>
      </c>
      <c r="EMR285" s="3">
        <v>93205</v>
      </c>
      <c r="EMS285" s="3">
        <v>93205</v>
      </c>
      <c r="EMT285" s="3">
        <v>93205</v>
      </c>
      <c r="EMU285" s="3">
        <v>93205</v>
      </c>
      <c r="EMV285" s="3">
        <v>93205</v>
      </c>
      <c r="EMW285" s="3">
        <v>93205</v>
      </c>
      <c r="EMX285" s="3">
        <v>93205</v>
      </c>
      <c r="EMY285" s="3">
        <v>93205</v>
      </c>
      <c r="EMZ285" s="3">
        <v>93205</v>
      </c>
      <c r="ENA285" s="3">
        <v>93205</v>
      </c>
      <c r="ENB285" s="3">
        <v>93205</v>
      </c>
      <c r="ENC285" s="3">
        <v>93205</v>
      </c>
      <c r="END285" s="3">
        <v>93205</v>
      </c>
      <c r="ENE285" s="3">
        <v>93205</v>
      </c>
      <c r="ENF285" s="3">
        <v>93205</v>
      </c>
      <c r="ENG285" s="3">
        <v>93205</v>
      </c>
      <c r="ENH285" s="3">
        <v>93205</v>
      </c>
      <c r="ENI285" s="3">
        <v>93205</v>
      </c>
      <c r="ENJ285" s="3">
        <v>93205</v>
      </c>
      <c r="ENK285" s="3">
        <v>93205</v>
      </c>
      <c r="ENL285" s="3">
        <v>93205</v>
      </c>
      <c r="ENM285" s="3">
        <v>93205</v>
      </c>
      <c r="ENN285" s="3">
        <v>93205</v>
      </c>
      <c r="ENO285" s="3">
        <v>93205</v>
      </c>
      <c r="ENP285" s="3">
        <v>93205</v>
      </c>
      <c r="ENQ285" s="3">
        <v>93205</v>
      </c>
      <c r="ENR285" s="3">
        <v>93205</v>
      </c>
      <c r="ENS285" s="3">
        <v>93205</v>
      </c>
      <c r="ENT285" s="3">
        <v>93205</v>
      </c>
      <c r="ENU285" s="3">
        <v>93205</v>
      </c>
      <c r="ENV285" s="3">
        <v>93205</v>
      </c>
      <c r="ENW285" s="3">
        <v>93205</v>
      </c>
      <c r="ENX285" s="3">
        <v>93205</v>
      </c>
      <c r="ENY285" s="3">
        <v>93205</v>
      </c>
      <c r="ENZ285" s="3">
        <v>93205</v>
      </c>
      <c r="EOA285" s="3">
        <v>93205</v>
      </c>
      <c r="EOB285" s="3">
        <v>93205</v>
      </c>
      <c r="EOC285" s="3">
        <v>93205</v>
      </c>
      <c r="EOD285" s="3">
        <v>93205</v>
      </c>
      <c r="EOE285" s="3">
        <v>93205</v>
      </c>
      <c r="EOF285" s="3">
        <v>93205</v>
      </c>
      <c r="EOG285" s="3">
        <v>93205</v>
      </c>
      <c r="EOH285" s="3">
        <v>93205</v>
      </c>
      <c r="EOI285" s="3">
        <v>93205</v>
      </c>
      <c r="EOJ285" s="3">
        <v>93205</v>
      </c>
      <c r="EOK285" s="3">
        <v>93205</v>
      </c>
      <c r="EOL285" s="3">
        <v>93205</v>
      </c>
      <c r="EOM285" s="3">
        <v>93205</v>
      </c>
      <c r="EON285" s="3">
        <v>93205</v>
      </c>
      <c r="EOO285" s="3">
        <v>93205</v>
      </c>
      <c r="EOP285" s="3">
        <v>93205</v>
      </c>
      <c r="EOQ285" s="3">
        <v>93205</v>
      </c>
      <c r="EOR285" s="3">
        <v>93205</v>
      </c>
      <c r="EOS285" s="3">
        <v>93205</v>
      </c>
      <c r="EOT285" s="3">
        <v>93205</v>
      </c>
      <c r="EOU285" s="3">
        <v>93205</v>
      </c>
      <c r="EOV285" s="3">
        <v>93205</v>
      </c>
      <c r="EOW285" s="3">
        <v>93205</v>
      </c>
      <c r="EOX285" s="3">
        <v>93205</v>
      </c>
      <c r="EOY285" s="3">
        <v>93205</v>
      </c>
      <c r="EOZ285" s="3">
        <v>93205</v>
      </c>
      <c r="EPA285" s="3">
        <v>93205</v>
      </c>
      <c r="EPB285" s="3">
        <v>93205</v>
      </c>
      <c r="EPC285" s="3">
        <v>93205</v>
      </c>
      <c r="EPD285" s="3">
        <v>93205</v>
      </c>
      <c r="EPE285" s="3">
        <v>93205</v>
      </c>
      <c r="EPF285" s="3">
        <v>93205</v>
      </c>
      <c r="EPG285" s="3">
        <v>93205</v>
      </c>
      <c r="EPH285" s="3">
        <v>93205</v>
      </c>
      <c r="EPI285" s="3">
        <v>93205</v>
      </c>
      <c r="EPJ285" s="3">
        <v>93205</v>
      </c>
      <c r="EPK285" s="3">
        <v>93205</v>
      </c>
      <c r="EPL285" s="3">
        <v>93205</v>
      </c>
      <c r="EPM285" s="3">
        <v>93205</v>
      </c>
      <c r="EPN285" s="3">
        <v>93205</v>
      </c>
      <c r="EPO285" s="3">
        <v>93205</v>
      </c>
      <c r="EPP285" s="3">
        <v>93205</v>
      </c>
      <c r="EPQ285" s="3">
        <v>93205</v>
      </c>
      <c r="EPR285" s="3">
        <v>93205</v>
      </c>
      <c r="EPS285" s="3">
        <v>93205</v>
      </c>
      <c r="EPT285" s="3">
        <v>93205</v>
      </c>
      <c r="EPU285" s="3">
        <v>93205</v>
      </c>
      <c r="EPV285" s="3">
        <v>93205</v>
      </c>
      <c r="EPW285" s="3">
        <v>93205</v>
      </c>
      <c r="EPX285" s="3">
        <v>93205</v>
      </c>
      <c r="EPY285" s="3">
        <v>93205</v>
      </c>
      <c r="EPZ285" s="3">
        <v>93205</v>
      </c>
      <c r="EQA285" s="3">
        <v>93205</v>
      </c>
      <c r="EQB285" s="3">
        <v>93205</v>
      </c>
      <c r="EQC285" s="3">
        <v>93205</v>
      </c>
      <c r="EQD285" s="3">
        <v>93205</v>
      </c>
      <c r="EQE285" s="3">
        <v>93205</v>
      </c>
      <c r="EQF285" s="3">
        <v>93205</v>
      </c>
      <c r="EQG285" s="3">
        <v>93205</v>
      </c>
      <c r="EQH285" s="3">
        <v>93205</v>
      </c>
      <c r="EQI285" s="3">
        <v>93205</v>
      </c>
      <c r="EQJ285" s="3">
        <v>93205</v>
      </c>
      <c r="EQK285" s="3">
        <v>93205</v>
      </c>
      <c r="EQL285" s="3">
        <v>93205</v>
      </c>
      <c r="EQM285" s="3">
        <v>93205</v>
      </c>
      <c r="EQN285" s="3">
        <v>93205</v>
      </c>
      <c r="EQO285" s="3">
        <v>93205</v>
      </c>
      <c r="EQP285" s="3">
        <v>93205</v>
      </c>
      <c r="EQQ285" s="3">
        <v>93205</v>
      </c>
      <c r="EQR285" s="3">
        <v>93205</v>
      </c>
      <c r="EQS285" s="3">
        <v>93205</v>
      </c>
      <c r="EQT285" s="3">
        <v>93205</v>
      </c>
      <c r="EQU285" s="3">
        <v>93205</v>
      </c>
      <c r="EQV285" s="3">
        <v>93205</v>
      </c>
      <c r="EQW285" s="3">
        <v>93205</v>
      </c>
      <c r="EQX285" s="3">
        <v>93205</v>
      </c>
      <c r="EQY285" s="3">
        <v>93205</v>
      </c>
      <c r="EQZ285" s="3">
        <v>93205</v>
      </c>
      <c r="ERA285" s="3">
        <v>93205</v>
      </c>
      <c r="ERB285" s="3">
        <v>93205</v>
      </c>
      <c r="ERC285" s="3">
        <v>93205</v>
      </c>
      <c r="ERD285" s="3">
        <v>93205</v>
      </c>
      <c r="ERE285" s="3">
        <v>93205</v>
      </c>
      <c r="ERF285" s="3">
        <v>93205</v>
      </c>
      <c r="ERG285" s="3">
        <v>93205</v>
      </c>
      <c r="ERH285" s="3">
        <v>93205</v>
      </c>
      <c r="ERI285" s="3">
        <v>93205</v>
      </c>
      <c r="ERJ285" s="3">
        <v>93205</v>
      </c>
      <c r="ERK285" s="3">
        <v>93205</v>
      </c>
      <c r="ERL285" s="3">
        <v>93205</v>
      </c>
      <c r="ERM285" s="3">
        <v>93205</v>
      </c>
      <c r="ERN285" s="3">
        <v>93205</v>
      </c>
      <c r="ERO285" s="3">
        <v>93205</v>
      </c>
      <c r="ERP285" s="3">
        <v>93205</v>
      </c>
      <c r="ERQ285" s="3">
        <v>93205</v>
      </c>
      <c r="ERR285" s="3">
        <v>93205</v>
      </c>
      <c r="ERS285" s="3">
        <v>93205</v>
      </c>
      <c r="ERT285" s="3">
        <v>93205</v>
      </c>
      <c r="ERU285" s="3">
        <v>93205</v>
      </c>
      <c r="ERV285" s="3">
        <v>93205</v>
      </c>
      <c r="ERW285" s="3">
        <v>93205</v>
      </c>
      <c r="ERX285" s="3">
        <v>93205</v>
      </c>
      <c r="ERY285" s="3">
        <v>93205</v>
      </c>
      <c r="ERZ285" s="3">
        <v>93205</v>
      </c>
      <c r="ESA285" s="3">
        <v>93205</v>
      </c>
      <c r="ESB285" s="3">
        <v>93205</v>
      </c>
      <c r="ESC285" s="3">
        <v>93205</v>
      </c>
      <c r="ESD285" s="3">
        <v>93205</v>
      </c>
      <c r="ESE285" s="3">
        <v>93205</v>
      </c>
      <c r="ESF285" s="3">
        <v>93205</v>
      </c>
      <c r="ESG285" s="3">
        <v>93205</v>
      </c>
      <c r="ESH285" s="3">
        <v>93205</v>
      </c>
      <c r="ESI285" s="3">
        <v>93205</v>
      </c>
      <c r="ESJ285" s="3">
        <v>93205</v>
      </c>
      <c r="ESK285" s="3">
        <v>93205</v>
      </c>
      <c r="ESL285" s="3">
        <v>93205</v>
      </c>
      <c r="ESM285" s="3">
        <v>93205</v>
      </c>
      <c r="ESN285" s="3">
        <v>93205</v>
      </c>
      <c r="ESO285" s="3">
        <v>93205</v>
      </c>
      <c r="ESP285" s="3">
        <v>93205</v>
      </c>
      <c r="ESQ285" s="3">
        <v>93205</v>
      </c>
      <c r="ESR285" s="3">
        <v>93205</v>
      </c>
      <c r="ESS285" s="3">
        <v>93205</v>
      </c>
      <c r="EST285" s="3">
        <v>93205</v>
      </c>
      <c r="ESU285" s="3">
        <v>93205</v>
      </c>
      <c r="ESV285" s="3">
        <v>93205</v>
      </c>
      <c r="ESW285" s="3">
        <v>93205</v>
      </c>
      <c r="ESX285" s="3">
        <v>93205</v>
      </c>
      <c r="ESY285" s="3">
        <v>93205</v>
      </c>
      <c r="ESZ285" s="3">
        <v>93205</v>
      </c>
      <c r="ETA285" s="3">
        <v>93205</v>
      </c>
      <c r="ETB285" s="3">
        <v>93205</v>
      </c>
      <c r="ETC285" s="3">
        <v>93205</v>
      </c>
      <c r="ETD285" s="3">
        <v>93205</v>
      </c>
      <c r="ETE285" s="3">
        <v>93205</v>
      </c>
      <c r="ETF285" s="3">
        <v>93205</v>
      </c>
      <c r="ETG285" s="3">
        <v>93205</v>
      </c>
      <c r="ETH285" s="3">
        <v>93205</v>
      </c>
      <c r="ETI285" s="3">
        <v>93205</v>
      </c>
      <c r="ETJ285" s="3">
        <v>93205</v>
      </c>
      <c r="ETK285" s="3">
        <v>93205</v>
      </c>
      <c r="ETL285" s="3">
        <v>93205</v>
      </c>
      <c r="ETM285" s="3">
        <v>93205</v>
      </c>
      <c r="ETN285" s="3">
        <v>93205</v>
      </c>
      <c r="ETO285" s="3">
        <v>93205</v>
      </c>
      <c r="ETP285" s="3">
        <v>93205</v>
      </c>
      <c r="ETQ285" s="3">
        <v>93205</v>
      </c>
      <c r="ETR285" s="3">
        <v>93205</v>
      </c>
      <c r="ETS285" s="3">
        <v>93205</v>
      </c>
      <c r="ETT285" s="3">
        <v>93205</v>
      </c>
      <c r="ETU285" s="3">
        <v>93205</v>
      </c>
      <c r="ETV285" s="3">
        <v>93205</v>
      </c>
      <c r="ETW285" s="3">
        <v>93205</v>
      </c>
      <c r="ETX285" s="3">
        <v>93205</v>
      </c>
      <c r="ETY285" s="3">
        <v>93205</v>
      </c>
      <c r="ETZ285" s="3">
        <v>93205</v>
      </c>
      <c r="EUA285" s="3">
        <v>93205</v>
      </c>
      <c r="EUB285" s="3">
        <v>93205</v>
      </c>
      <c r="EUC285" s="3">
        <v>93205</v>
      </c>
      <c r="EUD285" s="3">
        <v>93205</v>
      </c>
      <c r="EUE285" s="3">
        <v>93205</v>
      </c>
      <c r="EUF285" s="3">
        <v>93205</v>
      </c>
      <c r="EUG285" s="3">
        <v>93205</v>
      </c>
      <c r="EUH285" s="3">
        <v>93205</v>
      </c>
      <c r="EUI285" s="3">
        <v>93205</v>
      </c>
      <c r="EUJ285" s="3">
        <v>93205</v>
      </c>
      <c r="EUK285" s="3">
        <v>93205</v>
      </c>
      <c r="EUL285" s="3">
        <v>93205</v>
      </c>
      <c r="EUM285" s="3">
        <v>93205</v>
      </c>
      <c r="EUN285" s="3">
        <v>93205</v>
      </c>
      <c r="EUO285" s="3">
        <v>93205</v>
      </c>
      <c r="EUP285" s="3">
        <v>93205</v>
      </c>
      <c r="EUQ285" s="3">
        <v>93205</v>
      </c>
      <c r="EUR285" s="3">
        <v>93205</v>
      </c>
      <c r="EUS285" s="3">
        <v>93205</v>
      </c>
      <c r="EUT285" s="3">
        <v>93205</v>
      </c>
      <c r="EUU285" s="3">
        <v>93205</v>
      </c>
      <c r="EUV285" s="3">
        <v>93205</v>
      </c>
      <c r="EUW285" s="3">
        <v>93205</v>
      </c>
      <c r="EUX285" s="3">
        <v>93205</v>
      </c>
      <c r="EUY285" s="3">
        <v>93205</v>
      </c>
      <c r="EUZ285" s="3">
        <v>93205</v>
      </c>
      <c r="EVA285" s="3">
        <v>93205</v>
      </c>
      <c r="EVB285" s="3">
        <v>93205</v>
      </c>
      <c r="EVC285" s="3">
        <v>93205</v>
      </c>
      <c r="EVD285" s="3">
        <v>93205</v>
      </c>
      <c r="EVE285" s="3">
        <v>93205</v>
      </c>
      <c r="EVF285" s="3">
        <v>93205</v>
      </c>
      <c r="EVG285" s="3">
        <v>93205</v>
      </c>
      <c r="EVH285" s="3">
        <v>93205</v>
      </c>
      <c r="EVI285" s="3">
        <v>93205</v>
      </c>
      <c r="EVJ285" s="3">
        <v>93205</v>
      </c>
      <c r="EVK285" s="3">
        <v>93205</v>
      </c>
      <c r="EVL285" s="3">
        <v>93205</v>
      </c>
      <c r="EVM285" s="3">
        <v>93205</v>
      </c>
      <c r="EVN285" s="3">
        <v>93205</v>
      </c>
      <c r="EVO285" s="3">
        <v>93205</v>
      </c>
      <c r="EVP285" s="3">
        <v>93205</v>
      </c>
      <c r="EVQ285" s="3">
        <v>93205</v>
      </c>
      <c r="EVR285" s="3">
        <v>93205</v>
      </c>
      <c r="EVS285" s="3">
        <v>93205</v>
      </c>
      <c r="EVT285" s="3">
        <v>93205</v>
      </c>
      <c r="EVU285" s="3">
        <v>93205</v>
      </c>
      <c r="EVV285" s="3">
        <v>93205</v>
      </c>
      <c r="EVW285" s="3">
        <v>93205</v>
      </c>
      <c r="EVX285" s="3">
        <v>93205</v>
      </c>
      <c r="EVY285" s="3">
        <v>93205</v>
      </c>
      <c r="EVZ285" s="3">
        <v>93205</v>
      </c>
      <c r="EWA285" s="3">
        <v>93205</v>
      </c>
      <c r="EWB285" s="3">
        <v>93205</v>
      </c>
      <c r="EWC285" s="3">
        <v>93205</v>
      </c>
      <c r="EWD285" s="3">
        <v>93205</v>
      </c>
      <c r="EWE285" s="3">
        <v>93205</v>
      </c>
      <c r="EWF285" s="3">
        <v>93205</v>
      </c>
      <c r="EWG285" s="3">
        <v>93205</v>
      </c>
      <c r="EWH285" s="3">
        <v>93205</v>
      </c>
      <c r="EWI285" s="3">
        <v>93205</v>
      </c>
      <c r="EWJ285" s="3">
        <v>93205</v>
      </c>
      <c r="EWK285" s="3">
        <v>93205</v>
      </c>
      <c r="EWL285" s="3">
        <v>93205</v>
      </c>
      <c r="EWM285" s="3">
        <v>93205</v>
      </c>
      <c r="EWN285" s="3">
        <v>93205</v>
      </c>
      <c r="EWO285" s="3">
        <v>93205</v>
      </c>
      <c r="EWP285" s="3">
        <v>93205</v>
      </c>
      <c r="EWQ285" s="3">
        <v>93205</v>
      </c>
      <c r="EWR285" s="3">
        <v>93205</v>
      </c>
      <c r="EWS285" s="3">
        <v>93205</v>
      </c>
      <c r="EWT285" s="3">
        <v>93205</v>
      </c>
      <c r="EWU285" s="3">
        <v>93205</v>
      </c>
      <c r="EWV285" s="3">
        <v>93205</v>
      </c>
      <c r="EWW285" s="3">
        <v>93205</v>
      </c>
      <c r="EWX285" s="3">
        <v>93205</v>
      </c>
      <c r="EWY285" s="3">
        <v>93205</v>
      </c>
      <c r="EWZ285" s="3">
        <v>93205</v>
      </c>
      <c r="EXA285" s="3">
        <v>93205</v>
      </c>
      <c r="EXB285" s="3">
        <v>93205</v>
      </c>
      <c r="EXC285" s="3">
        <v>93205</v>
      </c>
      <c r="EXD285" s="3">
        <v>93205</v>
      </c>
      <c r="EXE285" s="3">
        <v>93205</v>
      </c>
      <c r="EXF285" s="3">
        <v>93205</v>
      </c>
      <c r="EXG285" s="3">
        <v>93205</v>
      </c>
      <c r="EXH285" s="3">
        <v>93205</v>
      </c>
      <c r="EXI285" s="3">
        <v>93205</v>
      </c>
      <c r="EXJ285" s="3">
        <v>93205</v>
      </c>
      <c r="EXK285" s="3">
        <v>93205</v>
      </c>
      <c r="EXL285" s="3">
        <v>93205</v>
      </c>
      <c r="EXM285" s="3">
        <v>93205</v>
      </c>
      <c r="EXN285" s="3">
        <v>93205</v>
      </c>
      <c r="EXO285" s="3">
        <v>93205</v>
      </c>
      <c r="EXP285" s="3">
        <v>93205</v>
      </c>
      <c r="EXQ285" s="3">
        <v>93205</v>
      </c>
      <c r="EXR285" s="3">
        <v>93205</v>
      </c>
      <c r="EXS285" s="3">
        <v>93205</v>
      </c>
      <c r="EXT285" s="3">
        <v>93205</v>
      </c>
      <c r="EXU285" s="3">
        <v>93205</v>
      </c>
      <c r="EXV285" s="3">
        <v>93205</v>
      </c>
      <c r="EXW285" s="3">
        <v>93205</v>
      </c>
      <c r="EXX285" s="3">
        <v>93205</v>
      </c>
      <c r="EXY285" s="3">
        <v>93205</v>
      </c>
      <c r="EXZ285" s="3">
        <v>93205</v>
      </c>
      <c r="EYA285" s="3">
        <v>93205</v>
      </c>
      <c r="EYB285" s="3">
        <v>93205</v>
      </c>
      <c r="EYC285" s="3">
        <v>93205</v>
      </c>
      <c r="EYD285" s="3">
        <v>93205</v>
      </c>
      <c r="EYE285" s="3">
        <v>93205</v>
      </c>
      <c r="EYF285" s="3">
        <v>93205</v>
      </c>
      <c r="EYG285" s="3">
        <v>93205</v>
      </c>
      <c r="EYH285" s="3">
        <v>93205</v>
      </c>
      <c r="EYI285" s="3">
        <v>93205</v>
      </c>
      <c r="EYJ285" s="3">
        <v>93205</v>
      </c>
      <c r="EYK285" s="3">
        <v>93205</v>
      </c>
      <c r="EYL285" s="3">
        <v>93205</v>
      </c>
      <c r="EYM285" s="3">
        <v>93205</v>
      </c>
      <c r="EYN285" s="3">
        <v>93205</v>
      </c>
      <c r="EYO285" s="3">
        <v>93205</v>
      </c>
      <c r="EYP285" s="3">
        <v>93205</v>
      </c>
      <c r="EYQ285" s="3">
        <v>93205</v>
      </c>
      <c r="EYR285" s="3">
        <v>93205</v>
      </c>
      <c r="EYS285" s="3">
        <v>93205</v>
      </c>
      <c r="EYT285" s="3">
        <v>93205</v>
      </c>
      <c r="EYU285" s="3">
        <v>93205</v>
      </c>
      <c r="EYV285" s="3">
        <v>93205</v>
      </c>
      <c r="EYW285" s="3">
        <v>93205</v>
      </c>
      <c r="EYX285" s="3">
        <v>93205</v>
      </c>
      <c r="EYY285" s="3">
        <v>93205</v>
      </c>
      <c r="EYZ285" s="3">
        <v>93205</v>
      </c>
      <c r="EZA285" s="3">
        <v>93205</v>
      </c>
      <c r="EZB285" s="3">
        <v>93205</v>
      </c>
      <c r="EZC285" s="3">
        <v>93205</v>
      </c>
      <c r="EZD285" s="3">
        <v>93205</v>
      </c>
      <c r="EZE285" s="3">
        <v>93205</v>
      </c>
      <c r="EZF285" s="3">
        <v>93205</v>
      </c>
      <c r="EZG285" s="3">
        <v>93205</v>
      </c>
      <c r="EZH285" s="3">
        <v>93205</v>
      </c>
      <c r="EZI285" s="3">
        <v>93205</v>
      </c>
      <c r="EZJ285" s="3">
        <v>93205</v>
      </c>
      <c r="EZK285" s="3">
        <v>93205</v>
      </c>
      <c r="EZL285" s="3">
        <v>93205</v>
      </c>
      <c r="EZM285" s="3">
        <v>93205</v>
      </c>
      <c r="EZN285" s="3">
        <v>93205</v>
      </c>
      <c r="EZO285" s="3">
        <v>93205</v>
      </c>
      <c r="EZP285" s="3">
        <v>93205</v>
      </c>
      <c r="EZQ285" s="3">
        <v>93205</v>
      </c>
      <c r="EZR285" s="3">
        <v>93205</v>
      </c>
      <c r="EZS285" s="3">
        <v>93205</v>
      </c>
      <c r="EZT285" s="3">
        <v>93205</v>
      </c>
      <c r="EZU285" s="3">
        <v>93205</v>
      </c>
      <c r="EZV285" s="3">
        <v>93205</v>
      </c>
      <c r="EZW285" s="3">
        <v>93205</v>
      </c>
      <c r="EZX285" s="3">
        <v>93205</v>
      </c>
      <c r="EZY285" s="3">
        <v>93205</v>
      </c>
      <c r="EZZ285" s="3">
        <v>93205</v>
      </c>
      <c r="FAA285" s="3">
        <v>93205</v>
      </c>
      <c r="FAB285" s="3">
        <v>93205</v>
      </c>
      <c r="FAC285" s="3">
        <v>93205</v>
      </c>
      <c r="FAD285" s="3">
        <v>93205</v>
      </c>
      <c r="FAE285" s="3">
        <v>93205</v>
      </c>
      <c r="FAF285" s="3">
        <v>93205</v>
      </c>
      <c r="FAG285" s="3">
        <v>93205</v>
      </c>
      <c r="FAH285" s="3">
        <v>93205</v>
      </c>
      <c r="FAI285" s="3">
        <v>93205</v>
      </c>
      <c r="FAJ285" s="3">
        <v>93205</v>
      </c>
      <c r="FAK285" s="3">
        <v>93205</v>
      </c>
      <c r="FAL285" s="3">
        <v>93205</v>
      </c>
      <c r="FAM285" s="3">
        <v>93205</v>
      </c>
      <c r="FAN285" s="3">
        <v>93205</v>
      </c>
      <c r="FAO285" s="3">
        <v>93205</v>
      </c>
      <c r="FAP285" s="3">
        <v>93205</v>
      </c>
      <c r="FAQ285" s="3">
        <v>93205</v>
      </c>
      <c r="FAR285" s="3">
        <v>93205</v>
      </c>
      <c r="FAS285" s="3">
        <v>93205</v>
      </c>
      <c r="FAT285" s="3">
        <v>93205</v>
      </c>
      <c r="FAU285" s="3">
        <v>93205</v>
      </c>
      <c r="FAV285" s="3">
        <v>93205</v>
      </c>
      <c r="FAW285" s="3">
        <v>93205</v>
      </c>
      <c r="FAX285" s="3">
        <v>93205</v>
      </c>
      <c r="FAY285" s="3">
        <v>93205</v>
      </c>
      <c r="FAZ285" s="3">
        <v>93205</v>
      </c>
      <c r="FBA285" s="3">
        <v>93205</v>
      </c>
      <c r="FBB285" s="3">
        <v>93205</v>
      </c>
      <c r="FBC285" s="3">
        <v>93205</v>
      </c>
      <c r="FBD285" s="3">
        <v>93205</v>
      </c>
      <c r="FBE285" s="3">
        <v>93205</v>
      </c>
      <c r="FBF285" s="3">
        <v>93205</v>
      </c>
      <c r="FBG285" s="3">
        <v>93205</v>
      </c>
      <c r="FBH285" s="3">
        <v>93205</v>
      </c>
      <c r="FBI285" s="3">
        <v>93205</v>
      </c>
      <c r="FBJ285" s="3">
        <v>93205</v>
      </c>
      <c r="FBK285" s="3">
        <v>93205</v>
      </c>
      <c r="FBL285" s="3">
        <v>93205</v>
      </c>
      <c r="FBM285" s="3">
        <v>93205</v>
      </c>
      <c r="FBN285" s="3">
        <v>93205</v>
      </c>
      <c r="FBO285" s="3">
        <v>93205</v>
      </c>
      <c r="FBP285" s="3">
        <v>93205</v>
      </c>
      <c r="FBQ285" s="3">
        <v>93205</v>
      </c>
      <c r="FBR285" s="3">
        <v>93205</v>
      </c>
      <c r="FBS285" s="3">
        <v>93205</v>
      </c>
      <c r="FBT285" s="3">
        <v>93205</v>
      </c>
      <c r="FBU285" s="3">
        <v>93205</v>
      </c>
      <c r="FBV285" s="3">
        <v>93205</v>
      </c>
      <c r="FBW285" s="3">
        <v>93205</v>
      </c>
      <c r="FBX285" s="3">
        <v>93205</v>
      </c>
      <c r="FBY285" s="3">
        <v>93205</v>
      </c>
      <c r="FBZ285" s="3">
        <v>93205</v>
      </c>
      <c r="FCA285" s="3">
        <v>93205</v>
      </c>
      <c r="FCB285" s="3">
        <v>93205</v>
      </c>
      <c r="FCC285" s="3">
        <v>93205</v>
      </c>
      <c r="FCD285" s="3">
        <v>93205</v>
      </c>
      <c r="FCE285" s="3">
        <v>93205</v>
      </c>
      <c r="FCF285" s="3">
        <v>93205</v>
      </c>
      <c r="FCG285" s="3">
        <v>93205</v>
      </c>
      <c r="FCH285" s="3">
        <v>93205</v>
      </c>
      <c r="FCI285" s="3">
        <v>93205</v>
      </c>
      <c r="FCJ285" s="3">
        <v>93205</v>
      </c>
      <c r="FCK285" s="3">
        <v>93205</v>
      </c>
      <c r="FCL285" s="3">
        <v>93205</v>
      </c>
      <c r="FCM285" s="3">
        <v>93205</v>
      </c>
      <c r="FCN285" s="3">
        <v>93205</v>
      </c>
      <c r="FCO285" s="3">
        <v>93205</v>
      </c>
      <c r="FCP285" s="3">
        <v>93205</v>
      </c>
      <c r="FCQ285" s="3">
        <v>93205</v>
      </c>
      <c r="FCR285" s="3">
        <v>93205</v>
      </c>
      <c r="FCS285" s="3">
        <v>93205</v>
      </c>
      <c r="FCT285" s="3">
        <v>93205</v>
      </c>
      <c r="FCU285" s="3">
        <v>93205</v>
      </c>
      <c r="FCV285" s="3">
        <v>93205</v>
      </c>
      <c r="FCW285" s="3">
        <v>93205</v>
      </c>
      <c r="FCX285" s="3">
        <v>93205</v>
      </c>
      <c r="FCY285" s="3">
        <v>93205</v>
      </c>
      <c r="FCZ285" s="3">
        <v>93205</v>
      </c>
      <c r="FDA285" s="3">
        <v>93205</v>
      </c>
      <c r="FDB285" s="3">
        <v>93205</v>
      </c>
      <c r="FDC285" s="3">
        <v>93205</v>
      </c>
      <c r="FDD285" s="3">
        <v>93205</v>
      </c>
      <c r="FDE285" s="3">
        <v>93205</v>
      </c>
      <c r="FDF285" s="3">
        <v>93205</v>
      </c>
      <c r="FDG285" s="3">
        <v>93205</v>
      </c>
      <c r="FDH285" s="3">
        <v>93205</v>
      </c>
      <c r="FDI285" s="3">
        <v>93205</v>
      </c>
      <c r="FDJ285" s="3">
        <v>93205</v>
      </c>
      <c r="FDK285" s="3">
        <v>93205</v>
      </c>
      <c r="FDL285" s="3">
        <v>93205</v>
      </c>
      <c r="FDM285" s="3">
        <v>93205</v>
      </c>
      <c r="FDN285" s="3">
        <v>93205</v>
      </c>
      <c r="FDO285" s="3">
        <v>93205</v>
      </c>
      <c r="FDP285" s="3">
        <v>93205</v>
      </c>
      <c r="FDQ285" s="3">
        <v>93205</v>
      </c>
      <c r="FDR285" s="3">
        <v>93205</v>
      </c>
      <c r="FDS285" s="3">
        <v>93205</v>
      </c>
      <c r="FDT285" s="3">
        <v>93205</v>
      </c>
      <c r="FDU285" s="3">
        <v>93205</v>
      </c>
      <c r="FDV285" s="3">
        <v>93205</v>
      </c>
      <c r="FDW285" s="3">
        <v>93205</v>
      </c>
      <c r="FDX285" s="3">
        <v>93205</v>
      </c>
      <c r="FDY285" s="3">
        <v>93205</v>
      </c>
      <c r="FDZ285" s="3">
        <v>93205</v>
      </c>
      <c r="FEA285" s="3">
        <v>93205</v>
      </c>
      <c r="FEB285" s="3">
        <v>93205</v>
      </c>
      <c r="FEC285" s="3">
        <v>93205</v>
      </c>
      <c r="FED285" s="3">
        <v>93205</v>
      </c>
      <c r="FEE285" s="3">
        <v>93205</v>
      </c>
      <c r="FEF285" s="3">
        <v>93205</v>
      </c>
      <c r="FEG285" s="3">
        <v>93205</v>
      </c>
      <c r="FEH285" s="3">
        <v>93205</v>
      </c>
      <c r="FEI285" s="3">
        <v>93205</v>
      </c>
      <c r="FEJ285" s="3">
        <v>93205</v>
      </c>
      <c r="FEK285" s="3">
        <v>93205</v>
      </c>
      <c r="FEL285" s="3">
        <v>93205</v>
      </c>
      <c r="FEM285" s="3">
        <v>93205</v>
      </c>
      <c r="FEN285" s="3">
        <v>93205</v>
      </c>
      <c r="FEO285" s="3">
        <v>93205</v>
      </c>
      <c r="FEP285" s="3">
        <v>93205</v>
      </c>
      <c r="FEQ285" s="3">
        <v>93205</v>
      </c>
      <c r="FER285" s="3">
        <v>93205</v>
      </c>
      <c r="FES285" s="3">
        <v>93205</v>
      </c>
      <c r="FET285" s="3">
        <v>93205</v>
      </c>
      <c r="FEU285" s="3">
        <v>93205</v>
      </c>
      <c r="FEV285" s="3">
        <v>93205</v>
      </c>
      <c r="FEW285" s="3">
        <v>93205</v>
      </c>
      <c r="FEX285" s="3">
        <v>93205</v>
      </c>
      <c r="FEY285" s="3">
        <v>93205</v>
      </c>
      <c r="FEZ285" s="3">
        <v>93205</v>
      </c>
      <c r="FFA285" s="3">
        <v>93205</v>
      </c>
      <c r="FFB285" s="3">
        <v>93205</v>
      </c>
      <c r="FFC285" s="3">
        <v>93205</v>
      </c>
      <c r="FFD285" s="3">
        <v>93205</v>
      </c>
      <c r="FFE285" s="3">
        <v>93205</v>
      </c>
      <c r="FFF285" s="3">
        <v>93205</v>
      </c>
      <c r="FFG285" s="3">
        <v>93205</v>
      </c>
      <c r="FFH285" s="3">
        <v>93205</v>
      </c>
      <c r="FFI285" s="3">
        <v>93205</v>
      </c>
      <c r="FFJ285" s="3">
        <v>93205</v>
      </c>
      <c r="FFK285" s="3">
        <v>93205</v>
      </c>
      <c r="FFL285" s="3">
        <v>93205</v>
      </c>
      <c r="FFM285" s="3">
        <v>93205</v>
      </c>
      <c r="FFN285" s="3">
        <v>93205</v>
      </c>
      <c r="FFO285" s="3">
        <v>93205</v>
      </c>
      <c r="FFP285" s="3">
        <v>93205</v>
      </c>
      <c r="FFQ285" s="3">
        <v>93205</v>
      </c>
      <c r="FFR285" s="3">
        <v>93205</v>
      </c>
      <c r="FFS285" s="3">
        <v>93205</v>
      </c>
      <c r="FFT285" s="3">
        <v>93205</v>
      </c>
      <c r="FFU285" s="3">
        <v>93205</v>
      </c>
      <c r="FFV285" s="3">
        <v>93205</v>
      </c>
      <c r="FFW285" s="3">
        <v>93205</v>
      </c>
      <c r="FFX285" s="3">
        <v>93205</v>
      </c>
      <c r="FFY285" s="3">
        <v>93205</v>
      </c>
      <c r="FFZ285" s="3">
        <v>93205</v>
      </c>
      <c r="FGA285" s="3">
        <v>93205</v>
      </c>
      <c r="FGB285" s="3">
        <v>93205</v>
      </c>
      <c r="FGC285" s="3">
        <v>93205</v>
      </c>
      <c r="FGD285" s="3">
        <v>93205</v>
      </c>
      <c r="FGE285" s="3">
        <v>93205</v>
      </c>
      <c r="FGF285" s="3">
        <v>93205</v>
      </c>
      <c r="FGG285" s="3">
        <v>93205</v>
      </c>
      <c r="FGH285" s="3">
        <v>93205</v>
      </c>
      <c r="FGI285" s="3">
        <v>93205</v>
      </c>
      <c r="FGJ285" s="3">
        <v>93205</v>
      </c>
      <c r="FGK285" s="3">
        <v>93205</v>
      </c>
      <c r="FGL285" s="3">
        <v>93205</v>
      </c>
      <c r="FGM285" s="3">
        <v>93205</v>
      </c>
      <c r="FGN285" s="3">
        <v>93205</v>
      </c>
      <c r="FGO285" s="3">
        <v>93205</v>
      </c>
      <c r="FGP285" s="3">
        <v>93205</v>
      </c>
      <c r="FGQ285" s="3">
        <v>93205</v>
      </c>
      <c r="FGR285" s="3">
        <v>93205</v>
      </c>
      <c r="FGS285" s="3">
        <v>93205</v>
      </c>
      <c r="FGT285" s="3">
        <v>93205</v>
      </c>
      <c r="FGU285" s="3">
        <v>93205</v>
      </c>
      <c r="FGV285" s="3">
        <v>93205</v>
      </c>
      <c r="FGW285" s="3">
        <v>93205</v>
      </c>
      <c r="FGX285" s="3">
        <v>93205</v>
      </c>
      <c r="FGY285" s="3">
        <v>93205</v>
      </c>
      <c r="FGZ285" s="3">
        <v>93205</v>
      </c>
      <c r="FHA285" s="3">
        <v>93205</v>
      </c>
      <c r="FHB285" s="3">
        <v>93205</v>
      </c>
      <c r="FHC285" s="3">
        <v>93205</v>
      </c>
      <c r="FHD285" s="3">
        <v>93205</v>
      </c>
      <c r="FHE285" s="3">
        <v>93205</v>
      </c>
      <c r="FHF285" s="3">
        <v>93205</v>
      </c>
      <c r="FHG285" s="3">
        <v>93205</v>
      </c>
      <c r="FHH285" s="3">
        <v>93205</v>
      </c>
      <c r="FHI285" s="3">
        <v>93205</v>
      </c>
      <c r="FHJ285" s="3">
        <v>93205</v>
      </c>
      <c r="FHK285" s="3">
        <v>93205</v>
      </c>
      <c r="FHL285" s="3">
        <v>93205</v>
      </c>
      <c r="FHM285" s="3">
        <v>93205</v>
      </c>
      <c r="FHN285" s="3">
        <v>93205</v>
      </c>
      <c r="FHO285" s="3">
        <v>93205</v>
      </c>
      <c r="FHP285" s="3">
        <v>93205</v>
      </c>
      <c r="FHQ285" s="3">
        <v>93205</v>
      </c>
      <c r="FHR285" s="3">
        <v>93205</v>
      </c>
      <c r="FHS285" s="3">
        <v>93205</v>
      </c>
      <c r="FHT285" s="3">
        <v>93205</v>
      </c>
      <c r="FHU285" s="3">
        <v>93205</v>
      </c>
      <c r="FHV285" s="3">
        <v>93205</v>
      </c>
      <c r="FHW285" s="3">
        <v>93205</v>
      </c>
      <c r="FHX285" s="3">
        <v>93205</v>
      </c>
      <c r="FHY285" s="3">
        <v>93205</v>
      </c>
      <c r="FHZ285" s="3">
        <v>93205</v>
      </c>
      <c r="FIA285" s="3">
        <v>93205</v>
      </c>
      <c r="FIB285" s="3">
        <v>93205</v>
      </c>
      <c r="FIC285" s="3">
        <v>93205</v>
      </c>
      <c r="FID285" s="3">
        <v>93205</v>
      </c>
      <c r="FIE285" s="3">
        <v>93205</v>
      </c>
      <c r="FIF285" s="3">
        <v>93205</v>
      </c>
      <c r="FIG285" s="3">
        <v>93205</v>
      </c>
      <c r="FIH285" s="3">
        <v>93205</v>
      </c>
      <c r="FII285" s="3">
        <v>93205</v>
      </c>
      <c r="FIJ285" s="3">
        <v>93205</v>
      </c>
      <c r="FIK285" s="3">
        <v>93205</v>
      </c>
      <c r="FIL285" s="3">
        <v>93205</v>
      </c>
      <c r="FIM285" s="3">
        <v>93205</v>
      </c>
      <c r="FIN285" s="3">
        <v>93205</v>
      </c>
      <c r="FIO285" s="3">
        <v>93205</v>
      </c>
      <c r="FIP285" s="3">
        <v>93205</v>
      </c>
      <c r="FIQ285" s="3">
        <v>93205</v>
      </c>
      <c r="FIR285" s="3">
        <v>93205</v>
      </c>
      <c r="FIS285" s="3">
        <v>93205</v>
      </c>
      <c r="FIT285" s="3">
        <v>93205</v>
      </c>
      <c r="FIU285" s="3">
        <v>93205</v>
      </c>
      <c r="FIV285" s="3">
        <v>93205</v>
      </c>
      <c r="FIW285" s="3">
        <v>93205</v>
      </c>
      <c r="FIX285" s="3">
        <v>93205</v>
      </c>
      <c r="FIY285" s="3">
        <v>93205</v>
      </c>
      <c r="FIZ285" s="3">
        <v>93205</v>
      </c>
      <c r="FJA285" s="3">
        <v>93205</v>
      </c>
      <c r="FJB285" s="3">
        <v>93205</v>
      </c>
      <c r="FJC285" s="3">
        <v>93205</v>
      </c>
      <c r="FJD285" s="3">
        <v>93205</v>
      </c>
      <c r="FJE285" s="3">
        <v>93205</v>
      </c>
      <c r="FJF285" s="3">
        <v>93205</v>
      </c>
      <c r="FJG285" s="3">
        <v>93205</v>
      </c>
      <c r="FJH285" s="3">
        <v>93205</v>
      </c>
      <c r="FJI285" s="3">
        <v>93205</v>
      </c>
      <c r="FJJ285" s="3">
        <v>93205</v>
      </c>
      <c r="FJK285" s="3">
        <v>93205</v>
      </c>
      <c r="FJL285" s="3">
        <v>93205</v>
      </c>
      <c r="FJM285" s="3">
        <v>93205</v>
      </c>
      <c r="FJN285" s="3">
        <v>93205</v>
      </c>
      <c r="FJO285" s="3">
        <v>93205</v>
      </c>
      <c r="FJP285" s="3">
        <v>93205</v>
      </c>
      <c r="FJQ285" s="3">
        <v>93205</v>
      </c>
      <c r="FJR285" s="3">
        <v>93205</v>
      </c>
      <c r="FJS285" s="3">
        <v>93205</v>
      </c>
      <c r="FJT285" s="3">
        <v>93205</v>
      </c>
      <c r="FJU285" s="3">
        <v>93205</v>
      </c>
      <c r="FJV285" s="3">
        <v>93205</v>
      </c>
      <c r="FJW285" s="3">
        <v>93205</v>
      </c>
      <c r="FJX285" s="3">
        <v>93205</v>
      </c>
      <c r="FJY285" s="3">
        <v>93205</v>
      </c>
      <c r="FJZ285" s="3">
        <v>93205</v>
      </c>
      <c r="FKA285" s="3">
        <v>93205</v>
      </c>
      <c r="FKB285" s="3">
        <v>93205</v>
      </c>
      <c r="FKC285" s="3">
        <v>93205</v>
      </c>
      <c r="FKD285" s="3">
        <v>93205</v>
      </c>
      <c r="FKE285" s="3">
        <v>93205</v>
      </c>
      <c r="FKF285" s="3">
        <v>93205</v>
      </c>
      <c r="FKG285" s="3">
        <v>93205</v>
      </c>
      <c r="FKH285" s="3">
        <v>93205</v>
      </c>
      <c r="FKI285" s="3">
        <v>93205</v>
      </c>
      <c r="FKJ285" s="3">
        <v>93205</v>
      </c>
      <c r="FKK285" s="3">
        <v>93205</v>
      </c>
      <c r="FKL285" s="3">
        <v>93205</v>
      </c>
      <c r="FKM285" s="3">
        <v>93205</v>
      </c>
      <c r="FKN285" s="3">
        <v>93205</v>
      </c>
      <c r="FKO285" s="3">
        <v>93205</v>
      </c>
      <c r="FKP285" s="3">
        <v>93205</v>
      </c>
      <c r="FKQ285" s="3">
        <v>93205</v>
      </c>
      <c r="FKR285" s="3">
        <v>93205</v>
      </c>
      <c r="FKS285" s="3">
        <v>93205</v>
      </c>
      <c r="FKT285" s="3">
        <v>93205</v>
      </c>
      <c r="FKU285" s="3">
        <v>93205</v>
      </c>
      <c r="FKV285" s="3">
        <v>93205</v>
      </c>
      <c r="FKW285" s="3">
        <v>93205</v>
      </c>
      <c r="FKX285" s="3">
        <v>93205</v>
      </c>
      <c r="FKY285" s="3">
        <v>93205</v>
      </c>
      <c r="FKZ285" s="3">
        <v>93205</v>
      </c>
      <c r="FLA285" s="3">
        <v>93205</v>
      </c>
      <c r="FLB285" s="3">
        <v>93205</v>
      </c>
      <c r="FLC285" s="3">
        <v>93205</v>
      </c>
      <c r="FLD285" s="3">
        <v>93205</v>
      </c>
      <c r="FLE285" s="3">
        <v>93205</v>
      </c>
      <c r="FLF285" s="3">
        <v>93205</v>
      </c>
      <c r="FLG285" s="3">
        <v>93205</v>
      </c>
      <c r="FLH285" s="3">
        <v>93205</v>
      </c>
      <c r="FLI285" s="3">
        <v>93205</v>
      </c>
      <c r="FLJ285" s="3">
        <v>93205</v>
      </c>
      <c r="FLK285" s="3">
        <v>93205</v>
      </c>
      <c r="FLL285" s="3">
        <v>93205</v>
      </c>
      <c r="FLM285" s="3">
        <v>93205</v>
      </c>
      <c r="FLN285" s="3">
        <v>93205</v>
      </c>
      <c r="FLO285" s="3">
        <v>93205</v>
      </c>
      <c r="FLP285" s="3">
        <v>93205</v>
      </c>
      <c r="FLQ285" s="3">
        <v>93205</v>
      </c>
      <c r="FLR285" s="3">
        <v>93205</v>
      </c>
      <c r="FLS285" s="3">
        <v>93205</v>
      </c>
      <c r="FLT285" s="3">
        <v>93205</v>
      </c>
      <c r="FLU285" s="3">
        <v>93205</v>
      </c>
      <c r="FLV285" s="3">
        <v>93205</v>
      </c>
      <c r="FLW285" s="3">
        <v>93205</v>
      </c>
      <c r="FLX285" s="3">
        <v>93205</v>
      </c>
      <c r="FLY285" s="3">
        <v>93205</v>
      </c>
      <c r="FLZ285" s="3">
        <v>93205</v>
      </c>
      <c r="FMA285" s="3">
        <v>93205</v>
      </c>
      <c r="FMB285" s="3">
        <v>93205</v>
      </c>
      <c r="FMC285" s="3">
        <v>93205</v>
      </c>
      <c r="FMD285" s="3">
        <v>93205</v>
      </c>
      <c r="FME285" s="3">
        <v>93205</v>
      </c>
      <c r="FMF285" s="3">
        <v>93205</v>
      </c>
      <c r="FMG285" s="3">
        <v>93205</v>
      </c>
      <c r="FMH285" s="3">
        <v>93205</v>
      </c>
      <c r="FMI285" s="3">
        <v>93205</v>
      </c>
      <c r="FMJ285" s="3">
        <v>93205</v>
      </c>
      <c r="FMK285" s="3">
        <v>93205</v>
      </c>
      <c r="FML285" s="3">
        <v>93205</v>
      </c>
      <c r="FMM285" s="3">
        <v>93205</v>
      </c>
      <c r="FMN285" s="3">
        <v>93205</v>
      </c>
      <c r="FMO285" s="3">
        <v>93205</v>
      </c>
      <c r="FMP285" s="3">
        <v>93205</v>
      </c>
      <c r="FMQ285" s="3">
        <v>93205</v>
      </c>
      <c r="FMR285" s="3">
        <v>93205</v>
      </c>
      <c r="FMS285" s="3">
        <v>93205</v>
      </c>
      <c r="FMT285" s="3">
        <v>93205</v>
      </c>
      <c r="FMU285" s="3">
        <v>93205</v>
      </c>
      <c r="FMV285" s="3">
        <v>93205</v>
      </c>
      <c r="FMW285" s="3">
        <v>93205</v>
      </c>
      <c r="FMX285" s="3">
        <v>93205</v>
      </c>
      <c r="FMY285" s="3">
        <v>93205</v>
      </c>
      <c r="FMZ285" s="3">
        <v>93205</v>
      </c>
      <c r="FNA285" s="3">
        <v>93205</v>
      </c>
      <c r="FNB285" s="3">
        <v>93205</v>
      </c>
      <c r="FNC285" s="3">
        <v>93205</v>
      </c>
      <c r="FND285" s="3">
        <v>93205</v>
      </c>
      <c r="FNE285" s="3">
        <v>93205</v>
      </c>
      <c r="FNF285" s="3">
        <v>93205</v>
      </c>
      <c r="FNG285" s="3">
        <v>93205</v>
      </c>
      <c r="FNH285" s="3">
        <v>93205</v>
      </c>
      <c r="FNI285" s="3">
        <v>93205</v>
      </c>
      <c r="FNJ285" s="3">
        <v>93205</v>
      </c>
      <c r="FNK285" s="3">
        <v>93205</v>
      </c>
      <c r="FNL285" s="3">
        <v>93205</v>
      </c>
      <c r="FNM285" s="3">
        <v>93205</v>
      </c>
      <c r="FNN285" s="3">
        <v>93205</v>
      </c>
      <c r="FNO285" s="3">
        <v>93205</v>
      </c>
      <c r="FNP285" s="3">
        <v>93205</v>
      </c>
      <c r="FNQ285" s="3">
        <v>93205</v>
      </c>
      <c r="FNR285" s="3">
        <v>93205</v>
      </c>
      <c r="FNS285" s="3">
        <v>93205</v>
      </c>
      <c r="FNT285" s="3">
        <v>93205</v>
      </c>
      <c r="FNU285" s="3">
        <v>93205</v>
      </c>
      <c r="FNV285" s="3">
        <v>93205</v>
      </c>
      <c r="FNW285" s="3">
        <v>93205</v>
      </c>
      <c r="FNX285" s="3">
        <v>93205</v>
      </c>
      <c r="FNY285" s="3">
        <v>93205</v>
      </c>
      <c r="FNZ285" s="3">
        <v>93205</v>
      </c>
      <c r="FOA285" s="3">
        <v>93205</v>
      </c>
      <c r="FOB285" s="3">
        <v>93205</v>
      </c>
      <c r="FOC285" s="3">
        <v>93205</v>
      </c>
      <c r="FOD285" s="3">
        <v>93205</v>
      </c>
      <c r="FOE285" s="3">
        <v>93205</v>
      </c>
      <c r="FOF285" s="3">
        <v>93205</v>
      </c>
      <c r="FOG285" s="3">
        <v>93205</v>
      </c>
      <c r="FOH285" s="3">
        <v>93205</v>
      </c>
      <c r="FOI285" s="3">
        <v>93205</v>
      </c>
      <c r="FOJ285" s="3">
        <v>93205</v>
      </c>
      <c r="FOK285" s="3">
        <v>93205</v>
      </c>
      <c r="FOL285" s="3">
        <v>93205</v>
      </c>
      <c r="FOM285" s="3">
        <v>93205</v>
      </c>
      <c r="FON285" s="3">
        <v>93205</v>
      </c>
      <c r="FOO285" s="3">
        <v>93205</v>
      </c>
      <c r="FOP285" s="3">
        <v>93205</v>
      </c>
      <c r="FOQ285" s="3">
        <v>93205</v>
      </c>
      <c r="FOR285" s="3">
        <v>93205</v>
      </c>
      <c r="FOS285" s="3">
        <v>93205</v>
      </c>
      <c r="FOT285" s="3">
        <v>93205</v>
      </c>
      <c r="FOU285" s="3">
        <v>93205</v>
      </c>
      <c r="FOV285" s="3">
        <v>93205</v>
      </c>
      <c r="FOW285" s="3">
        <v>93205</v>
      </c>
      <c r="FOX285" s="3">
        <v>93205</v>
      </c>
      <c r="FOY285" s="3">
        <v>93205</v>
      </c>
      <c r="FOZ285" s="3">
        <v>93205</v>
      </c>
      <c r="FPA285" s="3">
        <v>93205</v>
      </c>
      <c r="FPB285" s="3">
        <v>93205</v>
      </c>
      <c r="FPC285" s="3">
        <v>93205</v>
      </c>
      <c r="FPD285" s="3">
        <v>93205</v>
      </c>
      <c r="FPE285" s="3">
        <v>93205</v>
      </c>
      <c r="FPF285" s="3">
        <v>93205</v>
      </c>
      <c r="FPG285" s="3">
        <v>93205</v>
      </c>
      <c r="FPH285" s="3">
        <v>93205</v>
      </c>
      <c r="FPI285" s="3">
        <v>93205</v>
      </c>
      <c r="FPJ285" s="3">
        <v>93205</v>
      </c>
      <c r="FPK285" s="3">
        <v>93205</v>
      </c>
      <c r="FPL285" s="3">
        <v>93205</v>
      </c>
      <c r="FPM285" s="3">
        <v>93205</v>
      </c>
      <c r="FPN285" s="3">
        <v>93205</v>
      </c>
      <c r="FPO285" s="3">
        <v>93205</v>
      </c>
      <c r="FPP285" s="3">
        <v>93205</v>
      </c>
      <c r="FPQ285" s="3">
        <v>93205</v>
      </c>
      <c r="FPR285" s="3">
        <v>93205</v>
      </c>
      <c r="FPS285" s="3">
        <v>93205</v>
      </c>
      <c r="FPT285" s="3">
        <v>93205</v>
      </c>
      <c r="FPU285" s="3">
        <v>93205</v>
      </c>
      <c r="FPV285" s="3">
        <v>93205</v>
      </c>
      <c r="FPW285" s="3">
        <v>93205</v>
      </c>
      <c r="FPX285" s="3">
        <v>93205</v>
      </c>
      <c r="FPY285" s="3">
        <v>93205</v>
      </c>
      <c r="FPZ285" s="3">
        <v>93205</v>
      </c>
      <c r="FQA285" s="3">
        <v>93205</v>
      </c>
      <c r="FQB285" s="3">
        <v>93205</v>
      </c>
      <c r="FQC285" s="3">
        <v>93205</v>
      </c>
      <c r="FQD285" s="3">
        <v>93205</v>
      </c>
      <c r="FQE285" s="3">
        <v>93205</v>
      </c>
      <c r="FQF285" s="3">
        <v>93205</v>
      </c>
      <c r="FQG285" s="3">
        <v>93205</v>
      </c>
      <c r="FQH285" s="3">
        <v>93205</v>
      </c>
      <c r="FQI285" s="3">
        <v>93205</v>
      </c>
      <c r="FQJ285" s="3">
        <v>93205</v>
      </c>
      <c r="FQK285" s="3">
        <v>93205</v>
      </c>
      <c r="FQL285" s="3">
        <v>93205</v>
      </c>
      <c r="FQM285" s="3">
        <v>93205</v>
      </c>
      <c r="FQN285" s="3">
        <v>93205</v>
      </c>
      <c r="FQO285" s="3">
        <v>93205</v>
      </c>
      <c r="FQP285" s="3">
        <v>93205</v>
      </c>
      <c r="FQQ285" s="3">
        <v>93205</v>
      </c>
      <c r="FQR285" s="3">
        <v>93205</v>
      </c>
      <c r="FQS285" s="3">
        <v>93205</v>
      </c>
      <c r="FQT285" s="3">
        <v>93205</v>
      </c>
      <c r="FQU285" s="3">
        <v>93205</v>
      </c>
      <c r="FQV285" s="3">
        <v>93205</v>
      </c>
      <c r="FQW285" s="3">
        <v>93205</v>
      </c>
      <c r="FQX285" s="3">
        <v>93205</v>
      </c>
      <c r="FQY285" s="3">
        <v>93205</v>
      </c>
      <c r="FQZ285" s="3">
        <v>93205</v>
      </c>
      <c r="FRA285" s="3">
        <v>93205</v>
      </c>
      <c r="FRB285" s="3">
        <v>93205</v>
      </c>
      <c r="FRC285" s="3">
        <v>93205</v>
      </c>
      <c r="FRD285" s="3">
        <v>93205</v>
      </c>
      <c r="FRE285" s="3">
        <v>93205</v>
      </c>
      <c r="FRF285" s="3">
        <v>93205</v>
      </c>
      <c r="FRG285" s="3">
        <v>93205</v>
      </c>
      <c r="FRH285" s="3">
        <v>93205</v>
      </c>
      <c r="FRI285" s="3">
        <v>93205</v>
      </c>
      <c r="FRJ285" s="3">
        <v>93205</v>
      </c>
      <c r="FRK285" s="3">
        <v>93205</v>
      </c>
      <c r="FRL285" s="3">
        <v>93205</v>
      </c>
      <c r="FRM285" s="3">
        <v>93205</v>
      </c>
      <c r="FRN285" s="3">
        <v>93205</v>
      </c>
      <c r="FRO285" s="3">
        <v>93205</v>
      </c>
      <c r="FRP285" s="3">
        <v>93205</v>
      </c>
      <c r="FRQ285" s="3">
        <v>93205</v>
      </c>
      <c r="FRR285" s="3">
        <v>93205</v>
      </c>
      <c r="FRS285" s="3">
        <v>93205</v>
      </c>
      <c r="FRT285" s="3">
        <v>93205</v>
      </c>
      <c r="FRU285" s="3">
        <v>93205</v>
      </c>
      <c r="FRV285" s="3">
        <v>93205</v>
      </c>
      <c r="FRW285" s="3">
        <v>93205</v>
      </c>
      <c r="FRX285" s="3">
        <v>93205</v>
      </c>
      <c r="FRY285" s="3">
        <v>93205</v>
      </c>
      <c r="FRZ285" s="3">
        <v>93205</v>
      </c>
      <c r="FSA285" s="3">
        <v>93205</v>
      </c>
      <c r="FSB285" s="3">
        <v>93205</v>
      </c>
      <c r="FSC285" s="3">
        <v>93205</v>
      </c>
      <c r="FSD285" s="3">
        <v>93205</v>
      </c>
      <c r="FSE285" s="3">
        <v>93205</v>
      </c>
      <c r="FSF285" s="3">
        <v>93205</v>
      </c>
      <c r="FSG285" s="3">
        <v>93205</v>
      </c>
      <c r="FSH285" s="3">
        <v>93205</v>
      </c>
      <c r="FSI285" s="3">
        <v>93205</v>
      </c>
      <c r="FSJ285" s="3">
        <v>93205</v>
      </c>
      <c r="FSK285" s="3">
        <v>93205</v>
      </c>
      <c r="FSL285" s="3">
        <v>93205</v>
      </c>
      <c r="FSM285" s="3">
        <v>93205</v>
      </c>
      <c r="FSN285" s="3">
        <v>93205</v>
      </c>
      <c r="FSO285" s="3">
        <v>93205</v>
      </c>
      <c r="FSP285" s="3">
        <v>93205</v>
      </c>
      <c r="FSQ285" s="3">
        <v>93205</v>
      </c>
      <c r="FSR285" s="3">
        <v>93205</v>
      </c>
      <c r="FSS285" s="3">
        <v>93205</v>
      </c>
      <c r="FST285" s="3">
        <v>93205</v>
      </c>
      <c r="FSU285" s="3">
        <v>93205</v>
      </c>
      <c r="FSV285" s="3">
        <v>93205</v>
      </c>
      <c r="FSW285" s="3">
        <v>93205</v>
      </c>
      <c r="FSX285" s="3">
        <v>93205</v>
      </c>
      <c r="FSY285" s="3">
        <v>93205</v>
      </c>
      <c r="FSZ285" s="3">
        <v>93205</v>
      </c>
      <c r="FTA285" s="3">
        <v>93205</v>
      </c>
      <c r="FTB285" s="3">
        <v>93205</v>
      </c>
      <c r="FTC285" s="3">
        <v>93205</v>
      </c>
      <c r="FTD285" s="3">
        <v>93205</v>
      </c>
      <c r="FTE285" s="3">
        <v>93205</v>
      </c>
      <c r="FTF285" s="3">
        <v>93205</v>
      </c>
      <c r="FTG285" s="3">
        <v>93205</v>
      </c>
      <c r="FTH285" s="3">
        <v>93205</v>
      </c>
      <c r="FTI285" s="3">
        <v>93205</v>
      </c>
      <c r="FTJ285" s="3">
        <v>93205</v>
      </c>
      <c r="FTK285" s="3">
        <v>93205</v>
      </c>
      <c r="FTL285" s="3">
        <v>93205</v>
      </c>
      <c r="FTM285" s="3">
        <v>93205</v>
      </c>
      <c r="FTN285" s="3">
        <v>93205</v>
      </c>
      <c r="FTO285" s="3">
        <v>93205</v>
      </c>
      <c r="FTP285" s="3">
        <v>93205</v>
      </c>
      <c r="FTQ285" s="3">
        <v>93205</v>
      </c>
      <c r="FTR285" s="3">
        <v>93205</v>
      </c>
      <c r="FTS285" s="3">
        <v>93205</v>
      </c>
      <c r="FTT285" s="3">
        <v>93205</v>
      </c>
      <c r="FTU285" s="3">
        <v>93205</v>
      </c>
      <c r="FTV285" s="3">
        <v>93205</v>
      </c>
      <c r="FTW285" s="3">
        <v>93205</v>
      </c>
      <c r="FTX285" s="3">
        <v>93205</v>
      </c>
      <c r="FTY285" s="3">
        <v>93205</v>
      </c>
      <c r="FTZ285" s="3">
        <v>93205</v>
      </c>
      <c r="FUA285" s="3">
        <v>93205</v>
      </c>
      <c r="FUB285" s="3">
        <v>93205</v>
      </c>
      <c r="FUC285" s="3">
        <v>93205</v>
      </c>
      <c r="FUD285" s="3">
        <v>93205</v>
      </c>
      <c r="FUE285" s="3">
        <v>93205</v>
      </c>
      <c r="FUF285" s="3">
        <v>93205</v>
      </c>
      <c r="FUG285" s="3">
        <v>93205</v>
      </c>
      <c r="FUH285" s="3">
        <v>93205</v>
      </c>
      <c r="FUI285" s="3">
        <v>93205</v>
      </c>
      <c r="FUJ285" s="3">
        <v>93205</v>
      </c>
      <c r="FUK285" s="3">
        <v>93205</v>
      </c>
      <c r="FUL285" s="3">
        <v>93205</v>
      </c>
      <c r="FUM285" s="3">
        <v>93205</v>
      </c>
      <c r="FUN285" s="3">
        <v>93205</v>
      </c>
      <c r="FUO285" s="3">
        <v>93205</v>
      </c>
      <c r="FUP285" s="3">
        <v>93205</v>
      </c>
      <c r="FUQ285" s="3">
        <v>93205</v>
      </c>
      <c r="FUR285" s="3">
        <v>93205</v>
      </c>
      <c r="FUS285" s="3">
        <v>93205</v>
      </c>
      <c r="FUT285" s="3">
        <v>93205</v>
      </c>
      <c r="FUU285" s="3">
        <v>93205</v>
      </c>
      <c r="FUV285" s="3">
        <v>93205</v>
      </c>
      <c r="FUW285" s="3">
        <v>93205</v>
      </c>
      <c r="FUX285" s="3">
        <v>93205</v>
      </c>
      <c r="FUY285" s="3">
        <v>93205</v>
      </c>
      <c r="FUZ285" s="3">
        <v>93205</v>
      </c>
      <c r="FVA285" s="3">
        <v>93205</v>
      </c>
      <c r="FVB285" s="3">
        <v>93205</v>
      </c>
      <c r="FVC285" s="3">
        <v>93205</v>
      </c>
      <c r="FVD285" s="3">
        <v>93205</v>
      </c>
      <c r="FVE285" s="3">
        <v>93205</v>
      </c>
      <c r="FVF285" s="3">
        <v>93205</v>
      </c>
      <c r="FVG285" s="3">
        <v>93205</v>
      </c>
      <c r="FVH285" s="3">
        <v>93205</v>
      </c>
      <c r="FVI285" s="3">
        <v>93205</v>
      </c>
      <c r="FVJ285" s="3">
        <v>93205</v>
      </c>
      <c r="FVK285" s="3">
        <v>93205</v>
      </c>
      <c r="FVL285" s="3">
        <v>93205</v>
      </c>
      <c r="FVM285" s="3">
        <v>93205</v>
      </c>
      <c r="FVN285" s="3">
        <v>93205</v>
      </c>
      <c r="FVO285" s="3">
        <v>93205</v>
      </c>
      <c r="FVP285" s="3">
        <v>93205</v>
      </c>
      <c r="FVQ285" s="3">
        <v>93205</v>
      </c>
      <c r="FVR285" s="3">
        <v>93205</v>
      </c>
      <c r="FVS285" s="3">
        <v>93205</v>
      </c>
      <c r="FVT285" s="3">
        <v>93205</v>
      </c>
      <c r="FVU285" s="3">
        <v>93205</v>
      </c>
      <c r="FVV285" s="3">
        <v>93205</v>
      </c>
      <c r="FVW285" s="3">
        <v>93205</v>
      </c>
      <c r="FVX285" s="3">
        <v>93205</v>
      </c>
      <c r="FVY285" s="3">
        <v>93205</v>
      </c>
      <c r="FVZ285" s="3">
        <v>93205</v>
      </c>
      <c r="FWA285" s="3">
        <v>93205</v>
      </c>
      <c r="FWB285" s="3">
        <v>93205</v>
      </c>
      <c r="FWC285" s="3">
        <v>93205</v>
      </c>
      <c r="FWD285" s="3">
        <v>93205</v>
      </c>
      <c r="FWE285" s="3">
        <v>93205</v>
      </c>
      <c r="FWF285" s="3">
        <v>93205</v>
      </c>
      <c r="FWG285" s="3">
        <v>93205</v>
      </c>
      <c r="FWH285" s="3">
        <v>93205</v>
      </c>
      <c r="FWI285" s="3">
        <v>93205</v>
      </c>
      <c r="FWJ285" s="3">
        <v>93205</v>
      </c>
      <c r="FWK285" s="3">
        <v>93205</v>
      </c>
      <c r="FWL285" s="3">
        <v>93205</v>
      </c>
      <c r="FWM285" s="3">
        <v>93205</v>
      </c>
      <c r="FWN285" s="3">
        <v>93205</v>
      </c>
      <c r="FWO285" s="3">
        <v>93205</v>
      </c>
      <c r="FWP285" s="3">
        <v>93205</v>
      </c>
      <c r="FWQ285" s="3">
        <v>93205</v>
      </c>
      <c r="FWR285" s="3">
        <v>93205</v>
      </c>
      <c r="FWS285" s="3">
        <v>93205</v>
      </c>
      <c r="FWT285" s="3">
        <v>93205</v>
      </c>
      <c r="FWU285" s="3">
        <v>93205</v>
      </c>
      <c r="FWV285" s="3">
        <v>93205</v>
      </c>
      <c r="FWW285" s="3">
        <v>93205</v>
      </c>
      <c r="FWX285" s="3">
        <v>93205</v>
      </c>
      <c r="FWY285" s="3">
        <v>93205</v>
      </c>
      <c r="FWZ285" s="3">
        <v>93205</v>
      </c>
      <c r="FXA285" s="3">
        <v>93205</v>
      </c>
      <c r="FXB285" s="3">
        <v>93205</v>
      </c>
      <c r="FXC285" s="3">
        <v>93205</v>
      </c>
      <c r="FXD285" s="3">
        <v>93205</v>
      </c>
      <c r="FXE285" s="3">
        <v>93205</v>
      </c>
      <c r="FXF285" s="3">
        <v>93205</v>
      </c>
      <c r="FXG285" s="3">
        <v>93205</v>
      </c>
      <c r="FXH285" s="3">
        <v>93205</v>
      </c>
      <c r="FXI285" s="3">
        <v>93205</v>
      </c>
      <c r="FXJ285" s="3">
        <v>93205</v>
      </c>
      <c r="FXK285" s="3">
        <v>93205</v>
      </c>
      <c r="FXL285" s="3">
        <v>93205</v>
      </c>
      <c r="FXM285" s="3">
        <v>93205</v>
      </c>
      <c r="FXN285" s="3">
        <v>93205</v>
      </c>
      <c r="FXO285" s="3">
        <v>93205</v>
      </c>
      <c r="FXP285" s="3">
        <v>93205</v>
      </c>
      <c r="FXQ285" s="3">
        <v>93205</v>
      </c>
      <c r="FXR285" s="3">
        <v>93205</v>
      </c>
      <c r="FXS285" s="3">
        <v>93205</v>
      </c>
      <c r="FXT285" s="3">
        <v>93205</v>
      </c>
      <c r="FXU285" s="3">
        <v>93205</v>
      </c>
      <c r="FXV285" s="3">
        <v>93205</v>
      </c>
      <c r="FXW285" s="3">
        <v>93205</v>
      </c>
      <c r="FXX285" s="3">
        <v>93205</v>
      </c>
      <c r="FXY285" s="3">
        <v>93205</v>
      </c>
      <c r="FXZ285" s="3">
        <v>93205</v>
      </c>
      <c r="FYA285" s="3">
        <v>93205</v>
      </c>
      <c r="FYB285" s="3">
        <v>93205</v>
      </c>
      <c r="FYC285" s="3">
        <v>93205</v>
      </c>
      <c r="FYD285" s="3">
        <v>93205</v>
      </c>
      <c r="FYE285" s="3">
        <v>93205</v>
      </c>
      <c r="FYF285" s="3">
        <v>93205</v>
      </c>
      <c r="FYG285" s="3">
        <v>93205</v>
      </c>
      <c r="FYH285" s="3">
        <v>93205</v>
      </c>
      <c r="FYI285" s="3">
        <v>93205</v>
      </c>
      <c r="FYJ285" s="3">
        <v>93205</v>
      </c>
      <c r="FYK285" s="3">
        <v>93205</v>
      </c>
      <c r="FYL285" s="3">
        <v>93205</v>
      </c>
      <c r="FYM285" s="3">
        <v>93205</v>
      </c>
      <c r="FYN285" s="3">
        <v>93205</v>
      </c>
      <c r="FYO285" s="3">
        <v>93205</v>
      </c>
      <c r="FYP285" s="3">
        <v>93205</v>
      </c>
      <c r="FYQ285" s="3">
        <v>93205</v>
      </c>
      <c r="FYR285" s="3">
        <v>93205</v>
      </c>
      <c r="FYS285" s="3">
        <v>93205</v>
      </c>
      <c r="FYT285" s="3">
        <v>93205</v>
      </c>
      <c r="FYU285" s="3">
        <v>93205</v>
      </c>
      <c r="FYV285" s="3">
        <v>93205</v>
      </c>
      <c r="FYW285" s="3">
        <v>93205</v>
      </c>
      <c r="FYX285" s="3">
        <v>93205</v>
      </c>
      <c r="FYY285" s="3">
        <v>93205</v>
      </c>
      <c r="FYZ285" s="3">
        <v>93205</v>
      </c>
      <c r="FZA285" s="3">
        <v>93205</v>
      </c>
      <c r="FZB285" s="3">
        <v>93205</v>
      </c>
      <c r="FZC285" s="3">
        <v>93205</v>
      </c>
      <c r="FZD285" s="3">
        <v>93205</v>
      </c>
      <c r="FZE285" s="3">
        <v>93205</v>
      </c>
      <c r="FZF285" s="3">
        <v>93205</v>
      </c>
      <c r="FZG285" s="3">
        <v>93205</v>
      </c>
      <c r="FZH285" s="3">
        <v>93205</v>
      </c>
      <c r="FZI285" s="3">
        <v>93205</v>
      </c>
      <c r="FZJ285" s="3">
        <v>93205</v>
      </c>
      <c r="FZK285" s="3">
        <v>93205</v>
      </c>
      <c r="FZL285" s="3">
        <v>93205</v>
      </c>
      <c r="FZM285" s="3">
        <v>93205</v>
      </c>
      <c r="FZN285" s="3">
        <v>93205</v>
      </c>
      <c r="FZO285" s="3">
        <v>93205</v>
      </c>
      <c r="FZP285" s="3">
        <v>93205</v>
      </c>
      <c r="FZQ285" s="3">
        <v>93205</v>
      </c>
      <c r="FZR285" s="3">
        <v>93205</v>
      </c>
      <c r="FZS285" s="3">
        <v>93205</v>
      </c>
      <c r="FZT285" s="3">
        <v>93205</v>
      </c>
      <c r="FZU285" s="3">
        <v>93205</v>
      </c>
      <c r="FZV285" s="3">
        <v>93205</v>
      </c>
      <c r="FZW285" s="3">
        <v>93205</v>
      </c>
      <c r="FZX285" s="3">
        <v>93205</v>
      </c>
      <c r="FZY285" s="3">
        <v>93205</v>
      </c>
      <c r="FZZ285" s="3">
        <v>93205</v>
      </c>
      <c r="GAA285" s="3">
        <v>93205</v>
      </c>
      <c r="GAB285" s="3">
        <v>93205</v>
      </c>
      <c r="GAC285" s="3">
        <v>93205</v>
      </c>
      <c r="GAD285" s="3">
        <v>93205</v>
      </c>
      <c r="GAE285" s="3">
        <v>93205</v>
      </c>
      <c r="GAF285" s="3">
        <v>93205</v>
      </c>
      <c r="GAG285" s="3">
        <v>93205</v>
      </c>
      <c r="GAH285" s="3">
        <v>93205</v>
      </c>
      <c r="GAI285" s="3">
        <v>93205</v>
      </c>
      <c r="GAJ285" s="3">
        <v>93205</v>
      </c>
      <c r="GAK285" s="3">
        <v>93205</v>
      </c>
      <c r="GAL285" s="3">
        <v>93205</v>
      </c>
      <c r="GAM285" s="3">
        <v>93205</v>
      </c>
      <c r="GAN285" s="3">
        <v>93205</v>
      </c>
      <c r="GAO285" s="3">
        <v>93205</v>
      </c>
      <c r="GAP285" s="3">
        <v>93205</v>
      </c>
      <c r="GAQ285" s="3">
        <v>93205</v>
      </c>
      <c r="GAR285" s="3">
        <v>93205</v>
      </c>
      <c r="GAS285" s="3">
        <v>93205</v>
      </c>
      <c r="GAT285" s="3">
        <v>93205</v>
      </c>
      <c r="GAU285" s="3">
        <v>93205</v>
      </c>
      <c r="GAV285" s="3">
        <v>93205</v>
      </c>
      <c r="GAW285" s="3">
        <v>93205</v>
      </c>
      <c r="GAX285" s="3">
        <v>93205</v>
      </c>
      <c r="GAY285" s="3">
        <v>93205</v>
      </c>
      <c r="GAZ285" s="3">
        <v>93205</v>
      </c>
      <c r="GBA285" s="3">
        <v>93205</v>
      </c>
      <c r="GBB285" s="3">
        <v>93205</v>
      </c>
      <c r="GBC285" s="3">
        <v>93205</v>
      </c>
      <c r="GBD285" s="3">
        <v>93205</v>
      </c>
      <c r="GBE285" s="3">
        <v>93205</v>
      </c>
      <c r="GBF285" s="3">
        <v>93205</v>
      </c>
      <c r="GBG285" s="3">
        <v>93205</v>
      </c>
      <c r="GBH285" s="3">
        <v>93205</v>
      </c>
      <c r="GBI285" s="3">
        <v>93205</v>
      </c>
      <c r="GBJ285" s="3">
        <v>93205</v>
      </c>
      <c r="GBK285" s="3">
        <v>93205</v>
      </c>
      <c r="GBL285" s="3">
        <v>93205</v>
      </c>
      <c r="GBM285" s="3">
        <v>93205</v>
      </c>
      <c r="GBN285" s="3">
        <v>93205</v>
      </c>
      <c r="GBO285" s="3">
        <v>93205</v>
      </c>
      <c r="GBP285" s="3">
        <v>93205</v>
      </c>
      <c r="GBQ285" s="3">
        <v>93205</v>
      </c>
      <c r="GBR285" s="3">
        <v>93205</v>
      </c>
      <c r="GBS285" s="3">
        <v>93205</v>
      </c>
      <c r="GBT285" s="3">
        <v>93205</v>
      </c>
      <c r="GBU285" s="3">
        <v>93205</v>
      </c>
      <c r="GBV285" s="3">
        <v>93205</v>
      </c>
      <c r="GBW285" s="3">
        <v>93205</v>
      </c>
      <c r="GBX285" s="3">
        <v>93205</v>
      </c>
      <c r="GBY285" s="3">
        <v>93205</v>
      </c>
      <c r="GBZ285" s="3">
        <v>93205</v>
      </c>
      <c r="GCA285" s="3">
        <v>93205</v>
      </c>
      <c r="GCB285" s="3">
        <v>93205</v>
      </c>
      <c r="GCC285" s="3">
        <v>93205</v>
      </c>
      <c r="GCD285" s="3">
        <v>93205</v>
      </c>
      <c r="GCE285" s="3">
        <v>93205</v>
      </c>
      <c r="GCF285" s="3">
        <v>93205</v>
      </c>
      <c r="GCG285" s="3">
        <v>93205</v>
      </c>
      <c r="GCH285" s="3">
        <v>93205</v>
      </c>
      <c r="GCI285" s="3">
        <v>93205</v>
      </c>
      <c r="GCJ285" s="3">
        <v>93205</v>
      </c>
      <c r="GCK285" s="3">
        <v>93205</v>
      </c>
      <c r="GCL285" s="3">
        <v>93205</v>
      </c>
      <c r="GCM285" s="3">
        <v>93205</v>
      </c>
      <c r="GCN285" s="3">
        <v>93205</v>
      </c>
      <c r="GCO285" s="3">
        <v>93205</v>
      </c>
      <c r="GCP285" s="3">
        <v>93205</v>
      </c>
      <c r="GCQ285" s="3">
        <v>93205</v>
      </c>
      <c r="GCR285" s="3">
        <v>93205</v>
      </c>
      <c r="GCS285" s="3">
        <v>93205</v>
      </c>
      <c r="GCT285" s="3">
        <v>93205</v>
      </c>
      <c r="GCU285" s="3">
        <v>93205</v>
      </c>
      <c r="GCV285" s="3">
        <v>93205</v>
      </c>
      <c r="GCW285" s="3">
        <v>93205</v>
      </c>
      <c r="GCX285" s="3">
        <v>93205</v>
      </c>
      <c r="GCY285" s="3">
        <v>93205</v>
      </c>
      <c r="GCZ285" s="3">
        <v>93205</v>
      </c>
      <c r="GDA285" s="3">
        <v>93205</v>
      </c>
      <c r="GDB285" s="3">
        <v>93205</v>
      </c>
      <c r="GDC285" s="3">
        <v>93205</v>
      </c>
      <c r="GDD285" s="3">
        <v>93205</v>
      </c>
      <c r="GDE285" s="3">
        <v>93205</v>
      </c>
      <c r="GDF285" s="3">
        <v>93205</v>
      </c>
      <c r="GDG285" s="3">
        <v>93205</v>
      </c>
      <c r="GDH285" s="3">
        <v>93205</v>
      </c>
      <c r="GDI285" s="3">
        <v>93205</v>
      </c>
      <c r="GDJ285" s="3">
        <v>93205</v>
      </c>
      <c r="GDK285" s="3">
        <v>93205</v>
      </c>
      <c r="GDL285" s="3">
        <v>93205</v>
      </c>
      <c r="GDM285" s="3">
        <v>93205</v>
      </c>
      <c r="GDN285" s="3">
        <v>93205</v>
      </c>
      <c r="GDO285" s="3">
        <v>93205</v>
      </c>
      <c r="GDP285" s="3">
        <v>93205</v>
      </c>
      <c r="GDQ285" s="3">
        <v>93205</v>
      </c>
      <c r="GDR285" s="3">
        <v>93205</v>
      </c>
      <c r="GDS285" s="3">
        <v>93205</v>
      </c>
      <c r="GDT285" s="3">
        <v>93205</v>
      </c>
      <c r="GDU285" s="3">
        <v>93205</v>
      </c>
      <c r="GDV285" s="3">
        <v>93205</v>
      </c>
      <c r="GDW285" s="3">
        <v>93205</v>
      </c>
      <c r="GDX285" s="3">
        <v>93205</v>
      </c>
      <c r="GDY285" s="3">
        <v>93205</v>
      </c>
      <c r="GDZ285" s="3">
        <v>93205</v>
      </c>
      <c r="GEA285" s="3">
        <v>93205</v>
      </c>
      <c r="GEB285" s="3">
        <v>93205</v>
      </c>
      <c r="GEC285" s="3">
        <v>93205</v>
      </c>
      <c r="GED285" s="3">
        <v>93205</v>
      </c>
      <c r="GEE285" s="3">
        <v>93205</v>
      </c>
      <c r="GEF285" s="3">
        <v>93205</v>
      </c>
      <c r="GEG285" s="3">
        <v>93205</v>
      </c>
      <c r="GEH285" s="3">
        <v>93205</v>
      </c>
      <c r="GEI285" s="3">
        <v>93205</v>
      </c>
      <c r="GEJ285" s="3">
        <v>93205</v>
      </c>
      <c r="GEK285" s="3">
        <v>93205</v>
      </c>
      <c r="GEL285" s="3">
        <v>93205</v>
      </c>
      <c r="GEM285" s="3">
        <v>93205</v>
      </c>
      <c r="GEN285" s="3">
        <v>93205</v>
      </c>
      <c r="GEO285" s="3">
        <v>93205</v>
      </c>
      <c r="GEP285" s="3">
        <v>93205</v>
      </c>
      <c r="GEQ285" s="3">
        <v>93205</v>
      </c>
      <c r="GER285" s="3">
        <v>93205</v>
      </c>
      <c r="GES285" s="3">
        <v>93205</v>
      </c>
      <c r="GET285" s="3">
        <v>93205</v>
      </c>
      <c r="GEU285" s="3">
        <v>93205</v>
      </c>
      <c r="GEV285" s="3">
        <v>93205</v>
      </c>
      <c r="GEW285" s="3">
        <v>93205</v>
      </c>
      <c r="GEX285" s="3">
        <v>93205</v>
      </c>
      <c r="GEY285" s="3">
        <v>93205</v>
      </c>
      <c r="GEZ285" s="3">
        <v>93205</v>
      </c>
      <c r="GFA285" s="3">
        <v>93205</v>
      </c>
      <c r="GFB285" s="3">
        <v>93205</v>
      </c>
      <c r="GFC285" s="3">
        <v>93205</v>
      </c>
      <c r="GFD285" s="3">
        <v>93205</v>
      </c>
      <c r="GFE285" s="3">
        <v>93205</v>
      </c>
      <c r="GFF285" s="3">
        <v>93205</v>
      </c>
      <c r="GFG285" s="3">
        <v>93205</v>
      </c>
      <c r="GFH285" s="3">
        <v>93205</v>
      </c>
      <c r="GFI285" s="3">
        <v>93205</v>
      </c>
      <c r="GFJ285" s="3">
        <v>93205</v>
      </c>
      <c r="GFK285" s="3">
        <v>93205</v>
      </c>
      <c r="GFL285" s="3">
        <v>93205</v>
      </c>
      <c r="GFM285" s="3">
        <v>93205</v>
      </c>
      <c r="GFN285" s="3">
        <v>93205</v>
      </c>
      <c r="GFO285" s="3">
        <v>93205</v>
      </c>
      <c r="GFP285" s="3">
        <v>93205</v>
      </c>
      <c r="GFQ285" s="3">
        <v>93205</v>
      </c>
      <c r="GFR285" s="3">
        <v>93205</v>
      </c>
      <c r="GFS285" s="3">
        <v>93205</v>
      </c>
      <c r="GFT285" s="3">
        <v>93205</v>
      </c>
      <c r="GFU285" s="3">
        <v>93205</v>
      </c>
      <c r="GFV285" s="3">
        <v>93205</v>
      </c>
      <c r="GFW285" s="3">
        <v>93205</v>
      </c>
      <c r="GFX285" s="3">
        <v>93205</v>
      </c>
      <c r="GFY285" s="3">
        <v>93205</v>
      </c>
      <c r="GFZ285" s="3">
        <v>93205</v>
      </c>
      <c r="GGA285" s="3">
        <v>93205</v>
      </c>
      <c r="GGB285" s="3">
        <v>93205</v>
      </c>
      <c r="GGC285" s="3">
        <v>93205</v>
      </c>
      <c r="GGD285" s="3">
        <v>93205</v>
      </c>
      <c r="GGE285" s="3">
        <v>93205</v>
      </c>
      <c r="GGF285" s="3">
        <v>93205</v>
      </c>
      <c r="GGG285" s="3">
        <v>93205</v>
      </c>
      <c r="GGH285" s="3">
        <v>93205</v>
      </c>
      <c r="GGI285" s="3">
        <v>93205</v>
      </c>
      <c r="GGJ285" s="3">
        <v>93205</v>
      </c>
      <c r="GGK285" s="3">
        <v>93205</v>
      </c>
      <c r="GGL285" s="3">
        <v>93205</v>
      </c>
      <c r="GGM285" s="3">
        <v>93205</v>
      </c>
      <c r="GGN285" s="3">
        <v>93205</v>
      </c>
      <c r="GGO285" s="3">
        <v>93205</v>
      </c>
      <c r="GGP285" s="3">
        <v>93205</v>
      </c>
      <c r="GGQ285" s="3">
        <v>93205</v>
      </c>
      <c r="GGR285" s="3">
        <v>93205</v>
      </c>
      <c r="GGS285" s="3">
        <v>93205</v>
      </c>
      <c r="GGT285" s="3">
        <v>93205</v>
      </c>
      <c r="GGU285" s="3">
        <v>93205</v>
      </c>
      <c r="GGV285" s="3">
        <v>93205</v>
      </c>
      <c r="GGW285" s="3">
        <v>93205</v>
      </c>
      <c r="GGX285" s="3">
        <v>93205</v>
      </c>
      <c r="GGY285" s="3">
        <v>93205</v>
      </c>
      <c r="GGZ285" s="3">
        <v>93205</v>
      </c>
      <c r="GHA285" s="3">
        <v>93205</v>
      </c>
      <c r="GHB285" s="3">
        <v>93205</v>
      </c>
      <c r="GHC285" s="3">
        <v>93205</v>
      </c>
      <c r="GHD285" s="3">
        <v>93205</v>
      </c>
      <c r="GHE285" s="3">
        <v>93205</v>
      </c>
      <c r="GHF285" s="3">
        <v>93205</v>
      </c>
      <c r="GHG285" s="3">
        <v>93205</v>
      </c>
      <c r="GHH285" s="3">
        <v>93205</v>
      </c>
      <c r="GHI285" s="3">
        <v>93205</v>
      </c>
      <c r="GHJ285" s="3">
        <v>93205</v>
      </c>
      <c r="GHK285" s="3">
        <v>93205</v>
      </c>
      <c r="GHL285" s="3">
        <v>93205</v>
      </c>
      <c r="GHM285" s="3">
        <v>93205</v>
      </c>
      <c r="GHN285" s="3">
        <v>93205</v>
      </c>
      <c r="GHO285" s="3">
        <v>93205</v>
      </c>
      <c r="GHP285" s="3">
        <v>93205</v>
      </c>
      <c r="GHQ285" s="3">
        <v>93205</v>
      </c>
      <c r="GHR285" s="3">
        <v>93205</v>
      </c>
      <c r="GHS285" s="3">
        <v>93205</v>
      </c>
      <c r="GHT285" s="3">
        <v>93205</v>
      </c>
      <c r="GHU285" s="3">
        <v>93205</v>
      </c>
      <c r="GHV285" s="3">
        <v>93205</v>
      </c>
      <c r="GHW285" s="3">
        <v>93205</v>
      </c>
      <c r="GHX285" s="3">
        <v>93205</v>
      </c>
      <c r="GHY285" s="3">
        <v>93205</v>
      </c>
      <c r="GHZ285" s="3">
        <v>93205</v>
      </c>
      <c r="GIA285" s="3">
        <v>93205</v>
      </c>
      <c r="GIB285" s="3">
        <v>93205</v>
      </c>
      <c r="GIC285" s="3">
        <v>93205</v>
      </c>
      <c r="GID285" s="3">
        <v>93205</v>
      </c>
      <c r="GIE285" s="3">
        <v>93205</v>
      </c>
      <c r="GIF285" s="3">
        <v>93205</v>
      </c>
      <c r="GIG285" s="3">
        <v>93205</v>
      </c>
      <c r="GIH285" s="3">
        <v>93205</v>
      </c>
      <c r="GII285" s="3">
        <v>93205</v>
      </c>
      <c r="GIJ285" s="3">
        <v>93205</v>
      </c>
      <c r="GIK285" s="3">
        <v>93205</v>
      </c>
      <c r="GIL285" s="3">
        <v>93205</v>
      </c>
      <c r="GIM285" s="3">
        <v>93205</v>
      </c>
      <c r="GIN285" s="3">
        <v>93205</v>
      </c>
      <c r="GIO285" s="3">
        <v>93205</v>
      </c>
      <c r="GIP285" s="3">
        <v>93205</v>
      </c>
      <c r="GIQ285" s="3">
        <v>93205</v>
      </c>
      <c r="GIR285" s="3">
        <v>93205</v>
      </c>
      <c r="GIS285" s="3">
        <v>93205</v>
      </c>
      <c r="GIT285" s="3">
        <v>93205</v>
      </c>
      <c r="GIU285" s="3">
        <v>93205</v>
      </c>
      <c r="GIV285" s="3">
        <v>93205</v>
      </c>
      <c r="GIW285" s="3">
        <v>93205</v>
      </c>
      <c r="GIX285" s="3">
        <v>93205</v>
      </c>
      <c r="GIY285" s="3">
        <v>93205</v>
      </c>
      <c r="GIZ285" s="3">
        <v>93205</v>
      </c>
      <c r="GJA285" s="3">
        <v>93205</v>
      </c>
      <c r="GJB285" s="3">
        <v>93205</v>
      </c>
      <c r="GJC285" s="3">
        <v>93205</v>
      </c>
      <c r="GJD285" s="3">
        <v>93205</v>
      </c>
      <c r="GJE285" s="3">
        <v>93205</v>
      </c>
      <c r="GJF285" s="3">
        <v>93205</v>
      </c>
      <c r="GJG285" s="3">
        <v>93205</v>
      </c>
      <c r="GJH285" s="3">
        <v>93205</v>
      </c>
      <c r="GJI285" s="3">
        <v>93205</v>
      </c>
      <c r="GJJ285" s="3">
        <v>93205</v>
      </c>
      <c r="GJK285" s="3">
        <v>93205</v>
      </c>
      <c r="GJL285" s="3">
        <v>93205</v>
      </c>
      <c r="GJM285" s="3">
        <v>93205</v>
      </c>
      <c r="GJN285" s="3">
        <v>93205</v>
      </c>
      <c r="GJO285" s="3">
        <v>93205</v>
      </c>
      <c r="GJP285" s="3">
        <v>93205</v>
      </c>
      <c r="GJQ285" s="3">
        <v>93205</v>
      </c>
      <c r="GJR285" s="3">
        <v>93205</v>
      </c>
      <c r="GJS285" s="3">
        <v>93205</v>
      </c>
      <c r="GJT285" s="3">
        <v>93205</v>
      </c>
      <c r="GJU285" s="3">
        <v>93205</v>
      </c>
      <c r="GJV285" s="3">
        <v>93205</v>
      </c>
      <c r="GJW285" s="3">
        <v>93205</v>
      </c>
      <c r="GJX285" s="3">
        <v>93205</v>
      </c>
      <c r="GJY285" s="3">
        <v>93205</v>
      </c>
      <c r="GJZ285" s="3">
        <v>93205</v>
      </c>
      <c r="GKA285" s="3">
        <v>93205</v>
      </c>
      <c r="GKB285" s="3">
        <v>93205</v>
      </c>
      <c r="GKC285" s="3">
        <v>93205</v>
      </c>
      <c r="GKD285" s="3">
        <v>93205</v>
      </c>
      <c r="GKE285" s="3">
        <v>93205</v>
      </c>
      <c r="GKF285" s="3">
        <v>93205</v>
      </c>
      <c r="GKG285" s="3">
        <v>93205</v>
      </c>
      <c r="GKH285" s="3">
        <v>93205</v>
      </c>
      <c r="GKI285" s="3">
        <v>93205</v>
      </c>
      <c r="GKJ285" s="3">
        <v>93205</v>
      </c>
      <c r="GKK285" s="3">
        <v>93205</v>
      </c>
      <c r="GKL285" s="3">
        <v>93205</v>
      </c>
      <c r="GKM285" s="3">
        <v>93205</v>
      </c>
      <c r="GKN285" s="3">
        <v>93205</v>
      </c>
      <c r="GKO285" s="3">
        <v>93205</v>
      </c>
      <c r="GKP285" s="3">
        <v>93205</v>
      </c>
      <c r="GKQ285" s="3">
        <v>93205</v>
      </c>
      <c r="GKR285" s="3">
        <v>93205</v>
      </c>
      <c r="GKS285" s="3">
        <v>93205</v>
      </c>
      <c r="GKT285" s="3">
        <v>93205</v>
      </c>
      <c r="GKU285" s="3">
        <v>93205</v>
      </c>
      <c r="GKV285" s="3">
        <v>93205</v>
      </c>
      <c r="GKW285" s="3">
        <v>93205</v>
      </c>
      <c r="GKX285" s="3">
        <v>93205</v>
      </c>
      <c r="GKY285" s="3">
        <v>93205</v>
      </c>
      <c r="GKZ285" s="3">
        <v>93205</v>
      </c>
      <c r="GLA285" s="3">
        <v>93205</v>
      </c>
      <c r="GLB285" s="3">
        <v>93205</v>
      </c>
      <c r="GLC285" s="3">
        <v>93205</v>
      </c>
      <c r="GLD285" s="3">
        <v>93205</v>
      </c>
      <c r="GLE285" s="3">
        <v>93205</v>
      </c>
      <c r="GLF285" s="3">
        <v>93205</v>
      </c>
      <c r="GLG285" s="3">
        <v>93205</v>
      </c>
      <c r="GLH285" s="3">
        <v>93205</v>
      </c>
      <c r="GLI285" s="3">
        <v>93205</v>
      </c>
      <c r="GLJ285" s="3">
        <v>93205</v>
      </c>
      <c r="GLK285" s="3">
        <v>93205</v>
      </c>
      <c r="GLL285" s="3">
        <v>93205</v>
      </c>
      <c r="GLM285" s="3">
        <v>93205</v>
      </c>
      <c r="GLN285" s="3">
        <v>93205</v>
      </c>
      <c r="GLO285" s="3">
        <v>93205</v>
      </c>
      <c r="GLP285" s="3">
        <v>93205</v>
      </c>
      <c r="GLQ285" s="3">
        <v>93205</v>
      </c>
      <c r="GLR285" s="3">
        <v>93205</v>
      </c>
      <c r="GLS285" s="3">
        <v>93205</v>
      </c>
      <c r="GLT285" s="3">
        <v>93205</v>
      </c>
      <c r="GLU285" s="3">
        <v>93205</v>
      </c>
      <c r="GLV285" s="3">
        <v>93205</v>
      </c>
      <c r="GLW285" s="3">
        <v>93205</v>
      </c>
      <c r="GLX285" s="3">
        <v>93205</v>
      </c>
      <c r="GLY285" s="3">
        <v>93205</v>
      </c>
      <c r="GLZ285" s="3">
        <v>93205</v>
      </c>
      <c r="GMA285" s="3">
        <v>93205</v>
      </c>
      <c r="GMB285" s="3">
        <v>93205</v>
      </c>
      <c r="GMC285" s="3">
        <v>93205</v>
      </c>
      <c r="GMD285" s="3">
        <v>93205</v>
      </c>
      <c r="GME285" s="3">
        <v>93205</v>
      </c>
      <c r="GMF285" s="3">
        <v>93205</v>
      </c>
      <c r="GMG285" s="3">
        <v>93205</v>
      </c>
      <c r="GMH285" s="3">
        <v>93205</v>
      </c>
      <c r="GMI285" s="3">
        <v>93205</v>
      </c>
      <c r="GMJ285" s="3">
        <v>93205</v>
      </c>
      <c r="GMK285" s="3">
        <v>93205</v>
      </c>
      <c r="GML285" s="3">
        <v>93205</v>
      </c>
      <c r="GMM285" s="3">
        <v>93205</v>
      </c>
      <c r="GMN285" s="3">
        <v>93205</v>
      </c>
      <c r="GMO285" s="3">
        <v>93205</v>
      </c>
      <c r="GMP285" s="3">
        <v>93205</v>
      </c>
      <c r="GMQ285" s="3">
        <v>93205</v>
      </c>
      <c r="GMR285" s="3">
        <v>93205</v>
      </c>
      <c r="GMS285" s="3">
        <v>93205</v>
      </c>
      <c r="GMT285" s="3">
        <v>93205</v>
      </c>
      <c r="GMU285" s="3">
        <v>93205</v>
      </c>
      <c r="GMV285" s="3">
        <v>93205</v>
      </c>
      <c r="GMW285" s="3">
        <v>93205</v>
      </c>
      <c r="GMX285" s="3">
        <v>93205</v>
      </c>
      <c r="GMY285" s="3">
        <v>93205</v>
      </c>
      <c r="GMZ285" s="3">
        <v>93205</v>
      </c>
      <c r="GNA285" s="3">
        <v>93205</v>
      </c>
      <c r="GNB285" s="3">
        <v>93205</v>
      </c>
      <c r="GNC285" s="3">
        <v>93205</v>
      </c>
      <c r="GND285" s="3">
        <v>93205</v>
      </c>
      <c r="GNE285" s="3">
        <v>93205</v>
      </c>
      <c r="GNF285" s="3">
        <v>93205</v>
      </c>
      <c r="GNG285" s="3">
        <v>93205</v>
      </c>
      <c r="GNH285" s="3">
        <v>93205</v>
      </c>
      <c r="GNI285" s="3">
        <v>93205</v>
      </c>
      <c r="GNJ285" s="3">
        <v>93205</v>
      </c>
      <c r="GNK285" s="3">
        <v>93205</v>
      </c>
      <c r="GNL285" s="3">
        <v>93205</v>
      </c>
      <c r="GNM285" s="3">
        <v>93205</v>
      </c>
      <c r="GNN285" s="3">
        <v>93205</v>
      </c>
      <c r="GNO285" s="3">
        <v>93205</v>
      </c>
      <c r="GNP285" s="3">
        <v>93205</v>
      </c>
      <c r="GNQ285" s="3">
        <v>93205</v>
      </c>
      <c r="GNR285" s="3">
        <v>93205</v>
      </c>
      <c r="GNS285" s="3">
        <v>93205</v>
      </c>
      <c r="GNT285" s="3">
        <v>93205</v>
      </c>
      <c r="GNU285" s="3">
        <v>93205</v>
      </c>
      <c r="GNV285" s="3">
        <v>93205</v>
      </c>
      <c r="GNW285" s="3">
        <v>93205</v>
      </c>
      <c r="GNX285" s="3">
        <v>93205</v>
      </c>
      <c r="GNY285" s="3">
        <v>93205</v>
      </c>
      <c r="GNZ285" s="3">
        <v>93205</v>
      </c>
      <c r="GOA285" s="3">
        <v>93205</v>
      </c>
      <c r="GOB285" s="3">
        <v>93205</v>
      </c>
      <c r="GOC285" s="3">
        <v>93205</v>
      </c>
      <c r="GOD285" s="3">
        <v>93205</v>
      </c>
      <c r="GOE285" s="3">
        <v>93205</v>
      </c>
      <c r="GOF285" s="3">
        <v>93205</v>
      </c>
      <c r="GOG285" s="3">
        <v>93205</v>
      </c>
      <c r="GOH285" s="3">
        <v>93205</v>
      </c>
      <c r="GOI285" s="3">
        <v>93205</v>
      </c>
      <c r="GOJ285" s="3">
        <v>93205</v>
      </c>
      <c r="GOK285" s="3">
        <v>93205</v>
      </c>
      <c r="GOL285" s="3">
        <v>93205</v>
      </c>
      <c r="GOM285" s="3">
        <v>93205</v>
      </c>
      <c r="GON285" s="3">
        <v>93205</v>
      </c>
      <c r="GOO285" s="3">
        <v>93205</v>
      </c>
      <c r="GOP285" s="3">
        <v>93205</v>
      </c>
      <c r="GOQ285" s="3">
        <v>93205</v>
      </c>
      <c r="GOR285" s="3">
        <v>93205</v>
      </c>
      <c r="GOS285" s="3">
        <v>93205</v>
      </c>
      <c r="GOT285" s="3">
        <v>93205</v>
      </c>
      <c r="GOU285" s="3">
        <v>93205</v>
      </c>
      <c r="GOV285" s="3">
        <v>93205</v>
      </c>
      <c r="GOW285" s="3">
        <v>93205</v>
      </c>
      <c r="GOX285" s="3">
        <v>93205</v>
      </c>
      <c r="GOY285" s="3">
        <v>93205</v>
      </c>
      <c r="GOZ285" s="3">
        <v>93205</v>
      </c>
      <c r="GPA285" s="3">
        <v>93205</v>
      </c>
      <c r="GPB285" s="3">
        <v>93205</v>
      </c>
      <c r="GPC285" s="3">
        <v>93205</v>
      </c>
      <c r="GPD285" s="3">
        <v>93205</v>
      </c>
      <c r="GPE285" s="3">
        <v>93205</v>
      </c>
      <c r="GPF285" s="3">
        <v>93205</v>
      </c>
      <c r="GPG285" s="3">
        <v>93205</v>
      </c>
      <c r="GPH285" s="3">
        <v>93205</v>
      </c>
      <c r="GPI285" s="3">
        <v>93205</v>
      </c>
      <c r="GPJ285" s="3">
        <v>93205</v>
      </c>
      <c r="GPK285" s="3">
        <v>93205</v>
      </c>
      <c r="GPL285" s="3">
        <v>93205</v>
      </c>
      <c r="GPM285" s="3">
        <v>93205</v>
      </c>
      <c r="GPN285" s="3">
        <v>93205</v>
      </c>
      <c r="GPO285" s="3">
        <v>93205</v>
      </c>
      <c r="GPP285" s="3">
        <v>93205</v>
      </c>
      <c r="GPQ285" s="3">
        <v>93205</v>
      </c>
      <c r="GPR285" s="3">
        <v>93205</v>
      </c>
      <c r="GPS285" s="3">
        <v>93205</v>
      </c>
      <c r="GPT285" s="3">
        <v>93205</v>
      </c>
      <c r="GPU285" s="3">
        <v>93205</v>
      </c>
      <c r="GPV285" s="3">
        <v>93205</v>
      </c>
      <c r="GPW285" s="3">
        <v>93205</v>
      </c>
      <c r="GPX285" s="3">
        <v>93205</v>
      </c>
      <c r="GPY285" s="3">
        <v>93205</v>
      </c>
      <c r="GPZ285" s="3">
        <v>93205</v>
      </c>
      <c r="GQA285" s="3">
        <v>93205</v>
      </c>
      <c r="GQB285" s="3">
        <v>93205</v>
      </c>
      <c r="GQC285" s="3">
        <v>93205</v>
      </c>
      <c r="GQD285" s="3">
        <v>93205</v>
      </c>
      <c r="GQE285" s="3">
        <v>93205</v>
      </c>
      <c r="GQF285" s="3">
        <v>93205</v>
      </c>
      <c r="GQG285" s="3">
        <v>93205</v>
      </c>
      <c r="GQH285" s="3">
        <v>93205</v>
      </c>
      <c r="GQI285" s="3">
        <v>93205</v>
      </c>
      <c r="GQJ285" s="3">
        <v>93205</v>
      </c>
      <c r="GQK285" s="3">
        <v>93205</v>
      </c>
      <c r="GQL285" s="3">
        <v>93205</v>
      </c>
      <c r="GQM285" s="3">
        <v>93205</v>
      </c>
      <c r="GQN285" s="3">
        <v>93205</v>
      </c>
      <c r="GQO285" s="3">
        <v>93205</v>
      </c>
      <c r="GQP285" s="3">
        <v>93205</v>
      </c>
      <c r="GQQ285" s="3">
        <v>93205</v>
      </c>
      <c r="GQR285" s="3">
        <v>93205</v>
      </c>
      <c r="GQS285" s="3">
        <v>93205</v>
      </c>
      <c r="GQT285" s="3">
        <v>93205</v>
      </c>
      <c r="GQU285" s="3">
        <v>93205</v>
      </c>
      <c r="GQV285" s="3">
        <v>93205</v>
      </c>
      <c r="GQW285" s="3">
        <v>93205</v>
      </c>
      <c r="GQX285" s="3">
        <v>93205</v>
      </c>
      <c r="GQY285" s="3">
        <v>93205</v>
      </c>
      <c r="GQZ285" s="3">
        <v>93205</v>
      </c>
      <c r="GRA285" s="3">
        <v>93205</v>
      </c>
      <c r="GRB285" s="3">
        <v>93205</v>
      </c>
      <c r="GRC285" s="3">
        <v>93205</v>
      </c>
      <c r="GRD285" s="3">
        <v>93205</v>
      </c>
      <c r="GRE285" s="3">
        <v>93205</v>
      </c>
      <c r="GRF285" s="3">
        <v>93205</v>
      </c>
      <c r="GRG285" s="3">
        <v>93205</v>
      </c>
      <c r="GRH285" s="3">
        <v>93205</v>
      </c>
      <c r="GRI285" s="3">
        <v>93205</v>
      </c>
      <c r="GRJ285" s="3">
        <v>93205</v>
      </c>
      <c r="GRK285" s="3">
        <v>93205</v>
      </c>
      <c r="GRL285" s="3">
        <v>93205</v>
      </c>
      <c r="GRM285" s="3">
        <v>93205</v>
      </c>
      <c r="GRN285" s="3">
        <v>93205</v>
      </c>
      <c r="GRO285" s="3">
        <v>93205</v>
      </c>
      <c r="GRP285" s="3">
        <v>93205</v>
      </c>
      <c r="GRQ285" s="3">
        <v>93205</v>
      </c>
      <c r="GRR285" s="3">
        <v>93205</v>
      </c>
      <c r="GRS285" s="3">
        <v>93205</v>
      </c>
      <c r="GRT285" s="3">
        <v>93205</v>
      </c>
      <c r="GRU285" s="3">
        <v>93205</v>
      </c>
      <c r="GRV285" s="3">
        <v>93205</v>
      </c>
      <c r="GRW285" s="3">
        <v>93205</v>
      </c>
      <c r="GRX285" s="3">
        <v>93205</v>
      </c>
      <c r="GRY285" s="3">
        <v>93205</v>
      </c>
      <c r="GRZ285" s="3">
        <v>93205</v>
      </c>
      <c r="GSA285" s="3">
        <v>93205</v>
      </c>
      <c r="GSB285" s="3">
        <v>93205</v>
      </c>
      <c r="GSC285" s="3">
        <v>93205</v>
      </c>
      <c r="GSD285" s="3">
        <v>93205</v>
      </c>
      <c r="GSE285" s="3">
        <v>93205</v>
      </c>
      <c r="GSF285" s="3">
        <v>93205</v>
      </c>
      <c r="GSG285" s="3">
        <v>93205</v>
      </c>
      <c r="GSH285" s="3">
        <v>93205</v>
      </c>
      <c r="GSI285" s="3">
        <v>93205</v>
      </c>
      <c r="GSJ285" s="3">
        <v>93205</v>
      </c>
      <c r="GSK285" s="3">
        <v>93205</v>
      </c>
      <c r="GSL285" s="3">
        <v>93205</v>
      </c>
      <c r="GSM285" s="3">
        <v>93205</v>
      </c>
      <c r="GSN285" s="3">
        <v>93205</v>
      </c>
      <c r="GSO285" s="3">
        <v>93205</v>
      </c>
      <c r="GSP285" s="3">
        <v>93205</v>
      </c>
      <c r="GSQ285" s="3">
        <v>93205</v>
      </c>
      <c r="GSR285" s="3">
        <v>93205</v>
      </c>
      <c r="GSS285" s="3">
        <v>93205</v>
      </c>
      <c r="GST285" s="3">
        <v>93205</v>
      </c>
      <c r="GSU285" s="3">
        <v>93205</v>
      </c>
      <c r="GSV285" s="3">
        <v>93205</v>
      </c>
      <c r="GSW285" s="3">
        <v>93205</v>
      </c>
      <c r="GSX285" s="3">
        <v>93205</v>
      </c>
      <c r="GSY285" s="3">
        <v>93205</v>
      </c>
      <c r="GSZ285" s="3">
        <v>93205</v>
      </c>
      <c r="GTA285" s="3">
        <v>93205</v>
      </c>
      <c r="GTB285" s="3">
        <v>93205</v>
      </c>
      <c r="GTC285" s="3">
        <v>93205</v>
      </c>
      <c r="GTD285" s="3">
        <v>93205</v>
      </c>
      <c r="GTE285" s="3">
        <v>93205</v>
      </c>
      <c r="GTF285" s="3">
        <v>93205</v>
      </c>
      <c r="GTG285" s="3">
        <v>93205</v>
      </c>
      <c r="GTH285" s="3">
        <v>93205</v>
      </c>
      <c r="GTI285" s="3">
        <v>93205</v>
      </c>
      <c r="GTJ285" s="3">
        <v>93205</v>
      </c>
      <c r="GTK285" s="3">
        <v>93205</v>
      </c>
      <c r="GTL285" s="3">
        <v>93205</v>
      </c>
      <c r="GTM285" s="3">
        <v>93205</v>
      </c>
      <c r="GTN285" s="3">
        <v>93205</v>
      </c>
      <c r="GTO285" s="3">
        <v>93205</v>
      </c>
      <c r="GTP285" s="3">
        <v>93205</v>
      </c>
      <c r="GTQ285" s="3">
        <v>93205</v>
      </c>
      <c r="GTR285" s="3">
        <v>93205</v>
      </c>
      <c r="GTS285" s="3">
        <v>93205</v>
      </c>
      <c r="GTT285" s="3">
        <v>93205</v>
      </c>
      <c r="GTU285" s="3">
        <v>93205</v>
      </c>
      <c r="GTV285" s="3">
        <v>93205</v>
      </c>
      <c r="GTW285" s="3">
        <v>93205</v>
      </c>
      <c r="GTX285" s="3">
        <v>93205</v>
      </c>
      <c r="GTY285" s="3">
        <v>93205</v>
      </c>
      <c r="GTZ285" s="3">
        <v>93205</v>
      </c>
      <c r="GUA285" s="3">
        <v>93205</v>
      </c>
      <c r="GUB285" s="3">
        <v>93205</v>
      </c>
      <c r="GUC285" s="3">
        <v>93205</v>
      </c>
      <c r="GUD285" s="3">
        <v>93205</v>
      </c>
      <c r="GUE285" s="3">
        <v>93205</v>
      </c>
      <c r="GUF285" s="3">
        <v>93205</v>
      </c>
      <c r="GUG285" s="3">
        <v>93205</v>
      </c>
      <c r="GUH285" s="3">
        <v>93205</v>
      </c>
      <c r="GUI285" s="3">
        <v>93205</v>
      </c>
      <c r="GUJ285" s="3">
        <v>93205</v>
      </c>
      <c r="GUK285" s="3">
        <v>93205</v>
      </c>
      <c r="GUL285" s="3">
        <v>93205</v>
      </c>
      <c r="GUM285" s="3">
        <v>93205</v>
      </c>
      <c r="GUN285" s="3">
        <v>93205</v>
      </c>
      <c r="GUO285" s="3">
        <v>93205</v>
      </c>
      <c r="GUP285" s="3">
        <v>93205</v>
      </c>
      <c r="GUQ285" s="3">
        <v>93205</v>
      </c>
      <c r="GUR285" s="3">
        <v>93205</v>
      </c>
      <c r="GUS285" s="3">
        <v>93205</v>
      </c>
      <c r="GUT285" s="3">
        <v>93205</v>
      </c>
      <c r="GUU285" s="3">
        <v>93205</v>
      </c>
      <c r="GUV285" s="3">
        <v>93205</v>
      </c>
      <c r="GUW285" s="3">
        <v>93205</v>
      </c>
      <c r="GUX285" s="3">
        <v>93205</v>
      </c>
      <c r="GUY285" s="3">
        <v>93205</v>
      </c>
      <c r="GUZ285" s="3">
        <v>93205</v>
      </c>
      <c r="GVA285" s="3">
        <v>93205</v>
      </c>
      <c r="GVB285" s="3">
        <v>93205</v>
      </c>
      <c r="GVC285" s="3">
        <v>93205</v>
      </c>
      <c r="GVD285" s="3">
        <v>93205</v>
      </c>
      <c r="GVE285" s="3">
        <v>93205</v>
      </c>
      <c r="GVF285" s="3">
        <v>93205</v>
      </c>
      <c r="GVG285" s="3">
        <v>93205</v>
      </c>
      <c r="GVH285" s="3">
        <v>93205</v>
      </c>
      <c r="GVI285" s="3">
        <v>93205</v>
      </c>
      <c r="GVJ285" s="3">
        <v>93205</v>
      </c>
      <c r="GVK285" s="3">
        <v>93205</v>
      </c>
      <c r="GVL285" s="3">
        <v>93205</v>
      </c>
      <c r="GVM285" s="3">
        <v>93205</v>
      </c>
      <c r="GVN285" s="3">
        <v>93205</v>
      </c>
      <c r="GVO285" s="3">
        <v>93205</v>
      </c>
      <c r="GVP285" s="3">
        <v>93205</v>
      </c>
      <c r="GVQ285" s="3">
        <v>93205</v>
      </c>
      <c r="GVR285" s="3">
        <v>93205</v>
      </c>
      <c r="GVS285" s="3">
        <v>93205</v>
      </c>
      <c r="GVT285" s="3">
        <v>93205</v>
      </c>
      <c r="GVU285" s="3">
        <v>93205</v>
      </c>
      <c r="GVV285" s="3">
        <v>93205</v>
      </c>
      <c r="GVW285" s="3">
        <v>93205</v>
      </c>
      <c r="GVX285" s="3">
        <v>93205</v>
      </c>
      <c r="GVY285" s="3">
        <v>93205</v>
      </c>
      <c r="GVZ285" s="3">
        <v>93205</v>
      </c>
      <c r="GWA285" s="3">
        <v>93205</v>
      </c>
      <c r="GWB285" s="3">
        <v>93205</v>
      </c>
      <c r="GWC285" s="3">
        <v>93205</v>
      </c>
      <c r="GWD285" s="3">
        <v>93205</v>
      </c>
      <c r="GWE285" s="3">
        <v>93205</v>
      </c>
      <c r="GWF285" s="3">
        <v>93205</v>
      </c>
      <c r="GWG285" s="3">
        <v>93205</v>
      </c>
      <c r="GWH285" s="3">
        <v>93205</v>
      </c>
      <c r="GWI285" s="3">
        <v>93205</v>
      </c>
      <c r="GWJ285" s="3">
        <v>93205</v>
      </c>
      <c r="GWK285" s="3">
        <v>93205</v>
      </c>
      <c r="GWL285" s="3">
        <v>93205</v>
      </c>
      <c r="GWM285" s="3">
        <v>93205</v>
      </c>
      <c r="GWN285" s="3">
        <v>93205</v>
      </c>
      <c r="GWO285" s="3">
        <v>93205</v>
      </c>
      <c r="GWP285" s="3">
        <v>93205</v>
      </c>
      <c r="GWQ285" s="3">
        <v>93205</v>
      </c>
      <c r="GWR285" s="3">
        <v>93205</v>
      </c>
      <c r="GWS285" s="3">
        <v>93205</v>
      </c>
      <c r="GWT285" s="3">
        <v>93205</v>
      </c>
      <c r="GWU285" s="3">
        <v>93205</v>
      </c>
      <c r="GWV285" s="3">
        <v>93205</v>
      </c>
      <c r="GWW285" s="3">
        <v>93205</v>
      </c>
      <c r="GWX285" s="3">
        <v>93205</v>
      </c>
      <c r="GWY285" s="3">
        <v>93205</v>
      </c>
      <c r="GWZ285" s="3">
        <v>93205</v>
      </c>
      <c r="GXA285" s="3">
        <v>93205</v>
      </c>
      <c r="GXB285" s="3">
        <v>93205</v>
      </c>
      <c r="GXC285" s="3">
        <v>93205</v>
      </c>
      <c r="GXD285" s="3">
        <v>93205</v>
      </c>
      <c r="GXE285" s="3">
        <v>93205</v>
      </c>
      <c r="GXF285" s="3">
        <v>93205</v>
      </c>
      <c r="GXG285" s="3">
        <v>93205</v>
      </c>
      <c r="GXH285" s="3">
        <v>93205</v>
      </c>
      <c r="GXI285" s="3">
        <v>93205</v>
      </c>
      <c r="GXJ285" s="3">
        <v>93205</v>
      </c>
      <c r="GXK285" s="3">
        <v>93205</v>
      </c>
      <c r="GXL285" s="3">
        <v>93205</v>
      </c>
      <c r="GXM285" s="3">
        <v>93205</v>
      </c>
      <c r="GXN285" s="3">
        <v>93205</v>
      </c>
      <c r="GXO285" s="3">
        <v>93205</v>
      </c>
      <c r="GXP285" s="3">
        <v>93205</v>
      </c>
      <c r="GXQ285" s="3">
        <v>93205</v>
      </c>
      <c r="GXR285" s="3">
        <v>93205</v>
      </c>
      <c r="GXS285" s="3">
        <v>93205</v>
      </c>
      <c r="GXT285" s="3">
        <v>93205</v>
      </c>
      <c r="GXU285" s="3">
        <v>93205</v>
      </c>
      <c r="GXV285" s="3">
        <v>93205</v>
      </c>
      <c r="GXW285" s="3">
        <v>93205</v>
      </c>
      <c r="GXX285" s="3">
        <v>93205</v>
      </c>
      <c r="GXY285" s="3">
        <v>93205</v>
      </c>
      <c r="GXZ285" s="3">
        <v>93205</v>
      </c>
      <c r="GYA285" s="3">
        <v>93205</v>
      </c>
      <c r="GYB285" s="3">
        <v>93205</v>
      </c>
      <c r="GYC285" s="3">
        <v>93205</v>
      </c>
      <c r="GYD285" s="3">
        <v>93205</v>
      </c>
      <c r="GYE285" s="3">
        <v>93205</v>
      </c>
      <c r="GYF285" s="3">
        <v>93205</v>
      </c>
      <c r="GYG285" s="3">
        <v>93205</v>
      </c>
      <c r="GYH285" s="3">
        <v>93205</v>
      </c>
      <c r="GYI285" s="3">
        <v>93205</v>
      </c>
      <c r="GYJ285" s="3">
        <v>93205</v>
      </c>
      <c r="GYK285" s="3">
        <v>93205</v>
      </c>
      <c r="GYL285" s="3">
        <v>93205</v>
      </c>
      <c r="GYM285" s="3">
        <v>93205</v>
      </c>
      <c r="GYN285" s="3">
        <v>93205</v>
      </c>
      <c r="GYO285" s="3">
        <v>93205</v>
      </c>
      <c r="GYP285" s="3">
        <v>93205</v>
      </c>
      <c r="GYQ285" s="3">
        <v>93205</v>
      </c>
      <c r="GYR285" s="3">
        <v>93205</v>
      </c>
      <c r="GYS285" s="3">
        <v>93205</v>
      </c>
      <c r="GYT285" s="3">
        <v>93205</v>
      </c>
      <c r="GYU285" s="3">
        <v>93205</v>
      </c>
      <c r="GYV285" s="3">
        <v>93205</v>
      </c>
      <c r="GYW285" s="3">
        <v>93205</v>
      </c>
      <c r="GYX285" s="3">
        <v>93205</v>
      </c>
      <c r="GYY285" s="3">
        <v>93205</v>
      </c>
      <c r="GYZ285" s="3">
        <v>93205</v>
      </c>
      <c r="GZA285" s="3">
        <v>93205</v>
      </c>
      <c r="GZB285" s="3">
        <v>93205</v>
      </c>
      <c r="GZC285" s="3">
        <v>93205</v>
      </c>
      <c r="GZD285" s="3">
        <v>93205</v>
      </c>
      <c r="GZE285" s="3">
        <v>93205</v>
      </c>
      <c r="GZF285" s="3">
        <v>93205</v>
      </c>
      <c r="GZG285" s="3">
        <v>93205</v>
      </c>
      <c r="GZH285" s="3">
        <v>93205</v>
      </c>
      <c r="GZI285" s="3">
        <v>93205</v>
      </c>
      <c r="GZJ285" s="3">
        <v>93205</v>
      </c>
      <c r="GZK285" s="3">
        <v>93205</v>
      </c>
      <c r="GZL285" s="3">
        <v>93205</v>
      </c>
      <c r="GZM285" s="3">
        <v>93205</v>
      </c>
      <c r="GZN285" s="3">
        <v>93205</v>
      </c>
      <c r="GZO285" s="3">
        <v>93205</v>
      </c>
      <c r="GZP285" s="3">
        <v>93205</v>
      </c>
      <c r="GZQ285" s="3">
        <v>93205</v>
      </c>
      <c r="GZR285" s="3">
        <v>93205</v>
      </c>
      <c r="GZS285" s="3">
        <v>93205</v>
      </c>
      <c r="GZT285" s="3">
        <v>93205</v>
      </c>
      <c r="GZU285" s="3">
        <v>93205</v>
      </c>
      <c r="GZV285" s="3">
        <v>93205</v>
      </c>
      <c r="GZW285" s="3">
        <v>93205</v>
      </c>
      <c r="GZX285" s="3">
        <v>93205</v>
      </c>
      <c r="GZY285" s="3">
        <v>93205</v>
      </c>
      <c r="GZZ285" s="3">
        <v>93205</v>
      </c>
      <c r="HAA285" s="3">
        <v>93205</v>
      </c>
      <c r="HAB285" s="3">
        <v>93205</v>
      </c>
      <c r="HAC285" s="3">
        <v>93205</v>
      </c>
      <c r="HAD285" s="3">
        <v>93205</v>
      </c>
      <c r="HAE285" s="3">
        <v>93205</v>
      </c>
      <c r="HAF285" s="3">
        <v>93205</v>
      </c>
      <c r="HAG285" s="3">
        <v>93205</v>
      </c>
      <c r="HAH285" s="3">
        <v>93205</v>
      </c>
      <c r="HAI285" s="3">
        <v>93205</v>
      </c>
      <c r="HAJ285" s="3">
        <v>93205</v>
      </c>
      <c r="HAK285" s="3">
        <v>93205</v>
      </c>
      <c r="HAL285" s="3">
        <v>93205</v>
      </c>
      <c r="HAM285" s="3">
        <v>93205</v>
      </c>
      <c r="HAN285" s="3">
        <v>93205</v>
      </c>
      <c r="HAO285" s="3">
        <v>93205</v>
      </c>
      <c r="HAP285" s="3">
        <v>93205</v>
      </c>
      <c r="HAQ285" s="3">
        <v>93205</v>
      </c>
      <c r="HAR285" s="3">
        <v>93205</v>
      </c>
      <c r="HAS285" s="3">
        <v>93205</v>
      </c>
      <c r="HAT285" s="3">
        <v>93205</v>
      </c>
      <c r="HAU285" s="3">
        <v>93205</v>
      </c>
      <c r="HAV285" s="3">
        <v>93205</v>
      </c>
      <c r="HAW285" s="3">
        <v>93205</v>
      </c>
      <c r="HAX285" s="3">
        <v>93205</v>
      </c>
      <c r="HAY285" s="3">
        <v>93205</v>
      </c>
      <c r="HAZ285" s="3">
        <v>93205</v>
      </c>
      <c r="HBA285" s="3">
        <v>93205</v>
      </c>
      <c r="HBB285" s="3">
        <v>93205</v>
      </c>
      <c r="HBC285" s="3">
        <v>93205</v>
      </c>
      <c r="HBD285" s="3">
        <v>93205</v>
      </c>
      <c r="HBE285" s="3">
        <v>93205</v>
      </c>
      <c r="HBF285" s="3">
        <v>93205</v>
      </c>
      <c r="HBG285" s="3">
        <v>93205</v>
      </c>
      <c r="HBH285" s="3">
        <v>93205</v>
      </c>
      <c r="HBI285" s="3">
        <v>93205</v>
      </c>
      <c r="HBJ285" s="3">
        <v>93205</v>
      </c>
      <c r="HBK285" s="3">
        <v>93205</v>
      </c>
      <c r="HBL285" s="3">
        <v>93205</v>
      </c>
      <c r="HBM285" s="3">
        <v>93205</v>
      </c>
      <c r="HBN285" s="3">
        <v>93205</v>
      </c>
      <c r="HBO285" s="3">
        <v>93205</v>
      </c>
      <c r="HBP285" s="3">
        <v>93205</v>
      </c>
      <c r="HBQ285" s="3">
        <v>93205</v>
      </c>
      <c r="HBR285" s="3">
        <v>93205</v>
      </c>
      <c r="HBS285" s="3">
        <v>93205</v>
      </c>
      <c r="HBT285" s="3">
        <v>93205</v>
      </c>
      <c r="HBU285" s="3">
        <v>93205</v>
      </c>
      <c r="HBV285" s="3">
        <v>93205</v>
      </c>
      <c r="HBW285" s="3">
        <v>93205</v>
      </c>
      <c r="HBX285" s="3">
        <v>93205</v>
      </c>
      <c r="HBY285" s="3">
        <v>93205</v>
      </c>
      <c r="HBZ285" s="3">
        <v>93205</v>
      </c>
      <c r="HCA285" s="3">
        <v>93205</v>
      </c>
      <c r="HCB285" s="3">
        <v>93205</v>
      </c>
      <c r="HCC285" s="3">
        <v>93205</v>
      </c>
      <c r="HCD285" s="3">
        <v>93205</v>
      </c>
      <c r="HCE285" s="3">
        <v>93205</v>
      </c>
      <c r="HCF285" s="3">
        <v>93205</v>
      </c>
      <c r="HCG285" s="3">
        <v>93205</v>
      </c>
      <c r="HCH285" s="3">
        <v>93205</v>
      </c>
      <c r="HCI285" s="3">
        <v>93205</v>
      </c>
      <c r="HCJ285" s="3">
        <v>93205</v>
      </c>
      <c r="HCK285" s="3">
        <v>93205</v>
      </c>
      <c r="HCL285" s="3">
        <v>93205</v>
      </c>
      <c r="HCM285" s="3">
        <v>93205</v>
      </c>
      <c r="HCN285" s="3">
        <v>93205</v>
      </c>
      <c r="HCO285" s="3">
        <v>93205</v>
      </c>
      <c r="HCP285" s="3">
        <v>93205</v>
      </c>
      <c r="HCQ285" s="3">
        <v>93205</v>
      </c>
      <c r="HCR285" s="3">
        <v>93205</v>
      </c>
      <c r="HCS285" s="3">
        <v>93205</v>
      </c>
      <c r="HCT285" s="3">
        <v>93205</v>
      </c>
      <c r="HCU285" s="3">
        <v>93205</v>
      </c>
      <c r="HCV285" s="3">
        <v>93205</v>
      </c>
      <c r="HCW285" s="3">
        <v>93205</v>
      </c>
      <c r="HCX285" s="3">
        <v>93205</v>
      </c>
      <c r="HCY285" s="3">
        <v>93205</v>
      </c>
      <c r="HCZ285" s="3">
        <v>93205</v>
      </c>
      <c r="HDA285" s="3">
        <v>93205</v>
      </c>
      <c r="HDB285" s="3">
        <v>93205</v>
      </c>
      <c r="HDC285" s="3">
        <v>93205</v>
      </c>
      <c r="HDD285" s="3">
        <v>93205</v>
      </c>
      <c r="HDE285" s="3">
        <v>93205</v>
      </c>
      <c r="HDF285" s="3">
        <v>93205</v>
      </c>
      <c r="HDG285" s="3">
        <v>93205</v>
      </c>
      <c r="HDH285" s="3">
        <v>93205</v>
      </c>
      <c r="HDI285" s="3">
        <v>93205</v>
      </c>
      <c r="HDJ285" s="3">
        <v>93205</v>
      </c>
      <c r="HDK285" s="3">
        <v>93205</v>
      </c>
      <c r="HDL285" s="3">
        <v>93205</v>
      </c>
      <c r="HDM285" s="3">
        <v>93205</v>
      </c>
      <c r="HDN285" s="3">
        <v>93205</v>
      </c>
      <c r="HDO285" s="3">
        <v>93205</v>
      </c>
      <c r="HDP285" s="3">
        <v>93205</v>
      </c>
      <c r="HDQ285" s="3">
        <v>93205</v>
      </c>
      <c r="HDR285" s="3">
        <v>93205</v>
      </c>
      <c r="HDS285" s="3">
        <v>93205</v>
      </c>
      <c r="HDT285" s="3">
        <v>93205</v>
      </c>
      <c r="HDU285" s="3">
        <v>93205</v>
      </c>
      <c r="HDV285" s="3">
        <v>93205</v>
      </c>
      <c r="HDW285" s="3">
        <v>93205</v>
      </c>
      <c r="HDX285" s="3">
        <v>93205</v>
      </c>
      <c r="HDY285" s="3">
        <v>93205</v>
      </c>
      <c r="HDZ285" s="3">
        <v>93205</v>
      </c>
      <c r="HEA285" s="3">
        <v>93205</v>
      </c>
      <c r="HEB285" s="3">
        <v>93205</v>
      </c>
      <c r="HEC285" s="3">
        <v>93205</v>
      </c>
      <c r="HED285" s="3">
        <v>93205</v>
      </c>
      <c r="HEE285" s="3">
        <v>93205</v>
      </c>
      <c r="HEF285" s="3">
        <v>93205</v>
      </c>
      <c r="HEG285" s="3">
        <v>93205</v>
      </c>
      <c r="HEH285" s="3">
        <v>93205</v>
      </c>
      <c r="HEI285" s="3">
        <v>93205</v>
      </c>
      <c r="HEJ285" s="3">
        <v>93205</v>
      </c>
      <c r="HEK285" s="3">
        <v>93205</v>
      </c>
      <c r="HEL285" s="3">
        <v>93205</v>
      </c>
      <c r="HEM285" s="3">
        <v>93205</v>
      </c>
      <c r="HEN285" s="3">
        <v>93205</v>
      </c>
      <c r="HEO285" s="3">
        <v>93205</v>
      </c>
      <c r="HEP285" s="3">
        <v>93205</v>
      </c>
      <c r="HEQ285" s="3">
        <v>93205</v>
      </c>
      <c r="HER285" s="3">
        <v>93205</v>
      </c>
      <c r="HES285" s="3">
        <v>93205</v>
      </c>
      <c r="HET285" s="3">
        <v>93205</v>
      </c>
      <c r="HEU285" s="3">
        <v>93205</v>
      </c>
      <c r="HEV285" s="3">
        <v>93205</v>
      </c>
      <c r="HEW285" s="3">
        <v>93205</v>
      </c>
      <c r="HEX285" s="3">
        <v>93205</v>
      </c>
      <c r="HEY285" s="3">
        <v>93205</v>
      </c>
      <c r="HEZ285" s="3">
        <v>93205</v>
      </c>
      <c r="HFA285" s="3">
        <v>93205</v>
      </c>
      <c r="HFB285" s="3">
        <v>93205</v>
      </c>
      <c r="HFC285" s="3">
        <v>93205</v>
      </c>
      <c r="HFD285" s="3">
        <v>93205</v>
      </c>
      <c r="HFE285" s="3">
        <v>93205</v>
      </c>
      <c r="HFF285" s="3">
        <v>93205</v>
      </c>
      <c r="HFG285" s="3">
        <v>93205</v>
      </c>
      <c r="HFH285" s="3">
        <v>93205</v>
      </c>
      <c r="HFI285" s="3">
        <v>93205</v>
      </c>
      <c r="HFJ285" s="3">
        <v>93205</v>
      </c>
      <c r="HFK285" s="3">
        <v>93205</v>
      </c>
      <c r="HFL285" s="3">
        <v>93205</v>
      </c>
      <c r="HFM285" s="3">
        <v>93205</v>
      </c>
      <c r="HFN285" s="3">
        <v>93205</v>
      </c>
      <c r="HFO285" s="3">
        <v>93205</v>
      </c>
      <c r="HFP285" s="3">
        <v>93205</v>
      </c>
      <c r="HFQ285" s="3">
        <v>93205</v>
      </c>
      <c r="HFR285" s="3">
        <v>93205</v>
      </c>
      <c r="HFS285" s="3">
        <v>93205</v>
      </c>
      <c r="HFT285" s="3">
        <v>93205</v>
      </c>
      <c r="HFU285" s="3">
        <v>93205</v>
      </c>
      <c r="HFV285" s="3">
        <v>93205</v>
      </c>
      <c r="HFW285" s="3">
        <v>93205</v>
      </c>
      <c r="HFX285" s="3">
        <v>93205</v>
      </c>
      <c r="HFY285" s="3">
        <v>93205</v>
      </c>
      <c r="HFZ285" s="3">
        <v>93205</v>
      </c>
      <c r="HGA285" s="3">
        <v>93205</v>
      </c>
      <c r="HGB285" s="3">
        <v>93205</v>
      </c>
      <c r="HGC285" s="3">
        <v>93205</v>
      </c>
      <c r="HGD285" s="3">
        <v>93205</v>
      </c>
      <c r="HGE285" s="3">
        <v>93205</v>
      </c>
      <c r="HGF285" s="3">
        <v>93205</v>
      </c>
      <c r="HGG285" s="3">
        <v>93205</v>
      </c>
      <c r="HGH285" s="3">
        <v>93205</v>
      </c>
      <c r="HGI285" s="3">
        <v>93205</v>
      </c>
      <c r="HGJ285" s="3">
        <v>93205</v>
      </c>
      <c r="HGK285" s="3">
        <v>93205</v>
      </c>
      <c r="HGL285" s="3">
        <v>93205</v>
      </c>
      <c r="HGM285" s="3">
        <v>93205</v>
      </c>
      <c r="HGN285" s="3">
        <v>93205</v>
      </c>
      <c r="HGO285" s="3">
        <v>93205</v>
      </c>
      <c r="HGP285" s="3">
        <v>93205</v>
      </c>
      <c r="HGQ285" s="3">
        <v>93205</v>
      </c>
      <c r="HGR285" s="3">
        <v>93205</v>
      </c>
      <c r="HGS285" s="3">
        <v>93205</v>
      </c>
      <c r="HGT285" s="3">
        <v>93205</v>
      </c>
      <c r="HGU285" s="3">
        <v>93205</v>
      </c>
      <c r="HGV285" s="3">
        <v>93205</v>
      </c>
      <c r="HGW285" s="3">
        <v>93205</v>
      </c>
      <c r="HGX285" s="3">
        <v>93205</v>
      </c>
      <c r="HGY285" s="3">
        <v>93205</v>
      </c>
      <c r="HGZ285" s="3">
        <v>93205</v>
      </c>
      <c r="HHA285" s="3">
        <v>93205</v>
      </c>
      <c r="HHB285" s="3">
        <v>93205</v>
      </c>
      <c r="HHC285" s="3">
        <v>93205</v>
      </c>
      <c r="HHD285" s="3">
        <v>93205</v>
      </c>
      <c r="HHE285" s="3">
        <v>93205</v>
      </c>
      <c r="HHF285" s="3">
        <v>93205</v>
      </c>
      <c r="HHG285" s="3">
        <v>93205</v>
      </c>
      <c r="HHH285" s="3">
        <v>93205</v>
      </c>
      <c r="HHI285" s="3">
        <v>93205</v>
      </c>
      <c r="HHJ285" s="3">
        <v>93205</v>
      </c>
      <c r="HHK285" s="3">
        <v>93205</v>
      </c>
      <c r="HHL285" s="3">
        <v>93205</v>
      </c>
      <c r="HHM285" s="3">
        <v>93205</v>
      </c>
      <c r="HHN285" s="3">
        <v>93205</v>
      </c>
      <c r="HHO285" s="3">
        <v>93205</v>
      </c>
      <c r="HHP285" s="3">
        <v>93205</v>
      </c>
      <c r="HHQ285" s="3">
        <v>93205</v>
      </c>
      <c r="HHR285" s="3">
        <v>93205</v>
      </c>
      <c r="HHS285" s="3">
        <v>93205</v>
      </c>
      <c r="HHT285" s="3">
        <v>93205</v>
      </c>
      <c r="HHU285" s="3">
        <v>93205</v>
      </c>
      <c r="HHV285" s="3">
        <v>93205</v>
      </c>
      <c r="HHW285" s="3">
        <v>93205</v>
      </c>
      <c r="HHX285" s="3">
        <v>93205</v>
      </c>
      <c r="HHY285" s="3">
        <v>93205</v>
      </c>
      <c r="HHZ285" s="3">
        <v>93205</v>
      </c>
      <c r="HIA285" s="3">
        <v>93205</v>
      </c>
      <c r="HIB285" s="3">
        <v>93205</v>
      </c>
      <c r="HIC285" s="3">
        <v>93205</v>
      </c>
      <c r="HID285" s="3">
        <v>93205</v>
      </c>
      <c r="HIE285" s="3">
        <v>93205</v>
      </c>
      <c r="HIF285" s="3">
        <v>93205</v>
      </c>
      <c r="HIG285" s="3">
        <v>93205</v>
      </c>
      <c r="HIH285" s="3">
        <v>93205</v>
      </c>
      <c r="HII285" s="3">
        <v>93205</v>
      </c>
      <c r="HIJ285" s="3">
        <v>93205</v>
      </c>
      <c r="HIK285" s="3">
        <v>93205</v>
      </c>
      <c r="HIL285" s="3">
        <v>93205</v>
      </c>
      <c r="HIM285" s="3">
        <v>93205</v>
      </c>
      <c r="HIN285" s="3">
        <v>93205</v>
      </c>
      <c r="HIO285" s="3">
        <v>93205</v>
      </c>
      <c r="HIP285" s="3">
        <v>93205</v>
      </c>
      <c r="HIQ285" s="3">
        <v>93205</v>
      </c>
      <c r="HIR285" s="3">
        <v>93205</v>
      </c>
      <c r="HIS285" s="3">
        <v>93205</v>
      </c>
      <c r="HIT285" s="3">
        <v>93205</v>
      </c>
      <c r="HIU285" s="3">
        <v>93205</v>
      </c>
      <c r="HIV285" s="3">
        <v>93205</v>
      </c>
      <c r="HIW285" s="3">
        <v>93205</v>
      </c>
      <c r="HIX285" s="3">
        <v>93205</v>
      </c>
      <c r="HIY285" s="3">
        <v>93205</v>
      </c>
      <c r="HIZ285" s="3">
        <v>93205</v>
      </c>
      <c r="HJA285" s="3">
        <v>93205</v>
      </c>
      <c r="HJB285" s="3">
        <v>93205</v>
      </c>
      <c r="HJC285" s="3">
        <v>93205</v>
      </c>
      <c r="HJD285" s="3">
        <v>93205</v>
      </c>
      <c r="HJE285" s="3">
        <v>93205</v>
      </c>
      <c r="HJF285" s="3">
        <v>93205</v>
      </c>
      <c r="HJG285" s="3">
        <v>93205</v>
      </c>
      <c r="HJH285" s="3">
        <v>93205</v>
      </c>
      <c r="HJI285" s="3">
        <v>93205</v>
      </c>
      <c r="HJJ285" s="3">
        <v>93205</v>
      </c>
      <c r="HJK285" s="3">
        <v>93205</v>
      </c>
      <c r="HJL285" s="3">
        <v>93205</v>
      </c>
      <c r="HJM285" s="3">
        <v>93205</v>
      </c>
      <c r="HJN285" s="3">
        <v>93205</v>
      </c>
      <c r="HJO285" s="3">
        <v>93205</v>
      </c>
      <c r="HJP285" s="3">
        <v>93205</v>
      </c>
      <c r="HJQ285" s="3">
        <v>93205</v>
      </c>
      <c r="HJR285" s="3">
        <v>93205</v>
      </c>
      <c r="HJS285" s="3">
        <v>93205</v>
      </c>
      <c r="HJT285" s="3">
        <v>93205</v>
      </c>
      <c r="HJU285" s="3">
        <v>93205</v>
      </c>
      <c r="HJV285" s="3">
        <v>93205</v>
      </c>
      <c r="HJW285" s="3">
        <v>93205</v>
      </c>
      <c r="HJX285" s="3">
        <v>93205</v>
      </c>
      <c r="HJY285" s="3">
        <v>93205</v>
      </c>
      <c r="HJZ285" s="3">
        <v>93205</v>
      </c>
      <c r="HKA285" s="3">
        <v>93205</v>
      </c>
      <c r="HKB285" s="3">
        <v>93205</v>
      </c>
      <c r="HKC285" s="3">
        <v>93205</v>
      </c>
      <c r="HKD285" s="3">
        <v>93205</v>
      </c>
      <c r="HKE285" s="3">
        <v>93205</v>
      </c>
      <c r="HKF285" s="3">
        <v>93205</v>
      </c>
      <c r="HKG285" s="3">
        <v>93205</v>
      </c>
      <c r="HKH285" s="3">
        <v>93205</v>
      </c>
      <c r="HKI285" s="3">
        <v>93205</v>
      </c>
      <c r="HKJ285" s="3">
        <v>93205</v>
      </c>
      <c r="HKK285" s="3">
        <v>93205</v>
      </c>
      <c r="HKL285" s="3">
        <v>93205</v>
      </c>
      <c r="HKM285" s="3">
        <v>93205</v>
      </c>
      <c r="HKN285" s="3">
        <v>93205</v>
      </c>
      <c r="HKO285" s="3">
        <v>93205</v>
      </c>
      <c r="HKP285" s="3">
        <v>93205</v>
      </c>
      <c r="HKQ285" s="3">
        <v>93205</v>
      </c>
      <c r="HKR285" s="3">
        <v>93205</v>
      </c>
      <c r="HKS285" s="3">
        <v>93205</v>
      </c>
      <c r="HKT285" s="3">
        <v>93205</v>
      </c>
      <c r="HKU285" s="3">
        <v>93205</v>
      </c>
      <c r="HKV285" s="3">
        <v>93205</v>
      </c>
      <c r="HKW285" s="3">
        <v>93205</v>
      </c>
      <c r="HKX285" s="3">
        <v>93205</v>
      </c>
      <c r="HKY285" s="3">
        <v>93205</v>
      </c>
      <c r="HKZ285" s="3">
        <v>93205</v>
      </c>
      <c r="HLA285" s="3">
        <v>93205</v>
      </c>
      <c r="HLB285" s="3">
        <v>93205</v>
      </c>
      <c r="HLC285" s="3">
        <v>93205</v>
      </c>
      <c r="HLD285" s="3">
        <v>93205</v>
      </c>
      <c r="HLE285" s="3">
        <v>93205</v>
      </c>
      <c r="HLF285" s="3">
        <v>93205</v>
      </c>
      <c r="HLG285" s="3">
        <v>93205</v>
      </c>
      <c r="HLH285" s="3">
        <v>93205</v>
      </c>
      <c r="HLI285" s="3">
        <v>93205</v>
      </c>
      <c r="HLJ285" s="3">
        <v>93205</v>
      </c>
      <c r="HLK285" s="3">
        <v>93205</v>
      </c>
      <c r="HLL285" s="3">
        <v>93205</v>
      </c>
      <c r="HLM285" s="3">
        <v>93205</v>
      </c>
      <c r="HLN285" s="3">
        <v>93205</v>
      </c>
      <c r="HLO285" s="3">
        <v>93205</v>
      </c>
      <c r="HLP285" s="3">
        <v>93205</v>
      </c>
      <c r="HLQ285" s="3">
        <v>93205</v>
      </c>
      <c r="HLR285" s="3">
        <v>93205</v>
      </c>
      <c r="HLS285" s="3">
        <v>93205</v>
      </c>
      <c r="HLT285" s="3">
        <v>93205</v>
      </c>
      <c r="HLU285" s="3">
        <v>93205</v>
      </c>
      <c r="HLV285" s="3">
        <v>93205</v>
      </c>
      <c r="HLW285" s="3">
        <v>93205</v>
      </c>
      <c r="HLX285" s="3">
        <v>93205</v>
      </c>
      <c r="HLY285" s="3">
        <v>93205</v>
      </c>
      <c r="HLZ285" s="3">
        <v>93205</v>
      </c>
      <c r="HMA285" s="3">
        <v>93205</v>
      </c>
      <c r="HMB285" s="3">
        <v>93205</v>
      </c>
      <c r="HMC285" s="3">
        <v>93205</v>
      </c>
      <c r="HMD285" s="3">
        <v>93205</v>
      </c>
      <c r="HME285" s="3">
        <v>93205</v>
      </c>
      <c r="HMF285" s="3">
        <v>93205</v>
      </c>
      <c r="HMG285" s="3">
        <v>93205</v>
      </c>
      <c r="HMH285" s="3">
        <v>93205</v>
      </c>
      <c r="HMI285" s="3">
        <v>93205</v>
      </c>
      <c r="HMJ285" s="3">
        <v>93205</v>
      </c>
      <c r="HMK285" s="3">
        <v>93205</v>
      </c>
      <c r="HML285" s="3">
        <v>93205</v>
      </c>
      <c r="HMM285" s="3">
        <v>93205</v>
      </c>
      <c r="HMN285" s="3">
        <v>93205</v>
      </c>
      <c r="HMO285" s="3">
        <v>93205</v>
      </c>
      <c r="HMP285" s="3">
        <v>93205</v>
      </c>
      <c r="HMQ285" s="3">
        <v>93205</v>
      </c>
      <c r="HMR285" s="3">
        <v>93205</v>
      </c>
      <c r="HMS285" s="3">
        <v>93205</v>
      </c>
      <c r="HMT285" s="3">
        <v>93205</v>
      </c>
      <c r="HMU285" s="3">
        <v>93205</v>
      </c>
      <c r="HMV285" s="3">
        <v>93205</v>
      </c>
      <c r="HMW285" s="3">
        <v>93205</v>
      </c>
      <c r="HMX285" s="3">
        <v>93205</v>
      </c>
      <c r="HMY285" s="3">
        <v>93205</v>
      </c>
      <c r="HMZ285" s="3">
        <v>93205</v>
      </c>
      <c r="HNA285" s="3">
        <v>93205</v>
      </c>
      <c r="HNB285" s="3">
        <v>93205</v>
      </c>
      <c r="HNC285" s="3">
        <v>93205</v>
      </c>
      <c r="HND285" s="3">
        <v>93205</v>
      </c>
      <c r="HNE285" s="3">
        <v>93205</v>
      </c>
      <c r="HNF285" s="3">
        <v>93205</v>
      </c>
      <c r="HNG285" s="3">
        <v>93205</v>
      </c>
      <c r="HNH285" s="3">
        <v>93205</v>
      </c>
      <c r="HNI285" s="3">
        <v>93205</v>
      </c>
      <c r="HNJ285" s="3">
        <v>93205</v>
      </c>
      <c r="HNK285" s="3">
        <v>93205</v>
      </c>
      <c r="HNL285" s="3">
        <v>93205</v>
      </c>
      <c r="HNM285" s="3">
        <v>93205</v>
      </c>
      <c r="HNN285" s="3">
        <v>93205</v>
      </c>
      <c r="HNO285" s="3">
        <v>93205</v>
      </c>
      <c r="HNP285" s="3">
        <v>93205</v>
      </c>
      <c r="HNQ285" s="3">
        <v>93205</v>
      </c>
      <c r="HNR285" s="3">
        <v>93205</v>
      </c>
      <c r="HNS285" s="3">
        <v>93205</v>
      </c>
      <c r="HNT285" s="3">
        <v>93205</v>
      </c>
      <c r="HNU285" s="3">
        <v>93205</v>
      </c>
      <c r="HNV285" s="3">
        <v>93205</v>
      </c>
      <c r="HNW285" s="3">
        <v>93205</v>
      </c>
      <c r="HNX285" s="3">
        <v>93205</v>
      </c>
      <c r="HNY285" s="3">
        <v>93205</v>
      </c>
      <c r="HNZ285" s="3">
        <v>93205</v>
      </c>
      <c r="HOA285" s="3">
        <v>93205</v>
      </c>
      <c r="HOB285" s="3">
        <v>93205</v>
      </c>
      <c r="HOC285" s="3">
        <v>93205</v>
      </c>
      <c r="HOD285" s="3">
        <v>93205</v>
      </c>
      <c r="HOE285" s="3">
        <v>93205</v>
      </c>
      <c r="HOF285" s="3">
        <v>93205</v>
      </c>
      <c r="HOG285" s="3">
        <v>93205</v>
      </c>
      <c r="HOH285" s="3">
        <v>93205</v>
      </c>
      <c r="HOI285" s="3">
        <v>93205</v>
      </c>
      <c r="HOJ285" s="3">
        <v>93205</v>
      </c>
      <c r="HOK285" s="3">
        <v>93205</v>
      </c>
      <c r="HOL285" s="3">
        <v>93205</v>
      </c>
      <c r="HOM285" s="3">
        <v>93205</v>
      </c>
      <c r="HON285" s="3">
        <v>93205</v>
      </c>
      <c r="HOO285" s="3">
        <v>93205</v>
      </c>
      <c r="HOP285" s="3">
        <v>93205</v>
      </c>
      <c r="HOQ285" s="3">
        <v>93205</v>
      </c>
      <c r="HOR285" s="3">
        <v>93205</v>
      </c>
      <c r="HOS285" s="3">
        <v>93205</v>
      </c>
      <c r="HOT285" s="3">
        <v>93205</v>
      </c>
      <c r="HOU285" s="3">
        <v>93205</v>
      </c>
      <c r="HOV285" s="3">
        <v>93205</v>
      </c>
      <c r="HOW285" s="3">
        <v>93205</v>
      </c>
      <c r="HOX285" s="3">
        <v>93205</v>
      </c>
      <c r="HOY285" s="3">
        <v>93205</v>
      </c>
      <c r="HOZ285" s="3">
        <v>93205</v>
      </c>
      <c r="HPA285" s="3">
        <v>93205</v>
      </c>
      <c r="HPB285" s="3">
        <v>93205</v>
      </c>
      <c r="HPC285" s="3">
        <v>93205</v>
      </c>
      <c r="HPD285" s="3">
        <v>93205</v>
      </c>
      <c r="HPE285" s="3">
        <v>93205</v>
      </c>
      <c r="HPF285" s="3">
        <v>93205</v>
      </c>
      <c r="HPG285" s="3">
        <v>93205</v>
      </c>
      <c r="HPH285" s="3">
        <v>93205</v>
      </c>
      <c r="HPI285" s="3">
        <v>93205</v>
      </c>
      <c r="HPJ285" s="3">
        <v>93205</v>
      </c>
      <c r="HPK285" s="3">
        <v>93205</v>
      </c>
      <c r="HPL285" s="3">
        <v>93205</v>
      </c>
      <c r="HPM285" s="3">
        <v>93205</v>
      </c>
      <c r="HPN285" s="3">
        <v>93205</v>
      </c>
      <c r="HPO285" s="3">
        <v>93205</v>
      </c>
      <c r="HPP285" s="3">
        <v>93205</v>
      </c>
      <c r="HPQ285" s="3">
        <v>93205</v>
      </c>
      <c r="HPR285" s="3">
        <v>93205</v>
      </c>
      <c r="HPS285" s="3">
        <v>93205</v>
      </c>
      <c r="HPT285" s="3">
        <v>93205</v>
      </c>
      <c r="HPU285" s="3">
        <v>93205</v>
      </c>
      <c r="HPV285" s="3">
        <v>93205</v>
      </c>
      <c r="HPW285" s="3">
        <v>93205</v>
      </c>
      <c r="HPX285" s="3">
        <v>93205</v>
      </c>
      <c r="HPY285" s="3">
        <v>93205</v>
      </c>
      <c r="HPZ285" s="3">
        <v>93205</v>
      </c>
      <c r="HQA285" s="3">
        <v>93205</v>
      </c>
      <c r="HQB285" s="3">
        <v>93205</v>
      </c>
      <c r="HQC285" s="3">
        <v>93205</v>
      </c>
      <c r="HQD285" s="3">
        <v>93205</v>
      </c>
      <c r="HQE285" s="3">
        <v>93205</v>
      </c>
      <c r="HQF285" s="3">
        <v>93205</v>
      </c>
      <c r="HQG285" s="3">
        <v>93205</v>
      </c>
      <c r="HQH285" s="3">
        <v>93205</v>
      </c>
      <c r="HQI285" s="3">
        <v>93205</v>
      </c>
      <c r="HQJ285" s="3">
        <v>93205</v>
      </c>
      <c r="HQK285" s="3">
        <v>93205</v>
      </c>
      <c r="HQL285" s="3">
        <v>93205</v>
      </c>
      <c r="HQM285" s="3">
        <v>93205</v>
      </c>
      <c r="HQN285" s="3">
        <v>93205</v>
      </c>
      <c r="HQO285" s="3">
        <v>93205</v>
      </c>
      <c r="HQP285" s="3">
        <v>93205</v>
      </c>
      <c r="HQQ285" s="3">
        <v>93205</v>
      </c>
      <c r="HQR285" s="3">
        <v>93205</v>
      </c>
      <c r="HQS285" s="3">
        <v>93205</v>
      </c>
      <c r="HQT285" s="3">
        <v>93205</v>
      </c>
      <c r="HQU285" s="3">
        <v>93205</v>
      </c>
      <c r="HQV285" s="3">
        <v>93205</v>
      </c>
      <c r="HQW285" s="3">
        <v>93205</v>
      </c>
      <c r="HQX285" s="3">
        <v>93205</v>
      </c>
      <c r="HQY285" s="3">
        <v>93205</v>
      </c>
      <c r="HQZ285" s="3">
        <v>93205</v>
      </c>
      <c r="HRA285" s="3">
        <v>93205</v>
      </c>
      <c r="HRB285" s="3">
        <v>93205</v>
      </c>
      <c r="HRC285" s="3">
        <v>93205</v>
      </c>
      <c r="HRD285" s="3">
        <v>93205</v>
      </c>
      <c r="HRE285" s="3">
        <v>93205</v>
      </c>
      <c r="HRF285" s="3">
        <v>93205</v>
      </c>
      <c r="HRG285" s="3">
        <v>93205</v>
      </c>
      <c r="HRH285" s="3">
        <v>93205</v>
      </c>
      <c r="HRI285" s="3">
        <v>93205</v>
      </c>
      <c r="HRJ285" s="3">
        <v>93205</v>
      </c>
      <c r="HRK285" s="3">
        <v>93205</v>
      </c>
      <c r="HRL285" s="3">
        <v>93205</v>
      </c>
      <c r="HRM285" s="3">
        <v>93205</v>
      </c>
      <c r="HRN285" s="3">
        <v>93205</v>
      </c>
      <c r="HRO285" s="3">
        <v>93205</v>
      </c>
      <c r="HRP285" s="3">
        <v>93205</v>
      </c>
      <c r="HRQ285" s="3">
        <v>93205</v>
      </c>
      <c r="HRR285" s="3">
        <v>93205</v>
      </c>
      <c r="HRS285" s="3">
        <v>93205</v>
      </c>
      <c r="HRT285" s="3">
        <v>93205</v>
      </c>
      <c r="HRU285" s="3">
        <v>93205</v>
      </c>
      <c r="HRV285" s="3">
        <v>93205</v>
      </c>
      <c r="HRW285" s="3">
        <v>93205</v>
      </c>
      <c r="HRX285" s="3">
        <v>93205</v>
      </c>
      <c r="HRY285" s="3">
        <v>93205</v>
      </c>
      <c r="HRZ285" s="3">
        <v>93205</v>
      </c>
      <c r="HSA285" s="3">
        <v>93205</v>
      </c>
      <c r="HSB285" s="3">
        <v>93205</v>
      </c>
      <c r="HSC285" s="3">
        <v>93205</v>
      </c>
      <c r="HSD285" s="3">
        <v>93205</v>
      </c>
      <c r="HSE285" s="3">
        <v>93205</v>
      </c>
      <c r="HSF285" s="3">
        <v>93205</v>
      </c>
      <c r="HSG285" s="3">
        <v>93205</v>
      </c>
      <c r="HSH285" s="3">
        <v>93205</v>
      </c>
      <c r="HSI285" s="3">
        <v>93205</v>
      </c>
      <c r="HSJ285" s="3">
        <v>93205</v>
      </c>
      <c r="HSK285" s="3">
        <v>93205</v>
      </c>
      <c r="HSL285" s="3">
        <v>93205</v>
      </c>
      <c r="HSM285" s="3">
        <v>93205</v>
      </c>
      <c r="HSN285" s="3">
        <v>93205</v>
      </c>
      <c r="HSO285" s="3">
        <v>93205</v>
      </c>
      <c r="HSP285" s="3">
        <v>93205</v>
      </c>
      <c r="HSQ285" s="3">
        <v>93205</v>
      </c>
      <c r="HSR285" s="3">
        <v>93205</v>
      </c>
      <c r="HSS285" s="3">
        <v>93205</v>
      </c>
      <c r="HST285" s="3">
        <v>93205</v>
      </c>
      <c r="HSU285" s="3">
        <v>93205</v>
      </c>
      <c r="HSV285" s="3">
        <v>93205</v>
      </c>
      <c r="HSW285" s="3">
        <v>93205</v>
      </c>
      <c r="HSX285" s="3">
        <v>93205</v>
      </c>
      <c r="HSY285" s="3">
        <v>93205</v>
      </c>
      <c r="HSZ285" s="3">
        <v>93205</v>
      </c>
      <c r="HTA285" s="3">
        <v>93205</v>
      </c>
      <c r="HTB285" s="3">
        <v>93205</v>
      </c>
      <c r="HTC285" s="3">
        <v>93205</v>
      </c>
      <c r="HTD285" s="3">
        <v>93205</v>
      </c>
      <c r="HTE285" s="3">
        <v>93205</v>
      </c>
      <c r="HTF285" s="3">
        <v>93205</v>
      </c>
      <c r="HTG285" s="3">
        <v>93205</v>
      </c>
      <c r="HTH285" s="3">
        <v>93205</v>
      </c>
      <c r="HTI285" s="3">
        <v>93205</v>
      </c>
      <c r="HTJ285" s="3">
        <v>93205</v>
      </c>
      <c r="HTK285" s="3">
        <v>93205</v>
      </c>
      <c r="HTL285" s="3">
        <v>93205</v>
      </c>
      <c r="HTM285" s="3">
        <v>93205</v>
      </c>
      <c r="HTN285" s="3">
        <v>93205</v>
      </c>
      <c r="HTO285" s="3">
        <v>93205</v>
      </c>
      <c r="HTP285" s="3">
        <v>93205</v>
      </c>
      <c r="HTQ285" s="3">
        <v>93205</v>
      </c>
      <c r="HTR285" s="3">
        <v>93205</v>
      </c>
      <c r="HTS285" s="3">
        <v>93205</v>
      </c>
      <c r="HTT285" s="3">
        <v>93205</v>
      </c>
      <c r="HTU285" s="3">
        <v>93205</v>
      </c>
      <c r="HTV285" s="3">
        <v>93205</v>
      </c>
      <c r="HTW285" s="3">
        <v>93205</v>
      </c>
      <c r="HTX285" s="3">
        <v>93205</v>
      </c>
      <c r="HTY285" s="3">
        <v>93205</v>
      </c>
      <c r="HTZ285" s="3">
        <v>93205</v>
      </c>
      <c r="HUA285" s="3">
        <v>93205</v>
      </c>
      <c r="HUB285" s="3">
        <v>93205</v>
      </c>
      <c r="HUC285" s="3">
        <v>93205</v>
      </c>
      <c r="HUD285" s="3">
        <v>93205</v>
      </c>
      <c r="HUE285" s="3">
        <v>93205</v>
      </c>
      <c r="HUF285" s="3">
        <v>93205</v>
      </c>
      <c r="HUG285" s="3">
        <v>93205</v>
      </c>
      <c r="HUH285" s="3">
        <v>93205</v>
      </c>
      <c r="HUI285" s="3">
        <v>93205</v>
      </c>
      <c r="HUJ285" s="3">
        <v>93205</v>
      </c>
      <c r="HUK285" s="3">
        <v>93205</v>
      </c>
      <c r="HUL285" s="3">
        <v>93205</v>
      </c>
      <c r="HUM285" s="3">
        <v>93205</v>
      </c>
      <c r="HUN285" s="3">
        <v>93205</v>
      </c>
      <c r="HUO285" s="3">
        <v>93205</v>
      </c>
      <c r="HUP285" s="3">
        <v>93205</v>
      </c>
      <c r="HUQ285" s="3">
        <v>93205</v>
      </c>
      <c r="HUR285" s="3">
        <v>93205</v>
      </c>
      <c r="HUS285" s="3">
        <v>93205</v>
      </c>
      <c r="HUT285" s="3">
        <v>93205</v>
      </c>
      <c r="HUU285" s="3">
        <v>93205</v>
      </c>
      <c r="HUV285" s="3">
        <v>93205</v>
      </c>
      <c r="HUW285" s="3">
        <v>93205</v>
      </c>
      <c r="HUX285" s="3">
        <v>93205</v>
      </c>
      <c r="HUY285" s="3">
        <v>93205</v>
      </c>
      <c r="HUZ285" s="3">
        <v>93205</v>
      </c>
      <c r="HVA285" s="3">
        <v>93205</v>
      </c>
      <c r="HVB285" s="3">
        <v>93205</v>
      </c>
      <c r="HVC285" s="3">
        <v>93205</v>
      </c>
      <c r="HVD285" s="3">
        <v>93205</v>
      </c>
      <c r="HVE285" s="3">
        <v>93205</v>
      </c>
      <c r="HVF285" s="3">
        <v>93205</v>
      </c>
      <c r="HVG285" s="3">
        <v>93205</v>
      </c>
      <c r="HVH285" s="3">
        <v>93205</v>
      </c>
      <c r="HVI285" s="3">
        <v>93205</v>
      </c>
      <c r="HVJ285" s="3">
        <v>93205</v>
      </c>
      <c r="HVK285" s="3">
        <v>93205</v>
      </c>
      <c r="HVL285" s="3">
        <v>93205</v>
      </c>
      <c r="HVM285" s="3">
        <v>93205</v>
      </c>
      <c r="HVN285" s="3">
        <v>93205</v>
      </c>
      <c r="HVO285" s="3">
        <v>93205</v>
      </c>
      <c r="HVP285" s="3">
        <v>93205</v>
      </c>
      <c r="HVQ285" s="3">
        <v>93205</v>
      </c>
      <c r="HVR285" s="3">
        <v>93205</v>
      </c>
      <c r="HVS285" s="3">
        <v>93205</v>
      </c>
      <c r="HVT285" s="3">
        <v>93205</v>
      </c>
      <c r="HVU285" s="3">
        <v>93205</v>
      </c>
      <c r="HVV285" s="3">
        <v>93205</v>
      </c>
      <c r="HVW285" s="3">
        <v>93205</v>
      </c>
      <c r="HVX285" s="3">
        <v>93205</v>
      </c>
      <c r="HVY285" s="3">
        <v>93205</v>
      </c>
      <c r="HVZ285" s="3">
        <v>93205</v>
      </c>
      <c r="HWA285" s="3">
        <v>93205</v>
      </c>
      <c r="HWB285" s="3">
        <v>93205</v>
      </c>
      <c r="HWC285" s="3">
        <v>93205</v>
      </c>
      <c r="HWD285" s="3">
        <v>93205</v>
      </c>
      <c r="HWE285" s="3">
        <v>93205</v>
      </c>
      <c r="HWF285" s="3">
        <v>93205</v>
      </c>
      <c r="HWG285" s="3">
        <v>93205</v>
      </c>
      <c r="HWH285" s="3">
        <v>93205</v>
      </c>
      <c r="HWI285" s="3">
        <v>93205</v>
      </c>
      <c r="HWJ285" s="3">
        <v>93205</v>
      </c>
      <c r="HWK285" s="3">
        <v>93205</v>
      </c>
      <c r="HWL285" s="3">
        <v>93205</v>
      </c>
      <c r="HWM285" s="3">
        <v>93205</v>
      </c>
      <c r="HWN285" s="3">
        <v>93205</v>
      </c>
      <c r="HWO285" s="3">
        <v>93205</v>
      </c>
      <c r="HWP285" s="3">
        <v>93205</v>
      </c>
      <c r="HWQ285" s="3">
        <v>93205</v>
      </c>
      <c r="HWR285" s="3">
        <v>93205</v>
      </c>
      <c r="HWS285" s="3">
        <v>93205</v>
      </c>
      <c r="HWT285" s="3">
        <v>93205</v>
      </c>
      <c r="HWU285" s="3">
        <v>93205</v>
      </c>
      <c r="HWV285" s="3">
        <v>93205</v>
      </c>
      <c r="HWW285" s="3">
        <v>93205</v>
      </c>
      <c r="HWX285" s="3">
        <v>93205</v>
      </c>
      <c r="HWY285" s="3">
        <v>93205</v>
      </c>
      <c r="HWZ285" s="3">
        <v>93205</v>
      </c>
      <c r="HXA285" s="3">
        <v>93205</v>
      </c>
      <c r="HXB285" s="3">
        <v>93205</v>
      </c>
      <c r="HXC285" s="3">
        <v>93205</v>
      </c>
      <c r="HXD285" s="3">
        <v>93205</v>
      </c>
      <c r="HXE285" s="3">
        <v>93205</v>
      </c>
      <c r="HXF285" s="3">
        <v>93205</v>
      </c>
      <c r="HXG285" s="3">
        <v>93205</v>
      </c>
      <c r="HXH285" s="3">
        <v>93205</v>
      </c>
      <c r="HXI285" s="3">
        <v>93205</v>
      </c>
      <c r="HXJ285" s="3">
        <v>93205</v>
      </c>
      <c r="HXK285" s="3">
        <v>93205</v>
      </c>
      <c r="HXL285" s="3">
        <v>93205</v>
      </c>
      <c r="HXM285" s="3">
        <v>93205</v>
      </c>
      <c r="HXN285" s="3">
        <v>93205</v>
      </c>
      <c r="HXO285" s="3">
        <v>93205</v>
      </c>
      <c r="HXP285" s="3">
        <v>93205</v>
      </c>
      <c r="HXQ285" s="3">
        <v>93205</v>
      </c>
      <c r="HXR285" s="3">
        <v>93205</v>
      </c>
      <c r="HXS285" s="3">
        <v>93205</v>
      </c>
      <c r="HXT285" s="3">
        <v>93205</v>
      </c>
      <c r="HXU285" s="3">
        <v>93205</v>
      </c>
      <c r="HXV285" s="3">
        <v>93205</v>
      </c>
      <c r="HXW285" s="3">
        <v>93205</v>
      </c>
      <c r="HXX285" s="3">
        <v>93205</v>
      </c>
      <c r="HXY285" s="3">
        <v>93205</v>
      </c>
      <c r="HXZ285" s="3">
        <v>93205</v>
      </c>
      <c r="HYA285" s="3">
        <v>93205</v>
      </c>
      <c r="HYB285" s="3">
        <v>93205</v>
      </c>
      <c r="HYC285" s="3">
        <v>93205</v>
      </c>
      <c r="HYD285" s="3">
        <v>93205</v>
      </c>
      <c r="HYE285" s="3">
        <v>93205</v>
      </c>
      <c r="HYF285" s="3">
        <v>93205</v>
      </c>
      <c r="HYG285" s="3">
        <v>93205</v>
      </c>
      <c r="HYH285" s="3">
        <v>93205</v>
      </c>
      <c r="HYI285" s="3">
        <v>93205</v>
      </c>
      <c r="HYJ285" s="3">
        <v>93205</v>
      </c>
      <c r="HYK285" s="3">
        <v>93205</v>
      </c>
      <c r="HYL285" s="3">
        <v>93205</v>
      </c>
      <c r="HYM285" s="3">
        <v>93205</v>
      </c>
      <c r="HYN285" s="3">
        <v>93205</v>
      </c>
      <c r="HYO285" s="3">
        <v>93205</v>
      </c>
      <c r="HYP285" s="3">
        <v>93205</v>
      </c>
      <c r="HYQ285" s="3">
        <v>93205</v>
      </c>
      <c r="HYR285" s="3">
        <v>93205</v>
      </c>
      <c r="HYS285" s="3">
        <v>93205</v>
      </c>
      <c r="HYT285" s="3">
        <v>93205</v>
      </c>
      <c r="HYU285" s="3">
        <v>93205</v>
      </c>
      <c r="HYV285" s="3">
        <v>93205</v>
      </c>
      <c r="HYW285" s="3">
        <v>93205</v>
      </c>
      <c r="HYX285" s="3">
        <v>93205</v>
      </c>
      <c r="HYY285" s="3">
        <v>93205</v>
      </c>
      <c r="HYZ285" s="3">
        <v>93205</v>
      </c>
      <c r="HZA285" s="3">
        <v>93205</v>
      </c>
      <c r="HZB285" s="3">
        <v>93205</v>
      </c>
      <c r="HZC285" s="3">
        <v>93205</v>
      </c>
      <c r="HZD285" s="3">
        <v>93205</v>
      </c>
      <c r="HZE285" s="3">
        <v>93205</v>
      </c>
      <c r="HZF285" s="3">
        <v>93205</v>
      </c>
      <c r="HZG285" s="3">
        <v>93205</v>
      </c>
      <c r="HZH285" s="3">
        <v>93205</v>
      </c>
      <c r="HZI285" s="3">
        <v>93205</v>
      </c>
      <c r="HZJ285" s="3">
        <v>93205</v>
      </c>
      <c r="HZK285" s="3">
        <v>93205</v>
      </c>
      <c r="HZL285" s="3">
        <v>93205</v>
      </c>
      <c r="HZM285" s="3">
        <v>93205</v>
      </c>
      <c r="HZN285" s="3">
        <v>93205</v>
      </c>
      <c r="HZO285" s="3">
        <v>93205</v>
      </c>
      <c r="HZP285" s="3">
        <v>93205</v>
      </c>
      <c r="HZQ285" s="3">
        <v>93205</v>
      </c>
      <c r="HZR285" s="3">
        <v>93205</v>
      </c>
      <c r="HZS285" s="3">
        <v>93205</v>
      </c>
      <c r="HZT285" s="3">
        <v>93205</v>
      </c>
      <c r="HZU285" s="3">
        <v>93205</v>
      </c>
      <c r="HZV285" s="3">
        <v>93205</v>
      </c>
      <c r="HZW285" s="3">
        <v>93205</v>
      </c>
      <c r="HZX285" s="3">
        <v>93205</v>
      </c>
      <c r="HZY285" s="3">
        <v>93205</v>
      </c>
      <c r="HZZ285" s="3">
        <v>93205</v>
      </c>
      <c r="IAA285" s="3">
        <v>93205</v>
      </c>
      <c r="IAB285" s="3">
        <v>93205</v>
      </c>
      <c r="IAC285" s="3">
        <v>93205</v>
      </c>
      <c r="IAD285" s="3">
        <v>93205</v>
      </c>
      <c r="IAE285" s="3">
        <v>93205</v>
      </c>
      <c r="IAF285" s="3">
        <v>93205</v>
      </c>
      <c r="IAG285" s="3">
        <v>93205</v>
      </c>
      <c r="IAH285" s="3">
        <v>93205</v>
      </c>
      <c r="IAI285" s="3">
        <v>93205</v>
      </c>
      <c r="IAJ285" s="3">
        <v>93205</v>
      </c>
      <c r="IAK285" s="3">
        <v>93205</v>
      </c>
      <c r="IAL285" s="3">
        <v>93205</v>
      </c>
      <c r="IAM285" s="3">
        <v>93205</v>
      </c>
      <c r="IAN285" s="3">
        <v>93205</v>
      </c>
      <c r="IAO285" s="3">
        <v>93205</v>
      </c>
      <c r="IAP285" s="3">
        <v>93205</v>
      </c>
      <c r="IAQ285" s="3">
        <v>93205</v>
      </c>
      <c r="IAR285" s="3">
        <v>93205</v>
      </c>
      <c r="IAS285" s="3">
        <v>93205</v>
      </c>
      <c r="IAT285" s="3">
        <v>93205</v>
      </c>
      <c r="IAU285" s="3">
        <v>93205</v>
      </c>
      <c r="IAV285" s="3">
        <v>93205</v>
      </c>
      <c r="IAW285" s="3">
        <v>93205</v>
      </c>
      <c r="IAX285" s="3">
        <v>93205</v>
      </c>
      <c r="IAY285" s="3">
        <v>93205</v>
      </c>
      <c r="IAZ285" s="3">
        <v>93205</v>
      </c>
      <c r="IBA285" s="3">
        <v>93205</v>
      </c>
      <c r="IBB285" s="3">
        <v>93205</v>
      </c>
      <c r="IBC285" s="3">
        <v>93205</v>
      </c>
      <c r="IBD285" s="3">
        <v>93205</v>
      </c>
      <c r="IBE285" s="3">
        <v>93205</v>
      </c>
      <c r="IBF285" s="3">
        <v>93205</v>
      </c>
      <c r="IBG285" s="3">
        <v>93205</v>
      </c>
      <c r="IBH285" s="3">
        <v>93205</v>
      </c>
      <c r="IBI285" s="3">
        <v>93205</v>
      </c>
      <c r="IBJ285" s="3">
        <v>93205</v>
      </c>
      <c r="IBK285" s="3">
        <v>93205</v>
      </c>
      <c r="IBL285" s="3">
        <v>93205</v>
      </c>
      <c r="IBM285" s="3">
        <v>93205</v>
      </c>
      <c r="IBN285" s="3">
        <v>93205</v>
      </c>
      <c r="IBO285" s="3">
        <v>93205</v>
      </c>
      <c r="IBP285" s="3">
        <v>93205</v>
      </c>
      <c r="IBQ285" s="3">
        <v>93205</v>
      </c>
      <c r="IBR285" s="3">
        <v>93205</v>
      </c>
      <c r="IBS285" s="3">
        <v>93205</v>
      </c>
      <c r="IBT285" s="3">
        <v>93205</v>
      </c>
      <c r="IBU285" s="3">
        <v>93205</v>
      </c>
      <c r="IBV285" s="3">
        <v>93205</v>
      </c>
      <c r="IBW285" s="3">
        <v>93205</v>
      </c>
      <c r="IBX285" s="3">
        <v>93205</v>
      </c>
      <c r="IBY285" s="3">
        <v>93205</v>
      </c>
      <c r="IBZ285" s="3">
        <v>93205</v>
      </c>
      <c r="ICA285" s="3">
        <v>93205</v>
      </c>
      <c r="ICB285" s="3">
        <v>93205</v>
      </c>
      <c r="ICC285" s="3">
        <v>93205</v>
      </c>
      <c r="ICD285" s="3">
        <v>93205</v>
      </c>
      <c r="ICE285" s="3">
        <v>93205</v>
      </c>
      <c r="ICF285" s="3">
        <v>93205</v>
      </c>
      <c r="ICG285" s="3">
        <v>93205</v>
      </c>
      <c r="ICH285" s="3">
        <v>93205</v>
      </c>
      <c r="ICI285" s="3">
        <v>93205</v>
      </c>
      <c r="ICJ285" s="3">
        <v>93205</v>
      </c>
      <c r="ICK285" s="3">
        <v>93205</v>
      </c>
      <c r="ICL285" s="3">
        <v>93205</v>
      </c>
      <c r="ICM285" s="3">
        <v>93205</v>
      </c>
      <c r="ICN285" s="3">
        <v>93205</v>
      </c>
      <c r="ICO285" s="3">
        <v>93205</v>
      </c>
      <c r="ICP285" s="3">
        <v>93205</v>
      </c>
      <c r="ICQ285" s="3">
        <v>93205</v>
      </c>
      <c r="ICR285" s="3">
        <v>93205</v>
      </c>
      <c r="ICS285" s="3">
        <v>93205</v>
      </c>
      <c r="ICT285" s="3">
        <v>93205</v>
      </c>
      <c r="ICU285" s="3">
        <v>93205</v>
      </c>
      <c r="ICV285" s="3">
        <v>93205</v>
      </c>
      <c r="ICW285" s="3">
        <v>93205</v>
      </c>
      <c r="ICX285" s="3">
        <v>93205</v>
      </c>
      <c r="ICY285" s="3">
        <v>93205</v>
      </c>
      <c r="ICZ285" s="3">
        <v>93205</v>
      </c>
      <c r="IDA285" s="3">
        <v>93205</v>
      </c>
      <c r="IDB285" s="3">
        <v>93205</v>
      </c>
      <c r="IDC285" s="3">
        <v>93205</v>
      </c>
      <c r="IDD285" s="3">
        <v>93205</v>
      </c>
      <c r="IDE285" s="3">
        <v>93205</v>
      </c>
      <c r="IDF285" s="3">
        <v>93205</v>
      </c>
      <c r="IDG285" s="3">
        <v>93205</v>
      </c>
      <c r="IDH285" s="3">
        <v>93205</v>
      </c>
      <c r="IDI285" s="3">
        <v>93205</v>
      </c>
      <c r="IDJ285" s="3">
        <v>93205</v>
      </c>
      <c r="IDK285" s="3">
        <v>93205</v>
      </c>
      <c r="IDL285" s="3">
        <v>93205</v>
      </c>
      <c r="IDM285" s="3">
        <v>93205</v>
      </c>
      <c r="IDN285" s="3">
        <v>93205</v>
      </c>
      <c r="IDO285" s="3">
        <v>93205</v>
      </c>
      <c r="IDP285" s="3">
        <v>93205</v>
      </c>
      <c r="IDQ285" s="3">
        <v>93205</v>
      </c>
      <c r="IDR285" s="3">
        <v>93205</v>
      </c>
      <c r="IDS285" s="3">
        <v>93205</v>
      </c>
      <c r="IDT285" s="3">
        <v>93205</v>
      </c>
      <c r="IDU285" s="3">
        <v>93205</v>
      </c>
      <c r="IDV285" s="3">
        <v>93205</v>
      </c>
      <c r="IDW285" s="3">
        <v>93205</v>
      </c>
      <c r="IDX285" s="3">
        <v>93205</v>
      </c>
      <c r="IDY285" s="3">
        <v>93205</v>
      </c>
      <c r="IDZ285" s="3">
        <v>93205</v>
      </c>
      <c r="IEA285" s="3">
        <v>93205</v>
      </c>
      <c r="IEB285" s="3">
        <v>93205</v>
      </c>
      <c r="IEC285" s="3">
        <v>93205</v>
      </c>
      <c r="IED285" s="3">
        <v>93205</v>
      </c>
      <c r="IEE285" s="3">
        <v>93205</v>
      </c>
      <c r="IEF285" s="3">
        <v>93205</v>
      </c>
      <c r="IEG285" s="3">
        <v>93205</v>
      </c>
      <c r="IEH285" s="3">
        <v>93205</v>
      </c>
      <c r="IEI285" s="3">
        <v>93205</v>
      </c>
      <c r="IEJ285" s="3">
        <v>93205</v>
      </c>
      <c r="IEK285" s="3">
        <v>93205</v>
      </c>
      <c r="IEL285" s="3">
        <v>93205</v>
      </c>
      <c r="IEM285" s="3">
        <v>93205</v>
      </c>
      <c r="IEN285" s="3">
        <v>93205</v>
      </c>
      <c r="IEO285" s="3">
        <v>93205</v>
      </c>
      <c r="IEP285" s="3">
        <v>93205</v>
      </c>
      <c r="IEQ285" s="3">
        <v>93205</v>
      </c>
      <c r="IER285" s="3">
        <v>93205</v>
      </c>
      <c r="IES285" s="3">
        <v>93205</v>
      </c>
      <c r="IET285" s="3">
        <v>93205</v>
      </c>
      <c r="IEU285" s="3">
        <v>93205</v>
      </c>
      <c r="IEV285" s="3">
        <v>93205</v>
      </c>
      <c r="IEW285" s="3">
        <v>93205</v>
      </c>
      <c r="IEX285" s="3">
        <v>93205</v>
      </c>
      <c r="IEY285" s="3">
        <v>93205</v>
      </c>
      <c r="IEZ285" s="3">
        <v>93205</v>
      </c>
      <c r="IFA285" s="3">
        <v>93205</v>
      </c>
      <c r="IFB285" s="3">
        <v>93205</v>
      </c>
      <c r="IFC285" s="3">
        <v>93205</v>
      </c>
      <c r="IFD285" s="3">
        <v>93205</v>
      </c>
      <c r="IFE285" s="3">
        <v>93205</v>
      </c>
      <c r="IFF285" s="3">
        <v>93205</v>
      </c>
      <c r="IFG285" s="3">
        <v>93205</v>
      </c>
      <c r="IFH285" s="3">
        <v>93205</v>
      </c>
      <c r="IFI285" s="3">
        <v>93205</v>
      </c>
      <c r="IFJ285" s="3">
        <v>93205</v>
      </c>
      <c r="IFK285" s="3">
        <v>93205</v>
      </c>
      <c r="IFL285" s="3">
        <v>93205</v>
      </c>
      <c r="IFM285" s="3">
        <v>93205</v>
      </c>
      <c r="IFN285" s="3">
        <v>93205</v>
      </c>
      <c r="IFO285" s="3">
        <v>93205</v>
      </c>
      <c r="IFP285" s="3">
        <v>93205</v>
      </c>
      <c r="IFQ285" s="3">
        <v>93205</v>
      </c>
      <c r="IFR285" s="3">
        <v>93205</v>
      </c>
      <c r="IFS285" s="3">
        <v>93205</v>
      </c>
      <c r="IFT285" s="3">
        <v>93205</v>
      </c>
      <c r="IFU285" s="3">
        <v>93205</v>
      </c>
      <c r="IFV285" s="3">
        <v>93205</v>
      </c>
      <c r="IFW285" s="3">
        <v>93205</v>
      </c>
      <c r="IFX285" s="3">
        <v>93205</v>
      </c>
      <c r="IFY285" s="3">
        <v>93205</v>
      </c>
      <c r="IFZ285" s="3">
        <v>93205</v>
      </c>
      <c r="IGA285" s="3">
        <v>93205</v>
      </c>
      <c r="IGB285" s="3">
        <v>93205</v>
      </c>
      <c r="IGC285" s="3">
        <v>93205</v>
      </c>
      <c r="IGD285" s="3">
        <v>93205</v>
      </c>
      <c r="IGE285" s="3">
        <v>93205</v>
      </c>
      <c r="IGF285" s="3">
        <v>93205</v>
      </c>
      <c r="IGG285" s="3">
        <v>93205</v>
      </c>
      <c r="IGH285" s="3">
        <v>93205</v>
      </c>
      <c r="IGI285" s="3">
        <v>93205</v>
      </c>
      <c r="IGJ285" s="3">
        <v>93205</v>
      </c>
      <c r="IGK285" s="3">
        <v>93205</v>
      </c>
      <c r="IGL285" s="3">
        <v>93205</v>
      </c>
      <c r="IGM285" s="3">
        <v>93205</v>
      </c>
      <c r="IGN285" s="3">
        <v>93205</v>
      </c>
      <c r="IGO285" s="3">
        <v>93205</v>
      </c>
      <c r="IGP285" s="3">
        <v>93205</v>
      </c>
      <c r="IGQ285" s="3">
        <v>93205</v>
      </c>
      <c r="IGR285" s="3">
        <v>93205</v>
      </c>
      <c r="IGS285" s="3">
        <v>93205</v>
      </c>
      <c r="IGT285" s="3">
        <v>93205</v>
      </c>
      <c r="IGU285" s="3">
        <v>93205</v>
      </c>
      <c r="IGV285" s="3">
        <v>93205</v>
      </c>
      <c r="IGW285" s="3">
        <v>93205</v>
      </c>
      <c r="IGX285" s="3">
        <v>93205</v>
      </c>
      <c r="IGY285" s="3">
        <v>93205</v>
      </c>
      <c r="IGZ285" s="3">
        <v>93205</v>
      </c>
      <c r="IHA285" s="3">
        <v>93205</v>
      </c>
      <c r="IHB285" s="3">
        <v>93205</v>
      </c>
      <c r="IHC285" s="3">
        <v>93205</v>
      </c>
      <c r="IHD285" s="3">
        <v>93205</v>
      </c>
      <c r="IHE285" s="3">
        <v>93205</v>
      </c>
      <c r="IHF285" s="3">
        <v>93205</v>
      </c>
      <c r="IHG285" s="3">
        <v>93205</v>
      </c>
      <c r="IHH285" s="3">
        <v>93205</v>
      </c>
      <c r="IHI285" s="3">
        <v>93205</v>
      </c>
      <c r="IHJ285" s="3">
        <v>93205</v>
      </c>
      <c r="IHK285" s="3">
        <v>93205</v>
      </c>
      <c r="IHL285" s="3">
        <v>93205</v>
      </c>
      <c r="IHM285" s="3">
        <v>93205</v>
      </c>
      <c r="IHN285" s="3">
        <v>93205</v>
      </c>
      <c r="IHO285" s="3">
        <v>93205</v>
      </c>
      <c r="IHP285" s="3">
        <v>93205</v>
      </c>
      <c r="IHQ285" s="3">
        <v>93205</v>
      </c>
      <c r="IHR285" s="3">
        <v>93205</v>
      </c>
      <c r="IHS285" s="3">
        <v>93205</v>
      </c>
      <c r="IHT285" s="3">
        <v>93205</v>
      </c>
      <c r="IHU285" s="3">
        <v>93205</v>
      </c>
      <c r="IHV285" s="3">
        <v>93205</v>
      </c>
      <c r="IHW285" s="3">
        <v>93205</v>
      </c>
      <c r="IHX285" s="3">
        <v>93205</v>
      </c>
      <c r="IHY285" s="3">
        <v>93205</v>
      </c>
      <c r="IHZ285" s="3">
        <v>93205</v>
      </c>
      <c r="IIA285" s="3">
        <v>93205</v>
      </c>
      <c r="IIB285" s="3">
        <v>93205</v>
      </c>
      <c r="IIC285" s="3">
        <v>93205</v>
      </c>
      <c r="IID285" s="3">
        <v>93205</v>
      </c>
      <c r="IIE285" s="3">
        <v>93205</v>
      </c>
      <c r="IIF285" s="3">
        <v>93205</v>
      </c>
      <c r="IIG285" s="3">
        <v>93205</v>
      </c>
      <c r="IIH285" s="3">
        <v>93205</v>
      </c>
      <c r="III285" s="3">
        <v>93205</v>
      </c>
      <c r="IIJ285" s="3">
        <v>93205</v>
      </c>
      <c r="IIK285" s="3">
        <v>93205</v>
      </c>
      <c r="IIL285" s="3">
        <v>93205</v>
      </c>
      <c r="IIM285" s="3">
        <v>93205</v>
      </c>
      <c r="IIN285" s="3">
        <v>93205</v>
      </c>
      <c r="IIO285" s="3">
        <v>93205</v>
      </c>
      <c r="IIP285" s="3">
        <v>93205</v>
      </c>
      <c r="IIQ285" s="3">
        <v>93205</v>
      </c>
      <c r="IIR285" s="3">
        <v>93205</v>
      </c>
      <c r="IIS285" s="3">
        <v>93205</v>
      </c>
      <c r="IIT285" s="3">
        <v>93205</v>
      </c>
      <c r="IIU285" s="3">
        <v>93205</v>
      </c>
      <c r="IIV285" s="3">
        <v>93205</v>
      </c>
      <c r="IIW285" s="3">
        <v>93205</v>
      </c>
      <c r="IIX285" s="3">
        <v>93205</v>
      </c>
      <c r="IIY285" s="3">
        <v>93205</v>
      </c>
      <c r="IIZ285" s="3">
        <v>93205</v>
      </c>
      <c r="IJA285" s="3">
        <v>93205</v>
      </c>
      <c r="IJB285" s="3">
        <v>93205</v>
      </c>
      <c r="IJC285" s="3">
        <v>93205</v>
      </c>
      <c r="IJD285" s="3">
        <v>93205</v>
      </c>
      <c r="IJE285" s="3">
        <v>93205</v>
      </c>
      <c r="IJF285" s="3">
        <v>93205</v>
      </c>
      <c r="IJG285" s="3">
        <v>93205</v>
      </c>
      <c r="IJH285" s="3">
        <v>93205</v>
      </c>
      <c r="IJI285" s="3">
        <v>93205</v>
      </c>
      <c r="IJJ285" s="3">
        <v>93205</v>
      </c>
      <c r="IJK285" s="3">
        <v>93205</v>
      </c>
      <c r="IJL285" s="3">
        <v>93205</v>
      </c>
      <c r="IJM285" s="3">
        <v>93205</v>
      </c>
      <c r="IJN285" s="3">
        <v>93205</v>
      </c>
      <c r="IJO285" s="3">
        <v>93205</v>
      </c>
      <c r="IJP285" s="3">
        <v>93205</v>
      </c>
      <c r="IJQ285" s="3">
        <v>93205</v>
      </c>
      <c r="IJR285" s="3">
        <v>93205</v>
      </c>
      <c r="IJS285" s="3">
        <v>93205</v>
      </c>
      <c r="IJT285" s="3">
        <v>93205</v>
      </c>
      <c r="IJU285" s="3">
        <v>93205</v>
      </c>
      <c r="IJV285" s="3">
        <v>93205</v>
      </c>
      <c r="IJW285" s="3">
        <v>93205</v>
      </c>
      <c r="IJX285" s="3">
        <v>93205</v>
      </c>
      <c r="IJY285" s="3">
        <v>93205</v>
      </c>
      <c r="IJZ285" s="3">
        <v>93205</v>
      </c>
      <c r="IKA285" s="3">
        <v>93205</v>
      </c>
      <c r="IKB285" s="3">
        <v>93205</v>
      </c>
      <c r="IKC285" s="3">
        <v>93205</v>
      </c>
      <c r="IKD285" s="3">
        <v>93205</v>
      </c>
      <c r="IKE285" s="3">
        <v>93205</v>
      </c>
      <c r="IKF285" s="3">
        <v>93205</v>
      </c>
      <c r="IKG285" s="3">
        <v>93205</v>
      </c>
      <c r="IKH285" s="3">
        <v>93205</v>
      </c>
      <c r="IKI285" s="3">
        <v>93205</v>
      </c>
      <c r="IKJ285" s="3">
        <v>93205</v>
      </c>
      <c r="IKK285" s="3">
        <v>93205</v>
      </c>
      <c r="IKL285" s="3">
        <v>93205</v>
      </c>
      <c r="IKM285" s="3">
        <v>93205</v>
      </c>
      <c r="IKN285" s="3">
        <v>93205</v>
      </c>
      <c r="IKO285" s="3">
        <v>93205</v>
      </c>
      <c r="IKP285" s="3">
        <v>93205</v>
      </c>
      <c r="IKQ285" s="3">
        <v>93205</v>
      </c>
      <c r="IKR285" s="3">
        <v>93205</v>
      </c>
      <c r="IKS285" s="3">
        <v>93205</v>
      </c>
      <c r="IKT285" s="3">
        <v>93205</v>
      </c>
      <c r="IKU285" s="3">
        <v>93205</v>
      </c>
      <c r="IKV285" s="3">
        <v>93205</v>
      </c>
      <c r="IKW285" s="3">
        <v>93205</v>
      </c>
      <c r="IKX285" s="3">
        <v>93205</v>
      </c>
      <c r="IKY285" s="3">
        <v>93205</v>
      </c>
      <c r="IKZ285" s="3">
        <v>93205</v>
      </c>
      <c r="ILA285" s="3">
        <v>93205</v>
      </c>
      <c r="ILB285" s="3">
        <v>93205</v>
      </c>
      <c r="ILC285" s="3">
        <v>93205</v>
      </c>
      <c r="ILD285" s="3">
        <v>93205</v>
      </c>
      <c r="ILE285" s="3">
        <v>93205</v>
      </c>
      <c r="ILF285" s="3">
        <v>93205</v>
      </c>
      <c r="ILG285" s="3">
        <v>93205</v>
      </c>
      <c r="ILH285" s="3">
        <v>93205</v>
      </c>
      <c r="ILI285" s="3">
        <v>93205</v>
      </c>
      <c r="ILJ285" s="3">
        <v>93205</v>
      </c>
      <c r="ILK285" s="3">
        <v>93205</v>
      </c>
      <c r="ILL285" s="3">
        <v>93205</v>
      </c>
      <c r="ILM285" s="3">
        <v>93205</v>
      </c>
      <c r="ILN285" s="3">
        <v>93205</v>
      </c>
      <c r="ILO285" s="3">
        <v>93205</v>
      </c>
      <c r="ILP285" s="3">
        <v>93205</v>
      </c>
      <c r="ILQ285" s="3">
        <v>93205</v>
      </c>
      <c r="ILR285" s="3">
        <v>93205</v>
      </c>
      <c r="ILS285" s="3">
        <v>93205</v>
      </c>
      <c r="ILT285" s="3">
        <v>93205</v>
      </c>
      <c r="ILU285" s="3">
        <v>93205</v>
      </c>
      <c r="ILV285" s="3">
        <v>93205</v>
      </c>
      <c r="ILW285" s="3">
        <v>93205</v>
      </c>
      <c r="ILX285" s="3">
        <v>93205</v>
      </c>
      <c r="ILY285" s="3">
        <v>93205</v>
      </c>
      <c r="ILZ285" s="3">
        <v>93205</v>
      </c>
      <c r="IMA285" s="3">
        <v>93205</v>
      </c>
      <c r="IMB285" s="3">
        <v>93205</v>
      </c>
      <c r="IMC285" s="3">
        <v>93205</v>
      </c>
      <c r="IMD285" s="3">
        <v>93205</v>
      </c>
      <c r="IME285" s="3">
        <v>93205</v>
      </c>
      <c r="IMF285" s="3">
        <v>93205</v>
      </c>
      <c r="IMG285" s="3">
        <v>93205</v>
      </c>
      <c r="IMH285" s="3">
        <v>93205</v>
      </c>
      <c r="IMI285" s="3">
        <v>93205</v>
      </c>
      <c r="IMJ285" s="3">
        <v>93205</v>
      </c>
      <c r="IMK285" s="3">
        <v>93205</v>
      </c>
      <c r="IML285" s="3">
        <v>93205</v>
      </c>
      <c r="IMM285" s="3">
        <v>93205</v>
      </c>
      <c r="IMN285" s="3">
        <v>93205</v>
      </c>
      <c r="IMO285" s="3">
        <v>93205</v>
      </c>
      <c r="IMP285" s="3">
        <v>93205</v>
      </c>
      <c r="IMQ285" s="3">
        <v>93205</v>
      </c>
      <c r="IMR285" s="3">
        <v>93205</v>
      </c>
      <c r="IMS285" s="3">
        <v>93205</v>
      </c>
      <c r="IMT285" s="3">
        <v>93205</v>
      </c>
      <c r="IMU285" s="3">
        <v>93205</v>
      </c>
      <c r="IMV285" s="3">
        <v>93205</v>
      </c>
      <c r="IMW285" s="3">
        <v>93205</v>
      </c>
      <c r="IMX285" s="3">
        <v>93205</v>
      </c>
      <c r="IMY285" s="3">
        <v>93205</v>
      </c>
      <c r="IMZ285" s="3">
        <v>93205</v>
      </c>
      <c r="INA285" s="3">
        <v>93205</v>
      </c>
      <c r="INB285" s="3">
        <v>93205</v>
      </c>
      <c r="INC285" s="3">
        <v>93205</v>
      </c>
      <c r="IND285" s="3">
        <v>93205</v>
      </c>
      <c r="INE285" s="3">
        <v>93205</v>
      </c>
      <c r="INF285" s="3">
        <v>93205</v>
      </c>
      <c r="ING285" s="3">
        <v>93205</v>
      </c>
      <c r="INH285" s="3">
        <v>93205</v>
      </c>
      <c r="INI285" s="3">
        <v>93205</v>
      </c>
      <c r="INJ285" s="3">
        <v>93205</v>
      </c>
      <c r="INK285" s="3">
        <v>93205</v>
      </c>
      <c r="INL285" s="3">
        <v>93205</v>
      </c>
      <c r="INM285" s="3">
        <v>93205</v>
      </c>
      <c r="INN285" s="3">
        <v>93205</v>
      </c>
      <c r="INO285" s="3">
        <v>93205</v>
      </c>
      <c r="INP285" s="3">
        <v>93205</v>
      </c>
      <c r="INQ285" s="3">
        <v>93205</v>
      </c>
      <c r="INR285" s="3">
        <v>93205</v>
      </c>
      <c r="INS285" s="3">
        <v>93205</v>
      </c>
      <c r="INT285" s="3">
        <v>93205</v>
      </c>
      <c r="INU285" s="3">
        <v>93205</v>
      </c>
      <c r="INV285" s="3">
        <v>93205</v>
      </c>
      <c r="INW285" s="3">
        <v>93205</v>
      </c>
      <c r="INX285" s="3">
        <v>93205</v>
      </c>
      <c r="INY285" s="3">
        <v>93205</v>
      </c>
      <c r="INZ285" s="3">
        <v>93205</v>
      </c>
      <c r="IOA285" s="3">
        <v>93205</v>
      </c>
      <c r="IOB285" s="3">
        <v>93205</v>
      </c>
      <c r="IOC285" s="3">
        <v>93205</v>
      </c>
      <c r="IOD285" s="3">
        <v>93205</v>
      </c>
      <c r="IOE285" s="3">
        <v>93205</v>
      </c>
      <c r="IOF285" s="3">
        <v>93205</v>
      </c>
      <c r="IOG285" s="3">
        <v>93205</v>
      </c>
      <c r="IOH285" s="3">
        <v>93205</v>
      </c>
      <c r="IOI285" s="3">
        <v>93205</v>
      </c>
      <c r="IOJ285" s="3">
        <v>93205</v>
      </c>
      <c r="IOK285" s="3">
        <v>93205</v>
      </c>
      <c r="IOL285" s="3">
        <v>93205</v>
      </c>
      <c r="IOM285" s="3">
        <v>93205</v>
      </c>
      <c r="ION285" s="3">
        <v>93205</v>
      </c>
      <c r="IOO285" s="3">
        <v>93205</v>
      </c>
      <c r="IOP285" s="3">
        <v>93205</v>
      </c>
      <c r="IOQ285" s="3">
        <v>93205</v>
      </c>
      <c r="IOR285" s="3">
        <v>93205</v>
      </c>
      <c r="IOS285" s="3">
        <v>93205</v>
      </c>
      <c r="IOT285" s="3">
        <v>93205</v>
      </c>
      <c r="IOU285" s="3">
        <v>93205</v>
      </c>
      <c r="IOV285" s="3">
        <v>93205</v>
      </c>
      <c r="IOW285" s="3">
        <v>93205</v>
      </c>
      <c r="IOX285" s="3">
        <v>93205</v>
      </c>
      <c r="IOY285" s="3">
        <v>93205</v>
      </c>
      <c r="IOZ285" s="3">
        <v>93205</v>
      </c>
      <c r="IPA285" s="3">
        <v>93205</v>
      </c>
      <c r="IPB285" s="3">
        <v>93205</v>
      </c>
      <c r="IPC285" s="3">
        <v>93205</v>
      </c>
      <c r="IPD285" s="3">
        <v>93205</v>
      </c>
      <c r="IPE285" s="3">
        <v>93205</v>
      </c>
      <c r="IPF285" s="3">
        <v>93205</v>
      </c>
      <c r="IPG285" s="3">
        <v>93205</v>
      </c>
      <c r="IPH285" s="3">
        <v>93205</v>
      </c>
      <c r="IPI285" s="3">
        <v>93205</v>
      </c>
      <c r="IPJ285" s="3">
        <v>93205</v>
      </c>
      <c r="IPK285" s="3">
        <v>93205</v>
      </c>
      <c r="IPL285" s="3">
        <v>93205</v>
      </c>
      <c r="IPM285" s="3">
        <v>93205</v>
      </c>
      <c r="IPN285" s="3">
        <v>93205</v>
      </c>
      <c r="IPO285" s="3">
        <v>93205</v>
      </c>
      <c r="IPP285" s="3">
        <v>93205</v>
      </c>
      <c r="IPQ285" s="3">
        <v>93205</v>
      </c>
      <c r="IPR285" s="3">
        <v>93205</v>
      </c>
      <c r="IPS285" s="3">
        <v>93205</v>
      </c>
      <c r="IPT285" s="3">
        <v>93205</v>
      </c>
      <c r="IPU285" s="3">
        <v>93205</v>
      </c>
      <c r="IPV285" s="3">
        <v>93205</v>
      </c>
      <c r="IPW285" s="3">
        <v>93205</v>
      </c>
      <c r="IPX285" s="3">
        <v>93205</v>
      </c>
      <c r="IPY285" s="3">
        <v>93205</v>
      </c>
      <c r="IPZ285" s="3">
        <v>93205</v>
      </c>
      <c r="IQA285" s="3">
        <v>93205</v>
      </c>
      <c r="IQB285" s="3">
        <v>93205</v>
      </c>
      <c r="IQC285" s="3">
        <v>93205</v>
      </c>
      <c r="IQD285" s="3">
        <v>93205</v>
      </c>
      <c r="IQE285" s="3">
        <v>93205</v>
      </c>
      <c r="IQF285" s="3">
        <v>93205</v>
      </c>
      <c r="IQG285" s="3">
        <v>93205</v>
      </c>
      <c r="IQH285" s="3">
        <v>93205</v>
      </c>
      <c r="IQI285" s="3">
        <v>93205</v>
      </c>
      <c r="IQJ285" s="3">
        <v>93205</v>
      </c>
      <c r="IQK285" s="3">
        <v>93205</v>
      </c>
      <c r="IQL285" s="3">
        <v>93205</v>
      </c>
      <c r="IQM285" s="3">
        <v>93205</v>
      </c>
      <c r="IQN285" s="3">
        <v>93205</v>
      </c>
      <c r="IQO285" s="3">
        <v>93205</v>
      </c>
      <c r="IQP285" s="3">
        <v>93205</v>
      </c>
      <c r="IQQ285" s="3">
        <v>93205</v>
      </c>
      <c r="IQR285" s="3">
        <v>93205</v>
      </c>
      <c r="IQS285" s="3">
        <v>93205</v>
      </c>
      <c r="IQT285" s="3">
        <v>93205</v>
      </c>
      <c r="IQU285" s="3">
        <v>93205</v>
      </c>
      <c r="IQV285" s="3">
        <v>93205</v>
      </c>
      <c r="IQW285" s="3">
        <v>93205</v>
      </c>
      <c r="IQX285" s="3">
        <v>93205</v>
      </c>
      <c r="IQY285" s="3">
        <v>93205</v>
      </c>
      <c r="IQZ285" s="3">
        <v>93205</v>
      </c>
      <c r="IRA285" s="3">
        <v>93205</v>
      </c>
      <c r="IRB285" s="3">
        <v>93205</v>
      </c>
      <c r="IRC285" s="3">
        <v>93205</v>
      </c>
      <c r="IRD285" s="3">
        <v>93205</v>
      </c>
      <c r="IRE285" s="3">
        <v>93205</v>
      </c>
      <c r="IRF285" s="3">
        <v>93205</v>
      </c>
      <c r="IRG285" s="3">
        <v>93205</v>
      </c>
      <c r="IRH285" s="3">
        <v>93205</v>
      </c>
      <c r="IRI285" s="3">
        <v>93205</v>
      </c>
      <c r="IRJ285" s="3">
        <v>93205</v>
      </c>
      <c r="IRK285" s="3">
        <v>93205</v>
      </c>
      <c r="IRL285" s="3">
        <v>93205</v>
      </c>
      <c r="IRM285" s="3">
        <v>93205</v>
      </c>
      <c r="IRN285" s="3">
        <v>93205</v>
      </c>
      <c r="IRO285" s="3">
        <v>93205</v>
      </c>
      <c r="IRP285" s="3">
        <v>93205</v>
      </c>
      <c r="IRQ285" s="3">
        <v>93205</v>
      </c>
      <c r="IRR285" s="3">
        <v>93205</v>
      </c>
      <c r="IRS285" s="3">
        <v>93205</v>
      </c>
      <c r="IRT285" s="3">
        <v>93205</v>
      </c>
      <c r="IRU285" s="3">
        <v>93205</v>
      </c>
      <c r="IRV285" s="3">
        <v>93205</v>
      </c>
      <c r="IRW285" s="3">
        <v>93205</v>
      </c>
      <c r="IRX285" s="3">
        <v>93205</v>
      </c>
      <c r="IRY285" s="3">
        <v>93205</v>
      </c>
      <c r="IRZ285" s="3">
        <v>93205</v>
      </c>
      <c r="ISA285" s="3">
        <v>93205</v>
      </c>
      <c r="ISB285" s="3">
        <v>93205</v>
      </c>
      <c r="ISC285" s="3">
        <v>93205</v>
      </c>
      <c r="ISD285" s="3">
        <v>93205</v>
      </c>
      <c r="ISE285" s="3">
        <v>93205</v>
      </c>
      <c r="ISF285" s="3">
        <v>93205</v>
      </c>
      <c r="ISG285" s="3">
        <v>93205</v>
      </c>
      <c r="ISH285" s="3">
        <v>93205</v>
      </c>
      <c r="ISI285" s="3">
        <v>93205</v>
      </c>
      <c r="ISJ285" s="3">
        <v>93205</v>
      </c>
      <c r="ISK285" s="3">
        <v>93205</v>
      </c>
      <c r="ISL285" s="3">
        <v>93205</v>
      </c>
      <c r="ISM285" s="3">
        <v>93205</v>
      </c>
      <c r="ISN285" s="3">
        <v>93205</v>
      </c>
      <c r="ISO285" s="3">
        <v>93205</v>
      </c>
      <c r="ISP285" s="3">
        <v>93205</v>
      </c>
      <c r="ISQ285" s="3">
        <v>93205</v>
      </c>
      <c r="ISR285" s="3">
        <v>93205</v>
      </c>
      <c r="ISS285" s="3">
        <v>93205</v>
      </c>
      <c r="IST285" s="3">
        <v>93205</v>
      </c>
      <c r="ISU285" s="3">
        <v>93205</v>
      </c>
      <c r="ISV285" s="3">
        <v>93205</v>
      </c>
      <c r="ISW285" s="3">
        <v>93205</v>
      </c>
      <c r="ISX285" s="3">
        <v>93205</v>
      </c>
      <c r="ISY285" s="3">
        <v>93205</v>
      </c>
      <c r="ISZ285" s="3">
        <v>93205</v>
      </c>
      <c r="ITA285" s="3">
        <v>93205</v>
      </c>
      <c r="ITB285" s="3">
        <v>93205</v>
      </c>
      <c r="ITC285" s="3">
        <v>93205</v>
      </c>
      <c r="ITD285" s="3">
        <v>93205</v>
      </c>
      <c r="ITE285" s="3">
        <v>93205</v>
      </c>
      <c r="ITF285" s="3">
        <v>93205</v>
      </c>
      <c r="ITG285" s="3">
        <v>93205</v>
      </c>
      <c r="ITH285" s="3">
        <v>93205</v>
      </c>
      <c r="ITI285" s="3">
        <v>93205</v>
      </c>
      <c r="ITJ285" s="3">
        <v>93205</v>
      </c>
      <c r="ITK285" s="3">
        <v>93205</v>
      </c>
      <c r="ITL285" s="3">
        <v>93205</v>
      </c>
      <c r="ITM285" s="3">
        <v>93205</v>
      </c>
      <c r="ITN285" s="3">
        <v>93205</v>
      </c>
      <c r="ITO285" s="3">
        <v>93205</v>
      </c>
      <c r="ITP285" s="3">
        <v>93205</v>
      </c>
      <c r="ITQ285" s="3">
        <v>93205</v>
      </c>
      <c r="ITR285" s="3">
        <v>93205</v>
      </c>
      <c r="ITS285" s="3">
        <v>93205</v>
      </c>
      <c r="ITT285" s="3">
        <v>93205</v>
      </c>
      <c r="ITU285" s="3">
        <v>93205</v>
      </c>
      <c r="ITV285" s="3">
        <v>93205</v>
      </c>
      <c r="ITW285" s="3">
        <v>93205</v>
      </c>
      <c r="ITX285" s="3">
        <v>93205</v>
      </c>
      <c r="ITY285" s="3">
        <v>93205</v>
      </c>
      <c r="ITZ285" s="3">
        <v>93205</v>
      </c>
      <c r="IUA285" s="3">
        <v>93205</v>
      </c>
      <c r="IUB285" s="3">
        <v>93205</v>
      </c>
      <c r="IUC285" s="3">
        <v>93205</v>
      </c>
      <c r="IUD285" s="3">
        <v>93205</v>
      </c>
      <c r="IUE285" s="3">
        <v>93205</v>
      </c>
      <c r="IUF285" s="3">
        <v>93205</v>
      </c>
      <c r="IUG285" s="3">
        <v>93205</v>
      </c>
      <c r="IUH285" s="3">
        <v>93205</v>
      </c>
      <c r="IUI285" s="3">
        <v>93205</v>
      </c>
      <c r="IUJ285" s="3">
        <v>93205</v>
      </c>
      <c r="IUK285" s="3">
        <v>93205</v>
      </c>
      <c r="IUL285" s="3">
        <v>93205</v>
      </c>
      <c r="IUM285" s="3">
        <v>93205</v>
      </c>
      <c r="IUN285" s="3">
        <v>93205</v>
      </c>
      <c r="IUO285" s="3">
        <v>93205</v>
      </c>
      <c r="IUP285" s="3">
        <v>93205</v>
      </c>
      <c r="IUQ285" s="3">
        <v>93205</v>
      </c>
      <c r="IUR285" s="3">
        <v>93205</v>
      </c>
      <c r="IUS285" s="3">
        <v>93205</v>
      </c>
      <c r="IUT285" s="3">
        <v>93205</v>
      </c>
      <c r="IUU285" s="3">
        <v>93205</v>
      </c>
      <c r="IUV285" s="3">
        <v>93205</v>
      </c>
      <c r="IUW285" s="3">
        <v>93205</v>
      </c>
      <c r="IUX285" s="3">
        <v>93205</v>
      </c>
      <c r="IUY285" s="3">
        <v>93205</v>
      </c>
      <c r="IUZ285" s="3">
        <v>93205</v>
      </c>
      <c r="IVA285" s="3">
        <v>93205</v>
      </c>
      <c r="IVB285" s="3">
        <v>93205</v>
      </c>
      <c r="IVC285" s="3">
        <v>93205</v>
      </c>
      <c r="IVD285" s="3">
        <v>93205</v>
      </c>
      <c r="IVE285" s="3">
        <v>93205</v>
      </c>
      <c r="IVF285" s="3">
        <v>93205</v>
      </c>
      <c r="IVG285" s="3">
        <v>93205</v>
      </c>
      <c r="IVH285" s="3">
        <v>93205</v>
      </c>
      <c r="IVI285" s="3">
        <v>93205</v>
      </c>
      <c r="IVJ285" s="3">
        <v>93205</v>
      </c>
      <c r="IVK285" s="3">
        <v>93205</v>
      </c>
      <c r="IVL285" s="3">
        <v>93205</v>
      </c>
      <c r="IVM285" s="3">
        <v>93205</v>
      </c>
      <c r="IVN285" s="3">
        <v>93205</v>
      </c>
      <c r="IVO285" s="3">
        <v>93205</v>
      </c>
      <c r="IVP285" s="3">
        <v>93205</v>
      </c>
      <c r="IVQ285" s="3">
        <v>93205</v>
      </c>
      <c r="IVR285" s="3">
        <v>93205</v>
      </c>
      <c r="IVS285" s="3">
        <v>93205</v>
      </c>
      <c r="IVT285" s="3">
        <v>93205</v>
      </c>
      <c r="IVU285" s="3">
        <v>93205</v>
      </c>
      <c r="IVV285" s="3">
        <v>93205</v>
      </c>
      <c r="IVW285" s="3">
        <v>93205</v>
      </c>
      <c r="IVX285" s="3">
        <v>93205</v>
      </c>
      <c r="IVY285" s="3">
        <v>93205</v>
      </c>
      <c r="IVZ285" s="3">
        <v>93205</v>
      </c>
      <c r="IWA285" s="3">
        <v>93205</v>
      </c>
      <c r="IWB285" s="3">
        <v>93205</v>
      </c>
      <c r="IWC285" s="3">
        <v>93205</v>
      </c>
      <c r="IWD285" s="3">
        <v>93205</v>
      </c>
      <c r="IWE285" s="3">
        <v>93205</v>
      </c>
      <c r="IWF285" s="3">
        <v>93205</v>
      </c>
      <c r="IWG285" s="3">
        <v>93205</v>
      </c>
      <c r="IWH285" s="3">
        <v>93205</v>
      </c>
      <c r="IWI285" s="3">
        <v>93205</v>
      </c>
      <c r="IWJ285" s="3">
        <v>93205</v>
      </c>
      <c r="IWK285" s="3">
        <v>93205</v>
      </c>
      <c r="IWL285" s="3">
        <v>93205</v>
      </c>
      <c r="IWM285" s="3">
        <v>93205</v>
      </c>
      <c r="IWN285" s="3">
        <v>93205</v>
      </c>
      <c r="IWO285" s="3">
        <v>93205</v>
      </c>
      <c r="IWP285" s="3">
        <v>93205</v>
      </c>
      <c r="IWQ285" s="3">
        <v>93205</v>
      </c>
      <c r="IWR285" s="3">
        <v>93205</v>
      </c>
      <c r="IWS285" s="3">
        <v>93205</v>
      </c>
      <c r="IWT285" s="3">
        <v>93205</v>
      </c>
      <c r="IWU285" s="3">
        <v>93205</v>
      </c>
      <c r="IWV285" s="3">
        <v>93205</v>
      </c>
      <c r="IWW285" s="3">
        <v>93205</v>
      </c>
      <c r="IWX285" s="3">
        <v>93205</v>
      </c>
      <c r="IWY285" s="3">
        <v>93205</v>
      </c>
      <c r="IWZ285" s="3">
        <v>93205</v>
      </c>
      <c r="IXA285" s="3">
        <v>93205</v>
      </c>
      <c r="IXB285" s="3">
        <v>93205</v>
      </c>
      <c r="IXC285" s="3">
        <v>93205</v>
      </c>
      <c r="IXD285" s="3">
        <v>93205</v>
      </c>
      <c r="IXE285" s="3">
        <v>93205</v>
      </c>
      <c r="IXF285" s="3">
        <v>93205</v>
      </c>
      <c r="IXG285" s="3">
        <v>93205</v>
      </c>
      <c r="IXH285" s="3">
        <v>93205</v>
      </c>
      <c r="IXI285" s="3">
        <v>93205</v>
      </c>
      <c r="IXJ285" s="3">
        <v>93205</v>
      </c>
      <c r="IXK285" s="3">
        <v>93205</v>
      </c>
      <c r="IXL285" s="3">
        <v>93205</v>
      </c>
      <c r="IXM285" s="3">
        <v>93205</v>
      </c>
      <c r="IXN285" s="3">
        <v>93205</v>
      </c>
      <c r="IXO285" s="3">
        <v>93205</v>
      </c>
      <c r="IXP285" s="3">
        <v>93205</v>
      </c>
      <c r="IXQ285" s="3">
        <v>93205</v>
      </c>
      <c r="IXR285" s="3">
        <v>93205</v>
      </c>
      <c r="IXS285" s="3">
        <v>93205</v>
      </c>
      <c r="IXT285" s="3">
        <v>93205</v>
      </c>
      <c r="IXU285" s="3">
        <v>93205</v>
      </c>
      <c r="IXV285" s="3">
        <v>93205</v>
      </c>
      <c r="IXW285" s="3">
        <v>93205</v>
      </c>
      <c r="IXX285" s="3">
        <v>93205</v>
      </c>
      <c r="IXY285" s="3">
        <v>93205</v>
      </c>
      <c r="IXZ285" s="3">
        <v>93205</v>
      </c>
      <c r="IYA285" s="3">
        <v>93205</v>
      </c>
      <c r="IYB285" s="3">
        <v>93205</v>
      </c>
      <c r="IYC285" s="3">
        <v>93205</v>
      </c>
      <c r="IYD285" s="3">
        <v>93205</v>
      </c>
      <c r="IYE285" s="3">
        <v>93205</v>
      </c>
      <c r="IYF285" s="3">
        <v>93205</v>
      </c>
      <c r="IYG285" s="3">
        <v>93205</v>
      </c>
      <c r="IYH285" s="3">
        <v>93205</v>
      </c>
      <c r="IYI285" s="3">
        <v>93205</v>
      </c>
      <c r="IYJ285" s="3">
        <v>93205</v>
      </c>
      <c r="IYK285" s="3">
        <v>93205</v>
      </c>
      <c r="IYL285" s="3">
        <v>93205</v>
      </c>
      <c r="IYM285" s="3">
        <v>93205</v>
      </c>
      <c r="IYN285" s="3">
        <v>93205</v>
      </c>
      <c r="IYO285" s="3">
        <v>93205</v>
      </c>
      <c r="IYP285" s="3">
        <v>93205</v>
      </c>
      <c r="IYQ285" s="3">
        <v>93205</v>
      </c>
      <c r="IYR285" s="3">
        <v>93205</v>
      </c>
      <c r="IYS285" s="3">
        <v>93205</v>
      </c>
      <c r="IYT285" s="3">
        <v>93205</v>
      </c>
      <c r="IYU285" s="3">
        <v>93205</v>
      </c>
      <c r="IYV285" s="3">
        <v>93205</v>
      </c>
      <c r="IYW285" s="3">
        <v>93205</v>
      </c>
      <c r="IYX285" s="3">
        <v>93205</v>
      </c>
      <c r="IYY285" s="3">
        <v>93205</v>
      </c>
      <c r="IYZ285" s="3">
        <v>93205</v>
      </c>
      <c r="IZA285" s="3">
        <v>93205</v>
      </c>
      <c r="IZB285" s="3">
        <v>93205</v>
      </c>
      <c r="IZC285" s="3">
        <v>93205</v>
      </c>
      <c r="IZD285" s="3">
        <v>93205</v>
      </c>
      <c r="IZE285" s="3">
        <v>93205</v>
      </c>
      <c r="IZF285" s="3">
        <v>93205</v>
      </c>
      <c r="IZG285" s="3">
        <v>93205</v>
      </c>
      <c r="IZH285" s="3">
        <v>93205</v>
      </c>
      <c r="IZI285" s="3">
        <v>93205</v>
      </c>
      <c r="IZJ285" s="3">
        <v>93205</v>
      </c>
      <c r="IZK285" s="3">
        <v>93205</v>
      </c>
      <c r="IZL285" s="3">
        <v>93205</v>
      </c>
      <c r="IZM285" s="3">
        <v>93205</v>
      </c>
      <c r="IZN285" s="3">
        <v>93205</v>
      </c>
      <c r="IZO285" s="3">
        <v>93205</v>
      </c>
      <c r="IZP285" s="3">
        <v>93205</v>
      </c>
      <c r="IZQ285" s="3">
        <v>93205</v>
      </c>
      <c r="IZR285" s="3">
        <v>93205</v>
      </c>
      <c r="IZS285" s="3">
        <v>93205</v>
      </c>
      <c r="IZT285" s="3">
        <v>93205</v>
      </c>
      <c r="IZU285" s="3">
        <v>93205</v>
      </c>
      <c r="IZV285" s="3">
        <v>93205</v>
      </c>
      <c r="IZW285" s="3">
        <v>93205</v>
      </c>
      <c r="IZX285" s="3">
        <v>93205</v>
      </c>
      <c r="IZY285" s="3">
        <v>93205</v>
      </c>
      <c r="IZZ285" s="3">
        <v>93205</v>
      </c>
      <c r="JAA285" s="3">
        <v>93205</v>
      </c>
      <c r="JAB285" s="3">
        <v>93205</v>
      </c>
      <c r="JAC285" s="3">
        <v>93205</v>
      </c>
      <c r="JAD285" s="3">
        <v>93205</v>
      </c>
      <c r="JAE285" s="3">
        <v>93205</v>
      </c>
      <c r="JAF285" s="3">
        <v>93205</v>
      </c>
      <c r="JAG285" s="3">
        <v>93205</v>
      </c>
      <c r="JAH285" s="3">
        <v>93205</v>
      </c>
      <c r="JAI285" s="3">
        <v>93205</v>
      </c>
      <c r="JAJ285" s="3">
        <v>93205</v>
      </c>
      <c r="JAK285" s="3">
        <v>93205</v>
      </c>
      <c r="JAL285" s="3">
        <v>93205</v>
      </c>
      <c r="JAM285" s="3">
        <v>93205</v>
      </c>
      <c r="JAN285" s="3">
        <v>93205</v>
      </c>
      <c r="JAO285" s="3">
        <v>93205</v>
      </c>
      <c r="JAP285" s="3">
        <v>93205</v>
      </c>
      <c r="JAQ285" s="3">
        <v>93205</v>
      </c>
      <c r="JAR285" s="3">
        <v>93205</v>
      </c>
      <c r="JAS285" s="3">
        <v>93205</v>
      </c>
      <c r="JAT285" s="3">
        <v>93205</v>
      </c>
      <c r="JAU285" s="3">
        <v>93205</v>
      </c>
      <c r="JAV285" s="3">
        <v>93205</v>
      </c>
      <c r="JAW285" s="3">
        <v>93205</v>
      </c>
      <c r="JAX285" s="3">
        <v>93205</v>
      </c>
      <c r="JAY285" s="3">
        <v>93205</v>
      </c>
      <c r="JAZ285" s="3">
        <v>93205</v>
      </c>
      <c r="JBA285" s="3">
        <v>93205</v>
      </c>
      <c r="JBB285" s="3">
        <v>93205</v>
      </c>
      <c r="JBC285" s="3">
        <v>93205</v>
      </c>
      <c r="JBD285" s="3">
        <v>93205</v>
      </c>
      <c r="JBE285" s="3">
        <v>93205</v>
      </c>
      <c r="JBF285" s="3">
        <v>93205</v>
      </c>
      <c r="JBG285" s="3">
        <v>93205</v>
      </c>
      <c r="JBH285" s="3">
        <v>93205</v>
      </c>
      <c r="JBI285" s="3">
        <v>93205</v>
      </c>
      <c r="JBJ285" s="3">
        <v>93205</v>
      </c>
      <c r="JBK285" s="3">
        <v>93205</v>
      </c>
      <c r="JBL285" s="3">
        <v>93205</v>
      </c>
      <c r="JBM285" s="3">
        <v>93205</v>
      </c>
      <c r="JBN285" s="3">
        <v>93205</v>
      </c>
      <c r="JBO285" s="3">
        <v>93205</v>
      </c>
      <c r="JBP285" s="3">
        <v>93205</v>
      </c>
      <c r="JBQ285" s="3">
        <v>93205</v>
      </c>
      <c r="JBR285" s="3">
        <v>93205</v>
      </c>
      <c r="JBS285" s="3">
        <v>93205</v>
      </c>
      <c r="JBT285" s="3">
        <v>93205</v>
      </c>
      <c r="JBU285" s="3">
        <v>93205</v>
      </c>
      <c r="JBV285" s="3">
        <v>93205</v>
      </c>
      <c r="JBW285" s="3">
        <v>93205</v>
      </c>
      <c r="JBX285" s="3">
        <v>93205</v>
      </c>
      <c r="JBY285" s="3">
        <v>93205</v>
      </c>
      <c r="JBZ285" s="3">
        <v>93205</v>
      </c>
      <c r="JCA285" s="3">
        <v>93205</v>
      </c>
      <c r="JCB285" s="3">
        <v>93205</v>
      </c>
      <c r="JCC285" s="3">
        <v>93205</v>
      </c>
      <c r="JCD285" s="3">
        <v>93205</v>
      </c>
      <c r="JCE285" s="3">
        <v>93205</v>
      </c>
      <c r="JCF285" s="3">
        <v>93205</v>
      </c>
      <c r="JCG285" s="3">
        <v>93205</v>
      </c>
      <c r="JCH285" s="3">
        <v>93205</v>
      </c>
      <c r="JCI285" s="3">
        <v>93205</v>
      </c>
      <c r="JCJ285" s="3">
        <v>93205</v>
      </c>
      <c r="JCK285" s="3">
        <v>93205</v>
      </c>
      <c r="JCL285" s="3">
        <v>93205</v>
      </c>
      <c r="JCM285" s="3">
        <v>93205</v>
      </c>
      <c r="JCN285" s="3">
        <v>93205</v>
      </c>
      <c r="JCO285" s="3">
        <v>93205</v>
      </c>
      <c r="JCP285" s="3">
        <v>93205</v>
      </c>
      <c r="JCQ285" s="3">
        <v>93205</v>
      </c>
      <c r="JCR285" s="3">
        <v>93205</v>
      </c>
      <c r="JCS285" s="3">
        <v>93205</v>
      </c>
      <c r="JCT285" s="3">
        <v>93205</v>
      </c>
      <c r="JCU285" s="3">
        <v>93205</v>
      </c>
      <c r="JCV285" s="3">
        <v>93205</v>
      </c>
      <c r="JCW285" s="3">
        <v>93205</v>
      </c>
      <c r="JCX285" s="3">
        <v>93205</v>
      </c>
      <c r="JCY285" s="3">
        <v>93205</v>
      </c>
      <c r="JCZ285" s="3">
        <v>93205</v>
      </c>
      <c r="JDA285" s="3">
        <v>93205</v>
      </c>
      <c r="JDB285" s="3">
        <v>93205</v>
      </c>
      <c r="JDC285" s="3">
        <v>93205</v>
      </c>
      <c r="JDD285" s="3">
        <v>93205</v>
      </c>
      <c r="JDE285" s="3">
        <v>93205</v>
      </c>
      <c r="JDF285" s="3">
        <v>93205</v>
      </c>
      <c r="JDG285" s="3">
        <v>93205</v>
      </c>
      <c r="JDH285" s="3">
        <v>93205</v>
      </c>
      <c r="JDI285" s="3">
        <v>93205</v>
      </c>
      <c r="JDJ285" s="3">
        <v>93205</v>
      </c>
      <c r="JDK285" s="3">
        <v>93205</v>
      </c>
      <c r="JDL285" s="3">
        <v>93205</v>
      </c>
      <c r="JDM285" s="3">
        <v>93205</v>
      </c>
      <c r="JDN285" s="3">
        <v>93205</v>
      </c>
      <c r="JDO285" s="3">
        <v>93205</v>
      </c>
      <c r="JDP285" s="3">
        <v>93205</v>
      </c>
      <c r="JDQ285" s="3">
        <v>93205</v>
      </c>
      <c r="JDR285" s="3">
        <v>93205</v>
      </c>
      <c r="JDS285" s="3">
        <v>93205</v>
      </c>
      <c r="JDT285" s="3">
        <v>93205</v>
      </c>
      <c r="JDU285" s="3">
        <v>93205</v>
      </c>
      <c r="JDV285" s="3">
        <v>93205</v>
      </c>
      <c r="JDW285" s="3">
        <v>93205</v>
      </c>
      <c r="JDX285" s="3">
        <v>93205</v>
      </c>
      <c r="JDY285" s="3">
        <v>93205</v>
      </c>
      <c r="JDZ285" s="3">
        <v>93205</v>
      </c>
      <c r="JEA285" s="3">
        <v>93205</v>
      </c>
      <c r="JEB285" s="3">
        <v>93205</v>
      </c>
      <c r="JEC285" s="3">
        <v>93205</v>
      </c>
      <c r="JED285" s="3">
        <v>93205</v>
      </c>
      <c r="JEE285" s="3">
        <v>93205</v>
      </c>
      <c r="JEF285" s="3">
        <v>93205</v>
      </c>
      <c r="JEG285" s="3">
        <v>93205</v>
      </c>
      <c r="JEH285" s="3">
        <v>93205</v>
      </c>
      <c r="JEI285" s="3">
        <v>93205</v>
      </c>
      <c r="JEJ285" s="3">
        <v>93205</v>
      </c>
      <c r="JEK285" s="3">
        <v>93205</v>
      </c>
      <c r="JEL285" s="3">
        <v>93205</v>
      </c>
      <c r="JEM285" s="3">
        <v>93205</v>
      </c>
      <c r="JEN285" s="3">
        <v>93205</v>
      </c>
      <c r="JEO285" s="3">
        <v>93205</v>
      </c>
      <c r="JEP285" s="3">
        <v>93205</v>
      </c>
      <c r="JEQ285" s="3">
        <v>93205</v>
      </c>
      <c r="JER285" s="3">
        <v>93205</v>
      </c>
      <c r="JES285" s="3">
        <v>93205</v>
      </c>
      <c r="JET285" s="3">
        <v>93205</v>
      </c>
      <c r="JEU285" s="3">
        <v>93205</v>
      </c>
      <c r="JEV285" s="3">
        <v>93205</v>
      </c>
      <c r="JEW285" s="3">
        <v>93205</v>
      </c>
      <c r="JEX285" s="3">
        <v>93205</v>
      </c>
      <c r="JEY285" s="3">
        <v>93205</v>
      </c>
      <c r="JEZ285" s="3">
        <v>93205</v>
      </c>
      <c r="JFA285" s="3">
        <v>93205</v>
      </c>
      <c r="JFB285" s="3">
        <v>93205</v>
      </c>
      <c r="JFC285" s="3">
        <v>93205</v>
      </c>
      <c r="JFD285" s="3">
        <v>93205</v>
      </c>
      <c r="JFE285" s="3">
        <v>93205</v>
      </c>
      <c r="JFF285" s="3">
        <v>93205</v>
      </c>
      <c r="JFG285" s="3">
        <v>93205</v>
      </c>
      <c r="JFH285" s="3">
        <v>93205</v>
      </c>
      <c r="JFI285" s="3">
        <v>93205</v>
      </c>
      <c r="JFJ285" s="3">
        <v>93205</v>
      </c>
      <c r="JFK285" s="3">
        <v>93205</v>
      </c>
      <c r="JFL285" s="3">
        <v>93205</v>
      </c>
      <c r="JFM285" s="3">
        <v>93205</v>
      </c>
      <c r="JFN285" s="3">
        <v>93205</v>
      </c>
      <c r="JFO285" s="3">
        <v>93205</v>
      </c>
      <c r="JFP285" s="3">
        <v>93205</v>
      </c>
      <c r="JFQ285" s="3">
        <v>93205</v>
      </c>
      <c r="JFR285" s="3">
        <v>93205</v>
      </c>
      <c r="JFS285" s="3">
        <v>93205</v>
      </c>
      <c r="JFT285" s="3">
        <v>93205</v>
      </c>
      <c r="JFU285" s="3">
        <v>93205</v>
      </c>
      <c r="JFV285" s="3">
        <v>93205</v>
      </c>
      <c r="JFW285" s="3">
        <v>93205</v>
      </c>
      <c r="JFX285" s="3">
        <v>93205</v>
      </c>
      <c r="JFY285" s="3">
        <v>93205</v>
      </c>
      <c r="JFZ285" s="3">
        <v>93205</v>
      </c>
      <c r="JGA285" s="3">
        <v>93205</v>
      </c>
      <c r="JGB285" s="3">
        <v>93205</v>
      </c>
      <c r="JGC285" s="3">
        <v>93205</v>
      </c>
      <c r="JGD285" s="3">
        <v>93205</v>
      </c>
      <c r="JGE285" s="3">
        <v>93205</v>
      </c>
      <c r="JGF285" s="3">
        <v>93205</v>
      </c>
      <c r="JGG285" s="3">
        <v>93205</v>
      </c>
      <c r="JGH285" s="3">
        <v>93205</v>
      </c>
      <c r="JGI285" s="3">
        <v>93205</v>
      </c>
      <c r="JGJ285" s="3">
        <v>93205</v>
      </c>
      <c r="JGK285" s="3">
        <v>93205</v>
      </c>
      <c r="JGL285" s="3">
        <v>93205</v>
      </c>
      <c r="JGM285" s="3">
        <v>93205</v>
      </c>
      <c r="JGN285" s="3">
        <v>93205</v>
      </c>
      <c r="JGO285" s="3">
        <v>93205</v>
      </c>
      <c r="JGP285" s="3">
        <v>93205</v>
      </c>
      <c r="JGQ285" s="3">
        <v>93205</v>
      </c>
      <c r="JGR285" s="3">
        <v>93205</v>
      </c>
      <c r="JGS285" s="3">
        <v>93205</v>
      </c>
      <c r="JGT285" s="3">
        <v>93205</v>
      </c>
      <c r="JGU285" s="3">
        <v>93205</v>
      </c>
      <c r="JGV285" s="3">
        <v>93205</v>
      </c>
      <c r="JGW285" s="3">
        <v>93205</v>
      </c>
      <c r="JGX285" s="3">
        <v>93205</v>
      </c>
      <c r="JGY285" s="3">
        <v>93205</v>
      </c>
      <c r="JGZ285" s="3">
        <v>93205</v>
      </c>
      <c r="JHA285" s="3">
        <v>93205</v>
      </c>
      <c r="JHB285" s="3">
        <v>93205</v>
      </c>
      <c r="JHC285" s="3">
        <v>93205</v>
      </c>
      <c r="JHD285" s="3">
        <v>93205</v>
      </c>
      <c r="JHE285" s="3">
        <v>93205</v>
      </c>
      <c r="JHF285" s="3">
        <v>93205</v>
      </c>
      <c r="JHG285" s="3">
        <v>93205</v>
      </c>
      <c r="JHH285" s="3">
        <v>93205</v>
      </c>
      <c r="JHI285" s="3">
        <v>93205</v>
      </c>
      <c r="JHJ285" s="3">
        <v>93205</v>
      </c>
      <c r="JHK285" s="3">
        <v>93205</v>
      </c>
      <c r="JHL285" s="3">
        <v>93205</v>
      </c>
      <c r="JHM285" s="3">
        <v>93205</v>
      </c>
      <c r="JHN285" s="3">
        <v>93205</v>
      </c>
      <c r="JHO285" s="3">
        <v>93205</v>
      </c>
      <c r="JHP285" s="3">
        <v>93205</v>
      </c>
      <c r="JHQ285" s="3">
        <v>93205</v>
      </c>
      <c r="JHR285" s="3">
        <v>93205</v>
      </c>
      <c r="JHS285" s="3">
        <v>93205</v>
      </c>
      <c r="JHT285" s="3">
        <v>93205</v>
      </c>
      <c r="JHU285" s="3">
        <v>93205</v>
      </c>
      <c r="JHV285" s="3">
        <v>93205</v>
      </c>
      <c r="JHW285" s="3">
        <v>93205</v>
      </c>
      <c r="JHX285" s="3">
        <v>93205</v>
      </c>
      <c r="JHY285" s="3">
        <v>93205</v>
      </c>
      <c r="JHZ285" s="3">
        <v>93205</v>
      </c>
      <c r="JIA285" s="3">
        <v>93205</v>
      </c>
      <c r="JIB285" s="3">
        <v>93205</v>
      </c>
      <c r="JIC285" s="3">
        <v>93205</v>
      </c>
      <c r="JID285" s="3">
        <v>93205</v>
      </c>
      <c r="JIE285" s="3">
        <v>93205</v>
      </c>
      <c r="JIF285" s="3">
        <v>93205</v>
      </c>
      <c r="JIG285" s="3">
        <v>93205</v>
      </c>
      <c r="JIH285" s="3">
        <v>93205</v>
      </c>
      <c r="JII285" s="3">
        <v>93205</v>
      </c>
      <c r="JIJ285" s="3">
        <v>93205</v>
      </c>
      <c r="JIK285" s="3">
        <v>93205</v>
      </c>
      <c r="JIL285" s="3">
        <v>93205</v>
      </c>
      <c r="JIM285" s="3">
        <v>93205</v>
      </c>
      <c r="JIN285" s="3">
        <v>93205</v>
      </c>
      <c r="JIO285" s="3">
        <v>93205</v>
      </c>
      <c r="JIP285" s="3">
        <v>93205</v>
      </c>
      <c r="JIQ285" s="3">
        <v>93205</v>
      </c>
      <c r="JIR285" s="3">
        <v>93205</v>
      </c>
      <c r="JIS285" s="3">
        <v>93205</v>
      </c>
      <c r="JIT285" s="3">
        <v>93205</v>
      </c>
      <c r="JIU285" s="3">
        <v>93205</v>
      </c>
      <c r="JIV285" s="3">
        <v>93205</v>
      </c>
      <c r="JIW285" s="3">
        <v>93205</v>
      </c>
      <c r="JIX285" s="3">
        <v>93205</v>
      </c>
      <c r="JIY285" s="3">
        <v>93205</v>
      </c>
      <c r="JIZ285" s="3">
        <v>93205</v>
      </c>
      <c r="JJA285" s="3">
        <v>93205</v>
      </c>
      <c r="JJB285" s="3">
        <v>93205</v>
      </c>
      <c r="JJC285" s="3">
        <v>93205</v>
      </c>
      <c r="JJD285" s="3">
        <v>93205</v>
      </c>
      <c r="JJE285" s="3">
        <v>93205</v>
      </c>
      <c r="JJF285" s="3">
        <v>93205</v>
      </c>
      <c r="JJG285" s="3">
        <v>93205</v>
      </c>
      <c r="JJH285" s="3">
        <v>93205</v>
      </c>
      <c r="JJI285" s="3">
        <v>93205</v>
      </c>
      <c r="JJJ285" s="3">
        <v>93205</v>
      </c>
      <c r="JJK285" s="3">
        <v>93205</v>
      </c>
      <c r="JJL285" s="3">
        <v>93205</v>
      </c>
      <c r="JJM285" s="3">
        <v>93205</v>
      </c>
      <c r="JJN285" s="3">
        <v>93205</v>
      </c>
      <c r="JJO285" s="3">
        <v>93205</v>
      </c>
      <c r="JJP285" s="3">
        <v>93205</v>
      </c>
      <c r="JJQ285" s="3">
        <v>93205</v>
      </c>
      <c r="JJR285" s="3">
        <v>93205</v>
      </c>
      <c r="JJS285" s="3">
        <v>93205</v>
      </c>
      <c r="JJT285" s="3">
        <v>93205</v>
      </c>
      <c r="JJU285" s="3">
        <v>93205</v>
      </c>
      <c r="JJV285" s="3">
        <v>93205</v>
      </c>
      <c r="JJW285" s="3">
        <v>93205</v>
      </c>
      <c r="JJX285" s="3">
        <v>93205</v>
      </c>
      <c r="JJY285" s="3">
        <v>93205</v>
      </c>
      <c r="JJZ285" s="3">
        <v>93205</v>
      </c>
      <c r="JKA285" s="3">
        <v>93205</v>
      </c>
      <c r="JKB285" s="3">
        <v>93205</v>
      </c>
      <c r="JKC285" s="3">
        <v>93205</v>
      </c>
      <c r="JKD285" s="3">
        <v>93205</v>
      </c>
      <c r="JKE285" s="3">
        <v>93205</v>
      </c>
      <c r="JKF285" s="3">
        <v>93205</v>
      </c>
      <c r="JKG285" s="3">
        <v>93205</v>
      </c>
      <c r="JKH285" s="3">
        <v>93205</v>
      </c>
      <c r="JKI285" s="3">
        <v>93205</v>
      </c>
      <c r="JKJ285" s="3">
        <v>93205</v>
      </c>
      <c r="JKK285" s="3">
        <v>93205</v>
      </c>
      <c r="JKL285" s="3">
        <v>93205</v>
      </c>
      <c r="JKM285" s="3">
        <v>93205</v>
      </c>
      <c r="JKN285" s="3">
        <v>93205</v>
      </c>
      <c r="JKO285" s="3">
        <v>93205</v>
      </c>
      <c r="JKP285" s="3">
        <v>93205</v>
      </c>
      <c r="JKQ285" s="3">
        <v>93205</v>
      </c>
      <c r="JKR285" s="3">
        <v>93205</v>
      </c>
      <c r="JKS285" s="3">
        <v>93205</v>
      </c>
      <c r="JKT285" s="3">
        <v>93205</v>
      </c>
      <c r="JKU285" s="3">
        <v>93205</v>
      </c>
      <c r="JKV285" s="3">
        <v>93205</v>
      </c>
      <c r="JKW285" s="3">
        <v>93205</v>
      </c>
      <c r="JKX285" s="3">
        <v>93205</v>
      </c>
      <c r="JKY285" s="3">
        <v>93205</v>
      </c>
      <c r="JKZ285" s="3">
        <v>93205</v>
      </c>
      <c r="JLA285" s="3">
        <v>93205</v>
      </c>
      <c r="JLB285" s="3">
        <v>93205</v>
      </c>
      <c r="JLC285" s="3">
        <v>93205</v>
      </c>
      <c r="JLD285" s="3">
        <v>93205</v>
      </c>
      <c r="JLE285" s="3">
        <v>93205</v>
      </c>
      <c r="JLF285" s="3">
        <v>93205</v>
      </c>
      <c r="JLG285" s="3">
        <v>93205</v>
      </c>
      <c r="JLH285" s="3">
        <v>93205</v>
      </c>
      <c r="JLI285" s="3">
        <v>93205</v>
      </c>
      <c r="JLJ285" s="3">
        <v>93205</v>
      </c>
      <c r="JLK285" s="3">
        <v>93205</v>
      </c>
      <c r="JLL285" s="3">
        <v>93205</v>
      </c>
      <c r="JLM285" s="3">
        <v>93205</v>
      </c>
      <c r="JLN285" s="3">
        <v>93205</v>
      </c>
      <c r="JLO285" s="3">
        <v>93205</v>
      </c>
      <c r="JLP285" s="3">
        <v>93205</v>
      </c>
      <c r="JLQ285" s="3">
        <v>93205</v>
      </c>
      <c r="JLR285" s="3">
        <v>93205</v>
      </c>
      <c r="JLS285" s="3">
        <v>93205</v>
      </c>
      <c r="JLT285" s="3">
        <v>93205</v>
      </c>
      <c r="JLU285" s="3">
        <v>93205</v>
      </c>
      <c r="JLV285" s="3">
        <v>93205</v>
      </c>
      <c r="JLW285" s="3">
        <v>93205</v>
      </c>
      <c r="JLX285" s="3">
        <v>93205</v>
      </c>
      <c r="JLY285" s="3">
        <v>93205</v>
      </c>
      <c r="JLZ285" s="3">
        <v>93205</v>
      </c>
      <c r="JMA285" s="3">
        <v>93205</v>
      </c>
      <c r="JMB285" s="3">
        <v>93205</v>
      </c>
      <c r="JMC285" s="3">
        <v>93205</v>
      </c>
      <c r="JMD285" s="3">
        <v>93205</v>
      </c>
      <c r="JME285" s="3">
        <v>93205</v>
      </c>
      <c r="JMF285" s="3">
        <v>93205</v>
      </c>
      <c r="JMG285" s="3">
        <v>93205</v>
      </c>
      <c r="JMH285" s="3">
        <v>93205</v>
      </c>
      <c r="JMI285" s="3">
        <v>93205</v>
      </c>
      <c r="JMJ285" s="3">
        <v>93205</v>
      </c>
      <c r="JMK285" s="3">
        <v>93205</v>
      </c>
      <c r="JML285" s="3">
        <v>93205</v>
      </c>
      <c r="JMM285" s="3">
        <v>93205</v>
      </c>
      <c r="JMN285" s="3">
        <v>93205</v>
      </c>
      <c r="JMO285" s="3">
        <v>93205</v>
      </c>
      <c r="JMP285" s="3">
        <v>93205</v>
      </c>
      <c r="JMQ285" s="3">
        <v>93205</v>
      </c>
      <c r="JMR285" s="3">
        <v>93205</v>
      </c>
      <c r="JMS285" s="3">
        <v>93205</v>
      </c>
      <c r="JMT285" s="3">
        <v>93205</v>
      </c>
      <c r="JMU285" s="3">
        <v>93205</v>
      </c>
      <c r="JMV285" s="3">
        <v>93205</v>
      </c>
      <c r="JMW285" s="3">
        <v>93205</v>
      </c>
      <c r="JMX285" s="3">
        <v>93205</v>
      </c>
      <c r="JMY285" s="3">
        <v>93205</v>
      </c>
      <c r="JMZ285" s="3">
        <v>93205</v>
      </c>
      <c r="JNA285" s="3">
        <v>93205</v>
      </c>
      <c r="JNB285" s="3">
        <v>93205</v>
      </c>
      <c r="JNC285" s="3">
        <v>93205</v>
      </c>
      <c r="JND285" s="3">
        <v>93205</v>
      </c>
      <c r="JNE285" s="3">
        <v>93205</v>
      </c>
      <c r="JNF285" s="3">
        <v>93205</v>
      </c>
      <c r="JNG285" s="3">
        <v>93205</v>
      </c>
      <c r="JNH285" s="3">
        <v>93205</v>
      </c>
      <c r="JNI285" s="3">
        <v>93205</v>
      </c>
      <c r="JNJ285" s="3">
        <v>93205</v>
      </c>
      <c r="JNK285" s="3">
        <v>93205</v>
      </c>
      <c r="JNL285" s="3">
        <v>93205</v>
      </c>
      <c r="JNM285" s="3">
        <v>93205</v>
      </c>
      <c r="JNN285" s="3">
        <v>93205</v>
      </c>
      <c r="JNO285" s="3">
        <v>93205</v>
      </c>
      <c r="JNP285" s="3">
        <v>93205</v>
      </c>
      <c r="JNQ285" s="3">
        <v>93205</v>
      </c>
      <c r="JNR285" s="3">
        <v>93205</v>
      </c>
      <c r="JNS285" s="3">
        <v>93205</v>
      </c>
      <c r="JNT285" s="3">
        <v>93205</v>
      </c>
      <c r="JNU285" s="3">
        <v>93205</v>
      </c>
      <c r="JNV285" s="3">
        <v>93205</v>
      </c>
      <c r="JNW285" s="3">
        <v>93205</v>
      </c>
      <c r="JNX285" s="3">
        <v>93205</v>
      </c>
      <c r="JNY285" s="3">
        <v>93205</v>
      </c>
      <c r="JNZ285" s="3">
        <v>93205</v>
      </c>
      <c r="JOA285" s="3">
        <v>93205</v>
      </c>
      <c r="JOB285" s="3">
        <v>93205</v>
      </c>
      <c r="JOC285" s="3">
        <v>93205</v>
      </c>
      <c r="JOD285" s="3">
        <v>93205</v>
      </c>
      <c r="JOE285" s="3">
        <v>93205</v>
      </c>
      <c r="JOF285" s="3">
        <v>93205</v>
      </c>
      <c r="JOG285" s="3">
        <v>93205</v>
      </c>
      <c r="JOH285" s="3">
        <v>93205</v>
      </c>
      <c r="JOI285" s="3">
        <v>93205</v>
      </c>
      <c r="JOJ285" s="3">
        <v>93205</v>
      </c>
      <c r="JOK285" s="3">
        <v>93205</v>
      </c>
      <c r="JOL285" s="3">
        <v>93205</v>
      </c>
      <c r="JOM285" s="3">
        <v>93205</v>
      </c>
      <c r="JON285" s="3">
        <v>93205</v>
      </c>
      <c r="JOO285" s="3">
        <v>93205</v>
      </c>
      <c r="JOP285" s="3">
        <v>93205</v>
      </c>
      <c r="JOQ285" s="3">
        <v>93205</v>
      </c>
      <c r="JOR285" s="3">
        <v>93205</v>
      </c>
      <c r="JOS285" s="3">
        <v>93205</v>
      </c>
      <c r="JOT285" s="3">
        <v>93205</v>
      </c>
      <c r="JOU285" s="3">
        <v>93205</v>
      </c>
      <c r="JOV285" s="3">
        <v>93205</v>
      </c>
      <c r="JOW285" s="3">
        <v>93205</v>
      </c>
      <c r="JOX285" s="3">
        <v>93205</v>
      </c>
      <c r="JOY285" s="3">
        <v>93205</v>
      </c>
      <c r="JOZ285" s="3">
        <v>93205</v>
      </c>
      <c r="JPA285" s="3">
        <v>93205</v>
      </c>
      <c r="JPB285" s="3">
        <v>93205</v>
      </c>
      <c r="JPC285" s="3">
        <v>93205</v>
      </c>
      <c r="JPD285" s="3">
        <v>93205</v>
      </c>
      <c r="JPE285" s="3">
        <v>93205</v>
      </c>
      <c r="JPF285" s="3">
        <v>93205</v>
      </c>
      <c r="JPG285" s="3">
        <v>93205</v>
      </c>
      <c r="JPH285" s="3">
        <v>93205</v>
      </c>
      <c r="JPI285" s="3">
        <v>93205</v>
      </c>
      <c r="JPJ285" s="3">
        <v>93205</v>
      </c>
      <c r="JPK285" s="3">
        <v>93205</v>
      </c>
      <c r="JPL285" s="3">
        <v>93205</v>
      </c>
      <c r="JPM285" s="3">
        <v>93205</v>
      </c>
      <c r="JPN285" s="3">
        <v>93205</v>
      </c>
      <c r="JPO285" s="3">
        <v>93205</v>
      </c>
      <c r="JPP285" s="3">
        <v>93205</v>
      </c>
      <c r="JPQ285" s="3">
        <v>93205</v>
      </c>
      <c r="JPR285" s="3">
        <v>93205</v>
      </c>
      <c r="JPS285" s="3">
        <v>93205</v>
      </c>
      <c r="JPT285" s="3">
        <v>93205</v>
      </c>
      <c r="JPU285" s="3">
        <v>93205</v>
      </c>
      <c r="JPV285" s="3">
        <v>93205</v>
      </c>
      <c r="JPW285" s="3">
        <v>93205</v>
      </c>
      <c r="JPX285" s="3">
        <v>93205</v>
      </c>
      <c r="JPY285" s="3">
        <v>93205</v>
      </c>
      <c r="JPZ285" s="3">
        <v>93205</v>
      </c>
      <c r="JQA285" s="3">
        <v>93205</v>
      </c>
      <c r="JQB285" s="3">
        <v>93205</v>
      </c>
      <c r="JQC285" s="3">
        <v>93205</v>
      </c>
      <c r="JQD285" s="3">
        <v>93205</v>
      </c>
      <c r="JQE285" s="3">
        <v>93205</v>
      </c>
      <c r="JQF285" s="3">
        <v>93205</v>
      </c>
      <c r="JQG285" s="3">
        <v>93205</v>
      </c>
      <c r="JQH285" s="3">
        <v>93205</v>
      </c>
      <c r="JQI285" s="3">
        <v>93205</v>
      </c>
      <c r="JQJ285" s="3">
        <v>93205</v>
      </c>
      <c r="JQK285" s="3">
        <v>93205</v>
      </c>
      <c r="JQL285" s="3">
        <v>93205</v>
      </c>
      <c r="JQM285" s="3">
        <v>93205</v>
      </c>
      <c r="JQN285" s="3">
        <v>93205</v>
      </c>
      <c r="JQO285" s="3">
        <v>93205</v>
      </c>
      <c r="JQP285" s="3">
        <v>93205</v>
      </c>
      <c r="JQQ285" s="3">
        <v>93205</v>
      </c>
      <c r="JQR285" s="3">
        <v>93205</v>
      </c>
      <c r="JQS285" s="3">
        <v>93205</v>
      </c>
      <c r="JQT285" s="3">
        <v>93205</v>
      </c>
      <c r="JQU285" s="3">
        <v>93205</v>
      </c>
      <c r="JQV285" s="3">
        <v>93205</v>
      </c>
      <c r="JQW285" s="3">
        <v>93205</v>
      </c>
      <c r="JQX285" s="3">
        <v>93205</v>
      </c>
      <c r="JQY285" s="3">
        <v>93205</v>
      </c>
      <c r="JQZ285" s="3">
        <v>93205</v>
      </c>
      <c r="JRA285" s="3">
        <v>93205</v>
      </c>
      <c r="JRB285" s="3">
        <v>93205</v>
      </c>
      <c r="JRC285" s="3">
        <v>93205</v>
      </c>
      <c r="JRD285" s="3">
        <v>93205</v>
      </c>
      <c r="JRE285" s="3">
        <v>93205</v>
      </c>
      <c r="JRF285" s="3">
        <v>93205</v>
      </c>
      <c r="JRG285" s="3">
        <v>93205</v>
      </c>
      <c r="JRH285" s="3">
        <v>93205</v>
      </c>
      <c r="JRI285" s="3">
        <v>93205</v>
      </c>
      <c r="JRJ285" s="3">
        <v>93205</v>
      </c>
      <c r="JRK285" s="3">
        <v>93205</v>
      </c>
      <c r="JRL285" s="3">
        <v>93205</v>
      </c>
      <c r="JRM285" s="3">
        <v>93205</v>
      </c>
      <c r="JRN285" s="3">
        <v>93205</v>
      </c>
      <c r="JRO285" s="3">
        <v>93205</v>
      </c>
      <c r="JRP285" s="3">
        <v>93205</v>
      </c>
      <c r="JRQ285" s="3">
        <v>93205</v>
      </c>
      <c r="JRR285" s="3">
        <v>93205</v>
      </c>
      <c r="JRS285" s="3">
        <v>93205</v>
      </c>
      <c r="JRT285" s="3">
        <v>93205</v>
      </c>
      <c r="JRU285" s="3">
        <v>93205</v>
      </c>
      <c r="JRV285" s="3">
        <v>93205</v>
      </c>
      <c r="JRW285" s="3">
        <v>93205</v>
      </c>
      <c r="JRX285" s="3">
        <v>93205</v>
      </c>
      <c r="JRY285" s="3">
        <v>93205</v>
      </c>
      <c r="JRZ285" s="3">
        <v>93205</v>
      </c>
      <c r="JSA285" s="3">
        <v>93205</v>
      </c>
      <c r="JSB285" s="3">
        <v>93205</v>
      </c>
      <c r="JSC285" s="3">
        <v>93205</v>
      </c>
      <c r="JSD285" s="3">
        <v>93205</v>
      </c>
      <c r="JSE285" s="3">
        <v>93205</v>
      </c>
      <c r="JSF285" s="3">
        <v>93205</v>
      </c>
      <c r="JSG285" s="3">
        <v>93205</v>
      </c>
      <c r="JSH285" s="3">
        <v>93205</v>
      </c>
      <c r="JSI285" s="3">
        <v>93205</v>
      </c>
      <c r="JSJ285" s="3">
        <v>93205</v>
      </c>
      <c r="JSK285" s="3">
        <v>93205</v>
      </c>
      <c r="JSL285" s="3">
        <v>93205</v>
      </c>
      <c r="JSM285" s="3">
        <v>93205</v>
      </c>
      <c r="JSN285" s="3">
        <v>93205</v>
      </c>
      <c r="JSO285" s="3">
        <v>93205</v>
      </c>
      <c r="JSP285" s="3">
        <v>93205</v>
      </c>
      <c r="JSQ285" s="3">
        <v>93205</v>
      </c>
      <c r="JSR285" s="3">
        <v>93205</v>
      </c>
      <c r="JSS285" s="3">
        <v>93205</v>
      </c>
      <c r="JST285" s="3">
        <v>93205</v>
      </c>
      <c r="JSU285" s="3">
        <v>93205</v>
      </c>
      <c r="JSV285" s="3">
        <v>93205</v>
      </c>
      <c r="JSW285" s="3">
        <v>93205</v>
      </c>
      <c r="JSX285" s="3">
        <v>93205</v>
      </c>
      <c r="JSY285" s="3">
        <v>93205</v>
      </c>
      <c r="JSZ285" s="3">
        <v>93205</v>
      </c>
      <c r="JTA285" s="3">
        <v>93205</v>
      </c>
      <c r="JTB285" s="3">
        <v>93205</v>
      </c>
      <c r="JTC285" s="3">
        <v>93205</v>
      </c>
      <c r="JTD285" s="3">
        <v>93205</v>
      </c>
      <c r="JTE285" s="3">
        <v>93205</v>
      </c>
      <c r="JTF285" s="3">
        <v>93205</v>
      </c>
      <c r="JTG285" s="3">
        <v>93205</v>
      </c>
      <c r="JTH285" s="3">
        <v>93205</v>
      </c>
      <c r="JTI285" s="3">
        <v>93205</v>
      </c>
      <c r="JTJ285" s="3">
        <v>93205</v>
      </c>
      <c r="JTK285" s="3">
        <v>93205</v>
      </c>
      <c r="JTL285" s="3">
        <v>93205</v>
      </c>
      <c r="JTM285" s="3">
        <v>93205</v>
      </c>
      <c r="JTN285" s="3">
        <v>93205</v>
      </c>
      <c r="JTO285" s="3">
        <v>93205</v>
      </c>
      <c r="JTP285" s="3">
        <v>93205</v>
      </c>
      <c r="JTQ285" s="3">
        <v>93205</v>
      </c>
      <c r="JTR285" s="3">
        <v>93205</v>
      </c>
      <c r="JTS285" s="3">
        <v>93205</v>
      </c>
      <c r="JTT285" s="3">
        <v>93205</v>
      </c>
      <c r="JTU285" s="3">
        <v>93205</v>
      </c>
      <c r="JTV285" s="3">
        <v>93205</v>
      </c>
      <c r="JTW285" s="3">
        <v>93205</v>
      </c>
      <c r="JTX285" s="3">
        <v>93205</v>
      </c>
      <c r="JTY285" s="3">
        <v>93205</v>
      </c>
      <c r="JTZ285" s="3">
        <v>93205</v>
      </c>
      <c r="JUA285" s="3">
        <v>93205</v>
      </c>
      <c r="JUB285" s="3">
        <v>93205</v>
      </c>
      <c r="JUC285" s="3">
        <v>93205</v>
      </c>
      <c r="JUD285" s="3">
        <v>93205</v>
      </c>
      <c r="JUE285" s="3">
        <v>93205</v>
      </c>
      <c r="JUF285" s="3">
        <v>93205</v>
      </c>
      <c r="JUG285" s="3">
        <v>93205</v>
      </c>
      <c r="JUH285" s="3">
        <v>93205</v>
      </c>
      <c r="JUI285" s="3">
        <v>93205</v>
      </c>
      <c r="JUJ285" s="3">
        <v>93205</v>
      </c>
      <c r="JUK285" s="3">
        <v>93205</v>
      </c>
      <c r="JUL285" s="3">
        <v>93205</v>
      </c>
      <c r="JUM285" s="3">
        <v>93205</v>
      </c>
      <c r="JUN285" s="3">
        <v>93205</v>
      </c>
      <c r="JUO285" s="3">
        <v>93205</v>
      </c>
      <c r="JUP285" s="3">
        <v>93205</v>
      </c>
      <c r="JUQ285" s="3">
        <v>93205</v>
      </c>
      <c r="JUR285" s="3">
        <v>93205</v>
      </c>
      <c r="JUS285" s="3">
        <v>93205</v>
      </c>
      <c r="JUT285" s="3">
        <v>93205</v>
      </c>
      <c r="JUU285" s="3">
        <v>93205</v>
      </c>
      <c r="JUV285" s="3">
        <v>93205</v>
      </c>
      <c r="JUW285" s="3">
        <v>93205</v>
      </c>
      <c r="JUX285" s="3">
        <v>93205</v>
      </c>
      <c r="JUY285" s="3">
        <v>93205</v>
      </c>
      <c r="JUZ285" s="3">
        <v>93205</v>
      </c>
      <c r="JVA285" s="3">
        <v>93205</v>
      </c>
      <c r="JVB285" s="3">
        <v>93205</v>
      </c>
      <c r="JVC285" s="3">
        <v>93205</v>
      </c>
      <c r="JVD285" s="3">
        <v>93205</v>
      </c>
      <c r="JVE285" s="3">
        <v>93205</v>
      </c>
      <c r="JVF285" s="3">
        <v>93205</v>
      </c>
      <c r="JVG285" s="3">
        <v>93205</v>
      </c>
      <c r="JVH285" s="3">
        <v>93205</v>
      </c>
      <c r="JVI285" s="3">
        <v>93205</v>
      </c>
      <c r="JVJ285" s="3">
        <v>93205</v>
      </c>
      <c r="JVK285" s="3">
        <v>93205</v>
      </c>
      <c r="JVL285" s="3">
        <v>93205</v>
      </c>
      <c r="JVM285" s="3">
        <v>93205</v>
      </c>
      <c r="JVN285" s="3">
        <v>93205</v>
      </c>
      <c r="JVO285" s="3">
        <v>93205</v>
      </c>
      <c r="JVP285" s="3">
        <v>93205</v>
      </c>
      <c r="JVQ285" s="3">
        <v>93205</v>
      </c>
      <c r="JVR285" s="3">
        <v>93205</v>
      </c>
      <c r="JVS285" s="3">
        <v>93205</v>
      </c>
      <c r="JVT285" s="3">
        <v>93205</v>
      </c>
      <c r="JVU285" s="3">
        <v>93205</v>
      </c>
      <c r="JVV285" s="3">
        <v>93205</v>
      </c>
      <c r="JVW285" s="3">
        <v>93205</v>
      </c>
      <c r="JVX285" s="3">
        <v>93205</v>
      </c>
      <c r="JVY285" s="3">
        <v>93205</v>
      </c>
      <c r="JVZ285" s="3">
        <v>93205</v>
      </c>
      <c r="JWA285" s="3">
        <v>93205</v>
      </c>
      <c r="JWB285" s="3">
        <v>93205</v>
      </c>
      <c r="JWC285" s="3">
        <v>93205</v>
      </c>
      <c r="JWD285" s="3">
        <v>93205</v>
      </c>
      <c r="JWE285" s="3">
        <v>93205</v>
      </c>
      <c r="JWF285" s="3">
        <v>93205</v>
      </c>
      <c r="JWG285" s="3">
        <v>93205</v>
      </c>
      <c r="JWH285" s="3">
        <v>93205</v>
      </c>
      <c r="JWI285" s="3">
        <v>93205</v>
      </c>
      <c r="JWJ285" s="3">
        <v>93205</v>
      </c>
      <c r="JWK285" s="3">
        <v>93205</v>
      </c>
      <c r="JWL285" s="3">
        <v>93205</v>
      </c>
      <c r="JWM285" s="3">
        <v>93205</v>
      </c>
      <c r="JWN285" s="3">
        <v>93205</v>
      </c>
      <c r="JWO285" s="3">
        <v>93205</v>
      </c>
      <c r="JWP285" s="3">
        <v>93205</v>
      </c>
      <c r="JWQ285" s="3">
        <v>93205</v>
      </c>
      <c r="JWR285" s="3">
        <v>93205</v>
      </c>
      <c r="JWS285" s="3">
        <v>93205</v>
      </c>
      <c r="JWT285" s="3">
        <v>93205</v>
      </c>
      <c r="JWU285" s="3">
        <v>93205</v>
      </c>
      <c r="JWV285" s="3">
        <v>93205</v>
      </c>
      <c r="JWW285" s="3">
        <v>93205</v>
      </c>
      <c r="JWX285" s="3">
        <v>93205</v>
      </c>
      <c r="JWY285" s="3">
        <v>93205</v>
      </c>
      <c r="JWZ285" s="3">
        <v>93205</v>
      </c>
      <c r="JXA285" s="3">
        <v>93205</v>
      </c>
      <c r="JXB285" s="3">
        <v>93205</v>
      </c>
      <c r="JXC285" s="3">
        <v>93205</v>
      </c>
      <c r="JXD285" s="3">
        <v>93205</v>
      </c>
      <c r="JXE285" s="3">
        <v>93205</v>
      </c>
      <c r="JXF285" s="3">
        <v>93205</v>
      </c>
      <c r="JXG285" s="3">
        <v>93205</v>
      </c>
      <c r="JXH285" s="3">
        <v>93205</v>
      </c>
      <c r="JXI285" s="3">
        <v>93205</v>
      </c>
      <c r="JXJ285" s="3">
        <v>93205</v>
      </c>
      <c r="JXK285" s="3">
        <v>93205</v>
      </c>
      <c r="JXL285" s="3">
        <v>93205</v>
      </c>
      <c r="JXM285" s="3">
        <v>93205</v>
      </c>
      <c r="JXN285" s="3">
        <v>93205</v>
      </c>
      <c r="JXO285" s="3">
        <v>93205</v>
      </c>
      <c r="JXP285" s="3">
        <v>93205</v>
      </c>
      <c r="JXQ285" s="3">
        <v>93205</v>
      </c>
      <c r="JXR285" s="3">
        <v>93205</v>
      </c>
      <c r="JXS285" s="3">
        <v>93205</v>
      </c>
      <c r="JXT285" s="3">
        <v>93205</v>
      </c>
      <c r="JXU285" s="3">
        <v>93205</v>
      </c>
      <c r="JXV285" s="3">
        <v>93205</v>
      </c>
      <c r="JXW285" s="3">
        <v>93205</v>
      </c>
      <c r="JXX285" s="3">
        <v>93205</v>
      </c>
      <c r="JXY285" s="3">
        <v>93205</v>
      </c>
      <c r="JXZ285" s="3">
        <v>93205</v>
      </c>
      <c r="JYA285" s="3">
        <v>93205</v>
      </c>
      <c r="JYB285" s="3">
        <v>93205</v>
      </c>
      <c r="JYC285" s="3">
        <v>93205</v>
      </c>
      <c r="JYD285" s="3">
        <v>93205</v>
      </c>
      <c r="JYE285" s="3">
        <v>93205</v>
      </c>
      <c r="JYF285" s="3">
        <v>93205</v>
      </c>
      <c r="JYG285" s="3">
        <v>93205</v>
      </c>
      <c r="JYH285" s="3">
        <v>93205</v>
      </c>
      <c r="JYI285" s="3">
        <v>93205</v>
      </c>
      <c r="JYJ285" s="3">
        <v>93205</v>
      </c>
      <c r="JYK285" s="3">
        <v>93205</v>
      </c>
      <c r="JYL285" s="3">
        <v>93205</v>
      </c>
      <c r="JYM285" s="3">
        <v>93205</v>
      </c>
      <c r="JYN285" s="3">
        <v>93205</v>
      </c>
      <c r="JYO285" s="3">
        <v>93205</v>
      </c>
      <c r="JYP285" s="3">
        <v>93205</v>
      </c>
      <c r="JYQ285" s="3">
        <v>93205</v>
      </c>
      <c r="JYR285" s="3">
        <v>93205</v>
      </c>
      <c r="JYS285" s="3">
        <v>93205</v>
      </c>
      <c r="JYT285" s="3">
        <v>93205</v>
      </c>
      <c r="JYU285" s="3">
        <v>93205</v>
      </c>
      <c r="JYV285" s="3">
        <v>93205</v>
      </c>
      <c r="JYW285" s="3">
        <v>93205</v>
      </c>
      <c r="JYX285" s="3">
        <v>93205</v>
      </c>
      <c r="JYY285" s="3">
        <v>93205</v>
      </c>
      <c r="JYZ285" s="3">
        <v>93205</v>
      </c>
      <c r="JZA285" s="3">
        <v>93205</v>
      </c>
      <c r="JZB285" s="3">
        <v>93205</v>
      </c>
      <c r="JZC285" s="3">
        <v>93205</v>
      </c>
      <c r="JZD285" s="3">
        <v>93205</v>
      </c>
      <c r="JZE285" s="3">
        <v>93205</v>
      </c>
      <c r="JZF285" s="3">
        <v>93205</v>
      </c>
      <c r="JZG285" s="3">
        <v>93205</v>
      </c>
      <c r="JZH285" s="3">
        <v>93205</v>
      </c>
      <c r="JZI285" s="3">
        <v>93205</v>
      </c>
      <c r="JZJ285" s="3">
        <v>93205</v>
      </c>
      <c r="JZK285" s="3">
        <v>93205</v>
      </c>
      <c r="JZL285" s="3">
        <v>93205</v>
      </c>
      <c r="JZM285" s="3">
        <v>93205</v>
      </c>
      <c r="JZN285" s="3">
        <v>93205</v>
      </c>
      <c r="JZO285" s="3">
        <v>93205</v>
      </c>
      <c r="JZP285" s="3">
        <v>93205</v>
      </c>
      <c r="JZQ285" s="3">
        <v>93205</v>
      </c>
      <c r="JZR285" s="3">
        <v>93205</v>
      </c>
      <c r="JZS285" s="3">
        <v>93205</v>
      </c>
      <c r="JZT285" s="3">
        <v>93205</v>
      </c>
      <c r="JZU285" s="3">
        <v>93205</v>
      </c>
      <c r="JZV285" s="3">
        <v>93205</v>
      </c>
      <c r="JZW285" s="3">
        <v>93205</v>
      </c>
      <c r="JZX285" s="3">
        <v>93205</v>
      </c>
      <c r="JZY285" s="3">
        <v>93205</v>
      </c>
      <c r="JZZ285" s="3">
        <v>93205</v>
      </c>
      <c r="KAA285" s="3">
        <v>93205</v>
      </c>
      <c r="KAB285" s="3">
        <v>93205</v>
      </c>
      <c r="KAC285" s="3">
        <v>93205</v>
      </c>
      <c r="KAD285" s="3">
        <v>93205</v>
      </c>
      <c r="KAE285" s="3">
        <v>93205</v>
      </c>
      <c r="KAF285" s="3">
        <v>93205</v>
      </c>
      <c r="KAG285" s="3">
        <v>93205</v>
      </c>
      <c r="KAH285" s="3">
        <v>93205</v>
      </c>
      <c r="KAI285" s="3">
        <v>93205</v>
      </c>
      <c r="KAJ285" s="3">
        <v>93205</v>
      </c>
      <c r="KAK285" s="3">
        <v>93205</v>
      </c>
      <c r="KAL285" s="3">
        <v>93205</v>
      </c>
      <c r="KAM285" s="3">
        <v>93205</v>
      </c>
      <c r="KAN285" s="3">
        <v>93205</v>
      </c>
      <c r="KAO285" s="3">
        <v>93205</v>
      </c>
      <c r="KAP285" s="3">
        <v>93205</v>
      </c>
      <c r="KAQ285" s="3">
        <v>93205</v>
      </c>
      <c r="KAR285" s="3">
        <v>93205</v>
      </c>
      <c r="KAS285" s="3">
        <v>93205</v>
      </c>
      <c r="KAT285" s="3">
        <v>93205</v>
      </c>
      <c r="KAU285" s="3">
        <v>93205</v>
      </c>
      <c r="KAV285" s="3">
        <v>93205</v>
      </c>
      <c r="KAW285" s="3">
        <v>93205</v>
      </c>
      <c r="KAX285" s="3">
        <v>93205</v>
      </c>
      <c r="KAY285" s="3">
        <v>93205</v>
      </c>
      <c r="KAZ285" s="3">
        <v>93205</v>
      </c>
      <c r="KBA285" s="3">
        <v>93205</v>
      </c>
      <c r="KBB285" s="3">
        <v>93205</v>
      </c>
      <c r="KBC285" s="3">
        <v>93205</v>
      </c>
      <c r="KBD285" s="3">
        <v>93205</v>
      </c>
      <c r="KBE285" s="3">
        <v>93205</v>
      </c>
      <c r="KBF285" s="3">
        <v>93205</v>
      </c>
      <c r="KBG285" s="3">
        <v>93205</v>
      </c>
      <c r="KBH285" s="3">
        <v>93205</v>
      </c>
      <c r="KBI285" s="3">
        <v>93205</v>
      </c>
      <c r="KBJ285" s="3">
        <v>93205</v>
      </c>
      <c r="KBK285" s="3">
        <v>93205</v>
      </c>
      <c r="KBL285" s="3">
        <v>93205</v>
      </c>
      <c r="KBM285" s="3">
        <v>93205</v>
      </c>
      <c r="KBN285" s="3">
        <v>93205</v>
      </c>
      <c r="KBO285" s="3">
        <v>93205</v>
      </c>
      <c r="KBP285" s="3">
        <v>93205</v>
      </c>
      <c r="KBQ285" s="3">
        <v>93205</v>
      </c>
      <c r="KBR285" s="3">
        <v>93205</v>
      </c>
      <c r="KBS285" s="3">
        <v>93205</v>
      </c>
      <c r="KBT285" s="3">
        <v>93205</v>
      </c>
      <c r="KBU285" s="3">
        <v>93205</v>
      </c>
      <c r="KBV285" s="3">
        <v>93205</v>
      </c>
      <c r="KBW285" s="3">
        <v>93205</v>
      </c>
      <c r="KBX285" s="3">
        <v>93205</v>
      </c>
      <c r="KBY285" s="3">
        <v>93205</v>
      </c>
      <c r="KBZ285" s="3">
        <v>93205</v>
      </c>
      <c r="KCA285" s="3">
        <v>93205</v>
      </c>
      <c r="KCB285" s="3">
        <v>93205</v>
      </c>
      <c r="KCC285" s="3">
        <v>93205</v>
      </c>
      <c r="KCD285" s="3">
        <v>93205</v>
      </c>
      <c r="KCE285" s="3">
        <v>93205</v>
      </c>
      <c r="KCF285" s="3">
        <v>93205</v>
      </c>
      <c r="KCG285" s="3">
        <v>93205</v>
      </c>
      <c r="KCH285" s="3">
        <v>93205</v>
      </c>
      <c r="KCI285" s="3">
        <v>93205</v>
      </c>
      <c r="KCJ285" s="3">
        <v>93205</v>
      </c>
      <c r="KCK285" s="3">
        <v>93205</v>
      </c>
      <c r="KCL285" s="3">
        <v>93205</v>
      </c>
      <c r="KCM285" s="3">
        <v>93205</v>
      </c>
      <c r="KCN285" s="3">
        <v>93205</v>
      </c>
      <c r="KCO285" s="3">
        <v>93205</v>
      </c>
      <c r="KCP285" s="3">
        <v>93205</v>
      </c>
      <c r="KCQ285" s="3">
        <v>93205</v>
      </c>
      <c r="KCR285" s="3">
        <v>93205</v>
      </c>
      <c r="KCS285" s="3">
        <v>93205</v>
      </c>
      <c r="KCT285" s="3">
        <v>93205</v>
      </c>
      <c r="KCU285" s="3">
        <v>93205</v>
      </c>
      <c r="KCV285" s="3">
        <v>93205</v>
      </c>
      <c r="KCW285" s="3">
        <v>93205</v>
      </c>
      <c r="KCX285" s="3">
        <v>93205</v>
      </c>
      <c r="KCY285" s="3">
        <v>93205</v>
      </c>
      <c r="KCZ285" s="3">
        <v>93205</v>
      </c>
      <c r="KDA285" s="3">
        <v>93205</v>
      </c>
      <c r="KDB285" s="3">
        <v>93205</v>
      </c>
      <c r="KDC285" s="3">
        <v>93205</v>
      </c>
      <c r="KDD285" s="3">
        <v>93205</v>
      </c>
      <c r="KDE285" s="3">
        <v>93205</v>
      </c>
      <c r="KDF285" s="3">
        <v>93205</v>
      </c>
      <c r="KDG285" s="3">
        <v>93205</v>
      </c>
      <c r="KDH285" s="3">
        <v>93205</v>
      </c>
      <c r="KDI285" s="3">
        <v>93205</v>
      </c>
      <c r="KDJ285" s="3">
        <v>93205</v>
      </c>
      <c r="KDK285" s="3">
        <v>93205</v>
      </c>
      <c r="KDL285" s="3">
        <v>93205</v>
      </c>
      <c r="KDM285" s="3">
        <v>93205</v>
      </c>
      <c r="KDN285" s="3">
        <v>93205</v>
      </c>
      <c r="KDO285" s="3">
        <v>93205</v>
      </c>
      <c r="KDP285" s="3">
        <v>93205</v>
      </c>
      <c r="KDQ285" s="3">
        <v>93205</v>
      </c>
      <c r="KDR285" s="3">
        <v>93205</v>
      </c>
      <c r="KDS285" s="3">
        <v>93205</v>
      </c>
      <c r="KDT285" s="3">
        <v>93205</v>
      </c>
      <c r="KDU285" s="3">
        <v>93205</v>
      </c>
      <c r="KDV285" s="3">
        <v>93205</v>
      </c>
      <c r="KDW285" s="3">
        <v>93205</v>
      </c>
      <c r="KDX285" s="3">
        <v>93205</v>
      </c>
      <c r="KDY285" s="3">
        <v>93205</v>
      </c>
      <c r="KDZ285" s="3">
        <v>93205</v>
      </c>
      <c r="KEA285" s="3">
        <v>93205</v>
      </c>
      <c r="KEB285" s="3">
        <v>93205</v>
      </c>
      <c r="KEC285" s="3">
        <v>93205</v>
      </c>
      <c r="KED285" s="3">
        <v>93205</v>
      </c>
      <c r="KEE285" s="3">
        <v>93205</v>
      </c>
      <c r="KEF285" s="3">
        <v>93205</v>
      </c>
      <c r="KEG285" s="3">
        <v>93205</v>
      </c>
      <c r="KEH285" s="3">
        <v>93205</v>
      </c>
      <c r="KEI285" s="3">
        <v>93205</v>
      </c>
      <c r="KEJ285" s="3">
        <v>93205</v>
      </c>
      <c r="KEK285" s="3">
        <v>93205</v>
      </c>
      <c r="KEL285" s="3">
        <v>93205</v>
      </c>
      <c r="KEM285" s="3">
        <v>93205</v>
      </c>
      <c r="KEN285" s="3">
        <v>93205</v>
      </c>
      <c r="KEO285" s="3">
        <v>93205</v>
      </c>
      <c r="KEP285" s="3">
        <v>93205</v>
      </c>
      <c r="KEQ285" s="3">
        <v>93205</v>
      </c>
      <c r="KER285" s="3">
        <v>93205</v>
      </c>
      <c r="KES285" s="3">
        <v>93205</v>
      </c>
      <c r="KET285" s="3">
        <v>93205</v>
      </c>
      <c r="KEU285" s="3">
        <v>93205</v>
      </c>
      <c r="KEV285" s="3">
        <v>93205</v>
      </c>
      <c r="KEW285" s="3">
        <v>93205</v>
      </c>
      <c r="KEX285" s="3">
        <v>93205</v>
      </c>
      <c r="KEY285" s="3">
        <v>93205</v>
      </c>
      <c r="KEZ285" s="3">
        <v>93205</v>
      </c>
      <c r="KFA285" s="3">
        <v>93205</v>
      </c>
      <c r="KFB285" s="3">
        <v>93205</v>
      </c>
      <c r="KFC285" s="3">
        <v>93205</v>
      </c>
      <c r="KFD285" s="3">
        <v>93205</v>
      </c>
      <c r="KFE285" s="3">
        <v>93205</v>
      </c>
      <c r="KFF285" s="3">
        <v>93205</v>
      </c>
      <c r="KFG285" s="3">
        <v>93205</v>
      </c>
      <c r="KFH285" s="3">
        <v>93205</v>
      </c>
      <c r="KFI285" s="3">
        <v>93205</v>
      </c>
      <c r="KFJ285" s="3">
        <v>93205</v>
      </c>
      <c r="KFK285" s="3">
        <v>93205</v>
      </c>
      <c r="KFL285" s="3">
        <v>93205</v>
      </c>
      <c r="KFM285" s="3">
        <v>93205</v>
      </c>
      <c r="KFN285" s="3">
        <v>93205</v>
      </c>
      <c r="KFO285" s="3">
        <v>93205</v>
      </c>
      <c r="KFP285" s="3">
        <v>93205</v>
      </c>
      <c r="KFQ285" s="3">
        <v>93205</v>
      </c>
      <c r="KFR285" s="3">
        <v>93205</v>
      </c>
      <c r="KFS285" s="3">
        <v>93205</v>
      </c>
      <c r="KFT285" s="3">
        <v>93205</v>
      </c>
      <c r="KFU285" s="3">
        <v>93205</v>
      </c>
      <c r="KFV285" s="3">
        <v>93205</v>
      </c>
      <c r="KFW285" s="3">
        <v>93205</v>
      </c>
      <c r="KFX285" s="3">
        <v>93205</v>
      </c>
      <c r="KFY285" s="3">
        <v>93205</v>
      </c>
      <c r="KFZ285" s="3">
        <v>93205</v>
      </c>
      <c r="KGA285" s="3">
        <v>93205</v>
      </c>
      <c r="KGB285" s="3">
        <v>93205</v>
      </c>
      <c r="KGC285" s="3">
        <v>93205</v>
      </c>
      <c r="KGD285" s="3">
        <v>93205</v>
      </c>
      <c r="KGE285" s="3">
        <v>93205</v>
      </c>
      <c r="KGF285" s="3">
        <v>93205</v>
      </c>
      <c r="KGG285" s="3">
        <v>93205</v>
      </c>
      <c r="KGH285" s="3">
        <v>93205</v>
      </c>
      <c r="KGI285" s="3">
        <v>93205</v>
      </c>
      <c r="KGJ285" s="3">
        <v>93205</v>
      </c>
      <c r="KGK285" s="3">
        <v>93205</v>
      </c>
      <c r="KGL285" s="3">
        <v>93205</v>
      </c>
      <c r="KGM285" s="3">
        <v>93205</v>
      </c>
      <c r="KGN285" s="3">
        <v>93205</v>
      </c>
      <c r="KGO285" s="3">
        <v>93205</v>
      </c>
      <c r="KGP285" s="3">
        <v>93205</v>
      </c>
      <c r="KGQ285" s="3">
        <v>93205</v>
      </c>
      <c r="KGR285" s="3">
        <v>93205</v>
      </c>
      <c r="KGS285" s="3">
        <v>93205</v>
      </c>
      <c r="KGT285" s="3">
        <v>93205</v>
      </c>
      <c r="KGU285" s="3">
        <v>93205</v>
      </c>
      <c r="KGV285" s="3">
        <v>93205</v>
      </c>
      <c r="KGW285" s="3">
        <v>93205</v>
      </c>
      <c r="KGX285" s="3">
        <v>93205</v>
      </c>
      <c r="KGY285" s="3">
        <v>93205</v>
      </c>
      <c r="KGZ285" s="3">
        <v>93205</v>
      </c>
      <c r="KHA285" s="3">
        <v>93205</v>
      </c>
      <c r="KHB285" s="3">
        <v>93205</v>
      </c>
      <c r="KHC285" s="3">
        <v>93205</v>
      </c>
      <c r="KHD285" s="3">
        <v>93205</v>
      </c>
      <c r="KHE285" s="3">
        <v>93205</v>
      </c>
      <c r="KHF285" s="3">
        <v>93205</v>
      </c>
      <c r="KHG285" s="3">
        <v>93205</v>
      </c>
      <c r="KHH285" s="3">
        <v>93205</v>
      </c>
      <c r="KHI285" s="3">
        <v>93205</v>
      </c>
      <c r="KHJ285" s="3">
        <v>93205</v>
      </c>
      <c r="KHK285" s="3">
        <v>93205</v>
      </c>
      <c r="KHL285" s="3">
        <v>93205</v>
      </c>
      <c r="KHM285" s="3">
        <v>93205</v>
      </c>
      <c r="KHN285" s="3">
        <v>93205</v>
      </c>
      <c r="KHO285" s="3">
        <v>93205</v>
      </c>
      <c r="KHP285" s="3">
        <v>93205</v>
      </c>
      <c r="KHQ285" s="3">
        <v>93205</v>
      </c>
      <c r="KHR285" s="3">
        <v>93205</v>
      </c>
      <c r="KHS285" s="3">
        <v>93205</v>
      </c>
      <c r="KHT285" s="3">
        <v>93205</v>
      </c>
      <c r="KHU285" s="3">
        <v>93205</v>
      </c>
      <c r="KHV285" s="3">
        <v>93205</v>
      </c>
      <c r="KHW285" s="3">
        <v>93205</v>
      </c>
      <c r="KHX285" s="3">
        <v>93205</v>
      </c>
      <c r="KHY285" s="3">
        <v>93205</v>
      </c>
      <c r="KHZ285" s="3">
        <v>93205</v>
      </c>
      <c r="KIA285" s="3">
        <v>93205</v>
      </c>
      <c r="KIB285" s="3">
        <v>93205</v>
      </c>
      <c r="KIC285" s="3">
        <v>93205</v>
      </c>
      <c r="KID285" s="3">
        <v>93205</v>
      </c>
      <c r="KIE285" s="3">
        <v>93205</v>
      </c>
      <c r="KIF285" s="3">
        <v>93205</v>
      </c>
      <c r="KIG285" s="3">
        <v>93205</v>
      </c>
      <c r="KIH285" s="3">
        <v>93205</v>
      </c>
      <c r="KII285" s="3">
        <v>93205</v>
      </c>
      <c r="KIJ285" s="3">
        <v>93205</v>
      </c>
      <c r="KIK285" s="3">
        <v>93205</v>
      </c>
      <c r="KIL285" s="3">
        <v>93205</v>
      </c>
      <c r="KIM285" s="3">
        <v>93205</v>
      </c>
      <c r="KIN285" s="3">
        <v>93205</v>
      </c>
      <c r="KIO285" s="3">
        <v>93205</v>
      </c>
      <c r="KIP285" s="3">
        <v>93205</v>
      </c>
      <c r="KIQ285" s="3">
        <v>93205</v>
      </c>
      <c r="KIR285" s="3">
        <v>93205</v>
      </c>
      <c r="KIS285" s="3">
        <v>93205</v>
      </c>
      <c r="KIT285" s="3">
        <v>93205</v>
      </c>
      <c r="KIU285" s="3">
        <v>93205</v>
      </c>
      <c r="KIV285" s="3">
        <v>93205</v>
      </c>
      <c r="KIW285" s="3">
        <v>93205</v>
      </c>
      <c r="KIX285" s="3">
        <v>93205</v>
      </c>
      <c r="KIY285" s="3">
        <v>93205</v>
      </c>
      <c r="KIZ285" s="3">
        <v>93205</v>
      </c>
      <c r="KJA285" s="3">
        <v>93205</v>
      </c>
      <c r="KJB285" s="3">
        <v>93205</v>
      </c>
      <c r="KJC285" s="3">
        <v>93205</v>
      </c>
      <c r="KJD285" s="3">
        <v>93205</v>
      </c>
      <c r="KJE285" s="3">
        <v>93205</v>
      </c>
      <c r="KJF285" s="3">
        <v>93205</v>
      </c>
      <c r="KJG285" s="3">
        <v>93205</v>
      </c>
      <c r="KJH285" s="3">
        <v>93205</v>
      </c>
      <c r="KJI285" s="3">
        <v>93205</v>
      </c>
      <c r="KJJ285" s="3">
        <v>93205</v>
      </c>
      <c r="KJK285" s="3">
        <v>93205</v>
      </c>
      <c r="KJL285" s="3">
        <v>93205</v>
      </c>
      <c r="KJM285" s="3">
        <v>93205</v>
      </c>
      <c r="KJN285" s="3">
        <v>93205</v>
      </c>
      <c r="KJO285" s="3">
        <v>93205</v>
      </c>
      <c r="KJP285" s="3">
        <v>93205</v>
      </c>
      <c r="KJQ285" s="3">
        <v>93205</v>
      </c>
      <c r="KJR285" s="3">
        <v>93205</v>
      </c>
      <c r="KJS285" s="3">
        <v>93205</v>
      </c>
      <c r="KJT285" s="3">
        <v>93205</v>
      </c>
      <c r="KJU285" s="3">
        <v>93205</v>
      </c>
      <c r="KJV285" s="3">
        <v>93205</v>
      </c>
      <c r="KJW285" s="3">
        <v>93205</v>
      </c>
      <c r="KJX285" s="3">
        <v>93205</v>
      </c>
      <c r="KJY285" s="3">
        <v>93205</v>
      </c>
      <c r="KJZ285" s="3">
        <v>93205</v>
      </c>
      <c r="KKA285" s="3">
        <v>93205</v>
      </c>
      <c r="KKB285" s="3">
        <v>93205</v>
      </c>
      <c r="KKC285" s="3">
        <v>93205</v>
      </c>
      <c r="KKD285" s="3">
        <v>93205</v>
      </c>
      <c r="KKE285" s="3">
        <v>93205</v>
      </c>
      <c r="KKF285" s="3">
        <v>93205</v>
      </c>
      <c r="KKG285" s="3">
        <v>93205</v>
      </c>
      <c r="KKH285" s="3">
        <v>93205</v>
      </c>
      <c r="KKI285" s="3">
        <v>93205</v>
      </c>
      <c r="KKJ285" s="3">
        <v>93205</v>
      </c>
      <c r="KKK285" s="3">
        <v>93205</v>
      </c>
      <c r="KKL285" s="3">
        <v>93205</v>
      </c>
      <c r="KKM285" s="3">
        <v>93205</v>
      </c>
      <c r="KKN285" s="3">
        <v>93205</v>
      </c>
      <c r="KKO285" s="3">
        <v>93205</v>
      </c>
      <c r="KKP285" s="3">
        <v>93205</v>
      </c>
      <c r="KKQ285" s="3">
        <v>93205</v>
      </c>
      <c r="KKR285" s="3">
        <v>93205</v>
      </c>
      <c r="KKS285" s="3">
        <v>93205</v>
      </c>
      <c r="KKT285" s="3">
        <v>93205</v>
      </c>
      <c r="KKU285" s="3">
        <v>93205</v>
      </c>
      <c r="KKV285" s="3">
        <v>93205</v>
      </c>
      <c r="KKW285" s="3">
        <v>93205</v>
      </c>
      <c r="KKX285" s="3">
        <v>93205</v>
      </c>
      <c r="KKY285" s="3">
        <v>93205</v>
      </c>
      <c r="KKZ285" s="3">
        <v>93205</v>
      </c>
      <c r="KLA285" s="3">
        <v>93205</v>
      </c>
      <c r="KLB285" s="3">
        <v>93205</v>
      </c>
      <c r="KLC285" s="3">
        <v>93205</v>
      </c>
      <c r="KLD285" s="3">
        <v>93205</v>
      </c>
      <c r="KLE285" s="3">
        <v>93205</v>
      </c>
      <c r="KLF285" s="3">
        <v>93205</v>
      </c>
      <c r="KLG285" s="3">
        <v>93205</v>
      </c>
      <c r="KLH285" s="3">
        <v>93205</v>
      </c>
      <c r="KLI285" s="3">
        <v>93205</v>
      </c>
      <c r="KLJ285" s="3">
        <v>93205</v>
      </c>
      <c r="KLK285" s="3">
        <v>93205</v>
      </c>
      <c r="KLL285" s="3">
        <v>93205</v>
      </c>
      <c r="KLM285" s="3">
        <v>93205</v>
      </c>
      <c r="KLN285" s="3">
        <v>93205</v>
      </c>
      <c r="KLO285" s="3">
        <v>93205</v>
      </c>
      <c r="KLP285" s="3">
        <v>93205</v>
      </c>
      <c r="KLQ285" s="3">
        <v>93205</v>
      </c>
      <c r="KLR285" s="3">
        <v>93205</v>
      </c>
      <c r="KLS285" s="3">
        <v>93205</v>
      </c>
      <c r="KLT285" s="3">
        <v>93205</v>
      </c>
      <c r="KLU285" s="3">
        <v>93205</v>
      </c>
      <c r="KLV285" s="3">
        <v>93205</v>
      </c>
      <c r="KLW285" s="3">
        <v>93205</v>
      </c>
      <c r="KLX285" s="3">
        <v>93205</v>
      </c>
      <c r="KLY285" s="3">
        <v>93205</v>
      </c>
      <c r="KLZ285" s="3">
        <v>93205</v>
      </c>
      <c r="KMA285" s="3">
        <v>93205</v>
      </c>
      <c r="KMB285" s="3">
        <v>93205</v>
      </c>
      <c r="KMC285" s="3">
        <v>93205</v>
      </c>
      <c r="KMD285" s="3">
        <v>93205</v>
      </c>
      <c r="KME285" s="3">
        <v>93205</v>
      </c>
      <c r="KMF285" s="3">
        <v>93205</v>
      </c>
      <c r="KMG285" s="3">
        <v>93205</v>
      </c>
      <c r="KMH285" s="3">
        <v>93205</v>
      </c>
      <c r="KMI285" s="3">
        <v>93205</v>
      </c>
      <c r="KMJ285" s="3">
        <v>93205</v>
      </c>
      <c r="KMK285" s="3">
        <v>93205</v>
      </c>
      <c r="KML285" s="3">
        <v>93205</v>
      </c>
      <c r="KMM285" s="3">
        <v>93205</v>
      </c>
      <c r="KMN285" s="3">
        <v>93205</v>
      </c>
      <c r="KMO285" s="3">
        <v>93205</v>
      </c>
      <c r="KMP285" s="3">
        <v>93205</v>
      </c>
      <c r="KMQ285" s="3">
        <v>93205</v>
      </c>
      <c r="KMR285" s="3">
        <v>93205</v>
      </c>
      <c r="KMS285" s="3">
        <v>93205</v>
      </c>
      <c r="KMT285" s="3">
        <v>93205</v>
      </c>
      <c r="KMU285" s="3">
        <v>93205</v>
      </c>
      <c r="KMV285" s="3">
        <v>93205</v>
      </c>
      <c r="KMW285" s="3">
        <v>93205</v>
      </c>
      <c r="KMX285" s="3">
        <v>93205</v>
      </c>
      <c r="KMY285" s="3">
        <v>93205</v>
      </c>
      <c r="KMZ285" s="3">
        <v>93205</v>
      </c>
      <c r="KNA285" s="3">
        <v>93205</v>
      </c>
      <c r="KNB285" s="3">
        <v>93205</v>
      </c>
      <c r="KNC285" s="3">
        <v>93205</v>
      </c>
      <c r="KND285" s="3">
        <v>93205</v>
      </c>
      <c r="KNE285" s="3">
        <v>93205</v>
      </c>
      <c r="KNF285" s="3">
        <v>93205</v>
      </c>
      <c r="KNG285" s="3">
        <v>93205</v>
      </c>
      <c r="KNH285" s="3">
        <v>93205</v>
      </c>
      <c r="KNI285" s="3">
        <v>93205</v>
      </c>
      <c r="KNJ285" s="3">
        <v>93205</v>
      </c>
      <c r="KNK285" s="3">
        <v>93205</v>
      </c>
      <c r="KNL285" s="3">
        <v>93205</v>
      </c>
      <c r="KNM285" s="3">
        <v>93205</v>
      </c>
      <c r="KNN285" s="3">
        <v>93205</v>
      </c>
      <c r="KNO285" s="3">
        <v>93205</v>
      </c>
      <c r="KNP285" s="3">
        <v>93205</v>
      </c>
      <c r="KNQ285" s="3">
        <v>93205</v>
      </c>
      <c r="KNR285" s="3">
        <v>93205</v>
      </c>
      <c r="KNS285" s="3">
        <v>93205</v>
      </c>
      <c r="KNT285" s="3">
        <v>93205</v>
      </c>
      <c r="KNU285" s="3">
        <v>93205</v>
      </c>
      <c r="KNV285" s="3">
        <v>93205</v>
      </c>
      <c r="KNW285" s="3">
        <v>93205</v>
      </c>
      <c r="KNX285" s="3">
        <v>93205</v>
      </c>
      <c r="KNY285" s="3">
        <v>93205</v>
      </c>
      <c r="KNZ285" s="3">
        <v>93205</v>
      </c>
      <c r="KOA285" s="3">
        <v>93205</v>
      </c>
      <c r="KOB285" s="3">
        <v>93205</v>
      </c>
      <c r="KOC285" s="3">
        <v>93205</v>
      </c>
      <c r="KOD285" s="3">
        <v>93205</v>
      </c>
      <c r="KOE285" s="3">
        <v>93205</v>
      </c>
      <c r="KOF285" s="3">
        <v>93205</v>
      </c>
      <c r="KOG285" s="3">
        <v>93205</v>
      </c>
      <c r="KOH285" s="3">
        <v>93205</v>
      </c>
      <c r="KOI285" s="3">
        <v>93205</v>
      </c>
      <c r="KOJ285" s="3">
        <v>93205</v>
      </c>
      <c r="KOK285" s="3">
        <v>93205</v>
      </c>
      <c r="KOL285" s="3">
        <v>93205</v>
      </c>
      <c r="KOM285" s="3">
        <v>93205</v>
      </c>
      <c r="KON285" s="3">
        <v>93205</v>
      </c>
      <c r="KOO285" s="3">
        <v>93205</v>
      </c>
      <c r="KOP285" s="3">
        <v>93205</v>
      </c>
      <c r="KOQ285" s="3">
        <v>93205</v>
      </c>
      <c r="KOR285" s="3">
        <v>93205</v>
      </c>
      <c r="KOS285" s="3">
        <v>93205</v>
      </c>
      <c r="KOT285" s="3">
        <v>93205</v>
      </c>
      <c r="KOU285" s="3">
        <v>93205</v>
      </c>
      <c r="KOV285" s="3">
        <v>93205</v>
      </c>
      <c r="KOW285" s="3">
        <v>93205</v>
      </c>
      <c r="KOX285" s="3">
        <v>93205</v>
      </c>
      <c r="KOY285" s="3">
        <v>93205</v>
      </c>
      <c r="KOZ285" s="3">
        <v>93205</v>
      </c>
      <c r="KPA285" s="3">
        <v>93205</v>
      </c>
      <c r="KPB285" s="3">
        <v>93205</v>
      </c>
      <c r="KPC285" s="3">
        <v>93205</v>
      </c>
      <c r="KPD285" s="3">
        <v>93205</v>
      </c>
      <c r="KPE285" s="3">
        <v>93205</v>
      </c>
      <c r="KPF285" s="3">
        <v>93205</v>
      </c>
      <c r="KPG285" s="3">
        <v>93205</v>
      </c>
      <c r="KPH285" s="3">
        <v>93205</v>
      </c>
      <c r="KPI285" s="3">
        <v>93205</v>
      </c>
      <c r="KPJ285" s="3">
        <v>93205</v>
      </c>
      <c r="KPK285" s="3">
        <v>93205</v>
      </c>
      <c r="KPL285" s="3">
        <v>93205</v>
      </c>
      <c r="KPM285" s="3">
        <v>93205</v>
      </c>
      <c r="KPN285" s="3">
        <v>93205</v>
      </c>
      <c r="KPO285" s="3">
        <v>93205</v>
      </c>
      <c r="KPP285" s="3">
        <v>93205</v>
      </c>
      <c r="KPQ285" s="3">
        <v>93205</v>
      </c>
      <c r="KPR285" s="3">
        <v>93205</v>
      </c>
      <c r="KPS285" s="3">
        <v>93205</v>
      </c>
      <c r="KPT285" s="3">
        <v>93205</v>
      </c>
      <c r="KPU285" s="3">
        <v>93205</v>
      </c>
      <c r="KPV285" s="3">
        <v>93205</v>
      </c>
      <c r="KPW285" s="3">
        <v>93205</v>
      </c>
      <c r="KPX285" s="3">
        <v>93205</v>
      </c>
      <c r="KPY285" s="3">
        <v>93205</v>
      </c>
      <c r="KPZ285" s="3">
        <v>93205</v>
      </c>
      <c r="KQA285" s="3">
        <v>93205</v>
      </c>
      <c r="KQB285" s="3">
        <v>93205</v>
      </c>
      <c r="KQC285" s="3">
        <v>93205</v>
      </c>
      <c r="KQD285" s="3">
        <v>93205</v>
      </c>
      <c r="KQE285" s="3">
        <v>93205</v>
      </c>
      <c r="KQF285" s="3">
        <v>93205</v>
      </c>
      <c r="KQG285" s="3">
        <v>93205</v>
      </c>
      <c r="KQH285" s="3">
        <v>93205</v>
      </c>
      <c r="KQI285" s="3">
        <v>93205</v>
      </c>
      <c r="KQJ285" s="3">
        <v>93205</v>
      </c>
      <c r="KQK285" s="3">
        <v>93205</v>
      </c>
      <c r="KQL285" s="3">
        <v>93205</v>
      </c>
      <c r="KQM285" s="3">
        <v>93205</v>
      </c>
      <c r="KQN285" s="3">
        <v>93205</v>
      </c>
      <c r="KQO285" s="3">
        <v>93205</v>
      </c>
      <c r="KQP285" s="3">
        <v>93205</v>
      </c>
      <c r="KQQ285" s="3">
        <v>93205</v>
      </c>
      <c r="KQR285" s="3">
        <v>93205</v>
      </c>
      <c r="KQS285" s="3">
        <v>93205</v>
      </c>
      <c r="KQT285" s="3">
        <v>93205</v>
      </c>
      <c r="KQU285" s="3">
        <v>93205</v>
      </c>
      <c r="KQV285" s="3">
        <v>93205</v>
      </c>
      <c r="KQW285" s="3">
        <v>93205</v>
      </c>
      <c r="KQX285" s="3">
        <v>93205</v>
      </c>
      <c r="KQY285" s="3">
        <v>93205</v>
      </c>
      <c r="KQZ285" s="3">
        <v>93205</v>
      </c>
      <c r="KRA285" s="3">
        <v>93205</v>
      </c>
      <c r="KRB285" s="3">
        <v>93205</v>
      </c>
      <c r="KRC285" s="3">
        <v>93205</v>
      </c>
      <c r="KRD285" s="3">
        <v>93205</v>
      </c>
      <c r="KRE285" s="3">
        <v>93205</v>
      </c>
      <c r="KRF285" s="3">
        <v>93205</v>
      </c>
      <c r="KRG285" s="3">
        <v>93205</v>
      </c>
      <c r="KRH285" s="3">
        <v>93205</v>
      </c>
      <c r="KRI285" s="3">
        <v>93205</v>
      </c>
      <c r="KRJ285" s="3">
        <v>93205</v>
      </c>
      <c r="KRK285" s="3">
        <v>93205</v>
      </c>
      <c r="KRL285" s="3">
        <v>93205</v>
      </c>
      <c r="KRM285" s="3">
        <v>93205</v>
      </c>
      <c r="KRN285" s="3">
        <v>93205</v>
      </c>
      <c r="KRO285" s="3">
        <v>93205</v>
      </c>
      <c r="KRP285" s="3">
        <v>93205</v>
      </c>
      <c r="KRQ285" s="3">
        <v>93205</v>
      </c>
      <c r="KRR285" s="3">
        <v>93205</v>
      </c>
      <c r="KRS285" s="3">
        <v>93205</v>
      </c>
      <c r="KRT285" s="3">
        <v>93205</v>
      </c>
      <c r="KRU285" s="3">
        <v>93205</v>
      </c>
      <c r="KRV285" s="3">
        <v>93205</v>
      </c>
      <c r="KRW285" s="3">
        <v>93205</v>
      </c>
      <c r="KRX285" s="3">
        <v>93205</v>
      </c>
      <c r="KRY285" s="3">
        <v>93205</v>
      </c>
      <c r="KRZ285" s="3">
        <v>93205</v>
      </c>
      <c r="KSA285" s="3">
        <v>93205</v>
      </c>
      <c r="KSB285" s="3">
        <v>93205</v>
      </c>
      <c r="KSC285" s="3">
        <v>93205</v>
      </c>
      <c r="KSD285" s="3">
        <v>93205</v>
      </c>
      <c r="KSE285" s="3">
        <v>93205</v>
      </c>
      <c r="KSF285" s="3">
        <v>93205</v>
      </c>
      <c r="KSG285" s="3">
        <v>93205</v>
      </c>
      <c r="KSH285" s="3">
        <v>93205</v>
      </c>
      <c r="KSI285" s="3">
        <v>93205</v>
      </c>
      <c r="KSJ285" s="3">
        <v>93205</v>
      </c>
      <c r="KSK285" s="3">
        <v>93205</v>
      </c>
      <c r="KSL285" s="3">
        <v>93205</v>
      </c>
      <c r="KSM285" s="3">
        <v>93205</v>
      </c>
      <c r="KSN285" s="3">
        <v>93205</v>
      </c>
      <c r="KSO285" s="3">
        <v>93205</v>
      </c>
      <c r="KSP285" s="3">
        <v>93205</v>
      </c>
      <c r="KSQ285" s="3">
        <v>93205</v>
      </c>
      <c r="KSR285" s="3">
        <v>93205</v>
      </c>
      <c r="KSS285" s="3">
        <v>93205</v>
      </c>
      <c r="KST285" s="3">
        <v>93205</v>
      </c>
      <c r="KSU285" s="3">
        <v>93205</v>
      </c>
      <c r="KSV285" s="3">
        <v>93205</v>
      </c>
      <c r="KSW285" s="3">
        <v>93205</v>
      </c>
      <c r="KSX285" s="3">
        <v>93205</v>
      </c>
      <c r="KSY285" s="3">
        <v>93205</v>
      </c>
      <c r="KSZ285" s="3">
        <v>93205</v>
      </c>
      <c r="KTA285" s="3">
        <v>93205</v>
      </c>
      <c r="KTB285" s="3">
        <v>93205</v>
      </c>
      <c r="KTC285" s="3">
        <v>93205</v>
      </c>
      <c r="KTD285" s="3">
        <v>93205</v>
      </c>
      <c r="KTE285" s="3">
        <v>93205</v>
      </c>
      <c r="KTF285" s="3">
        <v>93205</v>
      </c>
      <c r="KTG285" s="3">
        <v>93205</v>
      </c>
      <c r="KTH285" s="3">
        <v>93205</v>
      </c>
      <c r="KTI285" s="3">
        <v>93205</v>
      </c>
      <c r="KTJ285" s="3">
        <v>93205</v>
      </c>
      <c r="KTK285" s="3">
        <v>93205</v>
      </c>
      <c r="KTL285" s="3">
        <v>93205</v>
      </c>
      <c r="KTM285" s="3">
        <v>93205</v>
      </c>
      <c r="KTN285" s="3">
        <v>93205</v>
      </c>
      <c r="KTO285" s="3">
        <v>93205</v>
      </c>
      <c r="KTP285" s="3">
        <v>93205</v>
      </c>
      <c r="KTQ285" s="3">
        <v>93205</v>
      </c>
      <c r="KTR285" s="3">
        <v>93205</v>
      </c>
      <c r="KTS285" s="3">
        <v>93205</v>
      </c>
      <c r="KTT285" s="3">
        <v>93205</v>
      </c>
      <c r="KTU285" s="3">
        <v>93205</v>
      </c>
      <c r="KTV285" s="3">
        <v>93205</v>
      </c>
      <c r="KTW285" s="3">
        <v>93205</v>
      </c>
      <c r="KTX285" s="3">
        <v>93205</v>
      </c>
      <c r="KTY285" s="3">
        <v>93205</v>
      </c>
      <c r="KTZ285" s="3">
        <v>93205</v>
      </c>
      <c r="KUA285" s="3">
        <v>93205</v>
      </c>
      <c r="KUB285" s="3">
        <v>93205</v>
      </c>
      <c r="KUC285" s="3">
        <v>93205</v>
      </c>
      <c r="KUD285" s="3">
        <v>93205</v>
      </c>
      <c r="KUE285" s="3">
        <v>93205</v>
      </c>
      <c r="KUF285" s="3">
        <v>93205</v>
      </c>
      <c r="KUG285" s="3">
        <v>93205</v>
      </c>
      <c r="KUH285" s="3">
        <v>93205</v>
      </c>
      <c r="KUI285" s="3">
        <v>93205</v>
      </c>
      <c r="KUJ285" s="3">
        <v>93205</v>
      </c>
      <c r="KUK285" s="3">
        <v>93205</v>
      </c>
      <c r="KUL285" s="3">
        <v>93205</v>
      </c>
      <c r="KUM285" s="3">
        <v>93205</v>
      </c>
      <c r="KUN285" s="3">
        <v>93205</v>
      </c>
      <c r="KUO285" s="3">
        <v>93205</v>
      </c>
      <c r="KUP285" s="3">
        <v>93205</v>
      </c>
      <c r="KUQ285" s="3">
        <v>93205</v>
      </c>
      <c r="KUR285" s="3">
        <v>93205</v>
      </c>
      <c r="KUS285" s="3">
        <v>93205</v>
      </c>
      <c r="KUT285" s="3">
        <v>93205</v>
      </c>
      <c r="KUU285" s="3">
        <v>93205</v>
      </c>
      <c r="KUV285" s="3">
        <v>93205</v>
      </c>
      <c r="KUW285" s="3">
        <v>93205</v>
      </c>
      <c r="KUX285" s="3">
        <v>93205</v>
      </c>
      <c r="KUY285" s="3">
        <v>93205</v>
      </c>
      <c r="KUZ285" s="3">
        <v>93205</v>
      </c>
      <c r="KVA285" s="3">
        <v>93205</v>
      </c>
      <c r="KVB285" s="3">
        <v>93205</v>
      </c>
      <c r="KVC285" s="3">
        <v>93205</v>
      </c>
      <c r="KVD285" s="3">
        <v>93205</v>
      </c>
      <c r="KVE285" s="3">
        <v>93205</v>
      </c>
      <c r="KVF285" s="3">
        <v>93205</v>
      </c>
      <c r="KVG285" s="3">
        <v>93205</v>
      </c>
      <c r="KVH285" s="3">
        <v>93205</v>
      </c>
      <c r="KVI285" s="3">
        <v>93205</v>
      </c>
      <c r="KVJ285" s="3">
        <v>93205</v>
      </c>
      <c r="KVK285" s="3">
        <v>93205</v>
      </c>
      <c r="KVL285" s="3">
        <v>93205</v>
      </c>
      <c r="KVM285" s="3">
        <v>93205</v>
      </c>
      <c r="KVN285" s="3">
        <v>93205</v>
      </c>
      <c r="KVO285" s="3">
        <v>93205</v>
      </c>
      <c r="KVP285" s="3">
        <v>93205</v>
      </c>
      <c r="KVQ285" s="3">
        <v>93205</v>
      </c>
      <c r="KVR285" s="3">
        <v>93205</v>
      </c>
      <c r="KVS285" s="3">
        <v>93205</v>
      </c>
      <c r="KVT285" s="3">
        <v>93205</v>
      </c>
      <c r="KVU285" s="3">
        <v>93205</v>
      </c>
      <c r="KVV285" s="3">
        <v>93205</v>
      </c>
      <c r="KVW285" s="3">
        <v>93205</v>
      </c>
      <c r="KVX285" s="3">
        <v>93205</v>
      </c>
      <c r="KVY285" s="3">
        <v>93205</v>
      </c>
      <c r="KVZ285" s="3">
        <v>93205</v>
      </c>
      <c r="KWA285" s="3">
        <v>93205</v>
      </c>
      <c r="KWB285" s="3">
        <v>93205</v>
      </c>
      <c r="KWC285" s="3">
        <v>93205</v>
      </c>
      <c r="KWD285" s="3">
        <v>93205</v>
      </c>
      <c r="KWE285" s="3">
        <v>93205</v>
      </c>
      <c r="KWF285" s="3">
        <v>93205</v>
      </c>
      <c r="KWG285" s="3">
        <v>93205</v>
      </c>
      <c r="KWH285" s="3">
        <v>93205</v>
      </c>
      <c r="KWI285" s="3">
        <v>93205</v>
      </c>
      <c r="KWJ285" s="3">
        <v>93205</v>
      </c>
      <c r="KWK285" s="3">
        <v>93205</v>
      </c>
      <c r="KWL285" s="3">
        <v>93205</v>
      </c>
      <c r="KWM285" s="3">
        <v>93205</v>
      </c>
      <c r="KWN285" s="3">
        <v>93205</v>
      </c>
      <c r="KWO285" s="3">
        <v>93205</v>
      </c>
      <c r="KWP285" s="3">
        <v>93205</v>
      </c>
      <c r="KWQ285" s="3">
        <v>93205</v>
      </c>
      <c r="KWR285" s="3">
        <v>93205</v>
      </c>
      <c r="KWS285" s="3">
        <v>93205</v>
      </c>
      <c r="KWT285" s="3">
        <v>93205</v>
      </c>
      <c r="KWU285" s="3">
        <v>93205</v>
      </c>
      <c r="KWV285" s="3">
        <v>93205</v>
      </c>
      <c r="KWW285" s="3">
        <v>93205</v>
      </c>
      <c r="KWX285" s="3">
        <v>93205</v>
      </c>
      <c r="KWY285" s="3">
        <v>93205</v>
      </c>
      <c r="KWZ285" s="3">
        <v>93205</v>
      </c>
      <c r="KXA285" s="3">
        <v>93205</v>
      </c>
      <c r="KXB285" s="3">
        <v>93205</v>
      </c>
      <c r="KXC285" s="3">
        <v>93205</v>
      </c>
      <c r="KXD285" s="3">
        <v>93205</v>
      </c>
      <c r="KXE285" s="3">
        <v>93205</v>
      </c>
      <c r="KXF285" s="3">
        <v>93205</v>
      </c>
      <c r="KXG285" s="3">
        <v>93205</v>
      </c>
      <c r="KXH285" s="3">
        <v>93205</v>
      </c>
      <c r="KXI285" s="3">
        <v>93205</v>
      </c>
      <c r="KXJ285" s="3">
        <v>93205</v>
      </c>
      <c r="KXK285" s="3">
        <v>93205</v>
      </c>
      <c r="KXL285" s="3">
        <v>93205</v>
      </c>
      <c r="KXM285" s="3">
        <v>93205</v>
      </c>
      <c r="KXN285" s="3">
        <v>93205</v>
      </c>
      <c r="KXO285" s="3">
        <v>93205</v>
      </c>
      <c r="KXP285" s="3">
        <v>93205</v>
      </c>
      <c r="KXQ285" s="3">
        <v>93205</v>
      </c>
      <c r="KXR285" s="3">
        <v>93205</v>
      </c>
      <c r="KXS285" s="3">
        <v>93205</v>
      </c>
      <c r="KXT285" s="3">
        <v>93205</v>
      </c>
      <c r="KXU285" s="3">
        <v>93205</v>
      </c>
      <c r="KXV285" s="3">
        <v>93205</v>
      </c>
      <c r="KXW285" s="3">
        <v>93205</v>
      </c>
      <c r="KXX285" s="3">
        <v>93205</v>
      </c>
      <c r="KXY285" s="3">
        <v>93205</v>
      </c>
      <c r="KXZ285" s="3">
        <v>93205</v>
      </c>
      <c r="KYA285" s="3">
        <v>93205</v>
      </c>
      <c r="KYB285" s="3">
        <v>93205</v>
      </c>
      <c r="KYC285" s="3">
        <v>93205</v>
      </c>
      <c r="KYD285" s="3">
        <v>93205</v>
      </c>
      <c r="KYE285" s="3">
        <v>93205</v>
      </c>
      <c r="KYF285" s="3">
        <v>93205</v>
      </c>
      <c r="KYG285" s="3">
        <v>93205</v>
      </c>
      <c r="KYH285" s="3">
        <v>93205</v>
      </c>
      <c r="KYI285" s="3">
        <v>93205</v>
      </c>
      <c r="KYJ285" s="3">
        <v>93205</v>
      </c>
      <c r="KYK285" s="3">
        <v>93205</v>
      </c>
      <c r="KYL285" s="3">
        <v>93205</v>
      </c>
      <c r="KYM285" s="3">
        <v>93205</v>
      </c>
      <c r="KYN285" s="3">
        <v>93205</v>
      </c>
      <c r="KYO285" s="3">
        <v>93205</v>
      </c>
      <c r="KYP285" s="3">
        <v>93205</v>
      </c>
      <c r="KYQ285" s="3">
        <v>93205</v>
      </c>
      <c r="KYR285" s="3">
        <v>93205</v>
      </c>
      <c r="KYS285" s="3">
        <v>93205</v>
      </c>
      <c r="KYT285" s="3">
        <v>93205</v>
      </c>
      <c r="KYU285" s="3">
        <v>93205</v>
      </c>
      <c r="KYV285" s="3">
        <v>93205</v>
      </c>
      <c r="KYW285" s="3">
        <v>93205</v>
      </c>
      <c r="KYX285" s="3">
        <v>93205</v>
      </c>
      <c r="KYY285" s="3">
        <v>93205</v>
      </c>
      <c r="KYZ285" s="3">
        <v>93205</v>
      </c>
      <c r="KZA285" s="3">
        <v>93205</v>
      </c>
      <c r="KZB285" s="3">
        <v>93205</v>
      </c>
      <c r="KZC285" s="3">
        <v>93205</v>
      </c>
      <c r="KZD285" s="3">
        <v>93205</v>
      </c>
      <c r="KZE285" s="3">
        <v>93205</v>
      </c>
      <c r="KZF285" s="3">
        <v>93205</v>
      </c>
      <c r="KZG285" s="3">
        <v>93205</v>
      </c>
      <c r="KZH285" s="3">
        <v>93205</v>
      </c>
      <c r="KZI285" s="3">
        <v>93205</v>
      </c>
      <c r="KZJ285" s="3">
        <v>93205</v>
      </c>
      <c r="KZK285" s="3">
        <v>93205</v>
      </c>
      <c r="KZL285" s="3">
        <v>93205</v>
      </c>
      <c r="KZM285" s="3">
        <v>93205</v>
      </c>
      <c r="KZN285" s="3">
        <v>93205</v>
      </c>
      <c r="KZO285" s="3">
        <v>93205</v>
      </c>
      <c r="KZP285" s="3">
        <v>93205</v>
      </c>
      <c r="KZQ285" s="3">
        <v>93205</v>
      </c>
      <c r="KZR285" s="3">
        <v>93205</v>
      </c>
      <c r="KZS285" s="3">
        <v>93205</v>
      </c>
      <c r="KZT285" s="3">
        <v>93205</v>
      </c>
      <c r="KZU285" s="3">
        <v>93205</v>
      </c>
      <c r="KZV285" s="3">
        <v>93205</v>
      </c>
      <c r="KZW285" s="3">
        <v>93205</v>
      </c>
      <c r="KZX285" s="3">
        <v>93205</v>
      </c>
      <c r="KZY285" s="3">
        <v>93205</v>
      </c>
      <c r="KZZ285" s="3">
        <v>93205</v>
      </c>
      <c r="LAA285" s="3">
        <v>93205</v>
      </c>
      <c r="LAB285" s="3">
        <v>93205</v>
      </c>
      <c r="LAC285" s="3">
        <v>93205</v>
      </c>
      <c r="LAD285" s="3">
        <v>93205</v>
      </c>
      <c r="LAE285" s="3">
        <v>93205</v>
      </c>
      <c r="LAF285" s="3">
        <v>93205</v>
      </c>
      <c r="LAG285" s="3">
        <v>93205</v>
      </c>
      <c r="LAH285" s="3">
        <v>93205</v>
      </c>
      <c r="LAI285" s="3">
        <v>93205</v>
      </c>
      <c r="LAJ285" s="3">
        <v>93205</v>
      </c>
      <c r="LAK285" s="3">
        <v>93205</v>
      </c>
      <c r="LAL285" s="3">
        <v>93205</v>
      </c>
      <c r="LAM285" s="3">
        <v>93205</v>
      </c>
      <c r="LAN285" s="3">
        <v>93205</v>
      </c>
      <c r="LAO285" s="3">
        <v>93205</v>
      </c>
      <c r="LAP285" s="3">
        <v>93205</v>
      </c>
      <c r="LAQ285" s="3">
        <v>93205</v>
      </c>
      <c r="LAR285" s="3">
        <v>93205</v>
      </c>
      <c r="LAS285" s="3">
        <v>93205</v>
      </c>
      <c r="LAT285" s="3">
        <v>93205</v>
      </c>
      <c r="LAU285" s="3">
        <v>93205</v>
      </c>
      <c r="LAV285" s="3">
        <v>93205</v>
      </c>
      <c r="LAW285" s="3">
        <v>93205</v>
      </c>
      <c r="LAX285" s="3">
        <v>93205</v>
      </c>
      <c r="LAY285" s="3">
        <v>93205</v>
      </c>
      <c r="LAZ285" s="3">
        <v>93205</v>
      </c>
      <c r="LBA285" s="3">
        <v>93205</v>
      </c>
      <c r="LBB285" s="3">
        <v>93205</v>
      </c>
      <c r="LBC285" s="3">
        <v>93205</v>
      </c>
      <c r="LBD285" s="3">
        <v>93205</v>
      </c>
      <c r="LBE285" s="3">
        <v>93205</v>
      </c>
      <c r="LBF285" s="3">
        <v>93205</v>
      </c>
      <c r="LBG285" s="3">
        <v>93205</v>
      </c>
      <c r="LBH285" s="3">
        <v>93205</v>
      </c>
      <c r="LBI285" s="3">
        <v>93205</v>
      </c>
      <c r="LBJ285" s="3">
        <v>93205</v>
      </c>
      <c r="LBK285" s="3">
        <v>93205</v>
      </c>
      <c r="LBL285" s="3">
        <v>93205</v>
      </c>
      <c r="LBM285" s="3">
        <v>93205</v>
      </c>
      <c r="LBN285" s="3">
        <v>93205</v>
      </c>
      <c r="LBO285" s="3">
        <v>93205</v>
      </c>
      <c r="LBP285" s="3">
        <v>93205</v>
      </c>
      <c r="LBQ285" s="3">
        <v>93205</v>
      </c>
      <c r="LBR285" s="3">
        <v>93205</v>
      </c>
      <c r="LBS285" s="3">
        <v>93205</v>
      </c>
      <c r="LBT285" s="3">
        <v>93205</v>
      </c>
      <c r="LBU285" s="3">
        <v>93205</v>
      </c>
      <c r="LBV285" s="3">
        <v>93205</v>
      </c>
      <c r="LBW285" s="3">
        <v>93205</v>
      </c>
      <c r="LBX285" s="3">
        <v>93205</v>
      </c>
      <c r="LBY285" s="3">
        <v>93205</v>
      </c>
      <c r="LBZ285" s="3">
        <v>93205</v>
      </c>
      <c r="LCA285" s="3">
        <v>93205</v>
      </c>
      <c r="LCB285" s="3">
        <v>93205</v>
      </c>
      <c r="LCC285" s="3">
        <v>93205</v>
      </c>
      <c r="LCD285" s="3">
        <v>93205</v>
      </c>
      <c r="LCE285" s="3">
        <v>93205</v>
      </c>
      <c r="LCF285" s="3">
        <v>93205</v>
      </c>
      <c r="LCG285" s="3">
        <v>93205</v>
      </c>
      <c r="LCH285" s="3">
        <v>93205</v>
      </c>
      <c r="LCI285" s="3">
        <v>93205</v>
      </c>
      <c r="LCJ285" s="3">
        <v>93205</v>
      </c>
      <c r="LCK285" s="3">
        <v>93205</v>
      </c>
      <c r="LCL285" s="3">
        <v>93205</v>
      </c>
      <c r="LCM285" s="3">
        <v>93205</v>
      </c>
      <c r="LCN285" s="3">
        <v>93205</v>
      </c>
      <c r="LCO285" s="3">
        <v>93205</v>
      </c>
      <c r="LCP285" s="3">
        <v>93205</v>
      </c>
      <c r="LCQ285" s="3">
        <v>93205</v>
      </c>
      <c r="LCR285" s="3">
        <v>93205</v>
      </c>
      <c r="LCS285" s="3">
        <v>93205</v>
      </c>
      <c r="LCT285" s="3">
        <v>93205</v>
      </c>
      <c r="LCU285" s="3">
        <v>93205</v>
      </c>
      <c r="LCV285" s="3">
        <v>93205</v>
      </c>
      <c r="LCW285" s="3">
        <v>93205</v>
      </c>
      <c r="LCX285" s="3">
        <v>93205</v>
      </c>
      <c r="LCY285" s="3">
        <v>93205</v>
      </c>
      <c r="LCZ285" s="3">
        <v>93205</v>
      </c>
      <c r="LDA285" s="3">
        <v>93205</v>
      </c>
      <c r="LDB285" s="3">
        <v>93205</v>
      </c>
      <c r="LDC285" s="3">
        <v>93205</v>
      </c>
      <c r="LDD285" s="3">
        <v>93205</v>
      </c>
      <c r="LDE285" s="3">
        <v>93205</v>
      </c>
      <c r="LDF285" s="3">
        <v>93205</v>
      </c>
      <c r="LDG285" s="3">
        <v>93205</v>
      </c>
      <c r="LDH285" s="3">
        <v>93205</v>
      </c>
      <c r="LDI285" s="3">
        <v>93205</v>
      </c>
      <c r="LDJ285" s="3">
        <v>93205</v>
      </c>
      <c r="LDK285" s="3">
        <v>93205</v>
      </c>
      <c r="LDL285" s="3">
        <v>93205</v>
      </c>
      <c r="LDM285" s="3">
        <v>93205</v>
      </c>
      <c r="LDN285" s="3">
        <v>93205</v>
      </c>
      <c r="LDO285" s="3">
        <v>93205</v>
      </c>
      <c r="LDP285" s="3">
        <v>93205</v>
      </c>
      <c r="LDQ285" s="3">
        <v>93205</v>
      </c>
      <c r="LDR285" s="3">
        <v>93205</v>
      </c>
      <c r="LDS285" s="3">
        <v>93205</v>
      </c>
      <c r="LDT285" s="3">
        <v>93205</v>
      </c>
      <c r="LDU285" s="3">
        <v>93205</v>
      </c>
      <c r="LDV285" s="3">
        <v>93205</v>
      </c>
      <c r="LDW285" s="3">
        <v>93205</v>
      </c>
      <c r="LDX285" s="3">
        <v>93205</v>
      </c>
      <c r="LDY285" s="3">
        <v>93205</v>
      </c>
      <c r="LDZ285" s="3">
        <v>93205</v>
      </c>
      <c r="LEA285" s="3">
        <v>93205</v>
      </c>
      <c r="LEB285" s="3">
        <v>93205</v>
      </c>
      <c r="LEC285" s="3">
        <v>93205</v>
      </c>
      <c r="LED285" s="3">
        <v>93205</v>
      </c>
      <c r="LEE285" s="3">
        <v>93205</v>
      </c>
      <c r="LEF285" s="3">
        <v>93205</v>
      </c>
      <c r="LEG285" s="3">
        <v>93205</v>
      </c>
      <c r="LEH285" s="3">
        <v>93205</v>
      </c>
      <c r="LEI285" s="3">
        <v>93205</v>
      </c>
      <c r="LEJ285" s="3">
        <v>93205</v>
      </c>
      <c r="LEK285" s="3">
        <v>93205</v>
      </c>
      <c r="LEL285" s="3">
        <v>93205</v>
      </c>
      <c r="LEM285" s="3">
        <v>93205</v>
      </c>
      <c r="LEN285" s="3">
        <v>93205</v>
      </c>
      <c r="LEO285" s="3">
        <v>93205</v>
      </c>
      <c r="LEP285" s="3">
        <v>93205</v>
      </c>
      <c r="LEQ285" s="3">
        <v>93205</v>
      </c>
      <c r="LER285" s="3">
        <v>93205</v>
      </c>
      <c r="LES285" s="3">
        <v>93205</v>
      </c>
      <c r="LET285" s="3">
        <v>93205</v>
      </c>
      <c r="LEU285" s="3">
        <v>93205</v>
      </c>
      <c r="LEV285" s="3">
        <v>93205</v>
      </c>
      <c r="LEW285" s="3">
        <v>93205</v>
      </c>
      <c r="LEX285" s="3">
        <v>93205</v>
      </c>
      <c r="LEY285" s="3">
        <v>93205</v>
      </c>
      <c r="LEZ285" s="3">
        <v>93205</v>
      </c>
      <c r="LFA285" s="3">
        <v>93205</v>
      </c>
      <c r="LFB285" s="3">
        <v>93205</v>
      </c>
      <c r="LFC285" s="3">
        <v>93205</v>
      </c>
      <c r="LFD285" s="3">
        <v>93205</v>
      </c>
      <c r="LFE285" s="3">
        <v>93205</v>
      </c>
      <c r="LFF285" s="3">
        <v>93205</v>
      </c>
      <c r="LFG285" s="3">
        <v>93205</v>
      </c>
      <c r="LFH285" s="3">
        <v>93205</v>
      </c>
      <c r="LFI285" s="3">
        <v>93205</v>
      </c>
      <c r="LFJ285" s="3">
        <v>93205</v>
      </c>
      <c r="LFK285" s="3">
        <v>93205</v>
      </c>
      <c r="LFL285" s="3">
        <v>93205</v>
      </c>
      <c r="LFM285" s="3">
        <v>93205</v>
      </c>
      <c r="LFN285" s="3">
        <v>93205</v>
      </c>
      <c r="LFO285" s="3">
        <v>93205</v>
      </c>
      <c r="LFP285" s="3">
        <v>93205</v>
      </c>
      <c r="LFQ285" s="3">
        <v>93205</v>
      </c>
      <c r="LFR285" s="3">
        <v>93205</v>
      </c>
      <c r="LFS285" s="3">
        <v>93205</v>
      </c>
      <c r="LFT285" s="3">
        <v>93205</v>
      </c>
      <c r="LFU285" s="3">
        <v>93205</v>
      </c>
      <c r="LFV285" s="3">
        <v>93205</v>
      </c>
      <c r="LFW285" s="3">
        <v>93205</v>
      </c>
      <c r="LFX285" s="3">
        <v>93205</v>
      </c>
      <c r="LFY285" s="3">
        <v>93205</v>
      </c>
      <c r="LFZ285" s="3">
        <v>93205</v>
      </c>
      <c r="LGA285" s="3">
        <v>93205</v>
      </c>
      <c r="LGB285" s="3">
        <v>93205</v>
      </c>
      <c r="LGC285" s="3">
        <v>93205</v>
      </c>
      <c r="LGD285" s="3">
        <v>93205</v>
      </c>
      <c r="LGE285" s="3">
        <v>93205</v>
      </c>
      <c r="LGF285" s="3">
        <v>93205</v>
      </c>
      <c r="LGG285" s="3">
        <v>93205</v>
      </c>
      <c r="LGH285" s="3">
        <v>93205</v>
      </c>
      <c r="LGI285" s="3">
        <v>93205</v>
      </c>
      <c r="LGJ285" s="3">
        <v>93205</v>
      </c>
      <c r="LGK285" s="3">
        <v>93205</v>
      </c>
      <c r="LGL285" s="3">
        <v>93205</v>
      </c>
      <c r="LGM285" s="3">
        <v>93205</v>
      </c>
      <c r="LGN285" s="3">
        <v>93205</v>
      </c>
      <c r="LGO285" s="3">
        <v>93205</v>
      </c>
      <c r="LGP285" s="3">
        <v>93205</v>
      </c>
      <c r="LGQ285" s="3">
        <v>93205</v>
      </c>
      <c r="LGR285" s="3">
        <v>93205</v>
      </c>
      <c r="LGS285" s="3">
        <v>93205</v>
      </c>
      <c r="LGT285" s="3">
        <v>93205</v>
      </c>
      <c r="LGU285" s="3">
        <v>93205</v>
      </c>
      <c r="LGV285" s="3">
        <v>93205</v>
      </c>
      <c r="LGW285" s="3">
        <v>93205</v>
      </c>
      <c r="LGX285" s="3">
        <v>93205</v>
      </c>
      <c r="LGY285" s="3">
        <v>93205</v>
      </c>
      <c r="LGZ285" s="3">
        <v>93205</v>
      </c>
      <c r="LHA285" s="3">
        <v>93205</v>
      </c>
      <c r="LHB285" s="3">
        <v>93205</v>
      </c>
      <c r="LHC285" s="3">
        <v>93205</v>
      </c>
      <c r="LHD285" s="3">
        <v>93205</v>
      </c>
      <c r="LHE285" s="3">
        <v>93205</v>
      </c>
      <c r="LHF285" s="3">
        <v>93205</v>
      </c>
      <c r="LHG285" s="3">
        <v>93205</v>
      </c>
      <c r="LHH285" s="3">
        <v>93205</v>
      </c>
      <c r="LHI285" s="3">
        <v>93205</v>
      </c>
      <c r="LHJ285" s="3">
        <v>93205</v>
      </c>
      <c r="LHK285" s="3">
        <v>93205</v>
      </c>
      <c r="LHL285" s="3">
        <v>93205</v>
      </c>
      <c r="LHM285" s="3">
        <v>93205</v>
      </c>
      <c r="LHN285" s="3">
        <v>93205</v>
      </c>
      <c r="LHO285" s="3">
        <v>93205</v>
      </c>
      <c r="LHP285" s="3">
        <v>93205</v>
      </c>
      <c r="LHQ285" s="3">
        <v>93205</v>
      </c>
      <c r="LHR285" s="3">
        <v>93205</v>
      </c>
      <c r="LHS285" s="3">
        <v>93205</v>
      </c>
      <c r="LHT285" s="3">
        <v>93205</v>
      </c>
      <c r="LHU285" s="3">
        <v>93205</v>
      </c>
      <c r="LHV285" s="3">
        <v>93205</v>
      </c>
      <c r="LHW285" s="3">
        <v>93205</v>
      </c>
      <c r="LHX285" s="3">
        <v>93205</v>
      </c>
      <c r="LHY285" s="3">
        <v>93205</v>
      </c>
      <c r="LHZ285" s="3">
        <v>93205</v>
      </c>
      <c r="LIA285" s="3">
        <v>93205</v>
      </c>
      <c r="LIB285" s="3">
        <v>93205</v>
      </c>
      <c r="LIC285" s="3">
        <v>93205</v>
      </c>
      <c r="LID285" s="3">
        <v>93205</v>
      </c>
      <c r="LIE285" s="3">
        <v>93205</v>
      </c>
      <c r="LIF285" s="3">
        <v>93205</v>
      </c>
      <c r="LIG285" s="3">
        <v>93205</v>
      </c>
      <c r="LIH285" s="3">
        <v>93205</v>
      </c>
      <c r="LII285" s="3">
        <v>93205</v>
      </c>
      <c r="LIJ285" s="3">
        <v>93205</v>
      </c>
      <c r="LIK285" s="3">
        <v>93205</v>
      </c>
      <c r="LIL285" s="3">
        <v>93205</v>
      </c>
      <c r="LIM285" s="3">
        <v>93205</v>
      </c>
      <c r="LIN285" s="3">
        <v>93205</v>
      </c>
      <c r="LIO285" s="3">
        <v>93205</v>
      </c>
      <c r="LIP285" s="3">
        <v>93205</v>
      </c>
      <c r="LIQ285" s="3">
        <v>93205</v>
      </c>
      <c r="LIR285" s="3">
        <v>93205</v>
      </c>
      <c r="LIS285" s="3">
        <v>93205</v>
      </c>
      <c r="LIT285" s="3">
        <v>93205</v>
      </c>
      <c r="LIU285" s="3">
        <v>93205</v>
      </c>
      <c r="LIV285" s="3">
        <v>93205</v>
      </c>
      <c r="LIW285" s="3">
        <v>93205</v>
      </c>
      <c r="LIX285" s="3">
        <v>93205</v>
      </c>
      <c r="LIY285" s="3">
        <v>93205</v>
      </c>
      <c r="LIZ285" s="3">
        <v>93205</v>
      </c>
      <c r="LJA285" s="3">
        <v>93205</v>
      </c>
      <c r="LJB285" s="3">
        <v>93205</v>
      </c>
      <c r="LJC285" s="3">
        <v>93205</v>
      </c>
      <c r="LJD285" s="3">
        <v>93205</v>
      </c>
      <c r="LJE285" s="3">
        <v>93205</v>
      </c>
      <c r="LJF285" s="3">
        <v>93205</v>
      </c>
      <c r="LJG285" s="3">
        <v>93205</v>
      </c>
      <c r="LJH285" s="3">
        <v>93205</v>
      </c>
      <c r="LJI285" s="3">
        <v>93205</v>
      </c>
      <c r="LJJ285" s="3">
        <v>93205</v>
      </c>
      <c r="LJK285" s="3">
        <v>93205</v>
      </c>
      <c r="LJL285" s="3">
        <v>93205</v>
      </c>
      <c r="LJM285" s="3">
        <v>93205</v>
      </c>
      <c r="LJN285" s="3">
        <v>93205</v>
      </c>
      <c r="LJO285" s="3">
        <v>93205</v>
      </c>
      <c r="LJP285" s="3">
        <v>93205</v>
      </c>
      <c r="LJQ285" s="3">
        <v>93205</v>
      </c>
      <c r="LJR285" s="3">
        <v>93205</v>
      </c>
      <c r="LJS285" s="3">
        <v>93205</v>
      </c>
      <c r="LJT285" s="3">
        <v>93205</v>
      </c>
      <c r="LJU285" s="3">
        <v>93205</v>
      </c>
      <c r="LJV285" s="3">
        <v>93205</v>
      </c>
      <c r="LJW285" s="3">
        <v>93205</v>
      </c>
      <c r="LJX285" s="3">
        <v>93205</v>
      </c>
      <c r="LJY285" s="3">
        <v>93205</v>
      </c>
      <c r="LJZ285" s="3">
        <v>93205</v>
      </c>
      <c r="LKA285" s="3">
        <v>93205</v>
      </c>
      <c r="LKB285" s="3">
        <v>93205</v>
      </c>
      <c r="LKC285" s="3">
        <v>93205</v>
      </c>
      <c r="LKD285" s="3">
        <v>93205</v>
      </c>
      <c r="LKE285" s="3">
        <v>93205</v>
      </c>
      <c r="LKF285" s="3">
        <v>93205</v>
      </c>
      <c r="LKG285" s="3">
        <v>93205</v>
      </c>
      <c r="LKH285" s="3">
        <v>93205</v>
      </c>
      <c r="LKI285" s="3">
        <v>93205</v>
      </c>
      <c r="LKJ285" s="3">
        <v>93205</v>
      </c>
      <c r="LKK285" s="3">
        <v>93205</v>
      </c>
      <c r="LKL285" s="3">
        <v>93205</v>
      </c>
      <c r="LKM285" s="3">
        <v>93205</v>
      </c>
      <c r="LKN285" s="3">
        <v>93205</v>
      </c>
      <c r="LKO285" s="3">
        <v>93205</v>
      </c>
      <c r="LKP285" s="3">
        <v>93205</v>
      </c>
      <c r="LKQ285" s="3">
        <v>93205</v>
      </c>
      <c r="LKR285" s="3">
        <v>93205</v>
      </c>
      <c r="LKS285" s="3">
        <v>93205</v>
      </c>
      <c r="LKT285" s="3">
        <v>93205</v>
      </c>
      <c r="LKU285" s="3">
        <v>93205</v>
      </c>
      <c r="LKV285" s="3">
        <v>93205</v>
      </c>
      <c r="LKW285" s="3">
        <v>93205</v>
      </c>
      <c r="LKX285" s="3">
        <v>93205</v>
      </c>
      <c r="LKY285" s="3">
        <v>93205</v>
      </c>
      <c r="LKZ285" s="3">
        <v>93205</v>
      </c>
      <c r="LLA285" s="3">
        <v>93205</v>
      </c>
      <c r="LLB285" s="3">
        <v>93205</v>
      </c>
      <c r="LLC285" s="3">
        <v>93205</v>
      </c>
      <c r="LLD285" s="3">
        <v>93205</v>
      </c>
      <c r="LLE285" s="3">
        <v>93205</v>
      </c>
      <c r="LLF285" s="3">
        <v>93205</v>
      </c>
      <c r="LLG285" s="3">
        <v>93205</v>
      </c>
      <c r="LLH285" s="3">
        <v>93205</v>
      </c>
      <c r="LLI285" s="3">
        <v>93205</v>
      </c>
      <c r="LLJ285" s="3">
        <v>93205</v>
      </c>
      <c r="LLK285" s="3">
        <v>93205</v>
      </c>
      <c r="LLL285" s="3">
        <v>93205</v>
      </c>
      <c r="LLM285" s="3">
        <v>93205</v>
      </c>
      <c r="LLN285" s="3">
        <v>93205</v>
      </c>
      <c r="LLO285" s="3">
        <v>93205</v>
      </c>
      <c r="LLP285" s="3">
        <v>93205</v>
      </c>
      <c r="LLQ285" s="3">
        <v>93205</v>
      </c>
      <c r="LLR285" s="3">
        <v>93205</v>
      </c>
      <c r="LLS285" s="3">
        <v>93205</v>
      </c>
      <c r="LLT285" s="3">
        <v>93205</v>
      </c>
      <c r="LLU285" s="3">
        <v>93205</v>
      </c>
      <c r="LLV285" s="3">
        <v>93205</v>
      </c>
      <c r="LLW285" s="3">
        <v>93205</v>
      </c>
      <c r="LLX285" s="3">
        <v>93205</v>
      </c>
      <c r="LLY285" s="3">
        <v>93205</v>
      </c>
      <c r="LLZ285" s="3">
        <v>93205</v>
      </c>
      <c r="LMA285" s="3">
        <v>93205</v>
      </c>
      <c r="LMB285" s="3">
        <v>93205</v>
      </c>
      <c r="LMC285" s="3">
        <v>93205</v>
      </c>
      <c r="LMD285" s="3">
        <v>93205</v>
      </c>
      <c r="LME285" s="3">
        <v>93205</v>
      </c>
      <c r="LMF285" s="3">
        <v>93205</v>
      </c>
      <c r="LMG285" s="3">
        <v>93205</v>
      </c>
      <c r="LMH285" s="3">
        <v>93205</v>
      </c>
      <c r="LMI285" s="3">
        <v>93205</v>
      </c>
      <c r="LMJ285" s="3">
        <v>93205</v>
      </c>
      <c r="LMK285" s="3">
        <v>93205</v>
      </c>
      <c r="LML285" s="3">
        <v>93205</v>
      </c>
      <c r="LMM285" s="3">
        <v>93205</v>
      </c>
      <c r="LMN285" s="3">
        <v>93205</v>
      </c>
      <c r="LMO285" s="3">
        <v>93205</v>
      </c>
      <c r="LMP285" s="3">
        <v>93205</v>
      </c>
      <c r="LMQ285" s="3">
        <v>93205</v>
      </c>
      <c r="LMR285" s="3">
        <v>93205</v>
      </c>
      <c r="LMS285" s="3">
        <v>93205</v>
      </c>
      <c r="LMT285" s="3">
        <v>93205</v>
      </c>
      <c r="LMU285" s="3">
        <v>93205</v>
      </c>
      <c r="LMV285" s="3">
        <v>93205</v>
      </c>
      <c r="LMW285" s="3">
        <v>93205</v>
      </c>
      <c r="LMX285" s="3">
        <v>93205</v>
      </c>
      <c r="LMY285" s="3">
        <v>93205</v>
      </c>
      <c r="LMZ285" s="3">
        <v>93205</v>
      </c>
      <c r="LNA285" s="3">
        <v>93205</v>
      </c>
      <c r="LNB285" s="3">
        <v>93205</v>
      </c>
      <c r="LNC285" s="3">
        <v>93205</v>
      </c>
      <c r="LND285" s="3">
        <v>93205</v>
      </c>
      <c r="LNE285" s="3">
        <v>93205</v>
      </c>
      <c r="LNF285" s="3">
        <v>93205</v>
      </c>
      <c r="LNG285" s="3">
        <v>93205</v>
      </c>
      <c r="LNH285" s="3">
        <v>93205</v>
      </c>
      <c r="LNI285" s="3">
        <v>93205</v>
      </c>
      <c r="LNJ285" s="3">
        <v>93205</v>
      </c>
      <c r="LNK285" s="3">
        <v>93205</v>
      </c>
      <c r="LNL285" s="3">
        <v>93205</v>
      </c>
      <c r="LNM285" s="3">
        <v>93205</v>
      </c>
      <c r="LNN285" s="3">
        <v>93205</v>
      </c>
      <c r="LNO285" s="3">
        <v>93205</v>
      </c>
      <c r="LNP285" s="3">
        <v>93205</v>
      </c>
      <c r="LNQ285" s="3">
        <v>93205</v>
      </c>
      <c r="LNR285" s="3">
        <v>93205</v>
      </c>
      <c r="LNS285" s="3">
        <v>93205</v>
      </c>
      <c r="LNT285" s="3">
        <v>93205</v>
      </c>
      <c r="LNU285" s="3">
        <v>93205</v>
      </c>
      <c r="LNV285" s="3">
        <v>93205</v>
      </c>
      <c r="LNW285" s="3">
        <v>93205</v>
      </c>
      <c r="LNX285" s="3">
        <v>93205</v>
      </c>
      <c r="LNY285" s="3">
        <v>93205</v>
      </c>
      <c r="LNZ285" s="3">
        <v>93205</v>
      </c>
      <c r="LOA285" s="3">
        <v>93205</v>
      </c>
      <c r="LOB285" s="3">
        <v>93205</v>
      </c>
      <c r="LOC285" s="3">
        <v>93205</v>
      </c>
      <c r="LOD285" s="3">
        <v>93205</v>
      </c>
      <c r="LOE285" s="3">
        <v>93205</v>
      </c>
      <c r="LOF285" s="3">
        <v>93205</v>
      </c>
      <c r="LOG285" s="3">
        <v>93205</v>
      </c>
      <c r="LOH285" s="3">
        <v>93205</v>
      </c>
      <c r="LOI285" s="3">
        <v>93205</v>
      </c>
      <c r="LOJ285" s="3">
        <v>93205</v>
      </c>
      <c r="LOK285" s="3">
        <v>93205</v>
      </c>
      <c r="LOL285" s="3">
        <v>93205</v>
      </c>
      <c r="LOM285" s="3">
        <v>93205</v>
      </c>
      <c r="LON285" s="3">
        <v>93205</v>
      </c>
      <c r="LOO285" s="3">
        <v>93205</v>
      </c>
      <c r="LOP285" s="3">
        <v>93205</v>
      </c>
      <c r="LOQ285" s="3">
        <v>93205</v>
      </c>
      <c r="LOR285" s="3">
        <v>93205</v>
      </c>
      <c r="LOS285" s="3">
        <v>93205</v>
      </c>
      <c r="LOT285" s="3">
        <v>93205</v>
      </c>
      <c r="LOU285" s="3">
        <v>93205</v>
      </c>
      <c r="LOV285" s="3">
        <v>93205</v>
      </c>
      <c r="LOW285" s="3">
        <v>93205</v>
      </c>
      <c r="LOX285" s="3">
        <v>93205</v>
      </c>
      <c r="LOY285" s="3">
        <v>93205</v>
      </c>
      <c r="LOZ285" s="3">
        <v>93205</v>
      </c>
      <c r="LPA285" s="3">
        <v>93205</v>
      </c>
      <c r="LPB285" s="3">
        <v>93205</v>
      </c>
      <c r="LPC285" s="3">
        <v>93205</v>
      </c>
      <c r="LPD285" s="3">
        <v>93205</v>
      </c>
      <c r="LPE285" s="3">
        <v>93205</v>
      </c>
      <c r="LPF285" s="3">
        <v>93205</v>
      </c>
      <c r="LPG285" s="3">
        <v>93205</v>
      </c>
      <c r="LPH285" s="3">
        <v>93205</v>
      </c>
      <c r="LPI285" s="3">
        <v>93205</v>
      </c>
      <c r="LPJ285" s="3">
        <v>93205</v>
      </c>
      <c r="LPK285" s="3">
        <v>93205</v>
      </c>
      <c r="LPL285" s="3">
        <v>93205</v>
      </c>
      <c r="LPM285" s="3">
        <v>93205</v>
      </c>
      <c r="LPN285" s="3">
        <v>93205</v>
      </c>
      <c r="LPO285" s="3">
        <v>93205</v>
      </c>
      <c r="LPP285" s="3">
        <v>93205</v>
      </c>
      <c r="LPQ285" s="3">
        <v>93205</v>
      </c>
      <c r="LPR285" s="3">
        <v>93205</v>
      </c>
      <c r="LPS285" s="3">
        <v>93205</v>
      </c>
      <c r="LPT285" s="3">
        <v>93205</v>
      </c>
      <c r="LPU285" s="3">
        <v>93205</v>
      </c>
      <c r="LPV285" s="3">
        <v>93205</v>
      </c>
      <c r="LPW285" s="3">
        <v>93205</v>
      </c>
      <c r="LPX285" s="3">
        <v>93205</v>
      </c>
      <c r="LPY285" s="3">
        <v>93205</v>
      </c>
      <c r="LPZ285" s="3">
        <v>93205</v>
      </c>
      <c r="LQA285" s="3">
        <v>93205</v>
      </c>
      <c r="LQB285" s="3">
        <v>93205</v>
      </c>
      <c r="LQC285" s="3">
        <v>93205</v>
      </c>
      <c r="LQD285" s="3">
        <v>93205</v>
      </c>
      <c r="LQE285" s="3">
        <v>93205</v>
      </c>
      <c r="LQF285" s="3">
        <v>93205</v>
      </c>
      <c r="LQG285" s="3">
        <v>93205</v>
      </c>
      <c r="LQH285" s="3">
        <v>93205</v>
      </c>
      <c r="LQI285" s="3">
        <v>93205</v>
      </c>
      <c r="LQJ285" s="3">
        <v>93205</v>
      </c>
      <c r="LQK285" s="3">
        <v>93205</v>
      </c>
      <c r="LQL285" s="3">
        <v>93205</v>
      </c>
      <c r="LQM285" s="3">
        <v>93205</v>
      </c>
      <c r="LQN285" s="3">
        <v>93205</v>
      </c>
      <c r="LQO285" s="3">
        <v>93205</v>
      </c>
      <c r="LQP285" s="3">
        <v>93205</v>
      </c>
      <c r="LQQ285" s="3">
        <v>93205</v>
      </c>
      <c r="LQR285" s="3">
        <v>93205</v>
      </c>
      <c r="LQS285" s="3">
        <v>93205</v>
      </c>
      <c r="LQT285" s="3">
        <v>93205</v>
      </c>
      <c r="LQU285" s="3">
        <v>93205</v>
      </c>
      <c r="LQV285" s="3">
        <v>93205</v>
      </c>
      <c r="LQW285" s="3">
        <v>93205</v>
      </c>
      <c r="LQX285" s="3">
        <v>93205</v>
      </c>
      <c r="LQY285" s="3">
        <v>93205</v>
      </c>
      <c r="LQZ285" s="3">
        <v>93205</v>
      </c>
      <c r="LRA285" s="3">
        <v>93205</v>
      </c>
      <c r="LRB285" s="3">
        <v>93205</v>
      </c>
      <c r="LRC285" s="3">
        <v>93205</v>
      </c>
      <c r="LRD285" s="3">
        <v>93205</v>
      </c>
      <c r="LRE285" s="3">
        <v>93205</v>
      </c>
      <c r="LRF285" s="3">
        <v>93205</v>
      </c>
      <c r="LRG285" s="3">
        <v>93205</v>
      </c>
      <c r="LRH285" s="3">
        <v>93205</v>
      </c>
      <c r="LRI285" s="3">
        <v>93205</v>
      </c>
      <c r="LRJ285" s="3">
        <v>93205</v>
      </c>
      <c r="LRK285" s="3">
        <v>93205</v>
      </c>
      <c r="LRL285" s="3">
        <v>93205</v>
      </c>
      <c r="LRM285" s="3">
        <v>93205</v>
      </c>
      <c r="LRN285" s="3">
        <v>93205</v>
      </c>
      <c r="LRO285" s="3">
        <v>93205</v>
      </c>
      <c r="LRP285" s="3">
        <v>93205</v>
      </c>
      <c r="LRQ285" s="3">
        <v>93205</v>
      </c>
      <c r="LRR285" s="3">
        <v>93205</v>
      </c>
      <c r="LRS285" s="3">
        <v>93205</v>
      </c>
      <c r="LRT285" s="3">
        <v>93205</v>
      </c>
      <c r="LRU285" s="3">
        <v>93205</v>
      </c>
      <c r="LRV285" s="3">
        <v>93205</v>
      </c>
      <c r="LRW285" s="3">
        <v>93205</v>
      </c>
      <c r="LRX285" s="3">
        <v>93205</v>
      </c>
      <c r="LRY285" s="3">
        <v>93205</v>
      </c>
      <c r="LRZ285" s="3">
        <v>93205</v>
      </c>
      <c r="LSA285" s="3">
        <v>93205</v>
      </c>
      <c r="LSB285" s="3">
        <v>93205</v>
      </c>
      <c r="LSC285" s="3">
        <v>93205</v>
      </c>
      <c r="LSD285" s="3">
        <v>93205</v>
      </c>
      <c r="LSE285" s="3">
        <v>93205</v>
      </c>
      <c r="LSF285" s="3">
        <v>93205</v>
      </c>
      <c r="LSG285" s="3">
        <v>93205</v>
      </c>
      <c r="LSH285" s="3">
        <v>93205</v>
      </c>
      <c r="LSI285" s="3">
        <v>93205</v>
      </c>
      <c r="LSJ285" s="3">
        <v>93205</v>
      </c>
      <c r="LSK285" s="3">
        <v>93205</v>
      </c>
      <c r="LSL285" s="3">
        <v>93205</v>
      </c>
      <c r="LSM285" s="3">
        <v>93205</v>
      </c>
      <c r="LSN285" s="3">
        <v>93205</v>
      </c>
      <c r="LSO285" s="3">
        <v>93205</v>
      </c>
      <c r="LSP285" s="3">
        <v>93205</v>
      </c>
      <c r="LSQ285" s="3">
        <v>93205</v>
      </c>
      <c r="LSR285" s="3">
        <v>93205</v>
      </c>
      <c r="LSS285" s="3">
        <v>93205</v>
      </c>
      <c r="LST285" s="3">
        <v>93205</v>
      </c>
      <c r="LSU285" s="3">
        <v>93205</v>
      </c>
      <c r="LSV285" s="3">
        <v>93205</v>
      </c>
      <c r="LSW285" s="3">
        <v>93205</v>
      </c>
      <c r="LSX285" s="3">
        <v>93205</v>
      </c>
      <c r="LSY285" s="3">
        <v>93205</v>
      </c>
      <c r="LSZ285" s="3">
        <v>93205</v>
      </c>
      <c r="LTA285" s="3">
        <v>93205</v>
      </c>
      <c r="LTB285" s="3">
        <v>93205</v>
      </c>
      <c r="LTC285" s="3">
        <v>93205</v>
      </c>
      <c r="LTD285" s="3">
        <v>93205</v>
      </c>
      <c r="LTE285" s="3">
        <v>93205</v>
      </c>
      <c r="LTF285" s="3">
        <v>93205</v>
      </c>
      <c r="LTG285" s="3">
        <v>93205</v>
      </c>
      <c r="LTH285" s="3">
        <v>93205</v>
      </c>
      <c r="LTI285" s="3">
        <v>93205</v>
      </c>
      <c r="LTJ285" s="3">
        <v>93205</v>
      </c>
      <c r="LTK285" s="3">
        <v>93205</v>
      </c>
      <c r="LTL285" s="3">
        <v>93205</v>
      </c>
      <c r="LTM285" s="3">
        <v>93205</v>
      </c>
      <c r="LTN285" s="3">
        <v>93205</v>
      </c>
      <c r="LTO285" s="3">
        <v>93205</v>
      </c>
      <c r="LTP285" s="3">
        <v>93205</v>
      </c>
      <c r="LTQ285" s="3">
        <v>93205</v>
      </c>
      <c r="LTR285" s="3">
        <v>93205</v>
      </c>
      <c r="LTS285" s="3">
        <v>93205</v>
      </c>
      <c r="LTT285" s="3">
        <v>93205</v>
      </c>
      <c r="LTU285" s="3">
        <v>93205</v>
      </c>
      <c r="LTV285" s="3">
        <v>93205</v>
      </c>
      <c r="LTW285" s="3">
        <v>93205</v>
      </c>
      <c r="LTX285" s="3">
        <v>93205</v>
      </c>
      <c r="LTY285" s="3">
        <v>93205</v>
      </c>
      <c r="LTZ285" s="3">
        <v>93205</v>
      </c>
      <c r="LUA285" s="3">
        <v>93205</v>
      </c>
      <c r="LUB285" s="3">
        <v>93205</v>
      </c>
      <c r="LUC285" s="3">
        <v>93205</v>
      </c>
      <c r="LUD285" s="3">
        <v>93205</v>
      </c>
      <c r="LUE285" s="3">
        <v>93205</v>
      </c>
      <c r="LUF285" s="3">
        <v>93205</v>
      </c>
      <c r="LUG285" s="3">
        <v>93205</v>
      </c>
      <c r="LUH285" s="3">
        <v>93205</v>
      </c>
      <c r="LUI285" s="3">
        <v>93205</v>
      </c>
      <c r="LUJ285" s="3">
        <v>93205</v>
      </c>
      <c r="LUK285" s="3">
        <v>93205</v>
      </c>
      <c r="LUL285" s="3">
        <v>93205</v>
      </c>
      <c r="LUM285" s="3">
        <v>93205</v>
      </c>
      <c r="LUN285" s="3">
        <v>93205</v>
      </c>
      <c r="LUO285" s="3">
        <v>93205</v>
      </c>
      <c r="LUP285" s="3">
        <v>93205</v>
      </c>
      <c r="LUQ285" s="3">
        <v>93205</v>
      </c>
      <c r="LUR285" s="3">
        <v>93205</v>
      </c>
      <c r="LUS285" s="3">
        <v>93205</v>
      </c>
      <c r="LUT285" s="3">
        <v>93205</v>
      </c>
      <c r="LUU285" s="3">
        <v>93205</v>
      </c>
      <c r="LUV285" s="3">
        <v>93205</v>
      </c>
      <c r="LUW285" s="3">
        <v>93205</v>
      </c>
      <c r="LUX285" s="3">
        <v>93205</v>
      </c>
      <c r="LUY285" s="3">
        <v>93205</v>
      </c>
      <c r="LUZ285" s="3">
        <v>93205</v>
      </c>
      <c r="LVA285" s="3">
        <v>93205</v>
      </c>
      <c r="LVB285" s="3">
        <v>93205</v>
      </c>
      <c r="LVC285" s="3">
        <v>93205</v>
      </c>
      <c r="LVD285" s="3">
        <v>93205</v>
      </c>
      <c r="LVE285" s="3">
        <v>93205</v>
      </c>
      <c r="LVF285" s="3">
        <v>93205</v>
      </c>
      <c r="LVG285" s="3">
        <v>93205</v>
      </c>
      <c r="LVH285" s="3">
        <v>93205</v>
      </c>
      <c r="LVI285" s="3">
        <v>93205</v>
      </c>
      <c r="LVJ285" s="3">
        <v>93205</v>
      </c>
      <c r="LVK285" s="3">
        <v>93205</v>
      </c>
      <c r="LVL285" s="3">
        <v>93205</v>
      </c>
      <c r="LVM285" s="3">
        <v>93205</v>
      </c>
      <c r="LVN285" s="3">
        <v>93205</v>
      </c>
      <c r="LVO285" s="3">
        <v>93205</v>
      </c>
      <c r="LVP285" s="3">
        <v>93205</v>
      </c>
      <c r="LVQ285" s="3">
        <v>93205</v>
      </c>
      <c r="LVR285" s="3">
        <v>93205</v>
      </c>
      <c r="LVS285" s="3">
        <v>93205</v>
      </c>
      <c r="LVT285" s="3">
        <v>93205</v>
      </c>
      <c r="LVU285" s="3">
        <v>93205</v>
      </c>
      <c r="LVV285" s="3">
        <v>93205</v>
      </c>
      <c r="LVW285" s="3">
        <v>93205</v>
      </c>
      <c r="LVX285" s="3">
        <v>93205</v>
      </c>
      <c r="LVY285" s="3">
        <v>93205</v>
      </c>
      <c r="LVZ285" s="3">
        <v>93205</v>
      </c>
      <c r="LWA285" s="3">
        <v>93205</v>
      </c>
      <c r="LWB285" s="3">
        <v>93205</v>
      </c>
      <c r="LWC285" s="3">
        <v>93205</v>
      </c>
      <c r="LWD285" s="3">
        <v>93205</v>
      </c>
      <c r="LWE285" s="3">
        <v>93205</v>
      </c>
      <c r="LWF285" s="3">
        <v>93205</v>
      </c>
      <c r="LWG285" s="3">
        <v>93205</v>
      </c>
      <c r="LWH285" s="3">
        <v>93205</v>
      </c>
      <c r="LWI285" s="3">
        <v>93205</v>
      </c>
      <c r="LWJ285" s="3">
        <v>93205</v>
      </c>
      <c r="LWK285" s="3">
        <v>93205</v>
      </c>
      <c r="LWL285" s="3">
        <v>93205</v>
      </c>
      <c r="LWM285" s="3">
        <v>93205</v>
      </c>
      <c r="LWN285" s="3">
        <v>93205</v>
      </c>
      <c r="LWO285" s="3">
        <v>93205</v>
      </c>
      <c r="LWP285" s="3">
        <v>93205</v>
      </c>
      <c r="LWQ285" s="3">
        <v>93205</v>
      </c>
      <c r="LWR285" s="3">
        <v>93205</v>
      </c>
      <c r="LWS285" s="3">
        <v>93205</v>
      </c>
      <c r="LWT285" s="3">
        <v>93205</v>
      </c>
      <c r="LWU285" s="3">
        <v>93205</v>
      </c>
      <c r="LWV285" s="3">
        <v>93205</v>
      </c>
      <c r="LWW285" s="3">
        <v>93205</v>
      </c>
      <c r="LWX285" s="3">
        <v>93205</v>
      </c>
      <c r="LWY285" s="3">
        <v>93205</v>
      </c>
      <c r="LWZ285" s="3">
        <v>93205</v>
      </c>
      <c r="LXA285" s="3">
        <v>93205</v>
      </c>
      <c r="LXB285" s="3">
        <v>93205</v>
      </c>
      <c r="LXC285" s="3">
        <v>93205</v>
      </c>
      <c r="LXD285" s="3">
        <v>93205</v>
      </c>
      <c r="LXE285" s="3">
        <v>93205</v>
      </c>
      <c r="LXF285" s="3">
        <v>93205</v>
      </c>
      <c r="LXG285" s="3">
        <v>93205</v>
      </c>
      <c r="LXH285" s="3">
        <v>93205</v>
      </c>
      <c r="LXI285" s="3">
        <v>93205</v>
      </c>
      <c r="LXJ285" s="3">
        <v>93205</v>
      </c>
      <c r="LXK285" s="3">
        <v>93205</v>
      </c>
      <c r="LXL285" s="3">
        <v>93205</v>
      </c>
      <c r="LXM285" s="3">
        <v>93205</v>
      </c>
      <c r="LXN285" s="3">
        <v>93205</v>
      </c>
      <c r="LXO285" s="3">
        <v>93205</v>
      </c>
      <c r="LXP285" s="3">
        <v>93205</v>
      </c>
      <c r="LXQ285" s="3">
        <v>93205</v>
      </c>
      <c r="LXR285" s="3">
        <v>93205</v>
      </c>
      <c r="LXS285" s="3">
        <v>93205</v>
      </c>
      <c r="LXT285" s="3">
        <v>93205</v>
      </c>
      <c r="LXU285" s="3">
        <v>93205</v>
      </c>
      <c r="LXV285" s="3">
        <v>93205</v>
      </c>
      <c r="LXW285" s="3">
        <v>93205</v>
      </c>
      <c r="LXX285" s="3">
        <v>93205</v>
      </c>
      <c r="LXY285" s="3">
        <v>93205</v>
      </c>
      <c r="LXZ285" s="3">
        <v>93205</v>
      </c>
      <c r="LYA285" s="3">
        <v>93205</v>
      </c>
      <c r="LYB285" s="3">
        <v>93205</v>
      </c>
      <c r="LYC285" s="3">
        <v>93205</v>
      </c>
      <c r="LYD285" s="3">
        <v>93205</v>
      </c>
      <c r="LYE285" s="3">
        <v>93205</v>
      </c>
      <c r="LYF285" s="3">
        <v>93205</v>
      </c>
      <c r="LYG285" s="3">
        <v>93205</v>
      </c>
      <c r="LYH285" s="3">
        <v>93205</v>
      </c>
      <c r="LYI285" s="3">
        <v>93205</v>
      </c>
      <c r="LYJ285" s="3">
        <v>93205</v>
      </c>
      <c r="LYK285" s="3">
        <v>93205</v>
      </c>
      <c r="LYL285" s="3">
        <v>93205</v>
      </c>
      <c r="LYM285" s="3">
        <v>93205</v>
      </c>
      <c r="LYN285" s="3">
        <v>93205</v>
      </c>
      <c r="LYO285" s="3">
        <v>93205</v>
      </c>
      <c r="LYP285" s="3">
        <v>93205</v>
      </c>
      <c r="LYQ285" s="3">
        <v>93205</v>
      </c>
      <c r="LYR285" s="3">
        <v>93205</v>
      </c>
      <c r="LYS285" s="3">
        <v>93205</v>
      </c>
      <c r="LYT285" s="3">
        <v>93205</v>
      </c>
      <c r="LYU285" s="3">
        <v>93205</v>
      </c>
      <c r="LYV285" s="3">
        <v>93205</v>
      </c>
      <c r="LYW285" s="3">
        <v>93205</v>
      </c>
      <c r="LYX285" s="3">
        <v>93205</v>
      </c>
      <c r="LYY285" s="3">
        <v>93205</v>
      </c>
      <c r="LYZ285" s="3">
        <v>93205</v>
      </c>
      <c r="LZA285" s="3">
        <v>93205</v>
      </c>
      <c r="LZB285" s="3">
        <v>93205</v>
      </c>
      <c r="LZC285" s="3">
        <v>93205</v>
      </c>
      <c r="LZD285" s="3">
        <v>93205</v>
      </c>
      <c r="LZE285" s="3">
        <v>93205</v>
      </c>
      <c r="LZF285" s="3">
        <v>93205</v>
      </c>
      <c r="LZG285" s="3">
        <v>93205</v>
      </c>
      <c r="LZH285" s="3">
        <v>93205</v>
      </c>
      <c r="LZI285" s="3">
        <v>93205</v>
      </c>
      <c r="LZJ285" s="3">
        <v>93205</v>
      </c>
      <c r="LZK285" s="3">
        <v>93205</v>
      </c>
      <c r="LZL285" s="3">
        <v>93205</v>
      </c>
      <c r="LZM285" s="3">
        <v>93205</v>
      </c>
      <c r="LZN285" s="3">
        <v>93205</v>
      </c>
      <c r="LZO285" s="3">
        <v>93205</v>
      </c>
      <c r="LZP285" s="3">
        <v>93205</v>
      </c>
      <c r="LZQ285" s="3">
        <v>93205</v>
      </c>
      <c r="LZR285" s="3">
        <v>93205</v>
      </c>
      <c r="LZS285" s="3">
        <v>93205</v>
      </c>
      <c r="LZT285" s="3">
        <v>93205</v>
      </c>
      <c r="LZU285" s="3">
        <v>93205</v>
      </c>
      <c r="LZV285" s="3">
        <v>93205</v>
      </c>
      <c r="LZW285" s="3">
        <v>93205</v>
      </c>
      <c r="LZX285" s="3">
        <v>93205</v>
      </c>
      <c r="LZY285" s="3">
        <v>93205</v>
      </c>
      <c r="LZZ285" s="3">
        <v>93205</v>
      </c>
      <c r="MAA285" s="3">
        <v>93205</v>
      </c>
      <c r="MAB285" s="3">
        <v>93205</v>
      </c>
      <c r="MAC285" s="3">
        <v>93205</v>
      </c>
      <c r="MAD285" s="3">
        <v>93205</v>
      </c>
      <c r="MAE285" s="3">
        <v>93205</v>
      </c>
      <c r="MAF285" s="3">
        <v>93205</v>
      </c>
      <c r="MAG285" s="3">
        <v>93205</v>
      </c>
      <c r="MAH285" s="3">
        <v>93205</v>
      </c>
      <c r="MAI285" s="3">
        <v>93205</v>
      </c>
      <c r="MAJ285" s="3">
        <v>93205</v>
      </c>
      <c r="MAK285" s="3">
        <v>93205</v>
      </c>
      <c r="MAL285" s="3">
        <v>93205</v>
      </c>
      <c r="MAM285" s="3">
        <v>93205</v>
      </c>
      <c r="MAN285" s="3">
        <v>93205</v>
      </c>
      <c r="MAO285" s="3">
        <v>93205</v>
      </c>
      <c r="MAP285" s="3">
        <v>93205</v>
      </c>
      <c r="MAQ285" s="3">
        <v>93205</v>
      </c>
      <c r="MAR285" s="3">
        <v>93205</v>
      </c>
      <c r="MAS285" s="3">
        <v>93205</v>
      </c>
      <c r="MAT285" s="3">
        <v>93205</v>
      </c>
      <c r="MAU285" s="3">
        <v>93205</v>
      </c>
      <c r="MAV285" s="3">
        <v>93205</v>
      </c>
      <c r="MAW285" s="3">
        <v>93205</v>
      </c>
      <c r="MAX285" s="3">
        <v>93205</v>
      </c>
      <c r="MAY285" s="3">
        <v>93205</v>
      </c>
      <c r="MAZ285" s="3">
        <v>93205</v>
      </c>
      <c r="MBA285" s="3">
        <v>93205</v>
      </c>
      <c r="MBB285" s="3">
        <v>93205</v>
      </c>
      <c r="MBC285" s="3">
        <v>93205</v>
      </c>
      <c r="MBD285" s="3">
        <v>93205</v>
      </c>
      <c r="MBE285" s="3">
        <v>93205</v>
      </c>
      <c r="MBF285" s="3">
        <v>93205</v>
      </c>
      <c r="MBG285" s="3">
        <v>93205</v>
      </c>
      <c r="MBH285" s="3">
        <v>93205</v>
      </c>
      <c r="MBI285" s="3">
        <v>93205</v>
      </c>
      <c r="MBJ285" s="3">
        <v>93205</v>
      </c>
      <c r="MBK285" s="3">
        <v>93205</v>
      </c>
      <c r="MBL285" s="3">
        <v>93205</v>
      </c>
      <c r="MBM285" s="3">
        <v>93205</v>
      </c>
      <c r="MBN285" s="3">
        <v>93205</v>
      </c>
      <c r="MBO285" s="3">
        <v>93205</v>
      </c>
      <c r="MBP285" s="3">
        <v>93205</v>
      </c>
      <c r="MBQ285" s="3">
        <v>93205</v>
      </c>
      <c r="MBR285" s="3">
        <v>93205</v>
      </c>
      <c r="MBS285" s="3">
        <v>93205</v>
      </c>
      <c r="MBT285" s="3">
        <v>93205</v>
      </c>
      <c r="MBU285" s="3">
        <v>93205</v>
      </c>
      <c r="MBV285" s="3">
        <v>93205</v>
      </c>
      <c r="MBW285" s="3">
        <v>93205</v>
      </c>
      <c r="MBX285" s="3">
        <v>93205</v>
      </c>
      <c r="MBY285" s="3">
        <v>93205</v>
      </c>
      <c r="MBZ285" s="3">
        <v>93205</v>
      </c>
      <c r="MCA285" s="3">
        <v>93205</v>
      </c>
      <c r="MCB285" s="3">
        <v>93205</v>
      </c>
      <c r="MCC285" s="3">
        <v>93205</v>
      </c>
      <c r="MCD285" s="3">
        <v>93205</v>
      </c>
      <c r="MCE285" s="3">
        <v>93205</v>
      </c>
      <c r="MCF285" s="3">
        <v>93205</v>
      </c>
      <c r="MCG285" s="3">
        <v>93205</v>
      </c>
      <c r="MCH285" s="3">
        <v>93205</v>
      </c>
      <c r="MCI285" s="3">
        <v>93205</v>
      </c>
      <c r="MCJ285" s="3">
        <v>93205</v>
      </c>
      <c r="MCK285" s="3">
        <v>93205</v>
      </c>
      <c r="MCL285" s="3">
        <v>93205</v>
      </c>
      <c r="MCM285" s="3">
        <v>93205</v>
      </c>
      <c r="MCN285" s="3">
        <v>93205</v>
      </c>
      <c r="MCO285" s="3">
        <v>93205</v>
      </c>
      <c r="MCP285" s="3">
        <v>93205</v>
      </c>
      <c r="MCQ285" s="3">
        <v>93205</v>
      </c>
      <c r="MCR285" s="3">
        <v>93205</v>
      </c>
      <c r="MCS285" s="3">
        <v>93205</v>
      </c>
      <c r="MCT285" s="3">
        <v>93205</v>
      </c>
      <c r="MCU285" s="3">
        <v>93205</v>
      </c>
      <c r="MCV285" s="3">
        <v>93205</v>
      </c>
      <c r="MCW285" s="3">
        <v>93205</v>
      </c>
      <c r="MCX285" s="3">
        <v>93205</v>
      </c>
      <c r="MCY285" s="3">
        <v>93205</v>
      </c>
      <c r="MCZ285" s="3">
        <v>93205</v>
      </c>
      <c r="MDA285" s="3">
        <v>93205</v>
      </c>
      <c r="MDB285" s="3">
        <v>93205</v>
      </c>
      <c r="MDC285" s="3">
        <v>93205</v>
      </c>
      <c r="MDD285" s="3">
        <v>93205</v>
      </c>
      <c r="MDE285" s="3">
        <v>93205</v>
      </c>
      <c r="MDF285" s="3">
        <v>93205</v>
      </c>
      <c r="MDG285" s="3">
        <v>93205</v>
      </c>
      <c r="MDH285" s="3">
        <v>93205</v>
      </c>
      <c r="MDI285" s="3">
        <v>93205</v>
      </c>
      <c r="MDJ285" s="3">
        <v>93205</v>
      </c>
      <c r="MDK285" s="3">
        <v>93205</v>
      </c>
      <c r="MDL285" s="3">
        <v>93205</v>
      </c>
      <c r="MDM285" s="3">
        <v>93205</v>
      </c>
      <c r="MDN285" s="3">
        <v>93205</v>
      </c>
      <c r="MDO285" s="3">
        <v>93205</v>
      </c>
      <c r="MDP285" s="3">
        <v>93205</v>
      </c>
      <c r="MDQ285" s="3">
        <v>93205</v>
      </c>
      <c r="MDR285" s="3">
        <v>93205</v>
      </c>
      <c r="MDS285" s="3">
        <v>93205</v>
      </c>
      <c r="MDT285" s="3">
        <v>93205</v>
      </c>
      <c r="MDU285" s="3">
        <v>93205</v>
      </c>
      <c r="MDV285" s="3">
        <v>93205</v>
      </c>
      <c r="MDW285" s="3">
        <v>93205</v>
      </c>
      <c r="MDX285" s="3">
        <v>93205</v>
      </c>
      <c r="MDY285" s="3">
        <v>93205</v>
      </c>
      <c r="MDZ285" s="3">
        <v>93205</v>
      </c>
      <c r="MEA285" s="3">
        <v>93205</v>
      </c>
      <c r="MEB285" s="3">
        <v>93205</v>
      </c>
      <c r="MEC285" s="3">
        <v>93205</v>
      </c>
      <c r="MED285" s="3">
        <v>93205</v>
      </c>
      <c r="MEE285" s="3">
        <v>93205</v>
      </c>
      <c r="MEF285" s="3">
        <v>93205</v>
      </c>
      <c r="MEG285" s="3">
        <v>93205</v>
      </c>
      <c r="MEH285" s="3">
        <v>93205</v>
      </c>
      <c r="MEI285" s="3">
        <v>93205</v>
      </c>
      <c r="MEJ285" s="3">
        <v>93205</v>
      </c>
      <c r="MEK285" s="3">
        <v>93205</v>
      </c>
      <c r="MEL285" s="3">
        <v>93205</v>
      </c>
      <c r="MEM285" s="3">
        <v>93205</v>
      </c>
      <c r="MEN285" s="3">
        <v>93205</v>
      </c>
      <c r="MEO285" s="3">
        <v>93205</v>
      </c>
      <c r="MEP285" s="3">
        <v>93205</v>
      </c>
      <c r="MEQ285" s="3">
        <v>93205</v>
      </c>
      <c r="MER285" s="3">
        <v>93205</v>
      </c>
      <c r="MES285" s="3">
        <v>93205</v>
      </c>
      <c r="MET285" s="3">
        <v>93205</v>
      </c>
      <c r="MEU285" s="3">
        <v>93205</v>
      </c>
      <c r="MEV285" s="3">
        <v>93205</v>
      </c>
      <c r="MEW285" s="3">
        <v>93205</v>
      </c>
      <c r="MEX285" s="3">
        <v>93205</v>
      </c>
      <c r="MEY285" s="3">
        <v>93205</v>
      </c>
      <c r="MEZ285" s="3">
        <v>93205</v>
      </c>
      <c r="MFA285" s="3">
        <v>93205</v>
      </c>
      <c r="MFB285" s="3">
        <v>93205</v>
      </c>
      <c r="MFC285" s="3">
        <v>93205</v>
      </c>
      <c r="MFD285" s="3">
        <v>93205</v>
      </c>
      <c r="MFE285" s="3">
        <v>93205</v>
      </c>
      <c r="MFF285" s="3">
        <v>93205</v>
      </c>
      <c r="MFG285" s="3">
        <v>93205</v>
      </c>
      <c r="MFH285" s="3">
        <v>93205</v>
      </c>
      <c r="MFI285" s="3">
        <v>93205</v>
      </c>
      <c r="MFJ285" s="3">
        <v>93205</v>
      </c>
      <c r="MFK285" s="3">
        <v>93205</v>
      </c>
      <c r="MFL285" s="3">
        <v>93205</v>
      </c>
      <c r="MFM285" s="3">
        <v>93205</v>
      </c>
      <c r="MFN285" s="3">
        <v>93205</v>
      </c>
      <c r="MFO285" s="3">
        <v>93205</v>
      </c>
      <c r="MFP285" s="3">
        <v>93205</v>
      </c>
      <c r="MFQ285" s="3">
        <v>93205</v>
      </c>
      <c r="MFR285" s="3">
        <v>93205</v>
      </c>
      <c r="MFS285" s="3">
        <v>93205</v>
      </c>
      <c r="MFT285" s="3">
        <v>93205</v>
      </c>
      <c r="MFU285" s="3">
        <v>93205</v>
      </c>
      <c r="MFV285" s="3">
        <v>93205</v>
      </c>
      <c r="MFW285" s="3">
        <v>93205</v>
      </c>
      <c r="MFX285" s="3">
        <v>93205</v>
      </c>
      <c r="MFY285" s="3">
        <v>93205</v>
      </c>
      <c r="MFZ285" s="3">
        <v>93205</v>
      </c>
      <c r="MGA285" s="3">
        <v>93205</v>
      </c>
      <c r="MGB285" s="3">
        <v>93205</v>
      </c>
      <c r="MGC285" s="3">
        <v>93205</v>
      </c>
      <c r="MGD285" s="3">
        <v>93205</v>
      </c>
      <c r="MGE285" s="3">
        <v>93205</v>
      </c>
      <c r="MGF285" s="3">
        <v>93205</v>
      </c>
      <c r="MGG285" s="3">
        <v>93205</v>
      </c>
      <c r="MGH285" s="3">
        <v>93205</v>
      </c>
      <c r="MGI285" s="3">
        <v>93205</v>
      </c>
      <c r="MGJ285" s="3">
        <v>93205</v>
      </c>
      <c r="MGK285" s="3">
        <v>93205</v>
      </c>
      <c r="MGL285" s="3">
        <v>93205</v>
      </c>
      <c r="MGM285" s="3">
        <v>93205</v>
      </c>
      <c r="MGN285" s="3">
        <v>93205</v>
      </c>
      <c r="MGO285" s="3">
        <v>93205</v>
      </c>
      <c r="MGP285" s="3">
        <v>93205</v>
      </c>
      <c r="MGQ285" s="3">
        <v>93205</v>
      </c>
      <c r="MGR285" s="3">
        <v>93205</v>
      </c>
      <c r="MGS285" s="3">
        <v>93205</v>
      </c>
      <c r="MGT285" s="3">
        <v>93205</v>
      </c>
      <c r="MGU285" s="3">
        <v>93205</v>
      </c>
      <c r="MGV285" s="3">
        <v>93205</v>
      </c>
      <c r="MGW285" s="3">
        <v>93205</v>
      </c>
      <c r="MGX285" s="3">
        <v>93205</v>
      </c>
      <c r="MGY285" s="3">
        <v>93205</v>
      </c>
      <c r="MGZ285" s="3">
        <v>93205</v>
      </c>
      <c r="MHA285" s="3">
        <v>93205</v>
      </c>
      <c r="MHB285" s="3">
        <v>93205</v>
      </c>
      <c r="MHC285" s="3">
        <v>93205</v>
      </c>
      <c r="MHD285" s="3">
        <v>93205</v>
      </c>
      <c r="MHE285" s="3">
        <v>93205</v>
      </c>
      <c r="MHF285" s="3">
        <v>93205</v>
      </c>
      <c r="MHG285" s="3">
        <v>93205</v>
      </c>
      <c r="MHH285" s="3">
        <v>93205</v>
      </c>
      <c r="MHI285" s="3">
        <v>93205</v>
      </c>
      <c r="MHJ285" s="3">
        <v>93205</v>
      </c>
      <c r="MHK285" s="3">
        <v>93205</v>
      </c>
      <c r="MHL285" s="3">
        <v>93205</v>
      </c>
      <c r="MHM285" s="3">
        <v>93205</v>
      </c>
      <c r="MHN285" s="3">
        <v>93205</v>
      </c>
      <c r="MHO285" s="3">
        <v>93205</v>
      </c>
      <c r="MHP285" s="3">
        <v>93205</v>
      </c>
      <c r="MHQ285" s="3">
        <v>93205</v>
      </c>
      <c r="MHR285" s="3">
        <v>93205</v>
      </c>
      <c r="MHS285" s="3">
        <v>93205</v>
      </c>
      <c r="MHT285" s="3">
        <v>93205</v>
      </c>
      <c r="MHU285" s="3">
        <v>93205</v>
      </c>
      <c r="MHV285" s="3">
        <v>93205</v>
      </c>
      <c r="MHW285" s="3">
        <v>93205</v>
      </c>
      <c r="MHX285" s="3">
        <v>93205</v>
      </c>
      <c r="MHY285" s="3">
        <v>93205</v>
      </c>
      <c r="MHZ285" s="3">
        <v>93205</v>
      </c>
      <c r="MIA285" s="3">
        <v>93205</v>
      </c>
      <c r="MIB285" s="3">
        <v>93205</v>
      </c>
      <c r="MIC285" s="3">
        <v>93205</v>
      </c>
      <c r="MID285" s="3">
        <v>93205</v>
      </c>
      <c r="MIE285" s="3">
        <v>93205</v>
      </c>
      <c r="MIF285" s="3">
        <v>93205</v>
      </c>
      <c r="MIG285" s="3">
        <v>93205</v>
      </c>
      <c r="MIH285" s="3">
        <v>93205</v>
      </c>
      <c r="MII285" s="3">
        <v>93205</v>
      </c>
      <c r="MIJ285" s="3">
        <v>93205</v>
      </c>
      <c r="MIK285" s="3">
        <v>93205</v>
      </c>
      <c r="MIL285" s="3">
        <v>93205</v>
      </c>
      <c r="MIM285" s="3">
        <v>93205</v>
      </c>
      <c r="MIN285" s="3">
        <v>93205</v>
      </c>
      <c r="MIO285" s="3">
        <v>93205</v>
      </c>
      <c r="MIP285" s="3">
        <v>93205</v>
      </c>
      <c r="MIQ285" s="3">
        <v>93205</v>
      </c>
      <c r="MIR285" s="3">
        <v>93205</v>
      </c>
      <c r="MIS285" s="3">
        <v>93205</v>
      </c>
      <c r="MIT285" s="3">
        <v>93205</v>
      </c>
      <c r="MIU285" s="3">
        <v>93205</v>
      </c>
      <c r="MIV285" s="3">
        <v>93205</v>
      </c>
      <c r="MIW285" s="3">
        <v>93205</v>
      </c>
      <c r="MIX285" s="3">
        <v>93205</v>
      </c>
      <c r="MIY285" s="3">
        <v>93205</v>
      </c>
      <c r="MIZ285" s="3">
        <v>93205</v>
      </c>
      <c r="MJA285" s="3">
        <v>93205</v>
      </c>
      <c r="MJB285" s="3">
        <v>93205</v>
      </c>
      <c r="MJC285" s="3">
        <v>93205</v>
      </c>
      <c r="MJD285" s="3">
        <v>93205</v>
      </c>
      <c r="MJE285" s="3">
        <v>93205</v>
      </c>
      <c r="MJF285" s="3">
        <v>93205</v>
      </c>
      <c r="MJG285" s="3">
        <v>93205</v>
      </c>
      <c r="MJH285" s="3">
        <v>93205</v>
      </c>
      <c r="MJI285" s="3">
        <v>93205</v>
      </c>
      <c r="MJJ285" s="3">
        <v>93205</v>
      </c>
      <c r="MJK285" s="3">
        <v>93205</v>
      </c>
      <c r="MJL285" s="3">
        <v>93205</v>
      </c>
      <c r="MJM285" s="3">
        <v>93205</v>
      </c>
      <c r="MJN285" s="3">
        <v>93205</v>
      </c>
      <c r="MJO285" s="3">
        <v>93205</v>
      </c>
      <c r="MJP285" s="3">
        <v>93205</v>
      </c>
      <c r="MJQ285" s="3">
        <v>93205</v>
      </c>
      <c r="MJR285" s="3">
        <v>93205</v>
      </c>
      <c r="MJS285" s="3">
        <v>93205</v>
      </c>
      <c r="MJT285" s="3">
        <v>93205</v>
      </c>
      <c r="MJU285" s="3">
        <v>93205</v>
      </c>
      <c r="MJV285" s="3">
        <v>93205</v>
      </c>
      <c r="MJW285" s="3">
        <v>93205</v>
      </c>
      <c r="MJX285" s="3">
        <v>93205</v>
      </c>
      <c r="MJY285" s="3">
        <v>93205</v>
      </c>
      <c r="MJZ285" s="3">
        <v>93205</v>
      </c>
      <c r="MKA285" s="3">
        <v>93205</v>
      </c>
      <c r="MKB285" s="3">
        <v>93205</v>
      </c>
      <c r="MKC285" s="3">
        <v>93205</v>
      </c>
      <c r="MKD285" s="3">
        <v>93205</v>
      </c>
      <c r="MKE285" s="3">
        <v>93205</v>
      </c>
      <c r="MKF285" s="3">
        <v>93205</v>
      </c>
      <c r="MKG285" s="3">
        <v>93205</v>
      </c>
      <c r="MKH285" s="3">
        <v>93205</v>
      </c>
      <c r="MKI285" s="3">
        <v>93205</v>
      </c>
      <c r="MKJ285" s="3">
        <v>93205</v>
      </c>
      <c r="MKK285" s="3">
        <v>93205</v>
      </c>
      <c r="MKL285" s="3">
        <v>93205</v>
      </c>
      <c r="MKM285" s="3">
        <v>93205</v>
      </c>
      <c r="MKN285" s="3">
        <v>93205</v>
      </c>
      <c r="MKO285" s="3">
        <v>93205</v>
      </c>
      <c r="MKP285" s="3">
        <v>93205</v>
      </c>
      <c r="MKQ285" s="3">
        <v>93205</v>
      </c>
      <c r="MKR285" s="3">
        <v>93205</v>
      </c>
      <c r="MKS285" s="3">
        <v>93205</v>
      </c>
      <c r="MKT285" s="3">
        <v>93205</v>
      </c>
      <c r="MKU285" s="3">
        <v>93205</v>
      </c>
      <c r="MKV285" s="3">
        <v>93205</v>
      </c>
      <c r="MKW285" s="3">
        <v>93205</v>
      </c>
      <c r="MKX285" s="3">
        <v>93205</v>
      </c>
      <c r="MKY285" s="3">
        <v>93205</v>
      </c>
      <c r="MKZ285" s="3">
        <v>93205</v>
      </c>
      <c r="MLA285" s="3">
        <v>93205</v>
      </c>
      <c r="MLB285" s="3">
        <v>93205</v>
      </c>
      <c r="MLC285" s="3">
        <v>93205</v>
      </c>
      <c r="MLD285" s="3">
        <v>93205</v>
      </c>
      <c r="MLE285" s="3">
        <v>93205</v>
      </c>
      <c r="MLF285" s="3">
        <v>93205</v>
      </c>
      <c r="MLG285" s="3">
        <v>93205</v>
      </c>
      <c r="MLH285" s="3">
        <v>93205</v>
      </c>
      <c r="MLI285" s="3">
        <v>93205</v>
      </c>
      <c r="MLJ285" s="3">
        <v>93205</v>
      </c>
      <c r="MLK285" s="3">
        <v>93205</v>
      </c>
      <c r="MLL285" s="3">
        <v>93205</v>
      </c>
      <c r="MLM285" s="3">
        <v>93205</v>
      </c>
      <c r="MLN285" s="3">
        <v>93205</v>
      </c>
      <c r="MLO285" s="3">
        <v>93205</v>
      </c>
      <c r="MLP285" s="3">
        <v>93205</v>
      </c>
      <c r="MLQ285" s="3">
        <v>93205</v>
      </c>
      <c r="MLR285" s="3">
        <v>93205</v>
      </c>
      <c r="MLS285" s="3">
        <v>93205</v>
      </c>
      <c r="MLT285" s="3">
        <v>93205</v>
      </c>
      <c r="MLU285" s="3">
        <v>93205</v>
      </c>
      <c r="MLV285" s="3">
        <v>93205</v>
      </c>
      <c r="MLW285" s="3">
        <v>93205</v>
      </c>
      <c r="MLX285" s="3">
        <v>93205</v>
      </c>
      <c r="MLY285" s="3">
        <v>93205</v>
      </c>
      <c r="MLZ285" s="3">
        <v>93205</v>
      </c>
      <c r="MMA285" s="3">
        <v>93205</v>
      </c>
      <c r="MMB285" s="3">
        <v>93205</v>
      </c>
      <c r="MMC285" s="3">
        <v>93205</v>
      </c>
      <c r="MMD285" s="3">
        <v>93205</v>
      </c>
      <c r="MME285" s="3">
        <v>93205</v>
      </c>
      <c r="MMF285" s="3">
        <v>93205</v>
      </c>
      <c r="MMG285" s="3">
        <v>93205</v>
      </c>
      <c r="MMH285" s="3">
        <v>93205</v>
      </c>
      <c r="MMI285" s="3">
        <v>93205</v>
      </c>
      <c r="MMJ285" s="3">
        <v>93205</v>
      </c>
      <c r="MMK285" s="3">
        <v>93205</v>
      </c>
      <c r="MML285" s="3">
        <v>93205</v>
      </c>
      <c r="MMM285" s="3">
        <v>93205</v>
      </c>
      <c r="MMN285" s="3">
        <v>93205</v>
      </c>
      <c r="MMO285" s="3">
        <v>93205</v>
      </c>
      <c r="MMP285" s="3">
        <v>93205</v>
      </c>
      <c r="MMQ285" s="3">
        <v>93205</v>
      </c>
      <c r="MMR285" s="3">
        <v>93205</v>
      </c>
      <c r="MMS285" s="3">
        <v>93205</v>
      </c>
      <c r="MMT285" s="3">
        <v>93205</v>
      </c>
      <c r="MMU285" s="3">
        <v>93205</v>
      </c>
      <c r="MMV285" s="3">
        <v>93205</v>
      </c>
      <c r="MMW285" s="3">
        <v>93205</v>
      </c>
      <c r="MMX285" s="3">
        <v>93205</v>
      </c>
      <c r="MMY285" s="3">
        <v>93205</v>
      </c>
      <c r="MMZ285" s="3">
        <v>93205</v>
      </c>
      <c r="MNA285" s="3">
        <v>93205</v>
      </c>
      <c r="MNB285" s="3">
        <v>93205</v>
      </c>
      <c r="MNC285" s="3">
        <v>93205</v>
      </c>
      <c r="MND285" s="3">
        <v>93205</v>
      </c>
      <c r="MNE285" s="3">
        <v>93205</v>
      </c>
      <c r="MNF285" s="3">
        <v>93205</v>
      </c>
      <c r="MNG285" s="3">
        <v>93205</v>
      </c>
      <c r="MNH285" s="3">
        <v>93205</v>
      </c>
      <c r="MNI285" s="3">
        <v>93205</v>
      </c>
      <c r="MNJ285" s="3">
        <v>93205</v>
      </c>
      <c r="MNK285" s="3">
        <v>93205</v>
      </c>
      <c r="MNL285" s="3">
        <v>93205</v>
      </c>
      <c r="MNM285" s="3">
        <v>93205</v>
      </c>
      <c r="MNN285" s="3">
        <v>93205</v>
      </c>
      <c r="MNO285" s="3">
        <v>93205</v>
      </c>
      <c r="MNP285" s="3">
        <v>93205</v>
      </c>
      <c r="MNQ285" s="3">
        <v>93205</v>
      </c>
      <c r="MNR285" s="3">
        <v>93205</v>
      </c>
      <c r="MNS285" s="3">
        <v>93205</v>
      </c>
      <c r="MNT285" s="3">
        <v>93205</v>
      </c>
      <c r="MNU285" s="3">
        <v>93205</v>
      </c>
      <c r="MNV285" s="3">
        <v>93205</v>
      </c>
      <c r="MNW285" s="3">
        <v>93205</v>
      </c>
      <c r="MNX285" s="3">
        <v>93205</v>
      </c>
      <c r="MNY285" s="3">
        <v>93205</v>
      </c>
      <c r="MNZ285" s="3">
        <v>93205</v>
      </c>
      <c r="MOA285" s="3">
        <v>93205</v>
      </c>
      <c r="MOB285" s="3">
        <v>93205</v>
      </c>
      <c r="MOC285" s="3">
        <v>93205</v>
      </c>
      <c r="MOD285" s="3">
        <v>93205</v>
      </c>
      <c r="MOE285" s="3">
        <v>93205</v>
      </c>
      <c r="MOF285" s="3">
        <v>93205</v>
      </c>
      <c r="MOG285" s="3">
        <v>93205</v>
      </c>
      <c r="MOH285" s="3">
        <v>93205</v>
      </c>
      <c r="MOI285" s="3">
        <v>93205</v>
      </c>
      <c r="MOJ285" s="3">
        <v>93205</v>
      </c>
      <c r="MOK285" s="3">
        <v>93205</v>
      </c>
      <c r="MOL285" s="3">
        <v>93205</v>
      </c>
      <c r="MOM285" s="3">
        <v>93205</v>
      </c>
      <c r="MON285" s="3">
        <v>93205</v>
      </c>
      <c r="MOO285" s="3">
        <v>93205</v>
      </c>
      <c r="MOP285" s="3">
        <v>93205</v>
      </c>
      <c r="MOQ285" s="3">
        <v>93205</v>
      </c>
      <c r="MOR285" s="3">
        <v>93205</v>
      </c>
      <c r="MOS285" s="3">
        <v>93205</v>
      </c>
      <c r="MOT285" s="3">
        <v>93205</v>
      </c>
      <c r="MOU285" s="3">
        <v>93205</v>
      </c>
      <c r="MOV285" s="3">
        <v>93205</v>
      </c>
      <c r="MOW285" s="3">
        <v>93205</v>
      </c>
      <c r="MOX285" s="3">
        <v>93205</v>
      </c>
      <c r="MOY285" s="3">
        <v>93205</v>
      </c>
      <c r="MOZ285" s="3">
        <v>93205</v>
      </c>
      <c r="MPA285" s="3">
        <v>93205</v>
      </c>
      <c r="MPB285" s="3">
        <v>93205</v>
      </c>
      <c r="MPC285" s="3">
        <v>93205</v>
      </c>
      <c r="MPD285" s="3">
        <v>93205</v>
      </c>
      <c r="MPE285" s="3">
        <v>93205</v>
      </c>
      <c r="MPF285" s="3">
        <v>93205</v>
      </c>
      <c r="MPG285" s="3">
        <v>93205</v>
      </c>
      <c r="MPH285" s="3">
        <v>93205</v>
      </c>
      <c r="MPI285" s="3">
        <v>93205</v>
      </c>
      <c r="MPJ285" s="3">
        <v>93205</v>
      </c>
      <c r="MPK285" s="3">
        <v>93205</v>
      </c>
      <c r="MPL285" s="3">
        <v>93205</v>
      </c>
      <c r="MPM285" s="3">
        <v>93205</v>
      </c>
      <c r="MPN285" s="3">
        <v>93205</v>
      </c>
      <c r="MPO285" s="3">
        <v>93205</v>
      </c>
      <c r="MPP285" s="3">
        <v>93205</v>
      </c>
      <c r="MPQ285" s="3">
        <v>93205</v>
      </c>
      <c r="MPR285" s="3">
        <v>93205</v>
      </c>
      <c r="MPS285" s="3">
        <v>93205</v>
      </c>
      <c r="MPT285" s="3">
        <v>93205</v>
      </c>
      <c r="MPU285" s="3">
        <v>93205</v>
      </c>
      <c r="MPV285" s="3">
        <v>93205</v>
      </c>
      <c r="MPW285" s="3">
        <v>93205</v>
      </c>
      <c r="MPX285" s="3">
        <v>93205</v>
      </c>
      <c r="MPY285" s="3">
        <v>93205</v>
      </c>
      <c r="MPZ285" s="3">
        <v>93205</v>
      </c>
      <c r="MQA285" s="3">
        <v>93205</v>
      </c>
      <c r="MQB285" s="3">
        <v>93205</v>
      </c>
      <c r="MQC285" s="3">
        <v>93205</v>
      </c>
      <c r="MQD285" s="3">
        <v>93205</v>
      </c>
      <c r="MQE285" s="3">
        <v>93205</v>
      </c>
      <c r="MQF285" s="3">
        <v>93205</v>
      </c>
      <c r="MQG285" s="3">
        <v>93205</v>
      </c>
      <c r="MQH285" s="3">
        <v>93205</v>
      </c>
      <c r="MQI285" s="3">
        <v>93205</v>
      </c>
      <c r="MQJ285" s="3">
        <v>93205</v>
      </c>
      <c r="MQK285" s="3">
        <v>93205</v>
      </c>
      <c r="MQL285" s="3">
        <v>93205</v>
      </c>
      <c r="MQM285" s="3">
        <v>93205</v>
      </c>
      <c r="MQN285" s="3">
        <v>93205</v>
      </c>
      <c r="MQO285" s="3">
        <v>93205</v>
      </c>
      <c r="MQP285" s="3">
        <v>93205</v>
      </c>
      <c r="MQQ285" s="3">
        <v>93205</v>
      </c>
      <c r="MQR285" s="3">
        <v>93205</v>
      </c>
      <c r="MQS285" s="3">
        <v>93205</v>
      </c>
      <c r="MQT285" s="3">
        <v>93205</v>
      </c>
      <c r="MQU285" s="3">
        <v>93205</v>
      </c>
      <c r="MQV285" s="3">
        <v>93205</v>
      </c>
      <c r="MQW285" s="3">
        <v>93205</v>
      </c>
      <c r="MQX285" s="3">
        <v>93205</v>
      </c>
      <c r="MQY285" s="3">
        <v>93205</v>
      </c>
      <c r="MQZ285" s="3">
        <v>93205</v>
      </c>
      <c r="MRA285" s="3">
        <v>93205</v>
      </c>
      <c r="MRB285" s="3">
        <v>93205</v>
      </c>
      <c r="MRC285" s="3">
        <v>93205</v>
      </c>
      <c r="MRD285" s="3">
        <v>93205</v>
      </c>
      <c r="MRE285" s="3">
        <v>93205</v>
      </c>
      <c r="MRF285" s="3">
        <v>93205</v>
      </c>
      <c r="MRG285" s="3">
        <v>93205</v>
      </c>
      <c r="MRH285" s="3">
        <v>93205</v>
      </c>
      <c r="MRI285" s="3">
        <v>93205</v>
      </c>
      <c r="MRJ285" s="3">
        <v>93205</v>
      </c>
      <c r="MRK285" s="3">
        <v>93205</v>
      </c>
      <c r="MRL285" s="3">
        <v>93205</v>
      </c>
      <c r="MRM285" s="3">
        <v>93205</v>
      </c>
      <c r="MRN285" s="3">
        <v>93205</v>
      </c>
      <c r="MRO285" s="3">
        <v>93205</v>
      </c>
      <c r="MRP285" s="3">
        <v>93205</v>
      </c>
      <c r="MRQ285" s="3">
        <v>93205</v>
      </c>
      <c r="MRR285" s="3">
        <v>93205</v>
      </c>
      <c r="MRS285" s="3">
        <v>93205</v>
      </c>
      <c r="MRT285" s="3">
        <v>93205</v>
      </c>
      <c r="MRU285" s="3">
        <v>93205</v>
      </c>
      <c r="MRV285" s="3">
        <v>93205</v>
      </c>
      <c r="MRW285" s="3">
        <v>93205</v>
      </c>
      <c r="MRX285" s="3">
        <v>93205</v>
      </c>
      <c r="MRY285" s="3">
        <v>93205</v>
      </c>
      <c r="MRZ285" s="3">
        <v>93205</v>
      </c>
      <c r="MSA285" s="3">
        <v>93205</v>
      </c>
      <c r="MSB285" s="3">
        <v>93205</v>
      </c>
      <c r="MSC285" s="3">
        <v>93205</v>
      </c>
      <c r="MSD285" s="3">
        <v>93205</v>
      </c>
      <c r="MSE285" s="3">
        <v>93205</v>
      </c>
      <c r="MSF285" s="3">
        <v>93205</v>
      </c>
      <c r="MSG285" s="3">
        <v>93205</v>
      </c>
      <c r="MSH285" s="3">
        <v>93205</v>
      </c>
      <c r="MSI285" s="3">
        <v>93205</v>
      </c>
      <c r="MSJ285" s="3">
        <v>93205</v>
      </c>
      <c r="MSK285" s="3">
        <v>93205</v>
      </c>
      <c r="MSL285" s="3">
        <v>93205</v>
      </c>
      <c r="MSM285" s="3">
        <v>93205</v>
      </c>
      <c r="MSN285" s="3">
        <v>93205</v>
      </c>
      <c r="MSO285" s="3">
        <v>93205</v>
      </c>
      <c r="MSP285" s="3">
        <v>93205</v>
      </c>
      <c r="MSQ285" s="3">
        <v>93205</v>
      </c>
      <c r="MSR285" s="3">
        <v>93205</v>
      </c>
      <c r="MSS285" s="3">
        <v>93205</v>
      </c>
      <c r="MST285" s="3">
        <v>93205</v>
      </c>
      <c r="MSU285" s="3">
        <v>93205</v>
      </c>
      <c r="MSV285" s="3">
        <v>93205</v>
      </c>
      <c r="MSW285" s="3">
        <v>93205</v>
      </c>
      <c r="MSX285" s="3">
        <v>93205</v>
      </c>
      <c r="MSY285" s="3">
        <v>93205</v>
      </c>
      <c r="MSZ285" s="3">
        <v>93205</v>
      </c>
      <c r="MTA285" s="3">
        <v>93205</v>
      </c>
      <c r="MTB285" s="3">
        <v>93205</v>
      </c>
      <c r="MTC285" s="3">
        <v>93205</v>
      </c>
      <c r="MTD285" s="3">
        <v>93205</v>
      </c>
      <c r="MTE285" s="3">
        <v>93205</v>
      </c>
      <c r="MTF285" s="3">
        <v>93205</v>
      </c>
      <c r="MTG285" s="3">
        <v>93205</v>
      </c>
      <c r="MTH285" s="3">
        <v>93205</v>
      </c>
      <c r="MTI285" s="3">
        <v>93205</v>
      </c>
      <c r="MTJ285" s="3">
        <v>93205</v>
      </c>
      <c r="MTK285" s="3">
        <v>93205</v>
      </c>
      <c r="MTL285" s="3">
        <v>93205</v>
      </c>
      <c r="MTM285" s="3">
        <v>93205</v>
      </c>
      <c r="MTN285" s="3">
        <v>93205</v>
      </c>
      <c r="MTO285" s="3">
        <v>93205</v>
      </c>
      <c r="MTP285" s="3">
        <v>93205</v>
      </c>
      <c r="MTQ285" s="3">
        <v>93205</v>
      </c>
      <c r="MTR285" s="3">
        <v>93205</v>
      </c>
      <c r="MTS285" s="3">
        <v>93205</v>
      </c>
      <c r="MTT285" s="3">
        <v>93205</v>
      </c>
      <c r="MTU285" s="3">
        <v>93205</v>
      </c>
      <c r="MTV285" s="3">
        <v>93205</v>
      </c>
      <c r="MTW285" s="3">
        <v>93205</v>
      </c>
      <c r="MTX285" s="3">
        <v>93205</v>
      </c>
      <c r="MTY285" s="3">
        <v>93205</v>
      </c>
      <c r="MTZ285" s="3">
        <v>93205</v>
      </c>
      <c r="MUA285" s="3">
        <v>93205</v>
      </c>
      <c r="MUB285" s="3">
        <v>93205</v>
      </c>
      <c r="MUC285" s="3">
        <v>93205</v>
      </c>
      <c r="MUD285" s="3">
        <v>93205</v>
      </c>
      <c r="MUE285" s="3">
        <v>93205</v>
      </c>
      <c r="MUF285" s="3">
        <v>93205</v>
      </c>
      <c r="MUG285" s="3">
        <v>93205</v>
      </c>
      <c r="MUH285" s="3">
        <v>93205</v>
      </c>
      <c r="MUI285" s="3">
        <v>93205</v>
      </c>
      <c r="MUJ285" s="3">
        <v>93205</v>
      </c>
      <c r="MUK285" s="3">
        <v>93205</v>
      </c>
      <c r="MUL285" s="3">
        <v>93205</v>
      </c>
      <c r="MUM285" s="3">
        <v>93205</v>
      </c>
      <c r="MUN285" s="3">
        <v>93205</v>
      </c>
      <c r="MUO285" s="3">
        <v>93205</v>
      </c>
      <c r="MUP285" s="3">
        <v>93205</v>
      </c>
      <c r="MUQ285" s="3">
        <v>93205</v>
      </c>
      <c r="MUR285" s="3">
        <v>93205</v>
      </c>
      <c r="MUS285" s="3">
        <v>93205</v>
      </c>
      <c r="MUT285" s="3">
        <v>93205</v>
      </c>
      <c r="MUU285" s="3">
        <v>93205</v>
      </c>
      <c r="MUV285" s="3">
        <v>93205</v>
      </c>
      <c r="MUW285" s="3">
        <v>93205</v>
      </c>
      <c r="MUX285" s="3">
        <v>93205</v>
      </c>
      <c r="MUY285" s="3">
        <v>93205</v>
      </c>
      <c r="MUZ285" s="3">
        <v>93205</v>
      </c>
      <c r="MVA285" s="3">
        <v>93205</v>
      </c>
      <c r="MVB285" s="3">
        <v>93205</v>
      </c>
      <c r="MVC285" s="3">
        <v>93205</v>
      </c>
      <c r="MVD285" s="3">
        <v>93205</v>
      </c>
      <c r="MVE285" s="3">
        <v>93205</v>
      </c>
      <c r="MVF285" s="3">
        <v>93205</v>
      </c>
      <c r="MVG285" s="3">
        <v>93205</v>
      </c>
      <c r="MVH285" s="3">
        <v>93205</v>
      </c>
      <c r="MVI285" s="3">
        <v>93205</v>
      </c>
      <c r="MVJ285" s="3">
        <v>93205</v>
      </c>
      <c r="MVK285" s="3">
        <v>93205</v>
      </c>
      <c r="MVL285" s="3">
        <v>93205</v>
      </c>
      <c r="MVM285" s="3">
        <v>93205</v>
      </c>
      <c r="MVN285" s="3">
        <v>93205</v>
      </c>
      <c r="MVO285" s="3">
        <v>93205</v>
      </c>
      <c r="MVP285" s="3">
        <v>93205</v>
      </c>
      <c r="MVQ285" s="3">
        <v>93205</v>
      </c>
      <c r="MVR285" s="3">
        <v>93205</v>
      </c>
      <c r="MVS285" s="3">
        <v>93205</v>
      </c>
      <c r="MVT285" s="3">
        <v>93205</v>
      </c>
      <c r="MVU285" s="3">
        <v>93205</v>
      </c>
      <c r="MVV285" s="3">
        <v>93205</v>
      </c>
      <c r="MVW285" s="3">
        <v>93205</v>
      </c>
      <c r="MVX285" s="3">
        <v>93205</v>
      </c>
      <c r="MVY285" s="3">
        <v>93205</v>
      </c>
      <c r="MVZ285" s="3">
        <v>93205</v>
      </c>
      <c r="MWA285" s="3">
        <v>93205</v>
      </c>
      <c r="MWB285" s="3">
        <v>93205</v>
      </c>
      <c r="MWC285" s="3">
        <v>93205</v>
      </c>
      <c r="MWD285" s="3">
        <v>93205</v>
      </c>
      <c r="MWE285" s="3">
        <v>93205</v>
      </c>
      <c r="MWF285" s="3">
        <v>93205</v>
      </c>
      <c r="MWG285" s="3">
        <v>93205</v>
      </c>
      <c r="MWH285" s="3">
        <v>93205</v>
      </c>
      <c r="MWI285" s="3">
        <v>93205</v>
      </c>
      <c r="MWJ285" s="3">
        <v>93205</v>
      </c>
      <c r="MWK285" s="3">
        <v>93205</v>
      </c>
      <c r="MWL285" s="3">
        <v>93205</v>
      </c>
      <c r="MWM285" s="3">
        <v>93205</v>
      </c>
      <c r="MWN285" s="3">
        <v>93205</v>
      </c>
      <c r="MWO285" s="3">
        <v>93205</v>
      </c>
      <c r="MWP285" s="3">
        <v>93205</v>
      </c>
      <c r="MWQ285" s="3">
        <v>93205</v>
      </c>
      <c r="MWR285" s="3">
        <v>93205</v>
      </c>
      <c r="MWS285" s="3">
        <v>93205</v>
      </c>
      <c r="MWT285" s="3">
        <v>93205</v>
      </c>
      <c r="MWU285" s="3">
        <v>93205</v>
      </c>
      <c r="MWV285" s="3">
        <v>93205</v>
      </c>
      <c r="MWW285" s="3">
        <v>93205</v>
      </c>
      <c r="MWX285" s="3">
        <v>93205</v>
      </c>
      <c r="MWY285" s="3">
        <v>93205</v>
      </c>
      <c r="MWZ285" s="3">
        <v>93205</v>
      </c>
      <c r="MXA285" s="3">
        <v>93205</v>
      </c>
      <c r="MXB285" s="3">
        <v>93205</v>
      </c>
      <c r="MXC285" s="3">
        <v>93205</v>
      </c>
      <c r="MXD285" s="3">
        <v>93205</v>
      </c>
      <c r="MXE285" s="3">
        <v>93205</v>
      </c>
      <c r="MXF285" s="3">
        <v>93205</v>
      </c>
      <c r="MXG285" s="3">
        <v>93205</v>
      </c>
      <c r="MXH285" s="3">
        <v>93205</v>
      </c>
      <c r="MXI285" s="3">
        <v>93205</v>
      </c>
      <c r="MXJ285" s="3">
        <v>93205</v>
      </c>
      <c r="MXK285" s="3">
        <v>93205</v>
      </c>
      <c r="MXL285" s="3">
        <v>93205</v>
      </c>
      <c r="MXM285" s="3">
        <v>93205</v>
      </c>
      <c r="MXN285" s="3">
        <v>93205</v>
      </c>
      <c r="MXO285" s="3">
        <v>93205</v>
      </c>
      <c r="MXP285" s="3">
        <v>93205</v>
      </c>
      <c r="MXQ285" s="3">
        <v>93205</v>
      </c>
      <c r="MXR285" s="3">
        <v>93205</v>
      </c>
      <c r="MXS285" s="3">
        <v>93205</v>
      </c>
      <c r="MXT285" s="3">
        <v>93205</v>
      </c>
      <c r="MXU285" s="3">
        <v>93205</v>
      </c>
      <c r="MXV285" s="3">
        <v>93205</v>
      </c>
      <c r="MXW285" s="3">
        <v>93205</v>
      </c>
      <c r="MXX285" s="3">
        <v>93205</v>
      </c>
      <c r="MXY285" s="3">
        <v>93205</v>
      </c>
      <c r="MXZ285" s="3">
        <v>93205</v>
      </c>
      <c r="MYA285" s="3">
        <v>93205</v>
      </c>
      <c r="MYB285" s="3">
        <v>93205</v>
      </c>
      <c r="MYC285" s="3">
        <v>93205</v>
      </c>
      <c r="MYD285" s="3">
        <v>93205</v>
      </c>
      <c r="MYE285" s="3">
        <v>93205</v>
      </c>
      <c r="MYF285" s="3">
        <v>93205</v>
      </c>
      <c r="MYG285" s="3">
        <v>93205</v>
      </c>
      <c r="MYH285" s="3">
        <v>93205</v>
      </c>
      <c r="MYI285" s="3">
        <v>93205</v>
      </c>
      <c r="MYJ285" s="3">
        <v>93205</v>
      </c>
      <c r="MYK285" s="3">
        <v>93205</v>
      </c>
      <c r="MYL285" s="3">
        <v>93205</v>
      </c>
      <c r="MYM285" s="3">
        <v>93205</v>
      </c>
      <c r="MYN285" s="3">
        <v>93205</v>
      </c>
      <c r="MYO285" s="3">
        <v>93205</v>
      </c>
      <c r="MYP285" s="3">
        <v>93205</v>
      </c>
      <c r="MYQ285" s="3">
        <v>93205</v>
      </c>
      <c r="MYR285" s="3">
        <v>93205</v>
      </c>
      <c r="MYS285" s="3">
        <v>93205</v>
      </c>
      <c r="MYT285" s="3">
        <v>93205</v>
      </c>
      <c r="MYU285" s="3">
        <v>93205</v>
      </c>
      <c r="MYV285" s="3">
        <v>93205</v>
      </c>
      <c r="MYW285" s="3">
        <v>93205</v>
      </c>
      <c r="MYX285" s="3">
        <v>93205</v>
      </c>
      <c r="MYY285" s="3">
        <v>93205</v>
      </c>
      <c r="MYZ285" s="3">
        <v>93205</v>
      </c>
      <c r="MZA285" s="3">
        <v>93205</v>
      </c>
      <c r="MZB285" s="3">
        <v>93205</v>
      </c>
      <c r="MZC285" s="3">
        <v>93205</v>
      </c>
      <c r="MZD285" s="3">
        <v>93205</v>
      </c>
      <c r="MZE285" s="3">
        <v>93205</v>
      </c>
      <c r="MZF285" s="3">
        <v>93205</v>
      </c>
      <c r="MZG285" s="3">
        <v>93205</v>
      </c>
      <c r="MZH285" s="3">
        <v>93205</v>
      </c>
      <c r="MZI285" s="3">
        <v>93205</v>
      </c>
      <c r="MZJ285" s="3">
        <v>93205</v>
      </c>
      <c r="MZK285" s="3">
        <v>93205</v>
      </c>
      <c r="MZL285" s="3">
        <v>93205</v>
      </c>
      <c r="MZM285" s="3">
        <v>93205</v>
      </c>
      <c r="MZN285" s="3">
        <v>93205</v>
      </c>
      <c r="MZO285" s="3">
        <v>93205</v>
      </c>
      <c r="MZP285" s="3">
        <v>93205</v>
      </c>
      <c r="MZQ285" s="3">
        <v>93205</v>
      </c>
      <c r="MZR285" s="3">
        <v>93205</v>
      </c>
      <c r="MZS285" s="3">
        <v>93205</v>
      </c>
      <c r="MZT285" s="3">
        <v>93205</v>
      </c>
      <c r="MZU285" s="3">
        <v>93205</v>
      </c>
      <c r="MZV285" s="3">
        <v>93205</v>
      </c>
      <c r="MZW285" s="3">
        <v>93205</v>
      </c>
      <c r="MZX285" s="3">
        <v>93205</v>
      </c>
      <c r="MZY285" s="3">
        <v>93205</v>
      </c>
      <c r="MZZ285" s="3">
        <v>93205</v>
      </c>
      <c r="NAA285" s="3">
        <v>93205</v>
      </c>
      <c r="NAB285" s="3">
        <v>93205</v>
      </c>
      <c r="NAC285" s="3">
        <v>93205</v>
      </c>
      <c r="NAD285" s="3">
        <v>93205</v>
      </c>
      <c r="NAE285" s="3">
        <v>93205</v>
      </c>
      <c r="NAF285" s="3">
        <v>93205</v>
      </c>
      <c r="NAG285" s="3">
        <v>93205</v>
      </c>
      <c r="NAH285" s="3">
        <v>93205</v>
      </c>
      <c r="NAI285" s="3">
        <v>93205</v>
      </c>
      <c r="NAJ285" s="3">
        <v>93205</v>
      </c>
      <c r="NAK285" s="3">
        <v>93205</v>
      </c>
      <c r="NAL285" s="3">
        <v>93205</v>
      </c>
      <c r="NAM285" s="3">
        <v>93205</v>
      </c>
      <c r="NAN285" s="3">
        <v>93205</v>
      </c>
      <c r="NAO285" s="3">
        <v>93205</v>
      </c>
      <c r="NAP285" s="3">
        <v>93205</v>
      </c>
      <c r="NAQ285" s="3">
        <v>93205</v>
      </c>
      <c r="NAR285" s="3">
        <v>93205</v>
      </c>
      <c r="NAS285" s="3">
        <v>93205</v>
      </c>
      <c r="NAT285" s="3">
        <v>93205</v>
      </c>
      <c r="NAU285" s="3">
        <v>93205</v>
      </c>
      <c r="NAV285" s="3">
        <v>93205</v>
      </c>
      <c r="NAW285" s="3">
        <v>93205</v>
      </c>
      <c r="NAX285" s="3">
        <v>93205</v>
      </c>
      <c r="NAY285" s="3">
        <v>93205</v>
      </c>
      <c r="NAZ285" s="3">
        <v>93205</v>
      </c>
      <c r="NBA285" s="3">
        <v>93205</v>
      </c>
      <c r="NBB285" s="3">
        <v>93205</v>
      </c>
      <c r="NBC285" s="3">
        <v>93205</v>
      </c>
      <c r="NBD285" s="3">
        <v>93205</v>
      </c>
      <c r="NBE285" s="3">
        <v>93205</v>
      </c>
      <c r="NBF285" s="3">
        <v>93205</v>
      </c>
      <c r="NBG285" s="3">
        <v>93205</v>
      </c>
      <c r="NBH285" s="3">
        <v>93205</v>
      </c>
      <c r="NBI285" s="3">
        <v>93205</v>
      </c>
      <c r="NBJ285" s="3">
        <v>93205</v>
      </c>
      <c r="NBK285" s="3">
        <v>93205</v>
      </c>
      <c r="NBL285" s="3">
        <v>93205</v>
      </c>
      <c r="NBM285" s="3">
        <v>93205</v>
      </c>
      <c r="NBN285" s="3">
        <v>93205</v>
      </c>
      <c r="NBO285" s="3">
        <v>93205</v>
      </c>
      <c r="NBP285" s="3">
        <v>93205</v>
      </c>
      <c r="NBQ285" s="3">
        <v>93205</v>
      </c>
      <c r="NBR285" s="3">
        <v>93205</v>
      </c>
      <c r="NBS285" s="3">
        <v>93205</v>
      </c>
      <c r="NBT285" s="3">
        <v>93205</v>
      </c>
      <c r="NBU285" s="3">
        <v>93205</v>
      </c>
      <c r="NBV285" s="3">
        <v>93205</v>
      </c>
      <c r="NBW285" s="3">
        <v>93205</v>
      </c>
      <c r="NBX285" s="3">
        <v>93205</v>
      </c>
      <c r="NBY285" s="3">
        <v>93205</v>
      </c>
      <c r="NBZ285" s="3">
        <v>93205</v>
      </c>
      <c r="NCA285" s="3">
        <v>93205</v>
      </c>
      <c r="NCB285" s="3">
        <v>93205</v>
      </c>
      <c r="NCC285" s="3">
        <v>93205</v>
      </c>
      <c r="NCD285" s="3">
        <v>93205</v>
      </c>
      <c r="NCE285" s="3">
        <v>93205</v>
      </c>
      <c r="NCF285" s="3">
        <v>93205</v>
      </c>
      <c r="NCG285" s="3">
        <v>93205</v>
      </c>
      <c r="NCH285" s="3">
        <v>93205</v>
      </c>
      <c r="NCI285" s="3">
        <v>93205</v>
      </c>
      <c r="NCJ285" s="3">
        <v>93205</v>
      </c>
      <c r="NCK285" s="3">
        <v>93205</v>
      </c>
      <c r="NCL285" s="3">
        <v>93205</v>
      </c>
      <c r="NCM285" s="3">
        <v>93205</v>
      </c>
      <c r="NCN285" s="3">
        <v>93205</v>
      </c>
      <c r="NCO285" s="3">
        <v>93205</v>
      </c>
      <c r="NCP285" s="3">
        <v>93205</v>
      </c>
      <c r="NCQ285" s="3">
        <v>93205</v>
      </c>
      <c r="NCR285" s="3">
        <v>93205</v>
      </c>
      <c r="NCS285" s="3">
        <v>93205</v>
      </c>
      <c r="NCT285" s="3">
        <v>93205</v>
      </c>
      <c r="NCU285" s="3">
        <v>93205</v>
      </c>
      <c r="NCV285" s="3">
        <v>93205</v>
      </c>
      <c r="NCW285" s="3">
        <v>93205</v>
      </c>
      <c r="NCX285" s="3">
        <v>93205</v>
      </c>
      <c r="NCY285" s="3">
        <v>93205</v>
      </c>
      <c r="NCZ285" s="3">
        <v>93205</v>
      </c>
      <c r="NDA285" s="3">
        <v>93205</v>
      </c>
      <c r="NDB285" s="3">
        <v>93205</v>
      </c>
      <c r="NDC285" s="3">
        <v>93205</v>
      </c>
      <c r="NDD285" s="3">
        <v>93205</v>
      </c>
      <c r="NDE285" s="3">
        <v>93205</v>
      </c>
      <c r="NDF285" s="3">
        <v>93205</v>
      </c>
      <c r="NDG285" s="3">
        <v>93205</v>
      </c>
      <c r="NDH285" s="3">
        <v>93205</v>
      </c>
      <c r="NDI285" s="3">
        <v>93205</v>
      </c>
      <c r="NDJ285" s="3">
        <v>93205</v>
      </c>
      <c r="NDK285" s="3">
        <v>93205</v>
      </c>
      <c r="NDL285" s="3">
        <v>93205</v>
      </c>
      <c r="NDM285" s="3">
        <v>93205</v>
      </c>
      <c r="NDN285" s="3">
        <v>93205</v>
      </c>
      <c r="NDO285" s="3">
        <v>93205</v>
      </c>
      <c r="NDP285" s="3">
        <v>93205</v>
      </c>
      <c r="NDQ285" s="3">
        <v>93205</v>
      </c>
      <c r="NDR285" s="3">
        <v>93205</v>
      </c>
      <c r="NDS285" s="3">
        <v>93205</v>
      </c>
      <c r="NDT285" s="3">
        <v>93205</v>
      </c>
      <c r="NDU285" s="3">
        <v>93205</v>
      </c>
      <c r="NDV285" s="3">
        <v>93205</v>
      </c>
      <c r="NDW285" s="3">
        <v>93205</v>
      </c>
      <c r="NDX285" s="3">
        <v>93205</v>
      </c>
      <c r="NDY285" s="3">
        <v>93205</v>
      </c>
      <c r="NDZ285" s="3">
        <v>93205</v>
      </c>
      <c r="NEA285" s="3">
        <v>93205</v>
      </c>
      <c r="NEB285" s="3">
        <v>93205</v>
      </c>
      <c r="NEC285" s="3">
        <v>93205</v>
      </c>
      <c r="NED285" s="3">
        <v>93205</v>
      </c>
      <c r="NEE285" s="3">
        <v>93205</v>
      </c>
      <c r="NEF285" s="3">
        <v>93205</v>
      </c>
      <c r="NEG285" s="3">
        <v>93205</v>
      </c>
      <c r="NEH285" s="3">
        <v>93205</v>
      </c>
      <c r="NEI285" s="3">
        <v>93205</v>
      </c>
      <c r="NEJ285" s="3">
        <v>93205</v>
      </c>
      <c r="NEK285" s="3">
        <v>93205</v>
      </c>
      <c r="NEL285" s="3">
        <v>93205</v>
      </c>
      <c r="NEM285" s="3">
        <v>93205</v>
      </c>
      <c r="NEN285" s="3">
        <v>93205</v>
      </c>
      <c r="NEO285" s="3">
        <v>93205</v>
      </c>
      <c r="NEP285" s="3">
        <v>93205</v>
      </c>
      <c r="NEQ285" s="3">
        <v>93205</v>
      </c>
      <c r="NER285" s="3">
        <v>93205</v>
      </c>
      <c r="NES285" s="3">
        <v>93205</v>
      </c>
      <c r="NET285" s="3">
        <v>93205</v>
      </c>
      <c r="NEU285" s="3">
        <v>93205</v>
      </c>
      <c r="NEV285" s="3">
        <v>93205</v>
      </c>
      <c r="NEW285" s="3">
        <v>93205</v>
      </c>
      <c r="NEX285" s="3">
        <v>93205</v>
      </c>
      <c r="NEY285" s="3">
        <v>93205</v>
      </c>
      <c r="NEZ285" s="3">
        <v>93205</v>
      </c>
      <c r="NFA285" s="3">
        <v>93205</v>
      </c>
      <c r="NFB285" s="3">
        <v>93205</v>
      </c>
      <c r="NFC285" s="3">
        <v>93205</v>
      </c>
      <c r="NFD285" s="3">
        <v>93205</v>
      </c>
      <c r="NFE285" s="3">
        <v>93205</v>
      </c>
      <c r="NFF285" s="3">
        <v>93205</v>
      </c>
      <c r="NFG285" s="3">
        <v>93205</v>
      </c>
      <c r="NFH285" s="3">
        <v>93205</v>
      </c>
      <c r="NFI285" s="3">
        <v>93205</v>
      </c>
      <c r="NFJ285" s="3">
        <v>93205</v>
      </c>
      <c r="NFK285" s="3">
        <v>93205</v>
      </c>
      <c r="NFL285" s="3">
        <v>93205</v>
      </c>
      <c r="NFM285" s="3">
        <v>93205</v>
      </c>
      <c r="NFN285" s="3">
        <v>93205</v>
      </c>
      <c r="NFO285" s="3">
        <v>93205</v>
      </c>
      <c r="NFP285" s="3">
        <v>93205</v>
      </c>
      <c r="NFQ285" s="3">
        <v>93205</v>
      </c>
      <c r="NFR285" s="3">
        <v>93205</v>
      </c>
      <c r="NFS285" s="3">
        <v>93205</v>
      </c>
      <c r="NFT285" s="3">
        <v>93205</v>
      </c>
      <c r="NFU285" s="3">
        <v>93205</v>
      </c>
      <c r="NFV285" s="3">
        <v>93205</v>
      </c>
      <c r="NFW285" s="3">
        <v>93205</v>
      </c>
      <c r="NFX285" s="3">
        <v>93205</v>
      </c>
      <c r="NFY285" s="3">
        <v>93205</v>
      </c>
      <c r="NFZ285" s="3">
        <v>93205</v>
      </c>
      <c r="NGA285" s="3">
        <v>93205</v>
      </c>
      <c r="NGB285" s="3">
        <v>93205</v>
      </c>
      <c r="NGC285" s="3">
        <v>93205</v>
      </c>
      <c r="NGD285" s="3">
        <v>93205</v>
      </c>
      <c r="NGE285" s="3">
        <v>93205</v>
      </c>
      <c r="NGF285" s="3">
        <v>93205</v>
      </c>
      <c r="NGG285" s="3">
        <v>93205</v>
      </c>
      <c r="NGH285" s="3">
        <v>93205</v>
      </c>
      <c r="NGI285" s="3">
        <v>93205</v>
      </c>
      <c r="NGJ285" s="3">
        <v>93205</v>
      </c>
      <c r="NGK285" s="3">
        <v>93205</v>
      </c>
      <c r="NGL285" s="3">
        <v>93205</v>
      </c>
      <c r="NGM285" s="3">
        <v>93205</v>
      </c>
      <c r="NGN285" s="3">
        <v>93205</v>
      </c>
      <c r="NGO285" s="3">
        <v>93205</v>
      </c>
      <c r="NGP285" s="3">
        <v>93205</v>
      </c>
      <c r="NGQ285" s="3">
        <v>93205</v>
      </c>
      <c r="NGR285" s="3">
        <v>93205</v>
      </c>
      <c r="NGS285" s="3">
        <v>93205</v>
      </c>
      <c r="NGT285" s="3">
        <v>93205</v>
      </c>
      <c r="NGU285" s="3">
        <v>93205</v>
      </c>
      <c r="NGV285" s="3">
        <v>93205</v>
      </c>
      <c r="NGW285" s="3">
        <v>93205</v>
      </c>
      <c r="NGX285" s="3">
        <v>93205</v>
      </c>
      <c r="NGY285" s="3">
        <v>93205</v>
      </c>
      <c r="NGZ285" s="3">
        <v>93205</v>
      </c>
      <c r="NHA285" s="3">
        <v>93205</v>
      </c>
      <c r="NHB285" s="3">
        <v>93205</v>
      </c>
      <c r="NHC285" s="3">
        <v>93205</v>
      </c>
      <c r="NHD285" s="3">
        <v>93205</v>
      </c>
      <c r="NHE285" s="3">
        <v>93205</v>
      </c>
      <c r="NHF285" s="3">
        <v>93205</v>
      </c>
      <c r="NHG285" s="3">
        <v>93205</v>
      </c>
      <c r="NHH285" s="3">
        <v>93205</v>
      </c>
      <c r="NHI285" s="3">
        <v>93205</v>
      </c>
      <c r="NHJ285" s="3">
        <v>93205</v>
      </c>
      <c r="NHK285" s="3">
        <v>93205</v>
      </c>
      <c r="NHL285" s="3">
        <v>93205</v>
      </c>
      <c r="NHM285" s="3">
        <v>93205</v>
      </c>
      <c r="NHN285" s="3">
        <v>93205</v>
      </c>
      <c r="NHO285" s="3">
        <v>93205</v>
      </c>
      <c r="NHP285" s="3">
        <v>93205</v>
      </c>
      <c r="NHQ285" s="3">
        <v>93205</v>
      </c>
      <c r="NHR285" s="3">
        <v>93205</v>
      </c>
      <c r="NHS285" s="3">
        <v>93205</v>
      </c>
      <c r="NHT285" s="3">
        <v>93205</v>
      </c>
      <c r="NHU285" s="3">
        <v>93205</v>
      </c>
      <c r="NHV285" s="3">
        <v>93205</v>
      </c>
      <c r="NHW285" s="3">
        <v>93205</v>
      </c>
      <c r="NHX285" s="3">
        <v>93205</v>
      </c>
      <c r="NHY285" s="3">
        <v>93205</v>
      </c>
      <c r="NHZ285" s="3">
        <v>93205</v>
      </c>
      <c r="NIA285" s="3">
        <v>93205</v>
      </c>
      <c r="NIB285" s="3">
        <v>93205</v>
      </c>
      <c r="NIC285" s="3">
        <v>93205</v>
      </c>
      <c r="NID285" s="3">
        <v>93205</v>
      </c>
      <c r="NIE285" s="3">
        <v>93205</v>
      </c>
      <c r="NIF285" s="3">
        <v>93205</v>
      </c>
      <c r="NIG285" s="3">
        <v>93205</v>
      </c>
      <c r="NIH285" s="3">
        <v>93205</v>
      </c>
      <c r="NII285" s="3">
        <v>93205</v>
      </c>
      <c r="NIJ285" s="3">
        <v>93205</v>
      </c>
      <c r="NIK285" s="3">
        <v>93205</v>
      </c>
      <c r="NIL285" s="3">
        <v>93205</v>
      </c>
      <c r="NIM285" s="3">
        <v>93205</v>
      </c>
      <c r="NIN285" s="3">
        <v>93205</v>
      </c>
      <c r="NIO285" s="3">
        <v>93205</v>
      </c>
      <c r="NIP285" s="3">
        <v>93205</v>
      </c>
      <c r="NIQ285" s="3">
        <v>93205</v>
      </c>
      <c r="NIR285" s="3">
        <v>93205</v>
      </c>
      <c r="NIS285" s="3">
        <v>93205</v>
      </c>
      <c r="NIT285" s="3">
        <v>93205</v>
      </c>
      <c r="NIU285" s="3">
        <v>93205</v>
      </c>
      <c r="NIV285" s="3">
        <v>93205</v>
      </c>
      <c r="NIW285" s="3">
        <v>93205</v>
      </c>
      <c r="NIX285" s="3">
        <v>93205</v>
      </c>
      <c r="NIY285" s="3">
        <v>93205</v>
      </c>
      <c r="NIZ285" s="3">
        <v>93205</v>
      </c>
      <c r="NJA285" s="3">
        <v>93205</v>
      </c>
      <c r="NJB285" s="3">
        <v>93205</v>
      </c>
      <c r="NJC285" s="3">
        <v>93205</v>
      </c>
      <c r="NJD285" s="3">
        <v>93205</v>
      </c>
      <c r="NJE285" s="3">
        <v>93205</v>
      </c>
      <c r="NJF285" s="3">
        <v>93205</v>
      </c>
      <c r="NJG285" s="3">
        <v>93205</v>
      </c>
      <c r="NJH285" s="3">
        <v>93205</v>
      </c>
      <c r="NJI285" s="3">
        <v>93205</v>
      </c>
      <c r="NJJ285" s="3">
        <v>93205</v>
      </c>
      <c r="NJK285" s="3">
        <v>93205</v>
      </c>
      <c r="NJL285" s="3">
        <v>93205</v>
      </c>
      <c r="NJM285" s="3">
        <v>93205</v>
      </c>
      <c r="NJN285" s="3">
        <v>93205</v>
      </c>
      <c r="NJO285" s="3">
        <v>93205</v>
      </c>
      <c r="NJP285" s="3">
        <v>93205</v>
      </c>
      <c r="NJQ285" s="3">
        <v>93205</v>
      </c>
      <c r="NJR285" s="3">
        <v>93205</v>
      </c>
      <c r="NJS285" s="3">
        <v>93205</v>
      </c>
      <c r="NJT285" s="3">
        <v>93205</v>
      </c>
      <c r="NJU285" s="3">
        <v>93205</v>
      </c>
      <c r="NJV285" s="3">
        <v>93205</v>
      </c>
      <c r="NJW285" s="3">
        <v>93205</v>
      </c>
      <c r="NJX285" s="3">
        <v>93205</v>
      </c>
      <c r="NJY285" s="3">
        <v>93205</v>
      </c>
      <c r="NJZ285" s="3">
        <v>93205</v>
      </c>
      <c r="NKA285" s="3">
        <v>93205</v>
      </c>
      <c r="NKB285" s="3">
        <v>93205</v>
      </c>
      <c r="NKC285" s="3">
        <v>93205</v>
      </c>
      <c r="NKD285" s="3">
        <v>93205</v>
      </c>
      <c r="NKE285" s="3">
        <v>93205</v>
      </c>
      <c r="NKF285" s="3">
        <v>93205</v>
      </c>
      <c r="NKG285" s="3">
        <v>93205</v>
      </c>
      <c r="NKH285" s="3">
        <v>93205</v>
      </c>
      <c r="NKI285" s="3">
        <v>93205</v>
      </c>
      <c r="NKJ285" s="3">
        <v>93205</v>
      </c>
      <c r="NKK285" s="3">
        <v>93205</v>
      </c>
      <c r="NKL285" s="3">
        <v>93205</v>
      </c>
      <c r="NKM285" s="3">
        <v>93205</v>
      </c>
      <c r="NKN285" s="3">
        <v>93205</v>
      </c>
      <c r="NKO285" s="3">
        <v>93205</v>
      </c>
      <c r="NKP285" s="3">
        <v>93205</v>
      </c>
      <c r="NKQ285" s="3">
        <v>93205</v>
      </c>
      <c r="NKR285" s="3">
        <v>93205</v>
      </c>
      <c r="NKS285" s="3">
        <v>93205</v>
      </c>
      <c r="NKT285" s="3">
        <v>93205</v>
      </c>
      <c r="NKU285" s="3">
        <v>93205</v>
      </c>
      <c r="NKV285" s="3">
        <v>93205</v>
      </c>
      <c r="NKW285" s="3">
        <v>93205</v>
      </c>
      <c r="NKX285" s="3">
        <v>93205</v>
      </c>
      <c r="NKY285" s="3">
        <v>93205</v>
      </c>
      <c r="NKZ285" s="3">
        <v>93205</v>
      </c>
      <c r="NLA285" s="3">
        <v>93205</v>
      </c>
      <c r="NLB285" s="3">
        <v>93205</v>
      </c>
      <c r="NLC285" s="3">
        <v>93205</v>
      </c>
      <c r="NLD285" s="3">
        <v>93205</v>
      </c>
      <c r="NLE285" s="3">
        <v>93205</v>
      </c>
      <c r="NLF285" s="3">
        <v>93205</v>
      </c>
      <c r="NLG285" s="3">
        <v>93205</v>
      </c>
      <c r="NLH285" s="3">
        <v>93205</v>
      </c>
      <c r="NLI285" s="3">
        <v>93205</v>
      </c>
      <c r="NLJ285" s="3">
        <v>93205</v>
      </c>
      <c r="NLK285" s="3">
        <v>93205</v>
      </c>
      <c r="NLL285" s="3">
        <v>93205</v>
      </c>
      <c r="NLM285" s="3">
        <v>93205</v>
      </c>
      <c r="NLN285" s="3">
        <v>93205</v>
      </c>
      <c r="NLO285" s="3">
        <v>93205</v>
      </c>
      <c r="NLP285" s="3">
        <v>93205</v>
      </c>
      <c r="NLQ285" s="3">
        <v>93205</v>
      </c>
      <c r="NLR285" s="3">
        <v>93205</v>
      </c>
      <c r="NLS285" s="3">
        <v>93205</v>
      </c>
      <c r="NLT285" s="3">
        <v>93205</v>
      </c>
      <c r="NLU285" s="3">
        <v>93205</v>
      </c>
      <c r="NLV285" s="3">
        <v>93205</v>
      </c>
      <c r="NLW285" s="3">
        <v>93205</v>
      </c>
      <c r="NLX285" s="3">
        <v>93205</v>
      </c>
      <c r="NLY285" s="3">
        <v>93205</v>
      </c>
      <c r="NLZ285" s="3">
        <v>93205</v>
      </c>
      <c r="NMA285" s="3">
        <v>93205</v>
      </c>
      <c r="NMB285" s="3">
        <v>93205</v>
      </c>
      <c r="NMC285" s="3">
        <v>93205</v>
      </c>
      <c r="NMD285" s="3">
        <v>93205</v>
      </c>
      <c r="NME285" s="3">
        <v>93205</v>
      </c>
      <c r="NMF285" s="3">
        <v>93205</v>
      </c>
      <c r="NMG285" s="3">
        <v>93205</v>
      </c>
      <c r="NMH285" s="3">
        <v>93205</v>
      </c>
      <c r="NMI285" s="3">
        <v>93205</v>
      </c>
      <c r="NMJ285" s="3">
        <v>93205</v>
      </c>
      <c r="NMK285" s="3">
        <v>93205</v>
      </c>
      <c r="NML285" s="3">
        <v>93205</v>
      </c>
      <c r="NMM285" s="3">
        <v>93205</v>
      </c>
      <c r="NMN285" s="3">
        <v>93205</v>
      </c>
      <c r="NMO285" s="3">
        <v>93205</v>
      </c>
      <c r="NMP285" s="3">
        <v>93205</v>
      </c>
      <c r="NMQ285" s="3">
        <v>93205</v>
      </c>
      <c r="NMR285" s="3">
        <v>93205</v>
      </c>
      <c r="NMS285" s="3">
        <v>93205</v>
      </c>
      <c r="NMT285" s="3">
        <v>93205</v>
      </c>
      <c r="NMU285" s="3">
        <v>93205</v>
      </c>
      <c r="NMV285" s="3">
        <v>93205</v>
      </c>
      <c r="NMW285" s="3">
        <v>93205</v>
      </c>
      <c r="NMX285" s="3">
        <v>93205</v>
      </c>
      <c r="NMY285" s="3">
        <v>93205</v>
      </c>
      <c r="NMZ285" s="3">
        <v>93205</v>
      </c>
      <c r="NNA285" s="3">
        <v>93205</v>
      </c>
      <c r="NNB285" s="3">
        <v>93205</v>
      </c>
      <c r="NNC285" s="3">
        <v>93205</v>
      </c>
      <c r="NND285" s="3">
        <v>93205</v>
      </c>
      <c r="NNE285" s="3">
        <v>93205</v>
      </c>
      <c r="NNF285" s="3">
        <v>93205</v>
      </c>
      <c r="NNG285" s="3">
        <v>93205</v>
      </c>
      <c r="NNH285" s="3">
        <v>93205</v>
      </c>
      <c r="NNI285" s="3">
        <v>93205</v>
      </c>
      <c r="NNJ285" s="3">
        <v>93205</v>
      </c>
      <c r="NNK285" s="3">
        <v>93205</v>
      </c>
      <c r="NNL285" s="3">
        <v>93205</v>
      </c>
      <c r="NNM285" s="3">
        <v>93205</v>
      </c>
      <c r="NNN285" s="3">
        <v>93205</v>
      </c>
      <c r="NNO285" s="3">
        <v>93205</v>
      </c>
      <c r="NNP285" s="3">
        <v>93205</v>
      </c>
      <c r="NNQ285" s="3">
        <v>93205</v>
      </c>
      <c r="NNR285" s="3">
        <v>93205</v>
      </c>
      <c r="NNS285" s="3">
        <v>93205</v>
      </c>
      <c r="NNT285" s="3">
        <v>93205</v>
      </c>
      <c r="NNU285" s="3">
        <v>93205</v>
      </c>
      <c r="NNV285" s="3">
        <v>93205</v>
      </c>
      <c r="NNW285" s="3">
        <v>93205</v>
      </c>
      <c r="NNX285" s="3">
        <v>93205</v>
      </c>
      <c r="NNY285" s="3">
        <v>93205</v>
      </c>
      <c r="NNZ285" s="3">
        <v>93205</v>
      </c>
      <c r="NOA285" s="3">
        <v>93205</v>
      </c>
      <c r="NOB285" s="3">
        <v>93205</v>
      </c>
      <c r="NOC285" s="3">
        <v>93205</v>
      </c>
      <c r="NOD285" s="3">
        <v>93205</v>
      </c>
      <c r="NOE285" s="3">
        <v>93205</v>
      </c>
      <c r="NOF285" s="3">
        <v>93205</v>
      </c>
      <c r="NOG285" s="3">
        <v>93205</v>
      </c>
      <c r="NOH285" s="3">
        <v>93205</v>
      </c>
      <c r="NOI285" s="3">
        <v>93205</v>
      </c>
      <c r="NOJ285" s="3">
        <v>93205</v>
      </c>
      <c r="NOK285" s="3">
        <v>93205</v>
      </c>
      <c r="NOL285" s="3">
        <v>93205</v>
      </c>
      <c r="NOM285" s="3">
        <v>93205</v>
      </c>
      <c r="NON285" s="3">
        <v>93205</v>
      </c>
      <c r="NOO285" s="3">
        <v>93205</v>
      </c>
      <c r="NOP285" s="3">
        <v>93205</v>
      </c>
      <c r="NOQ285" s="3">
        <v>93205</v>
      </c>
      <c r="NOR285" s="3">
        <v>93205</v>
      </c>
      <c r="NOS285" s="3">
        <v>93205</v>
      </c>
      <c r="NOT285" s="3">
        <v>93205</v>
      </c>
      <c r="NOU285" s="3">
        <v>93205</v>
      </c>
      <c r="NOV285" s="3">
        <v>93205</v>
      </c>
      <c r="NOW285" s="3">
        <v>93205</v>
      </c>
      <c r="NOX285" s="3">
        <v>93205</v>
      </c>
      <c r="NOY285" s="3">
        <v>93205</v>
      </c>
      <c r="NOZ285" s="3">
        <v>93205</v>
      </c>
      <c r="NPA285" s="3">
        <v>93205</v>
      </c>
      <c r="NPB285" s="3">
        <v>93205</v>
      </c>
      <c r="NPC285" s="3">
        <v>93205</v>
      </c>
      <c r="NPD285" s="3">
        <v>93205</v>
      </c>
      <c r="NPE285" s="3">
        <v>93205</v>
      </c>
      <c r="NPF285" s="3">
        <v>93205</v>
      </c>
      <c r="NPG285" s="3">
        <v>93205</v>
      </c>
      <c r="NPH285" s="3">
        <v>93205</v>
      </c>
      <c r="NPI285" s="3">
        <v>93205</v>
      </c>
      <c r="NPJ285" s="3">
        <v>93205</v>
      </c>
      <c r="NPK285" s="3">
        <v>93205</v>
      </c>
      <c r="NPL285" s="3">
        <v>93205</v>
      </c>
      <c r="NPM285" s="3">
        <v>93205</v>
      </c>
      <c r="NPN285" s="3">
        <v>93205</v>
      </c>
      <c r="NPO285" s="3">
        <v>93205</v>
      </c>
      <c r="NPP285" s="3">
        <v>93205</v>
      </c>
      <c r="NPQ285" s="3">
        <v>93205</v>
      </c>
      <c r="NPR285" s="3">
        <v>93205</v>
      </c>
      <c r="NPS285" s="3">
        <v>93205</v>
      </c>
      <c r="NPT285" s="3">
        <v>93205</v>
      </c>
      <c r="NPU285" s="3">
        <v>93205</v>
      </c>
      <c r="NPV285" s="3">
        <v>93205</v>
      </c>
      <c r="NPW285" s="3">
        <v>93205</v>
      </c>
      <c r="NPX285" s="3">
        <v>93205</v>
      </c>
      <c r="NPY285" s="3">
        <v>93205</v>
      </c>
      <c r="NPZ285" s="3">
        <v>93205</v>
      </c>
      <c r="NQA285" s="3">
        <v>93205</v>
      </c>
      <c r="NQB285" s="3">
        <v>93205</v>
      </c>
      <c r="NQC285" s="3">
        <v>93205</v>
      </c>
      <c r="NQD285" s="3">
        <v>93205</v>
      </c>
      <c r="NQE285" s="3">
        <v>93205</v>
      </c>
      <c r="NQF285" s="3">
        <v>93205</v>
      </c>
      <c r="NQG285" s="3">
        <v>93205</v>
      </c>
      <c r="NQH285" s="3">
        <v>93205</v>
      </c>
      <c r="NQI285" s="3">
        <v>93205</v>
      </c>
      <c r="NQJ285" s="3">
        <v>93205</v>
      </c>
      <c r="NQK285" s="3">
        <v>93205</v>
      </c>
      <c r="NQL285" s="3">
        <v>93205</v>
      </c>
      <c r="NQM285" s="3">
        <v>93205</v>
      </c>
      <c r="NQN285" s="3">
        <v>93205</v>
      </c>
      <c r="NQO285" s="3">
        <v>93205</v>
      </c>
      <c r="NQP285" s="3">
        <v>93205</v>
      </c>
      <c r="NQQ285" s="3">
        <v>93205</v>
      </c>
      <c r="NQR285" s="3">
        <v>93205</v>
      </c>
      <c r="NQS285" s="3">
        <v>93205</v>
      </c>
      <c r="NQT285" s="3">
        <v>93205</v>
      </c>
      <c r="NQU285" s="3">
        <v>93205</v>
      </c>
      <c r="NQV285" s="3">
        <v>93205</v>
      </c>
      <c r="NQW285" s="3">
        <v>93205</v>
      </c>
      <c r="NQX285" s="3">
        <v>93205</v>
      </c>
      <c r="NQY285" s="3">
        <v>93205</v>
      </c>
      <c r="NQZ285" s="3">
        <v>93205</v>
      </c>
      <c r="NRA285" s="3">
        <v>93205</v>
      </c>
      <c r="NRB285" s="3">
        <v>93205</v>
      </c>
      <c r="NRC285" s="3">
        <v>93205</v>
      </c>
      <c r="NRD285" s="3">
        <v>93205</v>
      </c>
      <c r="NRE285" s="3">
        <v>93205</v>
      </c>
      <c r="NRF285" s="3">
        <v>93205</v>
      </c>
      <c r="NRG285" s="3">
        <v>93205</v>
      </c>
      <c r="NRH285" s="3">
        <v>93205</v>
      </c>
      <c r="NRI285" s="3">
        <v>93205</v>
      </c>
      <c r="NRJ285" s="3">
        <v>93205</v>
      </c>
      <c r="NRK285" s="3">
        <v>93205</v>
      </c>
      <c r="NRL285" s="3">
        <v>93205</v>
      </c>
      <c r="NRM285" s="3">
        <v>93205</v>
      </c>
      <c r="NRN285" s="3">
        <v>93205</v>
      </c>
      <c r="NRO285" s="3">
        <v>93205</v>
      </c>
      <c r="NRP285" s="3">
        <v>93205</v>
      </c>
      <c r="NRQ285" s="3">
        <v>93205</v>
      </c>
      <c r="NRR285" s="3">
        <v>93205</v>
      </c>
      <c r="NRS285" s="3">
        <v>93205</v>
      </c>
      <c r="NRT285" s="3">
        <v>93205</v>
      </c>
      <c r="NRU285" s="3">
        <v>93205</v>
      </c>
      <c r="NRV285" s="3">
        <v>93205</v>
      </c>
      <c r="NRW285" s="3">
        <v>93205</v>
      </c>
      <c r="NRX285" s="3">
        <v>93205</v>
      </c>
      <c r="NRY285" s="3">
        <v>93205</v>
      </c>
      <c r="NRZ285" s="3">
        <v>93205</v>
      </c>
      <c r="NSA285" s="3">
        <v>93205</v>
      </c>
      <c r="NSB285" s="3">
        <v>93205</v>
      </c>
      <c r="NSC285" s="3">
        <v>93205</v>
      </c>
      <c r="NSD285" s="3">
        <v>93205</v>
      </c>
      <c r="NSE285" s="3">
        <v>93205</v>
      </c>
      <c r="NSF285" s="3">
        <v>93205</v>
      </c>
      <c r="NSG285" s="3">
        <v>93205</v>
      </c>
      <c r="NSH285" s="3">
        <v>93205</v>
      </c>
      <c r="NSI285" s="3">
        <v>93205</v>
      </c>
      <c r="NSJ285" s="3">
        <v>93205</v>
      </c>
      <c r="NSK285" s="3">
        <v>93205</v>
      </c>
      <c r="NSL285" s="3">
        <v>93205</v>
      </c>
      <c r="NSM285" s="3">
        <v>93205</v>
      </c>
      <c r="NSN285" s="3">
        <v>93205</v>
      </c>
      <c r="NSO285" s="3">
        <v>93205</v>
      </c>
      <c r="NSP285" s="3">
        <v>93205</v>
      </c>
      <c r="NSQ285" s="3">
        <v>93205</v>
      </c>
      <c r="NSR285" s="3">
        <v>93205</v>
      </c>
      <c r="NSS285" s="3">
        <v>93205</v>
      </c>
      <c r="NST285" s="3">
        <v>93205</v>
      </c>
      <c r="NSU285" s="3">
        <v>93205</v>
      </c>
      <c r="NSV285" s="3">
        <v>93205</v>
      </c>
      <c r="NSW285" s="3">
        <v>93205</v>
      </c>
      <c r="NSX285" s="3">
        <v>93205</v>
      </c>
      <c r="NSY285" s="3">
        <v>93205</v>
      </c>
      <c r="NSZ285" s="3">
        <v>93205</v>
      </c>
      <c r="NTA285" s="3">
        <v>93205</v>
      </c>
      <c r="NTB285" s="3">
        <v>93205</v>
      </c>
      <c r="NTC285" s="3">
        <v>93205</v>
      </c>
      <c r="NTD285" s="3">
        <v>93205</v>
      </c>
      <c r="NTE285" s="3">
        <v>93205</v>
      </c>
      <c r="NTF285" s="3">
        <v>93205</v>
      </c>
      <c r="NTG285" s="3">
        <v>93205</v>
      </c>
      <c r="NTH285" s="3">
        <v>93205</v>
      </c>
      <c r="NTI285" s="3">
        <v>93205</v>
      </c>
      <c r="NTJ285" s="3">
        <v>93205</v>
      </c>
      <c r="NTK285" s="3">
        <v>93205</v>
      </c>
      <c r="NTL285" s="3">
        <v>93205</v>
      </c>
      <c r="NTM285" s="3">
        <v>93205</v>
      </c>
      <c r="NTN285" s="3">
        <v>93205</v>
      </c>
      <c r="NTO285" s="3">
        <v>93205</v>
      </c>
      <c r="NTP285" s="3">
        <v>93205</v>
      </c>
      <c r="NTQ285" s="3">
        <v>93205</v>
      </c>
      <c r="NTR285" s="3">
        <v>93205</v>
      </c>
      <c r="NTS285" s="3">
        <v>93205</v>
      </c>
      <c r="NTT285" s="3">
        <v>93205</v>
      </c>
      <c r="NTU285" s="3">
        <v>93205</v>
      </c>
      <c r="NTV285" s="3">
        <v>93205</v>
      </c>
      <c r="NTW285" s="3">
        <v>93205</v>
      </c>
      <c r="NTX285" s="3">
        <v>93205</v>
      </c>
      <c r="NTY285" s="3">
        <v>93205</v>
      </c>
      <c r="NTZ285" s="3">
        <v>93205</v>
      </c>
      <c r="NUA285" s="3">
        <v>93205</v>
      </c>
      <c r="NUB285" s="3">
        <v>93205</v>
      </c>
      <c r="NUC285" s="3">
        <v>93205</v>
      </c>
      <c r="NUD285" s="3">
        <v>93205</v>
      </c>
      <c r="NUE285" s="3">
        <v>93205</v>
      </c>
      <c r="NUF285" s="3">
        <v>93205</v>
      </c>
      <c r="NUG285" s="3">
        <v>93205</v>
      </c>
      <c r="NUH285" s="3">
        <v>93205</v>
      </c>
      <c r="NUI285" s="3">
        <v>93205</v>
      </c>
      <c r="NUJ285" s="3">
        <v>93205</v>
      </c>
      <c r="NUK285" s="3">
        <v>93205</v>
      </c>
      <c r="NUL285" s="3">
        <v>93205</v>
      </c>
      <c r="NUM285" s="3">
        <v>93205</v>
      </c>
      <c r="NUN285" s="3">
        <v>93205</v>
      </c>
      <c r="NUO285" s="3">
        <v>93205</v>
      </c>
      <c r="NUP285" s="3">
        <v>93205</v>
      </c>
      <c r="NUQ285" s="3">
        <v>93205</v>
      </c>
      <c r="NUR285" s="3">
        <v>93205</v>
      </c>
      <c r="NUS285" s="3">
        <v>93205</v>
      </c>
      <c r="NUT285" s="3">
        <v>93205</v>
      </c>
      <c r="NUU285" s="3">
        <v>93205</v>
      </c>
      <c r="NUV285" s="3">
        <v>93205</v>
      </c>
      <c r="NUW285" s="3">
        <v>93205</v>
      </c>
      <c r="NUX285" s="3">
        <v>93205</v>
      </c>
      <c r="NUY285" s="3">
        <v>93205</v>
      </c>
      <c r="NUZ285" s="3">
        <v>93205</v>
      </c>
      <c r="NVA285" s="3">
        <v>93205</v>
      </c>
      <c r="NVB285" s="3">
        <v>93205</v>
      </c>
      <c r="NVC285" s="3">
        <v>93205</v>
      </c>
      <c r="NVD285" s="3">
        <v>93205</v>
      </c>
      <c r="NVE285" s="3">
        <v>93205</v>
      </c>
      <c r="NVF285" s="3">
        <v>93205</v>
      </c>
      <c r="NVG285" s="3">
        <v>93205</v>
      </c>
      <c r="NVH285" s="3">
        <v>93205</v>
      </c>
      <c r="NVI285" s="3">
        <v>93205</v>
      </c>
      <c r="NVJ285" s="3">
        <v>93205</v>
      </c>
      <c r="NVK285" s="3">
        <v>93205</v>
      </c>
      <c r="NVL285" s="3">
        <v>93205</v>
      </c>
      <c r="NVM285" s="3">
        <v>93205</v>
      </c>
      <c r="NVN285" s="3">
        <v>93205</v>
      </c>
      <c r="NVO285" s="3">
        <v>93205</v>
      </c>
      <c r="NVP285" s="3">
        <v>93205</v>
      </c>
      <c r="NVQ285" s="3">
        <v>93205</v>
      </c>
      <c r="NVR285" s="3">
        <v>93205</v>
      </c>
      <c r="NVS285" s="3">
        <v>93205</v>
      </c>
      <c r="NVT285" s="3">
        <v>93205</v>
      </c>
      <c r="NVU285" s="3">
        <v>93205</v>
      </c>
      <c r="NVV285" s="3">
        <v>93205</v>
      </c>
      <c r="NVW285" s="3">
        <v>93205</v>
      </c>
      <c r="NVX285" s="3">
        <v>93205</v>
      </c>
      <c r="NVY285" s="3">
        <v>93205</v>
      </c>
      <c r="NVZ285" s="3">
        <v>93205</v>
      </c>
      <c r="NWA285" s="3">
        <v>93205</v>
      </c>
      <c r="NWB285" s="3">
        <v>93205</v>
      </c>
      <c r="NWC285" s="3">
        <v>93205</v>
      </c>
      <c r="NWD285" s="3">
        <v>93205</v>
      </c>
      <c r="NWE285" s="3">
        <v>93205</v>
      </c>
      <c r="NWF285" s="3">
        <v>93205</v>
      </c>
      <c r="NWG285" s="3">
        <v>93205</v>
      </c>
      <c r="NWH285" s="3">
        <v>93205</v>
      </c>
      <c r="NWI285" s="3">
        <v>93205</v>
      </c>
      <c r="NWJ285" s="3">
        <v>93205</v>
      </c>
      <c r="NWK285" s="3">
        <v>93205</v>
      </c>
      <c r="NWL285" s="3">
        <v>93205</v>
      </c>
      <c r="NWM285" s="3">
        <v>93205</v>
      </c>
      <c r="NWN285" s="3">
        <v>93205</v>
      </c>
      <c r="NWO285" s="3">
        <v>93205</v>
      </c>
      <c r="NWP285" s="3">
        <v>93205</v>
      </c>
      <c r="NWQ285" s="3">
        <v>93205</v>
      </c>
      <c r="NWR285" s="3">
        <v>93205</v>
      </c>
      <c r="NWS285" s="3">
        <v>93205</v>
      </c>
      <c r="NWT285" s="3">
        <v>93205</v>
      </c>
      <c r="NWU285" s="3">
        <v>93205</v>
      </c>
      <c r="NWV285" s="3">
        <v>93205</v>
      </c>
      <c r="NWW285" s="3">
        <v>93205</v>
      </c>
      <c r="NWX285" s="3">
        <v>93205</v>
      </c>
      <c r="NWY285" s="3">
        <v>93205</v>
      </c>
      <c r="NWZ285" s="3">
        <v>93205</v>
      </c>
      <c r="NXA285" s="3">
        <v>93205</v>
      </c>
      <c r="NXB285" s="3">
        <v>93205</v>
      </c>
      <c r="NXC285" s="3">
        <v>93205</v>
      </c>
      <c r="NXD285" s="3">
        <v>93205</v>
      </c>
      <c r="NXE285" s="3">
        <v>93205</v>
      </c>
      <c r="NXF285" s="3">
        <v>93205</v>
      </c>
      <c r="NXG285" s="3">
        <v>93205</v>
      </c>
      <c r="NXH285" s="3">
        <v>93205</v>
      </c>
      <c r="NXI285" s="3">
        <v>93205</v>
      </c>
      <c r="NXJ285" s="3">
        <v>93205</v>
      </c>
      <c r="NXK285" s="3">
        <v>93205</v>
      </c>
      <c r="NXL285" s="3">
        <v>93205</v>
      </c>
      <c r="NXM285" s="3">
        <v>93205</v>
      </c>
      <c r="NXN285" s="3">
        <v>93205</v>
      </c>
      <c r="NXO285" s="3">
        <v>93205</v>
      </c>
      <c r="NXP285" s="3">
        <v>93205</v>
      </c>
      <c r="NXQ285" s="3">
        <v>93205</v>
      </c>
      <c r="NXR285" s="3">
        <v>93205</v>
      </c>
      <c r="NXS285" s="3">
        <v>93205</v>
      </c>
      <c r="NXT285" s="3">
        <v>93205</v>
      </c>
      <c r="NXU285" s="3">
        <v>93205</v>
      </c>
      <c r="NXV285" s="3">
        <v>93205</v>
      </c>
      <c r="NXW285" s="3">
        <v>93205</v>
      </c>
      <c r="NXX285" s="3">
        <v>93205</v>
      </c>
      <c r="NXY285" s="3">
        <v>93205</v>
      </c>
      <c r="NXZ285" s="3">
        <v>93205</v>
      </c>
      <c r="NYA285" s="3">
        <v>93205</v>
      </c>
      <c r="NYB285" s="3">
        <v>93205</v>
      </c>
      <c r="NYC285" s="3">
        <v>93205</v>
      </c>
      <c r="NYD285" s="3">
        <v>93205</v>
      </c>
      <c r="NYE285" s="3">
        <v>93205</v>
      </c>
      <c r="NYF285" s="3">
        <v>93205</v>
      </c>
      <c r="NYG285" s="3">
        <v>93205</v>
      </c>
      <c r="NYH285" s="3">
        <v>93205</v>
      </c>
      <c r="NYI285" s="3">
        <v>93205</v>
      </c>
      <c r="NYJ285" s="3">
        <v>93205</v>
      </c>
      <c r="NYK285" s="3">
        <v>93205</v>
      </c>
      <c r="NYL285" s="3">
        <v>93205</v>
      </c>
      <c r="NYM285" s="3">
        <v>93205</v>
      </c>
      <c r="NYN285" s="3">
        <v>93205</v>
      </c>
      <c r="NYO285" s="3">
        <v>93205</v>
      </c>
      <c r="NYP285" s="3">
        <v>93205</v>
      </c>
      <c r="NYQ285" s="3">
        <v>93205</v>
      </c>
      <c r="NYR285" s="3">
        <v>93205</v>
      </c>
      <c r="NYS285" s="3">
        <v>93205</v>
      </c>
      <c r="NYT285" s="3">
        <v>93205</v>
      </c>
      <c r="NYU285" s="3">
        <v>93205</v>
      </c>
      <c r="NYV285" s="3">
        <v>93205</v>
      </c>
      <c r="NYW285" s="3">
        <v>93205</v>
      </c>
      <c r="NYX285" s="3">
        <v>93205</v>
      </c>
      <c r="NYY285" s="3">
        <v>93205</v>
      </c>
      <c r="NYZ285" s="3">
        <v>93205</v>
      </c>
      <c r="NZA285" s="3">
        <v>93205</v>
      </c>
      <c r="NZB285" s="3">
        <v>93205</v>
      </c>
      <c r="NZC285" s="3">
        <v>93205</v>
      </c>
      <c r="NZD285" s="3">
        <v>93205</v>
      </c>
      <c r="NZE285" s="3">
        <v>93205</v>
      </c>
      <c r="NZF285" s="3">
        <v>93205</v>
      </c>
      <c r="NZG285" s="3">
        <v>93205</v>
      </c>
      <c r="NZH285" s="3">
        <v>93205</v>
      </c>
      <c r="NZI285" s="3">
        <v>93205</v>
      </c>
      <c r="NZJ285" s="3">
        <v>93205</v>
      </c>
      <c r="NZK285" s="3">
        <v>93205</v>
      </c>
      <c r="NZL285" s="3">
        <v>93205</v>
      </c>
      <c r="NZM285" s="3">
        <v>93205</v>
      </c>
      <c r="NZN285" s="3">
        <v>93205</v>
      </c>
      <c r="NZO285" s="3">
        <v>93205</v>
      </c>
      <c r="NZP285" s="3">
        <v>93205</v>
      </c>
      <c r="NZQ285" s="3">
        <v>93205</v>
      </c>
      <c r="NZR285" s="3">
        <v>93205</v>
      </c>
      <c r="NZS285" s="3">
        <v>93205</v>
      </c>
      <c r="NZT285" s="3">
        <v>93205</v>
      </c>
      <c r="NZU285" s="3">
        <v>93205</v>
      </c>
      <c r="NZV285" s="3">
        <v>93205</v>
      </c>
      <c r="NZW285" s="3">
        <v>93205</v>
      </c>
      <c r="NZX285" s="3">
        <v>93205</v>
      </c>
      <c r="NZY285" s="3">
        <v>93205</v>
      </c>
      <c r="NZZ285" s="3">
        <v>93205</v>
      </c>
      <c r="OAA285" s="3">
        <v>93205</v>
      </c>
      <c r="OAB285" s="3">
        <v>93205</v>
      </c>
      <c r="OAC285" s="3">
        <v>93205</v>
      </c>
      <c r="OAD285" s="3">
        <v>93205</v>
      </c>
      <c r="OAE285" s="3">
        <v>93205</v>
      </c>
      <c r="OAF285" s="3">
        <v>93205</v>
      </c>
      <c r="OAG285" s="3">
        <v>93205</v>
      </c>
      <c r="OAH285" s="3">
        <v>93205</v>
      </c>
      <c r="OAI285" s="3">
        <v>93205</v>
      </c>
      <c r="OAJ285" s="3">
        <v>93205</v>
      </c>
      <c r="OAK285" s="3">
        <v>93205</v>
      </c>
      <c r="OAL285" s="3">
        <v>93205</v>
      </c>
      <c r="OAM285" s="3">
        <v>93205</v>
      </c>
      <c r="OAN285" s="3">
        <v>93205</v>
      </c>
      <c r="OAO285" s="3">
        <v>93205</v>
      </c>
      <c r="OAP285" s="3">
        <v>93205</v>
      </c>
      <c r="OAQ285" s="3">
        <v>93205</v>
      </c>
      <c r="OAR285" s="3">
        <v>93205</v>
      </c>
      <c r="OAS285" s="3">
        <v>93205</v>
      </c>
      <c r="OAT285" s="3">
        <v>93205</v>
      </c>
      <c r="OAU285" s="3">
        <v>93205</v>
      </c>
      <c r="OAV285" s="3">
        <v>93205</v>
      </c>
      <c r="OAW285" s="3">
        <v>93205</v>
      </c>
      <c r="OAX285" s="3">
        <v>93205</v>
      </c>
      <c r="OAY285" s="3">
        <v>93205</v>
      </c>
      <c r="OAZ285" s="3">
        <v>93205</v>
      </c>
      <c r="OBA285" s="3">
        <v>93205</v>
      </c>
      <c r="OBB285" s="3">
        <v>93205</v>
      </c>
      <c r="OBC285" s="3">
        <v>93205</v>
      </c>
      <c r="OBD285" s="3">
        <v>93205</v>
      </c>
      <c r="OBE285" s="3">
        <v>93205</v>
      </c>
      <c r="OBF285" s="3">
        <v>93205</v>
      </c>
      <c r="OBG285" s="3">
        <v>93205</v>
      </c>
      <c r="OBH285" s="3">
        <v>93205</v>
      </c>
      <c r="OBI285" s="3">
        <v>93205</v>
      </c>
      <c r="OBJ285" s="3">
        <v>93205</v>
      </c>
      <c r="OBK285" s="3">
        <v>93205</v>
      </c>
      <c r="OBL285" s="3">
        <v>93205</v>
      </c>
      <c r="OBM285" s="3">
        <v>93205</v>
      </c>
      <c r="OBN285" s="3">
        <v>93205</v>
      </c>
      <c r="OBO285" s="3">
        <v>93205</v>
      </c>
      <c r="OBP285" s="3">
        <v>93205</v>
      </c>
      <c r="OBQ285" s="3">
        <v>93205</v>
      </c>
      <c r="OBR285" s="3">
        <v>93205</v>
      </c>
      <c r="OBS285" s="3">
        <v>93205</v>
      </c>
      <c r="OBT285" s="3">
        <v>93205</v>
      </c>
      <c r="OBU285" s="3">
        <v>93205</v>
      </c>
      <c r="OBV285" s="3">
        <v>93205</v>
      </c>
      <c r="OBW285" s="3">
        <v>93205</v>
      </c>
      <c r="OBX285" s="3">
        <v>93205</v>
      </c>
      <c r="OBY285" s="3">
        <v>93205</v>
      </c>
      <c r="OBZ285" s="3">
        <v>93205</v>
      </c>
      <c r="OCA285" s="3">
        <v>93205</v>
      </c>
      <c r="OCB285" s="3">
        <v>93205</v>
      </c>
      <c r="OCC285" s="3">
        <v>93205</v>
      </c>
      <c r="OCD285" s="3">
        <v>93205</v>
      </c>
      <c r="OCE285" s="3">
        <v>93205</v>
      </c>
      <c r="OCF285" s="3">
        <v>93205</v>
      </c>
      <c r="OCG285" s="3">
        <v>93205</v>
      </c>
      <c r="OCH285" s="3">
        <v>93205</v>
      </c>
      <c r="OCI285" s="3">
        <v>93205</v>
      </c>
      <c r="OCJ285" s="3">
        <v>93205</v>
      </c>
      <c r="OCK285" s="3">
        <v>93205</v>
      </c>
      <c r="OCL285" s="3">
        <v>93205</v>
      </c>
      <c r="OCM285" s="3">
        <v>93205</v>
      </c>
      <c r="OCN285" s="3">
        <v>93205</v>
      </c>
      <c r="OCO285" s="3">
        <v>93205</v>
      </c>
      <c r="OCP285" s="3">
        <v>93205</v>
      </c>
      <c r="OCQ285" s="3">
        <v>93205</v>
      </c>
      <c r="OCR285" s="3">
        <v>93205</v>
      </c>
      <c r="OCS285" s="3">
        <v>93205</v>
      </c>
      <c r="OCT285" s="3">
        <v>93205</v>
      </c>
      <c r="OCU285" s="3">
        <v>93205</v>
      </c>
      <c r="OCV285" s="3">
        <v>93205</v>
      </c>
      <c r="OCW285" s="3">
        <v>93205</v>
      </c>
      <c r="OCX285" s="3">
        <v>93205</v>
      </c>
      <c r="OCY285" s="3">
        <v>93205</v>
      </c>
      <c r="OCZ285" s="3">
        <v>93205</v>
      </c>
      <c r="ODA285" s="3">
        <v>93205</v>
      </c>
      <c r="ODB285" s="3">
        <v>93205</v>
      </c>
      <c r="ODC285" s="3">
        <v>93205</v>
      </c>
      <c r="ODD285" s="3">
        <v>93205</v>
      </c>
      <c r="ODE285" s="3">
        <v>93205</v>
      </c>
      <c r="ODF285" s="3">
        <v>93205</v>
      </c>
      <c r="ODG285" s="3">
        <v>93205</v>
      </c>
      <c r="ODH285" s="3">
        <v>93205</v>
      </c>
      <c r="ODI285" s="3">
        <v>93205</v>
      </c>
      <c r="ODJ285" s="3">
        <v>93205</v>
      </c>
      <c r="ODK285" s="3">
        <v>93205</v>
      </c>
      <c r="ODL285" s="3">
        <v>93205</v>
      </c>
      <c r="ODM285" s="3">
        <v>93205</v>
      </c>
      <c r="ODN285" s="3">
        <v>93205</v>
      </c>
      <c r="ODO285" s="3">
        <v>93205</v>
      </c>
      <c r="ODP285" s="3">
        <v>93205</v>
      </c>
      <c r="ODQ285" s="3">
        <v>93205</v>
      </c>
      <c r="ODR285" s="3">
        <v>93205</v>
      </c>
      <c r="ODS285" s="3">
        <v>93205</v>
      </c>
      <c r="ODT285" s="3">
        <v>93205</v>
      </c>
      <c r="ODU285" s="3">
        <v>93205</v>
      </c>
      <c r="ODV285" s="3">
        <v>93205</v>
      </c>
      <c r="ODW285" s="3">
        <v>93205</v>
      </c>
      <c r="ODX285" s="3">
        <v>93205</v>
      </c>
      <c r="ODY285" s="3">
        <v>93205</v>
      </c>
      <c r="ODZ285" s="3">
        <v>93205</v>
      </c>
      <c r="OEA285" s="3">
        <v>93205</v>
      </c>
      <c r="OEB285" s="3">
        <v>93205</v>
      </c>
      <c r="OEC285" s="3">
        <v>93205</v>
      </c>
      <c r="OED285" s="3">
        <v>93205</v>
      </c>
      <c r="OEE285" s="3">
        <v>93205</v>
      </c>
      <c r="OEF285" s="3">
        <v>93205</v>
      </c>
      <c r="OEG285" s="3">
        <v>93205</v>
      </c>
      <c r="OEH285" s="3">
        <v>93205</v>
      </c>
      <c r="OEI285" s="3">
        <v>93205</v>
      </c>
      <c r="OEJ285" s="3">
        <v>93205</v>
      </c>
      <c r="OEK285" s="3">
        <v>93205</v>
      </c>
      <c r="OEL285" s="3">
        <v>93205</v>
      </c>
      <c r="OEM285" s="3">
        <v>93205</v>
      </c>
      <c r="OEN285" s="3">
        <v>93205</v>
      </c>
      <c r="OEO285" s="3">
        <v>93205</v>
      </c>
      <c r="OEP285" s="3">
        <v>93205</v>
      </c>
      <c r="OEQ285" s="3">
        <v>93205</v>
      </c>
      <c r="OER285" s="3">
        <v>93205</v>
      </c>
      <c r="OES285" s="3">
        <v>93205</v>
      </c>
      <c r="OET285" s="3">
        <v>93205</v>
      </c>
      <c r="OEU285" s="3">
        <v>93205</v>
      </c>
      <c r="OEV285" s="3">
        <v>93205</v>
      </c>
      <c r="OEW285" s="3">
        <v>93205</v>
      </c>
      <c r="OEX285" s="3">
        <v>93205</v>
      </c>
      <c r="OEY285" s="3">
        <v>93205</v>
      </c>
      <c r="OEZ285" s="3">
        <v>93205</v>
      </c>
      <c r="OFA285" s="3">
        <v>93205</v>
      </c>
      <c r="OFB285" s="3">
        <v>93205</v>
      </c>
      <c r="OFC285" s="3">
        <v>93205</v>
      </c>
      <c r="OFD285" s="3">
        <v>93205</v>
      </c>
      <c r="OFE285" s="3">
        <v>93205</v>
      </c>
      <c r="OFF285" s="3">
        <v>93205</v>
      </c>
      <c r="OFG285" s="3">
        <v>93205</v>
      </c>
      <c r="OFH285" s="3">
        <v>93205</v>
      </c>
      <c r="OFI285" s="3">
        <v>93205</v>
      </c>
      <c r="OFJ285" s="3">
        <v>93205</v>
      </c>
      <c r="OFK285" s="3">
        <v>93205</v>
      </c>
      <c r="OFL285" s="3">
        <v>93205</v>
      </c>
      <c r="OFM285" s="3">
        <v>93205</v>
      </c>
      <c r="OFN285" s="3">
        <v>93205</v>
      </c>
      <c r="OFO285" s="3">
        <v>93205</v>
      </c>
      <c r="OFP285" s="3">
        <v>93205</v>
      </c>
      <c r="OFQ285" s="3">
        <v>93205</v>
      </c>
      <c r="OFR285" s="3">
        <v>93205</v>
      </c>
      <c r="OFS285" s="3">
        <v>93205</v>
      </c>
      <c r="OFT285" s="3">
        <v>93205</v>
      </c>
      <c r="OFU285" s="3">
        <v>93205</v>
      </c>
      <c r="OFV285" s="3">
        <v>93205</v>
      </c>
      <c r="OFW285" s="3">
        <v>93205</v>
      </c>
      <c r="OFX285" s="3">
        <v>93205</v>
      </c>
      <c r="OFY285" s="3">
        <v>93205</v>
      </c>
      <c r="OFZ285" s="3">
        <v>93205</v>
      </c>
      <c r="OGA285" s="3">
        <v>93205</v>
      </c>
      <c r="OGB285" s="3">
        <v>93205</v>
      </c>
      <c r="OGC285" s="3">
        <v>93205</v>
      </c>
      <c r="OGD285" s="3">
        <v>93205</v>
      </c>
      <c r="OGE285" s="3">
        <v>93205</v>
      </c>
      <c r="OGF285" s="3">
        <v>93205</v>
      </c>
      <c r="OGG285" s="3">
        <v>93205</v>
      </c>
      <c r="OGH285" s="3">
        <v>93205</v>
      </c>
      <c r="OGI285" s="3">
        <v>93205</v>
      </c>
      <c r="OGJ285" s="3">
        <v>93205</v>
      </c>
      <c r="OGK285" s="3">
        <v>93205</v>
      </c>
      <c r="OGL285" s="3">
        <v>93205</v>
      </c>
      <c r="OGM285" s="3">
        <v>93205</v>
      </c>
      <c r="OGN285" s="3">
        <v>93205</v>
      </c>
      <c r="OGO285" s="3">
        <v>93205</v>
      </c>
      <c r="OGP285" s="3">
        <v>93205</v>
      </c>
      <c r="OGQ285" s="3">
        <v>93205</v>
      </c>
      <c r="OGR285" s="3">
        <v>93205</v>
      </c>
      <c r="OGS285" s="3">
        <v>93205</v>
      </c>
      <c r="OGT285" s="3">
        <v>93205</v>
      </c>
      <c r="OGU285" s="3">
        <v>93205</v>
      </c>
      <c r="OGV285" s="3">
        <v>93205</v>
      </c>
      <c r="OGW285" s="3">
        <v>93205</v>
      </c>
      <c r="OGX285" s="3">
        <v>93205</v>
      </c>
      <c r="OGY285" s="3">
        <v>93205</v>
      </c>
      <c r="OGZ285" s="3">
        <v>93205</v>
      </c>
      <c r="OHA285" s="3">
        <v>93205</v>
      </c>
      <c r="OHB285" s="3">
        <v>93205</v>
      </c>
      <c r="OHC285" s="3">
        <v>93205</v>
      </c>
      <c r="OHD285" s="3">
        <v>93205</v>
      </c>
      <c r="OHE285" s="3">
        <v>93205</v>
      </c>
      <c r="OHF285" s="3">
        <v>93205</v>
      </c>
      <c r="OHG285" s="3">
        <v>93205</v>
      </c>
      <c r="OHH285" s="3">
        <v>93205</v>
      </c>
      <c r="OHI285" s="3">
        <v>93205</v>
      </c>
      <c r="OHJ285" s="3">
        <v>93205</v>
      </c>
      <c r="OHK285" s="3">
        <v>93205</v>
      </c>
      <c r="OHL285" s="3">
        <v>93205</v>
      </c>
      <c r="OHM285" s="3">
        <v>93205</v>
      </c>
      <c r="OHN285" s="3">
        <v>93205</v>
      </c>
      <c r="OHO285" s="3">
        <v>93205</v>
      </c>
      <c r="OHP285" s="3">
        <v>93205</v>
      </c>
      <c r="OHQ285" s="3">
        <v>93205</v>
      </c>
      <c r="OHR285" s="3">
        <v>93205</v>
      </c>
      <c r="OHS285" s="3">
        <v>93205</v>
      </c>
      <c r="OHT285" s="3">
        <v>93205</v>
      </c>
      <c r="OHU285" s="3">
        <v>93205</v>
      </c>
      <c r="OHV285" s="3">
        <v>93205</v>
      </c>
      <c r="OHW285" s="3">
        <v>93205</v>
      </c>
      <c r="OHX285" s="3">
        <v>93205</v>
      </c>
      <c r="OHY285" s="3">
        <v>93205</v>
      </c>
      <c r="OHZ285" s="3">
        <v>93205</v>
      </c>
      <c r="OIA285" s="3">
        <v>93205</v>
      </c>
      <c r="OIB285" s="3">
        <v>93205</v>
      </c>
      <c r="OIC285" s="3">
        <v>93205</v>
      </c>
      <c r="OID285" s="3">
        <v>93205</v>
      </c>
      <c r="OIE285" s="3">
        <v>93205</v>
      </c>
      <c r="OIF285" s="3">
        <v>93205</v>
      </c>
      <c r="OIG285" s="3">
        <v>93205</v>
      </c>
      <c r="OIH285" s="3">
        <v>93205</v>
      </c>
      <c r="OII285" s="3">
        <v>93205</v>
      </c>
      <c r="OIJ285" s="3">
        <v>93205</v>
      </c>
      <c r="OIK285" s="3">
        <v>93205</v>
      </c>
      <c r="OIL285" s="3">
        <v>93205</v>
      </c>
      <c r="OIM285" s="3">
        <v>93205</v>
      </c>
      <c r="OIN285" s="3">
        <v>93205</v>
      </c>
      <c r="OIO285" s="3">
        <v>93205</v>
      </c>
      <c r="OIP285" s="3">
        <v>93205</v>
      </c>
      <c r="OIQ285" s="3">
        <v>93205</v>
      </c>
      <c r="OIR285" s="3">
        <v>93205</v>
      </c>
      <c r="OIS285" s="3">
        <v>93205</v>
      </c>
      <c r="OIT285" s="3">
        <v>93205</v>
      </c>
      <c r="OIU285" s="3">
        <v>93205</v>
      </c>
      <c r="OIV285" s="3">
        <v>93205</v>
      </c>
      <c r="OIW285" s="3">
        <v>93205</v>
      </c>
      <c r="OIX285" s="3">
        <v>93205</v>
      </c>
      <c r="OIY285" s="3">
        <v>93205</v>
      </c>
      <c r="OIZ285" s="3">
        <v>93205</v>
      </c>
      <c r="OJA285" s="3">
        <v>93205</v>
      </c>
      <c r="OJB285" s="3">
        <v>93205</v>
      </c>
      <c r="OJC285" s="3">
        <v>93205</v>
      </c>
      <c r="OJD285" s="3">
        <v>93205</v>
      </c>
      <c r="OJE285" s="3">
        <v>93205</v>
      </c>
      <c r="OJF285" s="3">
        <v>93205</v>
      </c>
      <c r="OJG285" s="3">
        <v>93205</v>
      </c>
      <c r="OJH285" s="3">
        <v>93205</v>
      </c>
      <c r="OJI285" s="3">
        <v>93205</v>
      </c>
      <c r="OJJ285" s="3">
        <v>93205</v>
      </c>
      <c r="OJK285" s="3">
        <v>93205</v>
      </c>
      <c r="OJL285" s="3">
        <v>93205</v>
      </c>
      <c r="OJM285" s="3">
        <v>93205</v>
      </c>
      <c r="OJN285" s="3">
        <v>93205</v>
      </c>
      <c r="OJO285" s="3">
        <v>93205</v>
      </c>
      <c r="OJP285" s="3">
        <v>93205</v>
      </c>
      <c r="OJQ285" s="3">
        <v>93205</v>
      </c>
      <c r="OJR285" s="3">
        <v>93205</v>
      </c>
      <c r="OJS285" s="3">
        <v>93205</v>
      </c>
      <c r="OJT285" s="3">
        <v>93205</v>
      </c>
      <c r="OJU285" s="3">
        <v>93205</v>
      </c>
      <c r="OJV285" s="3">
        <v>93205</v>
      </c>
      <c r="OJW285" s="3">
        <v>93205</v>
      </c>
      <c r="OJX285" s="3">
        <v>93205</v>
      </c>
      <c r="OJY285" s="3">
        <v>93205</v>
      </c>
      <c r="OJZ285" s="3">
        <v>93205</v>
      </c>
      <c r="OKA285" s="3">
        <v>93205</v>
      </c>
      <c r="OKB285" s="3">
        <v>93205</v>
      </c>
      <c r="OKC285" s="3">
        <v>93205</v>
      </c>
      <c r="OKD285" s="3">
        <v>93205</v>
      </c>
      <c r="OKE285" s="3">
        <v>93205</v>
      </c>
      <c r="OKF285" s="3">
        <v>93205</v>
      </c>
      <c r="OKG285" s="3">
        <v>93205</v>
      </c>
      <c r="OKH285" s="3">
        <v>93205</v>
      </c>
      <c r="OKI285" s="3">
        <v>93205</v>
      </c>
      <c r="OKJ285" s="3">
        <v>93205</v>
      </c>
      <c r="OKK285" s="3">
        <v>93205</v>
      </c>
      <c r="OKL285" s="3">
        <v>93205</v>
      </c>
      <c r="OKM285" s="3">
        <v>93205</v>
      </c>
      <c r="OKN285" s="3">
        <v>93205</v>
      </c>
      <c r="OKO285" s="3">
        <v>93205</v>
      </c>
      <c r="OKP285" s="3">
        <v>93205</v>
      </c>
      <c r="OKQ285" s="3">
        <v>93205</v>
      </c>
      <c r="OKR285" s="3">
        <v>93205</v>
      </c>
      <c r="OKS285" s="3">
        <v>93205</v>
      </c>
      <c r="OKT285" s="3">
        <v>93205</v>
      </c>
      <c r="OKU285" s="3">
        <v>93205</v>
      </c>
      <c r="OKV285" s="3">
        <v>93205</v>
      </c>
      <c r="OKW285" s="3">
        <v>93205</v>
      </c>
      <c r="OKX285" s="3">
        <v>93205</v>
      </c>
      <c r="OKY285" s="3">
        <v>93205</v>
      </c>
      <c r="OKZ285" s="3">
        <v>93205</v>
      </c>
      <c r="OLA285" s="3">
        <v>93205</v>
      </c>
      <c r="OLB285" s="3">
        <v>93205</v>
      </c>
      <c r="OLC285" s="3">
        <v>93205</v>
      </c>
      <c r="OLD285" s="3">
        <v>93205</v>
      </c>
      <c r="OLE285" s="3">
        <v>93205</v>
      </c>
      <c r="OLF285" s="3">
        <v>93205</v>
      </c>
      <c r="OLG285" s="3">
        <v>93205</v>
      </c>
      <c r="OLH285" s="3">
        <v>93205</v>
      </c>
      <c r="OLI285" s="3">
        <v>93205</v>
      </c>
      <c r="OLJ285" s="3">
        <v>93205</v>
      </c>
      <c r="OLK285" s="3">
        <v>93205</v>
      </c>
      <c r="OLL285" s="3">
        <v>93205</v>
      </c>
      <c r="OLM285" s="3">
        <v>93205</v>
      </c>
      <c r="OLN285" s="3">
        <v>93205</v>
      </c>
      <c r="OLO285" s="3">
        <v>93205</v>
      </c>
      <c r="OLP285" s="3">
        <v>93205</v>
      </c>
      <c r="OLQ285" s="3">
        <v>93205</v>
      </c>
      <c r="OLR285" s="3">
        <v>93205</v>
      </c>
      <c r="OLS285" s="3">
        <v>93205</v>
      </c>
      <c r="OLT285" s="3">
        <v>93205</v>
      </c>
      <c r="OLU285" s="3">
        <v>93205</v>
      </c>
      <c r="OLV285" s="3">
        <v>93205</v>
      </c>
      <c r="OLW285" s="3">
        <v>93205</v>
      </c>
      <c r="OLX285" s="3">
        <v>93205</v>
      </c>
      <c r="OLY285" s="3">
        <v>93205</v>
      </c>
      <c r="OLZ285" s="3">
        <v>93205</v>
      </c>
      <c r="OMA285" s="3">
        <v>93205</v>
      </c>
      <c r="OMB285" s="3">
        <v>93205</v>
      </c>
      <c r="OMC285" s="3">
        <v>93205</v>
      </c>
      <c r="OMD285" s="3">
        <v>93205</v>
      </c>
      <c r="OME285" s="3">
        <v>93205</v>
      </c>
      <c r="OMF285" s="3">
        <v>93205</v>
      </c>
      <c r="OMG285" s="3">
        <v>93205</v>
      </c>
      <c r="OMH285" s="3">
        <v>93205</v>
      </c>
      <c r="OMI285" s="3">
        <v>93205</v>
      </c>
      <c r="OMJ285" s="3">
        <v>93205</v>
      </c>
      <c r="OMK285" s="3">
        <v>93205</v>
      </c>
      <c r="OML285" s="3">
        <v>93205</v>
      </c>
      <c r="OMM285" s="3">
        <v>93205</v>
      </c>
      <c r="OMN285" s="3">
        <v>93205</v>
      </c>
      <c r="OMO285" s="3">
        <v>93205</v>
      </c>
      <c r="OMP285" s="3">
        <v>93205</v>
      </c>
      <c r="OMQ285" s="3">
        <v>93205</v>
      </c>
      <c r="OMR285" s="3">
        <v>93205</v>
      </c>
      <c r="OMS285" s="3">
        <v>93205</v>
      </c>
      <c r="OMT285" s="3">
        <v>93205</v>
      </c>
      <c r="OMU285" s="3">
        <v>93205</v>
      </c>
      <c r="OMV285" s="3">
        <v>93205</v>
      </c>
      <c r="OMW285" s="3">
        <v>93205</v>
      </c>
      <c r="OMX285" s="3">
        <v>93205</v>
      </c>
      <c r="OMY285" s="3">
        <v>93205</v>
      </c>
      <c r="OMZ285" s="3">
        <v>93205</v>
      </c>
      <c r="ONA285" s="3">
        <v>93205</v>
      </c>
      <c r="ONB285" s="3">
        <v>93205</v>
      </c>
      <c r="ONC285" s="3">
        <v>93205</v>
      </c>
      <c r="OND285" s="3">
        <v>93205</v>
      </c>
      <c r="ONE285" s="3">
        <v>93205</v>
      </c>
      <c r="ONF285" s="3">
        <v>93205</v>
      </c>
      <c r="ONG285" s="3">
        <v>93205</v>
      </c>
      <c r="ONH285" s="3">
        <v>93205</v>
      </c>
      <c r="ONI285" s="3">
        <v>93205</v>
      </c>
      <c r="ONJ285" s="3">
        <v>93205</v>
      </c>
      <c r="ONK285" s="3">
        <v>93205</v>
      </c>
      <c r="ONL285" s="3">
        <v>93205</v>
      </c>
      <c r="ONM285" s="3">
        <v>93205</v>
      </c>
      <c r="ONN285" s="3">
        <v>93205</v>
      </c>
      <c r="ONO285" s="3">
        <v>93205</v>
      </c>
      <c r="ONP285" s="3">
        <v>93205</v>
      </c>
      <c r="ONQ285" s="3">
        <v>93205</v>
      </c>
      <c r="ONR285" s="3">
        <v>93205</v>
      </c>
      <c r="ONS285" s="3">
        <v>93205</v>
      </c>
      <c r="ONT285" s="3">
        <v>93205</v>
      </c>
      <c r="ONU285" s="3">
        <v>93205</v>
      </c>
      <c r="ONV285" s="3">
        <v>93205</v>
      </c>
      <c r="ONW285" s="3">
        <v>93205</v>
      </c>
      <c r="ONX285" s="3">
        <v>93205</v>
      </c>
      <c r="ONY285" s="3">
        <v>93205</v>
      </c>
      <c r="ONZ285" s="3">
        <v>93205</v>
      </c>
      <c r="OOA285" s="3">
        <v>93205</v>
      </c>
      <c r="OOB285" s="3">
        <v>93205</v>
      </c>
      <c r="OOC285" s="3">
        <v>93205</v>
      </c>
      <c r="OOD285" s="3">
        <v>93205</v>
      </c>
      <c r="OOE285" s="3">
        <v>93205</v>
      </c>
      <c r="OOF285" s="3">
        <v>93205</v>
      </c>
      <c r="OOG285" s="3">
        <v>93205</v>
      </c>
      <c r="OOH285" s="3">
        <v>93205</v>
      </c>
      <c r="OOI285" s="3">
        <v>93205</v>
      </c>
      <c r="OOJ285" s="3">
        <v>93205</v>
      </c>
      <c r="OOK285" s="3">
        <v>93205</v>
      </c>
      <c r="OOL285" s="3">
        <v>93205</v>
      </c>
      <c r="OOM285" s="3">
        <v>93205</v>
      </c>
      <c r="OON285" s="3">
        <v>93205</v>
      </c>
      <c r="OOO285" s="3">
        <v>93205</v>
      </c>
      <c r="OOP285" s="3">
        <v>93205</v>
      </c>
      <c r="OOQ285" s="3">
        <v>93205</v>
      </c>
      <c r="OOR285" s="3">
        <v>93205</v>
      </c>
      <c r="OOS285" s="3">
        <v>93205</v>
      </c>
      <c r="OOT285" s="3">
        <v>93205</v>
      </c>
      <c r="OOU285" s="3">
        <v>93205</v>
      </c>
      <c r="OOV285" s="3">
        <v>93205</v>
      </c>
      <c r="OOW285" s="3">
        <v>93205</v>
      </c>
      <c r="OOX285" s="3">
        <v>93205</v>
      </c>
      <c r="OOY285" s="3">
        <v>93205</v>
      </c>
      <c r="OOZ285" s="3">
        <v>93205</v>
      </c>
      <c r="OPA285" s="3">
        <v>93205</v>
      </c>
      <c r="OPB285" s="3">
        <v>93205</v>
      </c>
      <c r="OPC285" s="3">
        <v>93205</v>
      </c>
      <c r="OPD285" s="3">
        <v>93205</v>
      </c>
      <c r="OPE285" s="3">
        <v>93205</v>
      </c>
      <c r="OPF285" s="3">
        <v>93205</v>
      </c>
      <c r="OPG285" s="3">
        <v>93205</v>
      </c>
      <c r="OPH285" s="3">
        <v>93205</v>
      </c>
      <c r="OPI285" s="3">
        <v>93205</v>
      </c>
      <c r="OPJ285" s="3">
        <v>93205</v>
      </c>
      <c r="OPK285" s="3">
        <v>93205</v>
      </c>
      <c r="OPL285" s="3">
        <v>93205</v>
      </c>
      <c r="OPM285" s="3">
        <v>93205</v>
      </c>
      <c r="OPN285" s="3">
        <v>93205</v>
      </c>
      <c r="OPO285" s="3">
        <v>93205</v>
      </c>
      <c r="OPP285" s="3">
        <v>93205</v>
      </c>
      <c r="OPQ285" s="3">
        <v>93205</v>
      </c>
      <c r="OPR285" s="3">
        <v>93205</v>
      </c>
      <c r="OPS285" s="3">
        <v>93205</v>
      </c>
      <c r="OPT285" s="3">
        <v>93205</v>
      </c>
      <c r="OPU285" s="3">
        <v>93205</v>
      </c>
      <c r="OPV285" s="3">
        <v>93205</v>
      </c>
      <c r="OPW285" s="3">
        <v>93205</v>
      </c>
      <c r="OPX285" s="3">
        <v>93205</v>
      </c>
      <c r="OPY285" s="3">
        <v>93205</v>
      </c>
      <c r="OPZ285" s="3">
        <v>93205</v>
      </c>
      <c r="OQA285" s="3">
        <v>93205</v>
      </c>
      <c r="OQB285" s="3">
        <v>93205</v>
      </c>
      <c r="OQC285" s="3">
        <v>93205</v>
      </c>
      <c r="OQD285" s="3">
        <v>93205</v>
      </c>
      <c r="OQE285" s="3">
        <v>93205</v>
      </c>
      <c r="OQF285" s="3">
        <v>93205</v>
      </c>
      <c r="OQG285" s="3">
        <v>93205</v>
      </c>
      <c r="OQH285" s="3">
        <v>93205</v>
      </c>
      <c r="OQI285" s="3">
        <v>93205</v>
      </c>
      <c r="OQJ285" s="3">
        <v>93205</v>
      </c>
      <c r="OQK285" s="3">
        <v>93205</v>
      </c>
      <c r="OQL285" s="3">
        <v>93205</v>
      </c>
      <c r="OQM285" s="3">
        <v>93205</v>
      </c>
      <c r="OQN285" s="3">
        <v>93205</v>
      </c>
      <c r="OQO285" s="3">
        <v>93205</v>
      </c>
      <c r="OQP285" s="3">
        <v>93205</v>
      </c>
      <c r="OQQ285" s="3">
        <v>93205</v>
      </c>
      <c r="OQR285" s="3">
        <v>93205</v>
      </c>
      <c r="OQS285" s="3">
        <v>93205</v>
      </c>
      <c r="OQT285" s="3">
        <v>93205</v>
      </c>
      <c r="OQU285" s="3">
        <v>93205</v>
      </c>
      <c r="OQV285" s="3">
        <v>93205</v>
      </c>
      <c r="OQW285" s="3">
        <v>93205</v>
      </c>
      <c r="OQX285" s="3">
        <v>93205</v>
      </c>
      <c r="OQY285" s="3">
        <v>93205</v>
      </c>
      <c r="OQZ285" s="3">
        <v>93205</v>
      </c>
      <c r="ORA285" s="3">
        <v>93205</v>
      </c>
      <c r="ORB285" s="3">
        <v>93205</v>
      </c>
      <c r="ORC285" s="3">
        <v>93205</v>
      </c>
      <c r="ORD285" s="3">
        <v>93205</v>
      </c>
      <c r="ORE285" s="3">
        <v>93205</v>
      </c>
      <c r="ORF285" s="3">
        <v>93205</v>
      </c>
      <c r="ORG285" s="3">
        <v>93205</v>
      </c>
      <c r="ORH285" s="3">
        <v>93205</v>
      </c>
      <c r="ORI285" s="3">
        <v>93205</v>
      </c>
      <c r="ORJ285" s="3">
        <v>93205</v>
      </c>
      <c r="ORK285" s="3">
        <v>93205</v>
      </c>
      <c r="ORL285" s="3">
        <v>93205</v>
      </c>
      <c r="ORM285" s="3">
        <v>93205</v>
      </c>
      <c r="ORN285" s="3">
        <v>93205</v>
      </c>
      <c r="ORO285" s="3">
        <v>93205</v>
      </c>
      <c r="ORP285" s="3">
        <v>93205</v>
      </c>
      <c r="ORQ285" s="3">
        <v>93205</v>
      </c>
      <c r="ORR285" s="3">
        <v>93205</v>
      </c>
      <c r="ORS285" s="3">
        <v>93205</v>
      </c>
      <c r="ORT285" s="3">
        <v>93205</v>
      </c>
      <c r="ORU285" s="3">
        <v>93205</v>
      </c>
      <c r="ORV285" s="3">
        <v>93205</v>
      </c>
      <c r="ORW285" s="3">
        <v>93205</v>
      </c>
      <c r="ORX285" s="3">
        <v>93205</v>
      </c>
      <c r="ORY285" s="3">
        <v>93205</v>
      </c>
      <c r="ORZ285" s="3">
        <v>93205</v>
      </c>
      <c r="OSA285" s="3">
        <v>93205</v>
      </c>
      <c r="OSB285" s="3">
        <v>93205</v>
      </c>
      <c r="OSC285" s="3">
        <v>93205</v>
      </c>
      <c r="OSD285" s="3">
        <v>93205</v>
      </c>
      <c r="OSE285" s="3">
        <v>93205</v>
      </c>
      <c r="OSF285" s="3">
        <v>93205</v>
      </c>
      <c r="OSG285" s="3">
        <v>93205</v>
      </c>
      <c r="OSH285" s="3">
        <v>93205</v>
      </c>
      <c r="OSI285" s="3">
        <v>93205</v>
      </c>
      <c r="OSJ285" s="3">
        <v>93205</v>
      </c>
      <c r="OSK285" s="3">
        <v>93205</v>
      </c>
      <c r="OSL285" s="3">
        <v>93205</v>
      </c>
      <c r="OSM285" s="3">
        <v>93205</v>
      </c>
      <c r="OSN285" s="3">
        <v>93205</v>
      </c>
      <c r="OSO285" s="3">
        <v>93205</v>
      </c>
      <c r="OSP285" s="3">
        <v>93205</v>
      </c>
      <c r="OSQ285" s="3">
        <v>93205</v>
      </c>
      <c r="OSR285" s="3">
        <v>93205</v>
      </c>
      <c r="OSS285" s="3">
        <v>93205</v>
      </c>
      <c r="OST285" s="3">
        <v>93205</v>
      </c>
      <c r="OSU285" s="3">
        <v>93205</v>
      </c>
      <c r="OSV285" s="3">
        <v>93205</v>
      </c>
      <c r="OSW285" s="3">
        <v>93205</v>
      </c>
      <c r="OSX285" s="3">
        <v>93205</v>
      </c>
      <c r="OSY285" s="3">
        <v>93205</v>
      </c>
      <c r="OSZ285" s="3">
        <v>93205</v>
      </c>
      <c r="OTA285" s="3">
        <v>93205</v>
      </c>
      <c r="OTB285" s="3">
        <v>93205</v>
      </c>
      <c r="OTC285" s="3">
        <v>93205</v>
      </c>
      <c r="OTD285" s="3">
        <v>93205</v>
      </c>
      <c r="OTE285" s="3">
        <v>93205</v>
      </c>
      <c r="OTF285" s="3">
        <v>93205</v>
      </c>
      <c r="OTG285" s="3">
        <v>93205</v>
      </c>
      <c r="OTH285" s="3">
        <v>93205</v>
      </c>
      <c r="OTI285" s="3">
        <v>93205</v>
      </c>
      <c r="OTJ285" s="3">
        <v>93205</v>
      </c>
      <c r="OTK285" s="3">
        <v>93205</v>
      </c>
      <c r="OTL285" s="3">
        <v>93205</v>
      </c>
      <c r="OTM285" s="3">
        <v>93205</v>
      </c>
      <c r="OTN285" s="3">
        <v>93205</v>
      </c>
      <c r="OTO285" s="3">
        <v>93205</v>
      </c>
      <c r="OTP285" s="3">
        <v>93205</v>
      </c>
      <c r="OTQ285" s="3">
        <v>93205</v>
      </c>
      <c r="OTR285" s="3">
        <v>93205</v>
      </c>
      <c r="OTS285" s="3">
        <v>93205</v>
      </c>
      <c r="OTT285" s="3">
        <v>93205</v>
      </c>
      <c r="OTU285" s="3">
        <v>93205</v>
      </c>
      <c r="OTV285" s="3">
        <v>93205</v>
      </c>
      <c r="OTW285" s="3">
        <v>93205</v>
      </c>
      <c r="OTX285" s="3">
        <v>93205</v>
      </c>
      <c r="OTY285" s="3">
        <v>93205</v>
      </c>
      <c r="OTZ285" s="3">
        <v>93205</v>
      </c>
      <c r="OUA285" s="3">
        <v>93205</v>
      </c>
      <c r="OUB285" s="3">
        <v>93205</v>
      </c>
      <c r="OUC285" s="3">
        <v>93205</v>
      </c>
      <c r="OUD285" s="3">
        <v>93205</v>
      </c>
      <c r="OUE285" s="3">
        <v>93205</v>
      </c>
      <c r="OUF285" s="3">
        <v>93205</v>
      </c>
      <c r="OUG285" s="3">
        <v>93205</v>
      </c>
      <c r="OUH285" s="3">
        <v>93205</v>
      </c>
      <c r="OUI285" s="3">
        <v>93205</v>
      </c>
      <c r="OUJ285" s="3">
        <v>93205</v>
      </c>
      <c r="OUK285" s="3">
        <v>93205</v>
      </c>
      <c r="OUL285" s="3">
        <v>93205</v>
      </c>
      <c r="OUM285" s="3">
        <v>93205</v>
      </c>
      <c r="OUN285" s="3">
        <v>93205</v>
      </c>
      <c r="OUO285" s="3">
        <v>93205</v>
      </c>
      <c r="OUP285" s="3">
        <v>93205</v>
      </c>
      <c r="OUQ285" s="3">
        <v>93205</v>
      </c>
      <c r="OUR285" s="3">
        <v>93205</v>
      </c>
      <c r="OUS285" s="3">
        <v>93205</v>
      </c>
      <c r="OUT285" s="3">
        <v>93205</v>
      </c>
      <c r="OUU285" s="3">
        <v>93205</v>
      </c>
      <c r="OUV285" s="3">
        <v>93205</v>
      </c>
      <c r="OUW285" s="3">
        <v>93205</v>
      </c>
      <c r="OUX285" s="3">
        <v>93205</v>
      </c>
      <c r="OUY285" s="3">
        <v>93205</v>
      </c>
      <c r="OUZ285" s="3">
        <v>93205</v>
      </c>
      <c r="OVA285" s="3">
        <v>93205</v>
      </c>
      <c r="OVB285" s="3">
        <v>93205</v>
      </c>
      <c r="OVC285" s="3">
        <v>93205</v>
      </c>
      <c r="OVD285" s="3">
        <v>93205</v>
      </c>
      <c r="OVE285" s="3">
        <v>93205</v>
      </c>
      <c r="OVF285" s="3">
        <v>93205</v>
      </c>
      <c r="OVG285" s="3">
        <v>93205</v>
      </c>
      <c r="OVH285" s="3">
        <v>93205</v>
      </c>
      <c r="OVI285" s="3">
        <v>93205</v>
      </c>
      <c r="OVJ285" s="3">
        <v>93205</v>
      </c>
      <c r="OVK285" s="3">
        <v>93205</v>
      </c>
      <c r="OVL285" s="3">
        <v>93205</v>
      </c>
      <c r="OVM285" s="3">
        <v>93205</v>
      </c>
      <c r="OVN285" s="3">
        <v>93205</v>
      </c>
      <c r="OVO285" s="3">
        <v>93205</v>
      </c>
      <c r="OVP285" s="3">
        <v>93205</v>
      </c>
      <c r="OVQ285" s="3">
        <v>93205</v>
      </c>
      <c r="OVR285" s="3">
        <v>93205</v>
      </c>
      <c r="OVS285" s="3">
        <v>93205</v>
      </c>
      <c r="OVT285" s="3">
        <v>93205</v>
      </c>
      <c r="OVU285" s="3">
        <v>93205</v>
      </c>
      <c r="OVV285" s="3">
        <v>93205</v>
      </c>
      <c r="OVW285" s="3">
        <v>93205</v>
      </c>
      <c r="OVX285" s="3">
        <v>93205</v>
      </c>
      <c r="OVY285" s="3">
        <v>93205</v>
      </c>
      <c r="OVZ285" s="3">
        <v>93205</v>
      </c>
      <c r="OWA285" s="3">
        <v>93205</v>
      </c>
      <c r="OWB285" s="3">
        <v>93205</v>
      </c>
      <c r="OWC285" s="3">
        <v>93205</v>
      </c>
      <c r="OWD285" s="3">
        <v>93205</v>
      </c>
      <c r="OWE285" s="3">
        <v>93205</v>
      </c>
      <c r="OWF285" s="3">
        <v>93205</v>
      </c>
      <c r="OWG285" s="3">
        <v>93205</v>
      </c>
      <c r="OWH285" s="3">
        <v>93205</v>
      </c>
      <c r="OWI285" s="3">
        <v>93205</v>
      </c>
      <c r="OWJ285" s="3">
        <v>93205</v>
      </c>
      <c r="OWK285" s="3">
        <v>93205</v>
      </c>
      <c r="OWL285" s="3">
        <v>93205</v>
      </c>
      <c r="OWM285" s="3">
        <v>93205</v>
      </c>
      <c r="OWN285" s="3">
        <v>93205</v>
      </c>
      <c r="OWO285" s="3">
        <v>93205</v>
      </c>
      <c r="OWP285" s="3">
        <v>93205</v>
      </c>
      <c r="OWQ285" s="3">
        <v>93205</v>
      </c>
      <c r="OWR285" s="3">
        <v>93205</v>
      </c>
      <c r="OWS285" s="3">
        <v>93205</v>
      </c>
      <c r="OWT285" s="3">
        <v>93205</v>
      </c>
      <c r="OWU285" s="3">
        <v>93205</v>
      </c>
      <c r="OWV285" s="3">
        <v>93205</v>
      </c>
      <c r="OWW285" s="3">
        <v>93205</v>
      </c>
      <c r="OWX285" s="3">
        <v>93205</v>
      </c>
      <c r="OWY285" s="3">
        <v>93205</v>
      </c>
      <c r="OWZ285" s="3">
        <v>93205</v>
      </c>
      <c r="OXA285" s="3">
        <v>93205</v>
      </c>
      <c r="OXB285" s="3">
        <v>93205</v>
      </c>
      <c r="OXC285" s="3">
        <v>93205</v>
      </c>
      <c r="OXD285" s="3">
        <v>93205</v>
      </c>
      <c r="OXE285" s="3">
        <v>93205</v>
      </c>
      <c r="OXF285" s="3">
        <v>93205</v>
      </c>
      <c r="OXG285" s="3">
        <v>93205</v>
      </c>
      <c r="OXH285" s="3">
        <v>93205</v>
      </c>
      <c r="OXI285" s="3">
        <v>93205</v>
      </c>
      <c r="OXJ285" s="3">
        <v>93205</v>
      </c>
      <c r="OXK285" s="3">
        <v>93205</v>
      </c>
      <c r="OXL285" s="3">
        <v>93205</v>
      </c>
      <c r="OXM285" s="3">
        <v>93205</v>
      </c>
      <c r="OXN285" s="3">
        <v>93205</v>
      </c>
      <c r="OXO285" s="3">
        <v>93205</v>
      </c>
      <c r="OXP285" s="3">
        <v>93205</v>
      </c>
      <c r="OXQ285" s="3">
        <v>93205</v>
      </c>
      <c r="OXR285" s="3">
        <v>93205</v>
      </c>
      <c r="OXS285" s="3">
        <v>93205</v>
      </c>
      <c r="OXT285" s="3">
        <v>93205</v>
      </c>
      <c r="OXU285" s="3">
        <v>93205</v>
      </c>
      <c r="OXV285" s="3">
        <v>93205</v>
      </c>
      <c r="OXW285" s="3">
        <v>93205</v>
      </c>
      <c r="OXX285" s="3">
        <v>93205</v>
      </c>
      <c r="OXY285" s="3">
        <v>93205</v>
      </c>
      <c r="OXZ285" s="3">
        <v>93205</v>
      </c>
      <c r="OYA285" s="3">
        <v>93205</v>
      </c>
      <c r="OYB285" s="3">
        <v>93205</v>
      </c>
      <c r="OYC285" s="3">
        <v>93205</v>
      </c>
      <c r="OYD285" s="3">
        <v>93205</v>
      </c>
      <c r="OYE285" s="3">
        <v>93205</v>
      </c>
      <c r="OYF285" s="3">
        <v>93205</v>
      </c>
      <c r="OYG285" s="3">
        <v>93205</v>
      </c>
      <c r="OYH285" s="3">
        <v>93205</v>
      </c>
      <c r="OYI285" s="3">
        <v>93205</v>
      </c>
      <c r="OYJ285" s="3">
        <v>93205</v>
      </c>
      <c r="OYK285" s="3">
        <v>93205</v>
      </c>
      <c r="OYL285" s="3">
        <v>93205</v>
      </c>
      <c r="OYM285" s="3">
        <v>93205</v>
      </c>
      <c r="OYN285" s="3">
        <v>93205</v>
      </c>
      <c r="OYO285" s="3">
        <v>93205</v>
      </c>
      <c r="OYP285" s="3">
        <v>93205</v>
      </c>
      <c r="OYQ285" s="3">
        <v>93205</v>
      </c>
      <c r="OYR285" s="3">
        <v>93205</v>
      </c>
      <c r="OYS285" s="3">
        <v>93205</v>
      </c>
      <c r="OYT285" s="3">
        <v>93205</v>
      </c>
      <c r="OYU285" s="3">
        <v>93205</v>
      </c>
      <c r="OYV285" s="3">
        <v>93205</v>
      </c>
      <c r="OYW285" s="3">
        <v>93205</v>
      </c>
      <c r="OYX285" s="3">
        <v>93205</v>
      </c>
      <c r="OYY285" s="3">
        <v>93205</v>
      </c>
      <c r="OYZ285" s="3">
        <v>93205</v>
      </c>
      <c r="OZA285" s="3">
        <v>93205</v>
      </c>
      <c r="OZB285" s="3">
        <v>93205</v>
      </c>
      <c r="OZC285" s="3">
        <v>93205</v>
      </c>
      <c r="OZD285" s="3">
        <v>93205</v>
      </c>
      <c r="OZE285" s="3">
        <v>93205</v>
      </c>
      <c r="OZF285" s="3">
        <v>93205</v>
      </c>
      <c r="OZG285" s="3">
        <v>93205</v>
      </c>
      <c r="OZH285" s="3">
        <v>93205</v>
      </c>
      <c r="OZI285" s="3">
        <v>93205</v>
      </c>
      <c r="OZJ285" s="3">
        <v>93205</v>
      </c>
      <c r="OZK285" s="3">
        <v>93205</v>
      </c>
      <c r="OZL285" s="3">
        <v>93205</v>
      </c>
      <c r="OZM285" s="3">
        <v>93205</v>
      </c>
      <c r="OZN285" s="3">
        <v>93205</v>
      </c>
      <c r="OZO285" s="3">
        <v>93205</v>
      </c>
      <c r="OZP285" s="3">
        <v>93205</v>
      </c>
      <c r="OZQ285" s="3">
        <v>93205</v>
      </c>
      <c r="OZR285" s="3">
        <v>93205</v>
      </c>
      <c r="OZS285" s="3">
        <v>93205</v>
      </c>
      <c r="OZT285" s="3">
        <v>93205</v>
      </c>
      <c r="OZU285" s="3">
        <v>93205</v>
      </c>
      <c r="OZV285" s="3">
        <v>93205</v>
      </c>
      <c r="OZW285" s="3">
        <v>93205</v>
      </c>
      <c r="OZX285" s="3">
        <v>93205</v>
      </c>
      <c r="OZY285" s="3">
        <v>93205</v>
      </c>
      <c r="OZZ285" s="3">
        <v>93205</v>
      </c>
      <c r="PAA285" s="3">
        <v>93205</v>
      </c>
      <c r="PAB285" s="3">
        <v>93205</v>
      </c>
      <c r="PAC285" s="3">
        <v>93205</v>
      </c>
      <c r="PAD285" s="3">
        <v>93205</v>
      </c>
      <c r="PAE285" s="3">
        <v>93205</v>
      </c>
      <c r="PAF285" s="3">
        <v>93205</v>
      </c>
      <c r="PAG285" s="3">
        <v>93205</v>
      </c>
      <c r="PAH285" s="3">
        <v>93205</v>
      </c>
      <c r="PAI285" s="3">
        <v>93205</v>
      </c>
      <c r="PAJ285" s="3">
        <v>93205</v>
      </c>
      <c r="PAK285" s="3">
        <v>93205</v>
      </c>
      <c r="PAL285" s="3">
        <v>93205</v>
      </c>
      <c r="PAM285" s="3">
        <v>93205</v>
      </c>
      <c r="PAN285" s="3">
        <v>93205</v>
      </c>
      <c r="PAO285" s="3">
        <v>93205</v>
      </c>
      <c r="PAP285" s="3">
        <v>93205</v>
      </c>
      <c r="PAQ285" s="3">
        <v>93205</v>
      </c>
      <c r="PAR285" s="3">
        <v>93205</v>
      </c>
      <c r="PAS285" s="3">
        <v>93205</v>
      </c>
      <c r="PAT285" s="3">
        <v>93205</v>
      </c>
      <c r="PAU285" s="3">
        <v>93205</v>
      </c>
      <c r="PAV285" s="3">
        <v>93205</v>
      </c>
      <c r="PAW285" s="3">
        <v>93205</v>
      </c>
      <c r="PAX285" s="3">
        <v>93205</v>
      </c>
      <c r="PAY285" s="3">
        <v>93205</v>
      </c>
      <c r="PAZ285" s="3">
        <v>93205</v>
      </c>
      <c r="PBA285" s="3">
        <v>93205</v>
      </c>
      <c r="PBB285" s="3">
        <v>93205</v>
      </c>
      <c r="PBC285" s="3">
        <v>93205</v>
      </c>
      <c r="PBD285" s="3">
        <v>93205</v>
      </c>
      <c r="PBE285" s="3">
        <v>93205</v>
      </c>
      <c r="PBF285" s="3">
        <v>93205</v>
      </c>
      <c r="PBG285" s="3">
        <v>93205</v>
      </c>
      <c r="PBH285" s="3">
        <v>93205</v>
      </c>
      <c r="PBI285" s="3">
        <v>93205</v>
      </c>
      <c r="PBJ285" s="3">
        <v>93205</v>
      </c>
      <c r="PBK285" s="3">
        <v>93205</v>
      </c>
      <c r="PBL285" s="3">
        <v>93205</v>
      </c>
      <c r="PBM285" s="3">
        <v>93205</v>
      </c>
      <c r="PBN285" s="3">
        <v>93205</v>
      </c>
      <c r="PBO285" s="3">
        <v>93205</v>
      </c>
      <c r="PBP285" s="3">
        <v>93205</v>
      </c>
      <c r="PBQ285" s="3">
        <v>93205</v>
      </c>
      <c r="PBR285" s="3">
        <v>93205</v>
      </c>
      <c r="PBS285" s="3">
        <v>93205</v>
      </c>
      <c r="PBT285" s="3">
        <v>93205</v>
      </c>
      <c r="PBU285" s="3">
        <v>93205</v>
      </c>
      <c r="PBV285" s="3">
        <v>93205</v>
      </c>
      <c r="PBW285" s="3">
        <v>93205</v>
      </c>
      <c r="PBX285" s="3">
        <v>93205</v>
      </c>
      <c r="PBY285" s="3">
        <v>93205</v>
      </c>
      <c r="PBZ285" s="3">
        <v>93205</v>
      </c>
      <c r="PCA285" s="3">
        <v>93205</v>
      </c>
      <c r="PCB285" s="3">
        <v>93205</v>
      </c>
      <c r="PCC285" s="3">
        <v>93205</v>
      </c>
      <c r="PCD285" s="3">
        <v>93205</v>
      </c>
      <c r="PCE285" s="3">
        <v>93205</v>
      </c>
      <c r="PCF285" s="3">
        <v>93205</v>
      </c>
      <c r="PCG285" s="3">
        <v>93205</v>
      </c>
      <c r="PCH285" s="3">
        <v>93205</v>
      </c>
      <c r="PCI285" s="3">
        <v>93205</v>
      </c>
      <c r="PCJ285" s="3">
        <v>93205</v>
      </c>
      <c r="PCK285" s="3">
        <v>93205</v>
      </c>
      <c r="PCL285" s="3">
        <v>93205</v>
      </c>
      <c r="PCM285" s="3">
        <v>93205</v>
      </c>
      <c r="PCN285" s="3">
        <v>93205</v>
      </c>
      <c r="PCO285" s="3">
        <v>93205</v>
      </c>
      <c r="PCP285" s="3">
        <v>93205</v>
      </c>
      <c r="PCQ285" s="3">
        <v>93205</v>
      </c>
      <c r="PCR285" s="3">
        <v>93205</v>
      </c>
      <c r="PCS285" s="3">
        <v>93205</v>
      </c>
      <c r="PCT285" s="3">
        <v>93205</v>
      </c>
      <c r="PCU285" s="3">
        <v>93205</v>
      </c>
      <c r="PCV285" s="3">
        <v>93205</v>
      </c>
      <c r="PCW285" s="3">
        <v>93205</v>
      </c>
      <c r="PCX285" s="3">
        <v>93205</v>
      </c>
      <c r="PCY285" s="3">
        <v>93205</v>
      </c>
      <c r="PCZ285" s="3">
        <v>93205</v>
      </c>
      <c r="PDA285" s="3">
        <v>93205</v>
      </c>
      <c r="PDB285" s="3">
        <v>93205</v>
      </c>
      <c r="PDC285" s="3">
        <v>93205</v>
      </c>
      <c r="PDD285" s="3">
        <v>93205</v>
      </c>
      <c r="PDE285" s="3">
        <v>93205</v>
      </c>
      <c r="PDF285" s="3">
        <v>93205</v>
      </c>
      <c r="PDG285" s="3">
        <v>93205</v>
      </c>
      <c r="PDH285" s="3">
        <v>93205</v>
      </c>
      <c r="PDI285" s="3">
        <v>93205</v>
      </c>
      <c r="PDJ285" s="3">
        <v>93205</v>
      </c>
      <c r="PDK285" s="3">
        <v>93205</v>
      </c>
      <c r="PDL285" s="3">
        <v>93205</v>
      </c>
      <c r="PDM285" s="3">
        <v>93205</v>
      </c>
      <c r="PDN285" s="3">
        <v>93205</v>
      </c>
      <c r="PDO285" s="3">
        <v>93205</v>
      </c>
      <c r="PDP285" s="3">
        <v>93205</v>
      </c>
      <c r="PDQ285" s="3">
        <v>93205</v>
      </c>
      <c r="PDR285" s="3">
        <v>93205</v>
      </c>
      <c r="PDS285" s="3">
        <v>93205</v>
      </c>
      <c r="PDT285" s="3">
        <v>93205</v>
      </c>
      <c r="PDU285" s="3">
        <v>93205</v>
      </c>
      <c r="PDV285" s="3">
        <v>93205</v>
      </c>
      <c r="PDW285" s="3">
        <v>93205</v>
      </c>
      <c r="PDX285" s="3">
        <v>93205</v>
      </c>
      <c r="PDY285" s="3">
        <v>93205</v>
      </c>
      <c r="PDZ285" s="3">
        <v>93205</v>
      </c>
      <c r="PEA285" s="3">
        <v>93205</v>
      </c>
      <c r="PEB285" s="3">
        <v>93205</v>
      </c>
      <c r="PEC285" s="3">
        <v>93205</v>
      </c>
      <c r="PED285" s="3">
        <v>93205</v>
      </c>
      <c r="PEE285" s="3">
        <v>93205</v>
      </c>
      <c r="PEF285" s="3">
        <v>93205</v>
      </c>
      <c r="PEG285" s="3">
        <v>93205</v>
      </c>
      <c r="PEH285" s="3">
        <v>93205</v>
      </c>
      <c r="PEI285" s="3">
        <v>93205</v>
      </c>
      <c r="PEJ285" s="3">
        <v>93205</v>
      </c>
      <c r="PEK285" s="3">
        <v>93205</v>
      </c>
      <c r="PEL285" s="3">
        <v>93205</v>
      </c>
      <c r="PEM285" s="3">
        <v>93205</v>
      </c>
      <c r="PEN285" s="3">
        <v>93205</v>
      </c>
      <c r="PEO285" s="3">
        <v>93205</v>
      </c>
      <c r="PEP285" s="3">
        <v>93205</v>
      </c>
      <c r="PEQ285" s="3">
        <v>93205</v>
      </c>
      <c r="PER285" s="3">
        <v>93205</v>
      </c>
      <c r="PES285" s="3">
        <v>93205</v>
      </c>
      <c r="PET285" s="3">
        <v>93205</v>
      </c>
      <c r="PEU285" s="3">
        <v>93205</v>
      </c>
      <c r="PEV285" s="3">
        <v>93205</v>
      </c>
      <c r="PEW285" s="3">
        <v>93205</v>
      </c>
      <c r="PEX285" s="3">
        <v>93205</v>
      </c>
      <c r="PEY285" s="3">
        <v>93205</v>
      </c>
      <c r="PEZ285" s="3">
        <v>93205</v>
      </c>
      <c r="PFA285" s="3">
        <v>93205</v>
      </c>
      <c r="PFB285" s="3">
        <v>93205</v>
      </c>
      <c r="PFC285" s="3">
        <v>93205</v>
      </c>
      <c r="PFD285" s="3">
        <v>93205</v>
      </c>
      <c r="PFE285" s="3">
        <v>93205</v>
      </c>
      <c r="PFF285" s="3">
        <v>93205</v>
      </c>
      <c r="PFG285" s="3">
        <v>93205</v>
      </c>
      <c r="PFH285" s="3">
        <v>93205</v>
      </c>
      <c r="PFI285" s="3">
        <v>93205</v>
      </c>
      <c r="PFJ285" s="3">
        <v>93205</v>
      </c>
      <c r="PFK285" s="3">
        <v>93205</v>
      </c>
      <c r="PFL285" s="3">
        <v>93205</v>
      </c>
      <c r="PFM285" s="3">
        <v>93205</v>
      </c>
      <c r="PFN285" s="3">
        <v>93205</v>
      </c>
      <c r="PFO285" s="3">
        <v>93205</v>
      </c>
      <c r="PFP285" s="3">
        <v>93205</v>
      </c>
      <c r="PFQ285" s="3">
        <v>93205</v>
      </c>
      <c r="PFR285" s="3">
        <v>93205</v>
      </c>
      <c r="PFS285" s="3">
        <v>93205</v>
      </c>
      <c r="PFT285" s="3">
        <v>93205</v>
      </c>
      <c r="PFU285" s="3">
        <v>93205</v>
      </c>
      <c r="PFV285" s="3">
        <v>93205</v>
      </c>
      <c r="PFW285" s="3">
        <v>93205</v>
      </c>
      <c r="PFX285" s="3">
        <v>93205</v>
      </c>
      <c r="PFY285" s="3">
        <v>93205</v>
      </c>
      <c r="PFZ285" s="3">
        <v>93205</v>
      </c>
      <c r="PGA285" s="3">
        <v>93205</v>
      </c>
      <c r="PGB285" s="3">
        <v>93205</v>
      </c>
      <c r="PGC285" s="3">
        <v>93205</v>
      </c>
      <c r="PGD285" s="3">
        <v>93205</v>
      </c>
      <c r="PGE285" s="3">
        <v>93205</v>
      </c>
      <c r="PGF285" s="3">
        <v>93205</v>
      </c>
      <c r="PGG285" s="3">
        <v>93205</v>
      </c>
      <c r="PGH285" s="3">
        <v>93205</v>
      </c>
      <c r="PGI285" s="3">
        <v>93205</v>
      </c>
      <c r="PGJ285" s="3">
        <v>93205</v>
      </c>
      <c r="PGK285" s="3">
        <v>93205</v>
      </c>
      <c r="PGL285" s="3">
        <v>93205</v>
      </c>
      <c r="PGM285" s="3">
        <v>93205</v>
      </c>
      <c r="PGN285" s="3">
        <v>93205</v>
      </c>
      <c r="PGO285" s="3">
        <v>93205</v>
      </c>
      <c r="PGP285" s="3">
        <v>93205</v>
      </c>
      <c r="PGQ285" s="3">
        <v>93205</v>
      </c>
      <c r="PGR285" s="3">
        <v>93205</v>
      </c>
      <c r="PGS285" s="3">
        <v>93205</v>
      </c>
      <c r="PGT285" s="3">
        <v>93205</v>
      </c>
      <c r="PGU285" s="3">
        <v>93205</v>
      </c>
      <c r="PGV285" s="3">
        <v>93205</v>
      </c>
      <c r="PGW285" s="3">
        <v>93205</v>
      </c>
      <c r="PGX285" s="3">
        <v>93205</v>
      </c>
      <c r="PGY285" s="3">
        <v>93205</v>
      </c>
      <c r="PGZ285" s="3">
        <v>93205</v>
      </c>
      <c r="PHA285" s="3">
        <v>93205</v>
      </c>
      <c r="PHB285" s="3">
        <v>93205</v>
      </c>
      <c r="PHC285" s="3">
        <v>93205</v>
      </c>
      <c r="PHD285" s="3">
        <v>93205</v>
      </c>
      <c r="PHE285" s="3">
        <v>93205</v>
      </c>
      <c r="PHF285" s="3">
        <v>93205</v>
      </c>
      <c r="PHG285" s="3">
        <v>93205</v>
      </c>
      <c r="PHH285" s="3">
        <v>93205</v>
      </c>
      <c r="PHI285" s="3">
        <v>93205</v>
      </c>
      <c r="PHJ285" s="3">
        <v>93205</v>
      </c>
      <c r="PHK285" s="3">
        <v>93205</v>
      </c>
      <c r="PHL285" s="3">
        <v>93205</v>
      </c>
      <c r="PHM285" s="3">
        <v>93205</v>
      </c>
      <c r="PHN285" s="3">
        <v>93205</v>
      </c>
      <c r="PHO285" s="3">
        <v>93205</v>
      </c>
      <c r="PHP285" s="3">
        <v>93205</v>
      </c>
      <c r="PHQ285" s="3">
        <v>93205</v>
      </c>
      <c r="PHR285" s="3">
        <v>93205</v>
      </c>
      <c r="PHS285" s="3">
        <v>93205</v>
      </c>
      <c r="PHT285" s="3">
        <v>93205</v>
      </c>
      <c r="PHU285" s="3">
        <v>93205</v>
      </c>
      <c r="PHV285" s="3">
        <v>93205</v>
      </c>
      <c r="PHW285" s="3">
        <v>93205</v>
      </c>
      <c r="PHX285" s="3">
        <v>93205</v>
      </c>
      <c r="PHY285" s="3">
        <v>93205</v>
      </c>
      <c r="PHZ285" s="3">
        <v>93205</v>
      </c>
      <c r="PIA285" s="3">
        <v>93205</v>
      </c>
      <c r="PIB285" s="3">
        <v>93205</v>
      </c>
      <c r="PIC285" s="3">
        <v>93205</v>
      </c>
      <c r="PID285" s="3">
        <v>93205</v>
      </c>
      <c r="PIE285" s="3">
        <v>93205</v>
      </c>
      <c r="PIF285" s="3">
        <v>93205</v>
      </c>
      <c r="PIG285" s="3">
        <v>93205</v>
      </c>
      <c r="PIH285" s="3">
        <v>93205</v>
      </c>
      <c r="PII285" s="3">
        <v>93205</v>
      </c>
      <c r="PIJ285" s="3">
        <v>93205</v>
      </c>
      <c r="PIK285" s="3">
        <v>93205</v>
      </c>
      <c r="PIL285" s="3">
        <v>93205</v>
      </c>
      <c r="PIM285" s="3">
        <v>93205</v>
      </c>
      <c r="PIN285" s="3">
        <v>93205</v>
      </c>
      <c r="PIO285" s="3">
        <v>93205</v>
      </c>
      <c r="PIP285" s="3">
        <v>93205</v>
      </c>
      <c r="PIQ285" s="3">
        <v>93205</v>
      </c>
      <c r="PIR285" s="3">
        <v>93205</v>
      </c>
      <c r="PIS285" s="3">
        <v>93205</v>
      </c>
      <c r="PIT285" s="3">
        <v>93205</v>
      </c>
      <c r="PIU285" s="3">
        <v>93205</v>
      </c>
      <c r="PIV285" s="3">
        <v>93205</v>
      </c>
      <c r="PIW285" s="3">
        <v>93205</v>
      </c>
      <c r="PIX285" s="3">
        <v>93205</v>
      </c>
      <c r="PIY285" s="3">
        <v>93205</v>
      </c>
      <c r="PIZ285" s="3">
        <v>93205</v>
      </c>
      <c r="PJA285" s="3">
        <v>93205</v>
      </c>
      <c r="PJB285" s="3">
        <v>93205</v>
      </c>
      <c r="PJC285" s="3">
        <v>93205</v>
      </c>
      <c r="PJD285" s="3">
        <v>93205</v>
      </c>
      <c r="PJE285" s="3">
        <v>93205</v>
      </c>
      <c r="PJF285" s="3">
        <v>93205</v>
      </c>
      <c r="PJG285" s="3">
        <v>93205</v>
      </c>
      <c r="PJH285" s="3">
        <v>93205</v>
      </c>
      <c r="PJI285" s="3">
        <v>93205</v>
      </c>
      <c r="PJJ285" s="3">
        <v>93205</v>
      </c>
      <c r="PJK285" s="3">
        <v>93205</v>
      </c>
      <c r="PJL285" s="3">
        <v>93205</v>
      </c>
      <c r="PJM285" s="3">
        <v>93205</v>
      </c>
      <c r="PJN285" s="3">
        <v>93205</v>
      </c>
      <c r="PJO285" s="3">
        <v>93205</v>
      </c>
      <c r="PJP285" s="3">
        <v>93205</v>
      </c>
      <c r="PJQ285" s="3">
        <v>93205</v>
      </c>
      <c r="PJR285" s="3">
        <v>93205</v>
      </c>
      <c r="PJS285" s="3">
        <v>93205</v>
      </c>
      <c r="PJT285" s="3">
        <v>93205</v>
      </c>
      <c r="PJU285" s="3">
        <v>93205</v>
      </c>
      <c r="PJV285" s="3">
        <v>93205</v>
      </c>
      <c r="PJW285" s="3">
        <v>93205</v>
      </c>
      <c r="PJX285" s="3">
        <v>93205</v>
      </c>
      <c r="PJY285" s="3">
        <v>93205</v>
      </c>
      <c r="PJZ285" s="3">
        <v>93205</v>
      </c>
      <c r="PKA285" s="3">
        <v>93205</v>
      </c>
      <c r="PKB285" s="3">
        <v>93205</v>
      </c>
      <c r="PKC285" s="3">
        <v>93205</v>
      </c>
      <c r="PKD285" s="3">
        <v>93205</v>
      </c>
      <c r="PKE285" s="3">
        <v>93205</v>
      </c>
      <c r="PKF285" s="3">
        <v>93205</v>
      </c>
      <c r="PKG285" s="3">
        <v>93205</v>
      </c>
      <c r="PKH285" s="3">
        <v>93205</v>
      </c>
      <c r="PKI285" s="3">
        <v>93205</v>
      </c>
      <c r="PKJ285" s="3">
        <v>93205</v>
      </c>
      <c r="PKK285" s="3">
        <v>93205</v>
      </c>
      <c r="PKL285" s="3">
        <v>93205</v>
      </c>
      <c r="PKM285" s="3">
        <v>93205</v>
      </c>
      <c r="PKN285" s="3">
        <v>93205</v>
      </c>
      <c r="PKO285" s="3">
        <v>93205</v>
      </c>
      <c r="PKP285" s="3">
        <v>93205</v>
      </c>
      <c r="PKQ285" s="3">
        <v>93205</v>
      </c>
      <c r="PKR285" s="3">
        <v>93205</v>
      </c>
      <c r="PKS285" s="3">
        <v>93205</v>
      </c>
      <c r="PKT285" s="3">
        <v>93205</v>
      </c>
      <c r="PKU285" s="3">
        <v>93205</v>
      </c>
      <c r="PKV285" s="3">
        <v>93205</v>
      </c>
      <c r="PKW285" s="3">
        <v>93205</v>
      </c>
      <c r="PKX285" s="3">
        <v>93205</v>
      </c>
      <c r="PKY285" s="3">
        <v>93205</v>
      </c>
      <c r="PKZ285" s="3">
        <v>93205</v>
      </c>
      <c r="PLA285" s="3">
        <v>93205</v>
      </c>
      <c r="PLB285" s="3">
        <v>93205</v>
      </c>
      <c r="PLC285" s="3">
        <v>93205</v>
      </c>
      <c r="PLD285" s="3">
        <v>93205</v>
      </c>
      <c r="PLE285" s="3">
        <v>93205</v>
      </c>
      <c r="PLF285" s="3">
        <v>93205</v>
      </c>
      <c r="PLG285" s="3">
        <v>93205</v>
      </c>
      <c r="PLH285" s="3">
        <v>93205</v>
      </c>
      <c r="PLI285" s="3">
        <v>93205</v>
      </c>
      <c r="PLJ285" s="3">
        <v>93205</v>
      </c>
      <c r="PLK285" s="3">
        <v>93205</v>
      </c>
      <c r="PLL285" s="3">
        <v>93205</v>
      </c>
      <c r="PLM285" s="3">
        <v>93205</v>
      </c>
      <c r="PLN285" s="3">
        <v>93205</v>
      </c>
      <c r="PLO285" s="3">
        <v>93205</v>
      </c>
      <c r="PLP285" s="3">
        <v>93205</v>
      </c>
      <c r="PLQ285" s="3">
        <v>93205</v>
      </c>
      <c r="PLR285" s="3">
        <v>93205</v>
      </c>
      <c r="PLS285" s="3">
        <v>93205</v>
      </c>
      <c r="PLT285" s="3">
        <v>93205</v>
      </c>
      <c r="PLU285" s="3">
        <v>93205</v>
      </c>
      <c r="PLV285" s="3">
        <v>93205</v>
      </c>
      <c r="PLW285" s="3">
        <v>93205</v>
      </c>
      <c r="PLX285" s="3">
        <v>93205</v>
      </c>
      <c r="PLY285" s="3">
        <v>93205</v>
      </c>
      <c r="PLZ285" s="3">
        <v>93205</v>
      </c>
      <c r="PMA285" s="3">
        <v>93205</v>
      </c>
      <c r="PMB285" s="3">
        <v>93205</v>
      </c>
      <c r="PMC285" s="3">
        <v>93205</v>
      </c>
      <c r="PMD285" s="3">
        <v>93205</v>
      </c>
      <c r="PME285" s="3">
        <v>93205</v>
      </c>
      <c r="PMF285" s="3">
        <v>93205</v>
      </c>
      <c r="PMG285" s="3">
        <v>93205</v>
      </c>
      <c r="PMH285" s="3">
        <v>93205</v>
      </c>
      <c r="PMI285" s="3">
        <v>93205</v>
      </c>
      <c r="PMJ285" s="3">
        <v>93205</v>
      </c>
      <c r="PMK285" s="3">
        <v>93205</v>
      </c>
      <c r="PML285" s="3">
        <v>93205</v>
      </c>
      <c r="PMM285" s="3">
        <v>93205</v>
      </c>
      <c r="PMN285" s="3">
        <v>93205</v>
      </c>
      <c r="PMO285" s="3">
        <v>93205</v>
      </c>
      <c r="PMP285" s="3">
        <v>93205</v>
      </c>
      <c r="PMQ285" s="3">
        <v>93205</v>
      </c>
      <c r="PMR285" s="3">
        <v>93205</v>
      </c>
      <c r="PMS285" s="3">
        <v>93205</v>
      </c>
      <c r="PMT285" s="3">
        <v>93205</v>
      </c>
      <c r="PMU285" s="3">
        <v>93205</v>
      </c>
      <c r="PMV285" s="3">
        <v>93205</v>
      </c>
      <c r="PMW285" s="3">
        <v>93205</v>
      </c>
      <c r="PMX285" s="3">
        <v>93205</v>
      </c>
      <c r="PMY285" s="3">
        <v>93205</v>
      </c>
      <c r="PMZ285" s="3">
        <v>93205</v>
      </c>
      <c r="PNA285" s="3">
        <v>93205</v>
      </c>
      <c r="PNB285" s="3">
        <v>93205</v>
      </c>
      <c r="PNC285" s="3">
        <v>93205</v>
      </c>
      <c r="PND285" s="3">
        <v>93205</v>
      </c>
      <c r="PNE285" s="3">
        <v>93205</v>
      </c>
      <c r="PNF285" s="3">
        <v>93205</v>
      </c>
      <c r="PNG285" s="3">
        <v>93205</v>
      </c>
      <c r="PNH285" s="3">
        <v>93205</v>
      </c>
      <c r="PNI285" s="3">
        <v>93205</v>
      </c>
      <c r="PNJ285" s="3">
        <v>93205</v>
      </c>
      <c r="PNK285" s="3">
        <v>93205</v>
      </c>
      <c r="PNL285" s="3">
        <v>93205</v>
      </c>
      <c r="PNM285" s="3">
        <v>93205</v>
      </c>
      <c r="PNN285" s="3">
        <v>93205</v>
      </c>
      <c r="PNO285" s="3">
        <v>93205</v>
      </c>
      <c r="PNP285" s="3">
        <v>93205</v>
      </c>
      <c r="PNQ285" s="3">
        <v>93205</v>
      </c>
      <c r="PNR285" s="3">
        <v>93205</v>
      </c>
      <c r="PNS285" s="3">
        <v>93205</v>
      </c>
      <c r="PNT285" s="3">
        <v>93205</v>
      </c>
      <c r="PNU285" s="3">
        <v>93205</v>
      </c>
      <c r="PNV285" s="3">
        <v>93205</v>
      </c>
      <c r="PNW285" s="3">
        <v>93205</v>
      </c>
      <c r="PNX285" s="3">
        <v>93205</v>
      </c>
      <c r="PNY285" s="3">
        <v>93205</v>
      </c>
      <c r="PNZ285" s="3">
        <v>93205</v>
      </c>
      <c r="POA285" s="3">
        <v>93205</v>
      </c>
      <c r="POB285" s="3">
        <v>93205</v>
      </c>
      <c r="POC285" s="3">
        <v>93205</v>
      </c>
      <c r="POD285" s="3">
        <v>93205</v>
      </c>
      <c r="POE285" s="3">
        <v>93205</v>
      </c>
      <c r="POF285" s="3">
        <v>93205</v>
      </c>
      <c r="POG285" s="3">
        <v>93205</v>
      </c>
      <c r="POH285" s="3">
        <v>93205</v>
      </c>
      <c r="POI285" s="3">
        <v>93205</v>
      </c>
      <c r="POJ285" s="3">
        <v>93205</v>
      </c>
      <c r="POK285" s="3">
        <v>93205</v>
      </c>
      <c r="POL285" s="3">
        <v>93205</v>
      </c>
      <c r="POM285" s="3">
        <v>93205</v>
      </c>
      <c r="PON285" s="3">
        <v>93205</v>
      </c>
      <c r="POO285" s="3">
        <v>93205</v>
      </c>
      <c r="POP285" s="3">
        <v>93205</v>
      </c>
      <c r="POQ285" s="3">
        <v>93205</v>
      </c>
      <c r="POR285" s="3">
        <v>93205</v>
      </c>
      <c r="POS285" s="3">
        <v>93205</v>
      </c>
      <c r="POT285" s="3">
        <v>93205</v>
      </c>
      <c r="POU285" s="3">
        <v>93205</v>
      </c>
      <c r="POV285" s="3">
        <v>93205</v>
      </c>
      <c r="POW285" s="3">
        <v>93205</v>
      </c>
      <c r="POX285" s="3">
        <v>93205</v>
      </c>
      <c r="POY285" s="3">
        <v>93205</v>
      </c>
      <c r="POZ285" s="3">
        <v>93205</v>
      </c>
      <c r="PPA285" s="3">
        <v>93205</v>
      </c>
      <c r="PPB285" s="3">
        <v>93205</v>
      </c>
      <c r="PPC285" s="3">
        <v>93205</v>
      </c>
      <c r="PPD285" s="3">
        <v>93205</v>
      </c>
      <c r="PPE285" s="3">
        <v>93205</v>
      </c>
      <c r="PPF285" s="3">
        <v>93205</v>
      </c>
      <c r="PPG285" s="3">
        <v>93205</v>
      </c>
      <c r="PPH285" s="3">
        <v>93205</v>
      </c>
      <c r="PPI285" s="3">
        <v>93205</v>
      </c>
      <c r="PPJ285" s="3">
        <v>93205</v>
      </c>
      <c r="PPK285" s="3">
        <v>93205</v>
      </c>
      <c r="PPL285" s="3">
        <v>93205</v>
      </c>
      <c r="PPM285" s="3">
        <v>93205</v>
      </c>
      <c r="PPN285" s="3">
        <v>93205</v>
      </c>
      <c r="PPO285" s="3">
        <v>93205</v>
      </c>
      <c r="PPP285" s="3">
        <v>93205</v>
      </c>
      <c r="PPQ285" s="3">
        <v>93205</v>
      </c>
      <c r="PPR285" s="3">
        <v>93205</v>
      </c>
      <c r="PPS285" s="3">
        <v>93205</v>
      </c>
      <c r="PPT285" s="3">
        <v>93205</v>
      </c>
      <c r="PPU285" s="3">
        <v>93205</v>
      </c>
      <c r="PPV285" s="3">
        <v>93205</v>
      </c>
      <c r="PPW285" s="3">
        <v>93205</v>
      </c>
      <c r="PPX285" s="3">
        <v>93205</v>
      </c>
      <c r="PPY285" s="3">
        <v>93205</v>
      </c>
      <c r="PPZ285" s="3">
        <v>93205</v>
      </c>
      <c r="PQA285" s="3">
        <v>93205</v>
      </c>
      <c r="PQB285" s="3">
        <v>93205</v>
      </c>
      <c r="PQC285" s="3">
        <v>93205</v>
      </c>
      <c r="PQD285" s="3">
        <v>93205</v>
      </c>
      <c r="PQE285" s="3">
        <v>93205</v>
      </c>
      <c r="PQF285" s="3">
        <v>93205</v>
      </c>
      <c r="PQG285" s="3">
        <v>93205</v>
      </c>
      <c r="PQH285" s="3">
        <v>93205</v>
      </c>
      <c r="PQI285" s="3">
        <v>93205</v>
      </c>
      <c r="PQJ285" s="3">
        <v>93205</v>
      </c>
      <c r="PQK285" s="3">
        <v>93205</v>
      </c>
      <c r="PQL285" s="3">
        <v>93205</v>
      </c>
      <c r="PQM285" s="3">
        <v>93205</v>
      </c>
      <c r="PQN285" s="3">
        <v>93205</v>
      </c>
      <c r="PQO285" s="3">
        <v>93205</v>
      </c>
      <c r="PQP285" s="3">
        <v>93205</v>
      </c>
      <c r="PQQ285" s="3">
        <v>93205</v>
      </c>
      <c r="PQR285" s="3">
        <v>93205</v>
      </c>
      <c r="PQS285" s="3">
        <v>93205</v>
      </c>
      <c r="PQT285" s="3">
        <v>93205</v>
      </c>
      <c r="PQU285" s="3">
        <v>93205</v>
      </c>
      <c r="PQV285" s="3">
        <v>93205</v>
      </c>
      <c r="PQW285" s="3">
        <v>93205</v>
      </c>
      <c r="PQX285" s="3">
        <v>93205</v>
      </c>
      <c r="PQY285" s="3">
        <v>93205</v>
      </c>
      <c r="PQZ285" s="3">
        <v>93205</v>
      </c>
      <c r="PRA285" s="3">
        <v>93205</v>
      </c>
      <c r="PRB285" s="3">
        <v>93205</v>
      </c>
      <c r="PRC285" s="3">
        <v>93205</v>
      </c>
      <c r="PRD285" s="3">
        <v>93205</v>
      </c>
      <c r="PRE285" s="3">
        <v>93205</v>
      </c>
      <c r="PRF285" s="3">
        <v>93205</v>
      </c>
      <c r="PRG285" s="3">
        <v>93205</v>
      </c>
      <c r="PRH285" s="3">
        <v>93205</v>
      </c>
      <c r="PRI285" s="3">
        <v>93205</v>
      </c>
      <c r="PRJ285" s="3">
        <v>93205</v>
      </c>
      <c r="PRK285" s="3">
        <v>93205</v>
      </c>
      <c r="PRL285" s="3">
        <v>93205</v>
      </c>
      <c r="PRM285" s="3">
        <v>93205</v>
      </c>
      <c r="PRN285" s="3">
        <v>93205</v>
      </c>
      <c r="PRO285" s="3">
        <v>93205</v>
      </c>
      <c r="PRP285" s="3">
        <v>93205</v>
      </c>
      <c r="PRQ285" s="3">
        <v>93205</v>
      </c>
      <c r="PRR285" s="3">
        <v>93205</v>
      </c>
      <c r="PRS285" s="3">
        <v>93205</v>
      </c>
      <c r="PRT285" s="3">
        <v>93205</v>
      </c>
      <c r="PRU285" s="3">
        <v>93205</v>
      </c>
      <c r="PRV285" s="3">
        <v>93205</v>
      </c>
      <c r="PRW285" s="3">
        <v>93205</v>
      </c>
      <c r="PRX285" s="3">
        <v>93205</v>
      </c>
      <c r="PRY285" s="3">
        <v>93205</v>
      </c>
      <c r="PRZ285" s="3">
        <v>93205</v>
      </c>
      <c r="PSA285" s="3">
        <v>93205</v>
      </c>
      <c r="PSB285" s="3">
        <v>93205</v>
      </c>
      <c r="PSC285" s="3">
        <v>93205</v>
      </c>
      <c r="PSD285" s="3">
        <v>93205</v>
      </c>
      <c r="PSE285" s="3">
        <v>93205</v>
      </c>
      <c r="PSF285" s="3">
        <v>93205</v>
      </c>
      <c r="PSG285" s="3">
        <v>93205</v>
      </c>
      <c r="PSH285" s="3">
        <v>93205</v>
      </c>
      <c r="PSI285" s="3">
        <v>93205</v>
      </c>
      <c r="PSJ285" s="3">
        <v>93205</v>
      </c>
      <c r="PSK285" s="3">
        <v>93205</v>
      </c>
      <c r="PSL285" s="3">
        <v>93205</v>
      </c>
      <c r="PSM285" s="3">
        <v>93205</v>
      </c>
      <c r="PSN285" s="3">
        <v>93205</v>
      </c>
      <c r="PSO285" s="3">
        <v>93205</v>
      </c>
      <c r="PSP285" s="3">
        <v>93205</v>
      </c>
      <c r="PSQ285" s="3">
        <v>93205</v>
      </c>
      <c r="PSR285" s="3">
        <v>93205</v>
      </c>
      <c r="PSS285" s="3">
        <v>93205</v>
      </c>
      <c r="PST285" s="3">
        <v>93205</v>
      </c>
      <c r="PSU285" s="3">
        <v>93205</v>
      </c>
      <c r="PSV285" s="3">
        <v>93205</v>
      </c>
      <c r="PSW285" s="3">
        <v>93205</v>
      </c>
      <c r="PSX285" s="3">
        <v>93205</v>
      </c>
      <c r="PSY285" s="3">
        <v>93205</v>
      </c>
      <c r="PSZ285" s="3">
        <v>93205</v>
      </c>
      <c r="PTA285" s="3">
        <v>93205</v>
      </c>
      <c r="PTB285" s="3">
        <v>93205</v>
      </c>
      <c r="PTC285" s="3">
        <v>93205</v>
      </c>
      <c r="PTD285" s="3">
        <v>93205</v>
      </c>
      <c r="PTE285" s="3">
        <v>93205</v>
      </c>
      <c r="PTF285" s="3">
        <v>93205</v>
      </c>
      <c r="PTG285" s="3">
        <v>93205</v>
      </c>
      <c r="PTH285" s="3">
        <v>93205</v>
      </c>
      <c r="PTI285" s="3">
        <v>93205</v>
      </c>
      <c r="PTJ285" s="3">
        <v>93205</v>
      </c>
      <c r="PTK285" s="3">
        <v>93205</v>
      </c>
      <c r="PTL285" s="3">
        <v>93205</v>
      </c>
      <c r="PTM285" s="3">
        <v>93205</v>
      </c>
      <c r="PTN285" s="3">
        <v>93205</v>
      </c>
      <c r="PTO285" s="3">
        <v>93205</v>
      </c>
      <c r="PTP285" s="3">
        <v>93205</v>
      </c>
      <c r="PTQ285" s="3">
        <v>93205</v>
      </c>
      <c r="PTR285" s="3">
        <v>93205</v>
      </c>
      <c r="PTS285" s="3">
        <v>93205</v>
      </c>
      <c r="PTT285" s="3">
        <v>93205</v>
      </c>
      <c r="PTU285" s="3">
        <v>93205</v>
      </c>
      <c r="PTV285" s="3">
        <v>93205</v>
      </c>
      <c r="PTW285" s="3">
        <v>93205</v>
      </c>
      <c r="PTX285" s="3">
        <v>93205</v>
      </c>
      <c r="PTY285" s="3">
        <v>93205</v>
      </c>
      <c r="PTZ285" s="3">
        <v>93205</v>
      </c>
      <c r="PUA285" s="3">
        <v>93205</v>
      </c>
      <c r="PUB285" s="3">
        <v>93205</v>
      </c>
      <c r="PUC285" s="3">
        <v>93205</v>
      </c>
      <c r="PUD285" s="3">
        <v>93205</v>
      </c>
      <c r="PUE285" s="3">
        <v>93205</v>
      </c>
      <c r="PUF285" s="3">
        <v>93205</v>
      </c>
      <c r="PUG285" s="3">
        <v>93205</v>
      </c>
      <c r="PUH285" s="3">
        <v>93205</v>
      </c>
      <c r="PUI285" s="3">
        <v>93205</v>
      </c>
      <c r="PUJ285" s="3">
        <v>93205</v>
      </c>
      <c r="PUK285" s="3">
        <v>93205</v>
      </c>
      <c r="PUL285" s="3">
        <v>93205</v>
      </c>
      <c r="PUM285" s="3">
        <v>93205</v>
      </c>
      <c r="PUN285" s="3">
        <v>93205</v>
      </c>
      <c r="PUO285" s="3">
        <v>93205</v>
      </c>
      <c r="PUP285" s="3">
        <v>93205</v>
      </c>
      <c r="PUQ285" s="3">
        <v>93205</v>
      </c>
      <c r="PUR285" s="3">
        <v>93205</v>
      </c>
      <c r="PUS285" s="3">
        <v>93205</v>
      </c>
      <c r="PUT285" s="3">
        <v>93205</v>
      </c>
      <c r="PUU285" s="3">
        <v>93205</v>
      </c>
      <c r="PUV285" s="3">
        <v>93205</v>
      </c>
      <c r="PUW285" s="3">
        <v>93205</v>
      </c>
      <c r="PUX285" s="3">
        <v>93205</v>
      </c>
      <c r="PUY285" s="3">
        <v>93205</v>
      </c>
      <c r="PUZ285" s="3">
        <v>93205</v>
      </c>
      <c r="PVA285" s="3">
        <v>93205</v>
      </c>
      <c r="PVB285" s="3">
        <v>93205</v>
      </c>
      <c r="PVC285" s="3">
        <v>93205</v>
      </c>
      <c r="PVD285" s="3">
        <v>93205</v>
      </c>
      <c r="PVE285" s="3">
        <v>93205</v>
      </c>
      <c r="PVF285" s="3">
        <v>93205</v>
      </c>
      <c r="PVG285" s="3">
        <v>93205</v>
      </c>
      <c r="PVH285" s="3">
        <v>93205</v>
      </c>
      <c r="PVI285" s="3">
        <v>93205</v>
      </c>
      <c r="PVJ285" s="3">
        <v>93205</v>
      </c>
      <c r="PVK285" s="3">
        <v>93205</v>
      </c>
      <c r="PVL285" s="3">
        <v>93205</v>
      </c>
      <c r="PVM285" s="3">
        <v>93205</v>
      </c>
      <c r="PVN285" s="3">
        <v>93205</v>
      </c>
      <c r="PVO285" s="3">
        <v>93205</v>
      </c>
      <c r="PVP285" s="3">
        <v>93205</v>
      </c>
      <c r="PVQ285" s="3">
        <v>93205</v>
      </c>
      <c r="PVR285" s="3">
        <v>93205</v>
      </c>
      <c r="PVS285" s="3">
        <v>93205</v>
      </c>
      <c r="PVT285" s="3">
        <v>93205</v>
      </c>
      <c r="PVU285" s="3">
        <v>93205</v>
      </c>
      <c r="PVV285" s="3">
        <v>93205</v>
      </c>
      <c r="PVW285" s="3">
        <v>93205</v>
      </c>
      <c r="PVX285" s="3">
        <v>93205</v>
      </c>
      <c r="PVY285" s="3">
        <v>93205</v>
      </c>
      <c r="PVZ285" s="3">
        <v>93205</v>
      </c>
      <c r="PWA285" s="3">
        <v>93205</v>
      </c>
      <c r="PWB285" s="3">
        <v>93205</v>
      </c>
      <c r="PWC285" s="3">
        <v>93205</v>
      </c>
      <c r="PWD285" s="3">
        <v>93205</v>
      </c>
      <c r="PWE285" s="3">
        <v>93205</v>
      </c>
      <c r="PWF285" s="3">
        <v>93205</v>
      </c>
      <c r="PWG285" s="3">
        <v>93205</v>
      </c>
      <c r="PWH285" s="3">
        <v>93205</v>
      </c>
      <c r="PWI285" s="3">
        <v>93205</v>
      </c>
      <c r="PWJ285" s="3">
        <v>93205</v>
      </c>
      <c r="PWK285" s="3">
        <v>93205</v>
      </c>
      <c r="PWL285" s="3">
        <v>93205</v>
      </c>
      <c r="PWM285" s="3">
        <v>93205</v>
      </c>
      <c r="PWN285" s="3">
        <v>93205</v>
      </c>
      <c r="PWO285" s="3">
        <v>93205</v>
      </c>
      <c r="PWP285" s="3">
        <v>93205</v>
      </c>
      <c r="PWQ285" s="3">
        <v>93205</v>
      </c>
      <c r="PWR285" s="3">
        <v>93205</v>
      </c>
      <c r="PWS285" s="3">
        <v>93205</v>
      </c>
      <c r="PWT285" s="3">
        <v>93205</v>
      </c>
      <c r="PWU285" s="3">
        <v>93205</v>
      </c>
      <c r="PWV285" s="3">
        <v>93205</v>
      </c>
      <c r="PWW285" s="3">
        <v>93205</v>
      </c>
      <c r="PWX285" s="3">
        <v>93205</v>
      </c>
      <c r="PWY285" s="3">
        <v>93205</v>
      </c>
      <c r="PWZ285" s="3">
        <v>93205</v>
      </c>
      <c r="PXA285" s="3">
        <v>93205</v>
      </c>
      <c r="PXB285" s="3">
        <v>93205</v>
      </c>
      <c r="PXC285" s="3">
        <v>93205</v>
      </c>
      <c r="PXD285" s="3">
        <v>93205</v>
      </c>
      <c r="PXE285" s="3">
        <v>93205</v>
      </c>
      <c r="PXF285" s="3">
        <v>93205</v>
      </c>
      <c r="PXG285" s="3">
        <v>93205</v>
      </c>
      <c r="PXH285" s="3">
        <v>93205</v>
      </c>
      <c r="PXI285" s="3">
        <v>93205</v>
      </c>
      <c r="PXJ285" s="3">
        <v>93205</v>
      </c>
      <c r="PXK285" s="3">
        <v>93205</v>
      </c>
      <c r="PXL285" s="3">
        <v>93205</v>
      </c>
      <c r="PXM285" s="3">
        <v>93205</v>
      </c>
      <c r="PXN285" s="3">
        <v>93205</v>
      </c>
      <c r="PXO285" s="3">
        <v>93205</v>
      </c>
      <c r="PXP285" s="3">
        <v>93205</v>
      </c>
      <c r="PXQ285" s="3">
        <v>93205</v>
      </c>
      <c r="PXR285" s="3">
        <v>93205</v>
      </c>
      <c r="PXS285" s="3">
        <v>93205</v>
      </c>
      <c r="PXT285" s="3">
        <v>93205</v>
      </c>
      <c r="PXU285" s="3">
        <v>93205</v>
      </c>
      <c r="PXV285" s="3">
        <v>93205</v>
      </c>
      <c r="PXW285" s="3">
        <v>93205</v>
      </c>
      <c r="PXX285" s="3">
        <v>93205</v>
      </c>
      <c r="PXY285" s="3">
        <v>93205</v>
      </c>
      <c r="PXZ285" s="3">
        <v>93205</v>
      </c>
      <c r="PYA285" s="3">
        <v>93205</v>
      </c>
      <c r="PYB285" s="3">
        <v>93205</v>
      </c>
      <c r="PYC285" s="3">
        <v>93205</v>
      </c>
      <c r="PYD285" s="3">
        <v>93205</v>
      </c>
      <c r="PYE285" s="3">
        <v>93205</v>
      </c>
      <c r="PYF285" s="3">
        <v>93205</v>
      </c>
      <c r="PYG285" s="3">
        <v>93205</v>
      </c>
      <c r="PYH285" s="3">
        <v>93205</v>
      </c>
      <c r="PYI285" s="3">
        <v>93205</v>
      </c>
      <c r="PYJ285" s="3">
        <v>93205</v>
      </c>
      <c r="PYK285" s="3">
        <v>93205</v>
      </c>
      <c r="PYL285" s="3">
        <v>93205</v>
      </c>
      <c r="PYM285" s="3">
        <v>93205</v>
      </c>
      <c r="PYN285" s="3">
        <v>93205</v>
      </c>
      <c r="PYO285" s="3">
        <v>93205</v>
      </c>
      <c r="PYP285" s="3">
        <v>93205</v>
      </c>
      <c r="PYQ285" s="3">
        <v>93205</v>
      </c>
      <c r="PYR285" s="3">
        <v>93205</v>
      </c>
      <c r="PYS285" s="3">
        <v>93205</v>
      </c>
      <c r="PYT285" s="3">
        <v>93205</v>
      </c>
      <c r="PYU285" s="3">
        <v>93205</v>
      </c>
      <c r="PYV285" s="3">
        <v>93205</v>
      </c>
      <c r="PYW285" s="3">
        <v>93205</v>
      </c>
      <c r="PYX285" s="3">
        <v>93205</v>
      </c>
      <c r="PYY285" s="3">
        <v>93205</v>
      </c>
      <c r="PYZ285" s="3">
        <v>93205</v>
      </c>
      <c r="PZA285" s="3">
        <v>93205</v>
      </c>
      <c r="PZB285" s="3">
        <v>93205</v>
      </c>
      <c r="PZC285" s="3">
        <v>93205</v>
      </c>
      <c r="PZD285" s="3">
        <v>93205</v>
      </c>
      <c r="PZE285" s="3">
        <v>93205</v>
      </c>
      <c r="PZF285" s="3">
        <v>93205</v>
      </c>
      <c r="PZG285" s="3">
        <v>93205</v>
      </c>
      <c r="PZH285" s="3">
        <v>93205</v>
      </c>
      <c r="PZI285" s="3">
        <v>93205</v>
      </c>
      <c r="PZJ285" s="3">
        <v>93205</v>
      </c>
      <c r="PZK285" s="3">
        <v>93205</v>
      </c>
      <c r="PZL285" s="3">
        <v>93205</v>
      </c>
      <c r="PZM285" s="3">
        <v>93205</v>
      </c>
      <c r="PZN285" s="3">
        <v>93205</v>
      </c>
      <c r="PZO285" s="3">
        <v>93205</v>
      </c>
      <c r="PZP285" s="3">
        <v>93205</v>
      </c>
      <c r="PZQ285" s="3">
        <v>93205</v>
      </c>
      <c r="PZR285" s="3">
        <v>93205</v>
      </c>
      <c r="PZS285" s="3">
        <v>93205</v>
      </c>
      <c r="PZT285" s="3">
        <v>93205</v>
      </c>
      <c r="PZU285" s="3">
        <v>93205</v>
      </c>
      <c r="PZV285" s="3">
        <v>93205</v>
      </c>
      <c r="PZW285" s="3">
        <v>93205</v>
      </c>
      <c r="PZX285" s="3">
        <v>93205</v>
      </c>
      <c r="PZY285" s="3">
        <v>93205</v>
      </c>
      <c r="PZZ285" s="3">
        <v>93205</v>
      </c>
      <c r="QAA285" s="3">
        <v>93205</v>
      </c>
      <c r="QAB285" s="3">
        <v>93205</v>
      </c>
      <c r="QAC285" s="3">
        <v>93205</v>
      </c>
      <c r="QAD285" s="3">
        <v>93205</v>
      </c>
      <c r="QAE285" s="3">
        <v>93205</v>
      </c>
      <c r="QAF285" s="3">
        <v>93205</v>
      </c>
      <c r="QAG285" s="3">
        <v>93205</v>
      </c>
      <c r="QAH285" s="3">
        <v>93205</v>
      </c>
      <c r="QAI285" s="3">
        <v>93205</v>
      </c>
      <c r="QAJ285" s="3">
        <v>93205</v>
      </c>
      <c r="QAK285" s="3">
        <v>93205</v>
      </c>
      <c r="QAL285" s="3">
        <v>93205</v>
      </c>
      <c r="QAM285" s="3">
        <v>93205</v>
      </c>
      <c r="QAN285" s="3">
        <v>93205</v>
      </c>
      <c r="QAO285" s="3">
        <v>93205</v>
      </c>
      <c r="QAP285" s="3">
        <v>93205</v>
      </c>
      <c r="QAQ285" s="3">
        <v>93205</v>
      </c>
      <c r="QAR285" s="3">
        <v>93205</v>
      </c>
      <c r="QAS285" s="3">
        <v>93205</v>
      </c>
      <c r="QAT285" s="3">
        <v>93205</v>
      </c>
      <c r="QAU285" s="3">
        <v>93205</v>
      </c>
      <c r="QAV285" s="3">
        <v>93205</v>
      </c>
      <c r="QAW285" s="3">
        <v>93205</v>
      </c>
      <c r="QAX285" s="3">
        <v>93205</v>
      </c>
      <c r="QAY285" s="3">
        <v>93205</v>
      </c>
      <c r="QAZ285" s="3">
        <v>93205</v>
      </c>
      <c r="QBA285" s="3">
        <v>93205</v>
      </c>
      <c r="QBB285" s="3">
        <v>93205</v>
      </c>
      <c r="QBC285" s="3">
        <v>93205</v>
      </c>
      <c r="QBD285" s="3">
        <v>93205</v>
      </c>
      <c r="QBE285" s="3">
        <v>93205</v>
      </c>
      <c r="QBF285" s="3">
        <v>93205</v>
      </c>
      <c r="QBG285" s="3">
        <v>93205</v>
      </c>
      <c r="QBH285" s="3">
        <v>93205</v>
      </c>
      <c r="QBI285" s="3">
        <v>93205</v>
      </c>
      <c r="QBJ285" s="3">
        <v>93205</v>
      </c>
      <c r="QBK285" s="3">
        <v>93205</v>
      </c>
      <c r="QBL285" s="3">
        <v>93205</v>
      </c>
      <c r="QBM285" s="3">
        <v>93205</v>
      </c>
      <c r="QBN285" s="3">
        <v>93205</v>
      </c>
      <c r="QBO285" s="3">
        <v>93205</v>
      </c>
      <c r="QBP285" s="3">
        <v>93205</v>
      </c>
      <c r="QBQ285" s="3">
        <v>93205</v>
      </c>
      <c r="QBR285" s="3">
        <v>93205</v>
      </c>
      <c r="QBS285" s="3">
        <v>93205</v>
      </c>
      <c r="QBT285" s="3">
        <v>93205</v>
      </c>
      <c r="QBU285" s="3">
        <v>93205</v>
      </c>
      <c r="QBV285" s="3">
        <v>93205</v>
      </c>
      <c r="QBW285" s="3">
        <v>93205</v>
      </c>
      <c r="QBX285" s="3">
        <v>93205</v>
      </c>
      <c r="QBY285" s="3">
        <v>93205</v>
      </c>
      <c r="QBZ285" s="3">
        <v>93205</v>
      </c>
      <c r="QCA285" s="3">
        <v>93205</v>
      </c>
      <c r="QCB285" s="3">
        <v>93205</v>
      </c>
      <c r="QCC285" s="3">
        <v>93205</v>
      </c>
      <c r="QCD285" s="3">
        <v>93205</v>
      </c>
      <c r="QCE285" s="3">
        <v>93205</v>
      </c>
      <c r="QCF285" s="3">
        <v>93205</v>
      </c>
      <c r="QCG285" s="3">
        <v>93205</v>
      </c>
      <c r="QCH285" s="3">
        <v>93205</v>
      </c>
      <c r="QCI285" s="3">
        <v>93205</v>
      </c>
      <c r="QCJ285" s="3">
        <v>93205</v>
      </c>
      <c r="QCK285" s="3">
        <v>93205</v>
      </c>
      <c r="QCL285" s="3">
        <v>93205</v>
      </c>
      <c r="QCM285" s="3">
        <v>93205</v>
      </c>
      <c r="QCN285" s="3">
        <v>93205</v>
      </c>
      <c r="QCO285" s="3">
        <v>93205</v>
      </c>
      <c r="QCP285" s="3">
        <v>93205</v>
      </c>
      <c r="QCQ285" s="3">
        <v>93205</v>
      </c>
      <c r="QCR285" s="3">
        <v>93205</v>
      </c>
      <c r="QCS285" s="3">
        <v>93205</v>
      </c>
      <c r="QCT285" s="3">
        <v>93205</v>
      </c>
      <c r="QCU285" s="3">
        <v>93205</v>
      </c>
      <c r="QCV285" s="3">
        <v>93205</v>
      </c>
      <c r="QCW285" s="3">
        <v>93205</v>
      </c>
      <c r="QCX285" s="3">
        <v>93205</v>
      </c>
      <c r="QCY285" s="3">
        <v>93205</v>
      </c>
      <c r="QCZ285" s="3">
        <v>93205</v>
      </c>
      <c r="QDA285" s="3">
        <v>93205</v>
      </c>
      <c r="QDB285" s="3">
        <v>93205</v>
      </c>
      <c r="QDC285" s="3">
        <v>93205</v>
      </c>
      <c r="QDD285" s="3">
        <v>93205</v>
      </c>
      <c r="QDE285" s="3">
        <v>93205</v>
      </c>
      <c r="QDF285" s="3">
        <v>93205</v>
      </c>
      <c r="QDG285" s="3">
        <v>93205</v>
      </c>
      <c r="QDH285" s="3">
        <v>93205</v>
      </c>
      <c r="QDI285" s="3">
        <v>93205</v>
      </c>
      <c r="QDJ285" s="3">
        <v>93205</v>
      </c>
      <c r="QDK285" s="3">
        <v>93205</v>
      </c>
      <c r="QDL285" s="3">
        <v>93205</v>
      </c>
      <c r="QDM285" s="3">
        <v>93205</v>
      </c>
      <c r="QDN285" s="3">
        <v>93205</v>
      </c>
      <c r="QDO285" s="3">
        <v>93205</v>
      </c>
      <c r="QDP285" s="3">
        <v>93205</v>
      </c>
      <c r="QDQ285" s="3">
        <v>93205</v>
      </c>
      <c r="QDR285" s="3">
        <v>93205</v>
      </c>
      <c r="QDS285" s="3">
        <v>93205</v>
      </c>
      <c r="QDT285" s="3">
        <v>93205</v>
      </c>
      <c r="QDU285" s="3">
        <v>93205</v>
      </c>
      <c r="QDV285" s="3">
        <v>93205</v>
      </c>
      <c r="QDW285" s="3">
        <v>93205</v>
      </c>
      <c r="QDX285" s="3">
        <v>93205</v>
      </c>
      <c r="QDY285" s="3">
        <v>93205</v>
      </c>
      <c r="QDZ285" s="3">
        <v>93205</v>
      </c>
      <c r="QEA285" s="3">
        <v>93205</v>
      </c>
      <c r="QEB285" s="3">
        <v>93205</v>
      </c>
      <c r="QEC285" s="3">
        <v>93205</v>
      </c>
      <c r="QED285" s="3">
        <v>93205</v>
      </c>
      <c r="QEE285" s="3">
        <v>93205</v>
      </c>
      <c r="QEF285" s="3">
        <v>93205</v>
      </c>
      <c r="QEG285" s="3">
        <v>93205</v>
      </c>
      <c r="QEH285" s="3">
        <v>93205</v>
      </c>
      <c r="QEI285" s="3">
        <v>93205</v>
      </c>
      <c r="QEJ285" s="3">
        <v>93205</v>
      </c>
      <c r="QEK285" s="3">
        <v>93205</v>
      </c>
      <c r="QEL285" s="3">
        <v>93205</v>
      </c>
      <c r="QEM285" s="3">
        <v>93205</v>
      </c>
      <c r="QEN285" s="3">
        <v>93205</v>
      </c>
      <c r="QEO285" s="3">
        <v>93205</v>
      </c>
      <c r="QEP285" s="3">
        <v>93205</v>
      </c>
      <c r="QEQ285" s="3">
        <v>93205</v>
      </c>
      <c r="QER285" s="3">
        <v>93205</v>
      </c>
      <c r="QES285" s="3">
        <v>93205</v>
      </c>
      <c r="QET285" s="3">
        <v>93205</v>
      </c>
      <c r="QEU285" s="3">
        <v>93205</v>
      </c>
      <c r="QEV285" s="3">
        <v>93205</v>
      </c>
      <c r="QEW285" s="3">
        <v>93205</v>
      </c>
      <c r="QEX285" s="3">
        <v>93205</v>
      </c>
      <c r="QEY285" s="3">
        <v>93205</v>
      </c>
      <c r="QEZ285" s="3">
        <v>93205</v>
      </c>
      <c r="QFA285" s="3">
        <v>93205</v>
      </c>
      <c r="QFB285" s="3">
        <v>93205</v>
      </c>
      <c r="QFC285" s="3">
        <v>93205</v>
      </c>
      <c r="QFD285" s="3">
        <v>93205</v>
      </c>
      <c r="QFE285" s="3">
        <v>93205</v>
      </c>
      <c r="QFF285" s="3">
        <v>93205</v>
      </c>
      <c r="QFG285" s="3">
        <v>93205</v>
      </c>
      <c r="QFH285" s="3">
        <v>93205</v>
      </c>
      <c r="QFI285" s="3">
        <v>93205</v>
      </c>
      <c r="QFJ285" s="3">
        <v>93205</v>
      </c>
      <c r="QFK285" s="3">
        <v>93205</v>
      </c>
      <c r="QFL285" s="3">
        <v>93205</v>
      </c>
      <c r="QFM285" s="3">
        <v>93205</v>
      </c>
      <c r="QFN285" s="3">
        <v>93205</v>
      </c>
      <c r="QFO285" s="3">
        <v>93205</v>
      </c>
      <c r="QFP285" s="3">
        <v>93205</v>
      </c>
      <c r="QFQ285" s="3">
        <v>93205</v>
      </c>
      <c r="QFR285" s="3">
        <v>93205</v>
      </c>
      <c r="QFS285" s="3">
        <v>93205</v>
      </c>
      <c r="QFT285" s="3">
        <v>93205</v>
      </c>
      <c r="QFU285" s="3">
        <v>93205</v>
      </c>
      <c r="QFV285" s="3">
        <v>93205</v>
      </c>
      <c r="QFW285" s="3">
        <v>93205</v>
      </c>
      <c r="QFX285" s="3">
        <v>93205</v>
      </c>
      <c r="QFY285" s="3">
        <v>93205</v>
      </c>
      <c r="QFZ285" s="3">
        <v>93205</v>
      </c>
      <c r="QGA285" s="3">
        <v>93205</v>
      </c>
      <c r="QGB285" s="3">
        <v>93205</v>
      </c>
      <c r="QGC285" s="3">
        <v>93205</v>
      </c>
      <c r="QGD285" s="3">
        <v>93205</v>
      </c>
      <c r="QGE285" s="3">
        <v>93205</v>
      </c>
      <c r="QGF285" s="3">
        <v>93205</v>
      </c>
      <c r="QGG285" s="3">
        <v>93205</v>
      </c>
      <c r="QGH285" s="3">
        <v>93205</v>
      </c>
      <c r="QGI285" s="3">
        <v>93205</v>
      </c>
      <c r="QGJ285" s="3">
        <v>93205</v>
      </c>
      <c r="QGK285" s="3">
        <v>93205</v>
      </c>
      <c r="QGL285" s="3">
        <v>93205</v>
      </c>
      <c r="QGM285" s="3">
        <v>93205</v>
      </c>
      <c r="QGN285" s="3">
        <v>93205</v>
      </c>
      <c r="QGO285" s="3">
        <v>93205</v>
      </c>
      <c r="QGP285" s="3">
        <v>93205</v>
      </c>
      <c r="QGQ285" s="3">
        <v>93205</v>
      </c>
      <c r="QGR285" s="3">
        <v>93205</v>
      </c>
      <c r="QGS285" s="3">
        <v>93205</v>
      </c>
      <c r="QGT285" s="3">
        <v>93205</v>
      </c>
      <c r="QGU285" s="3">
        <v>93205</v>
      </c>
      <c r="QGV285" s="3">
        <v>93205</v>
      </c>
      <c r="QGW285" s="3">
        <v>93205</v>
      </c>
      <c r="QGX285" s="3">
        <v>93205</v>
      </c>
      <c r="QGY285" s="3">
        <v>93205</v>
      </c>
      <c r="QGZ285" s="3">
        <v>93205</v>
      </c>
      <c r="QHA285" s="3">
        <v>93205</v>
      </c>
      <c r="QHB285" s="3">
        <v>93205</v>
      </c>
      <c r="QHC285" s="3">
        <v>93205</v>
      </c>
      <c r="QHD285" s="3">
        <v>93205</v>
      </c>
      <c r="QHE285" s="3">
        <v>93205</v>
      </c>
      <c r="QHF285" s="3">
        <v>93205</v>
      </c>
      <c r="QHG285" s="3">
        <v>93205</v>
      </c>
      <c r="QHH285" s="3">
        <v>93205</v>
      </c>
      <c r="QHI285" s="3">
        <v>93205</v>
      </c>
      <c r="QHJ285" s="3">
        <v>93205</v>
      </c>
      <c r="QHK285" s="3">
        <v>93205</v>
      </c>
      <c r="QHL285" s="3">
        <v>93205</v>
      </c>
      <c r="QHM285" s="3">
        <v>93205</v>
      </c>
      <c r="QHN285" s="3">
        <v>93205</v>
      </c>
      <c r="QHO285" s="3">
        <v>93205</v>
      </c>
      <c r="QHP285" s="3">
        <v>93205</v>
      </c>
      <c r="QHQ285" s="3">
        <v>93205</v>
      </c>
      <c r="QHR285" s="3">
        <v>93205</v>
      </c>
      <c r="QHS285" s="3">
        <v>93205</v>
      </c>
      <c r="QHT285" s="3">
        <v>93205</v>
      </c>
      <c r="QHU285" s="3">
        <v>93205</v>
      </c>
      <c r="QHV285" s="3">
        <v>93205</v>
      </c>
      <c r="QHW285" s="3">
        <v>93205</v>
      </c>
      <c r="QHX285" s="3">
        <v>93205</v>
      </c>
      <c r="QHY285" s="3">
        <v>93205</v>
      </c>
      <c r="QHZ285" s="3">
        <v>93205</v>
      </c>
      <c r="QIA285" s="3">
        <v>93205</v>
      </c>
      <c r="QIB285" s="3">
        <v>93205</v>
      </c>
      <c r="QIC285" s="3">
        <v>93205</v>
      </c>
      <c r="QID285" s="3">
        <v>93205</v>
      </c>
      <c r="QIE285" s="3">
        <v>93205</v>
      </c>
      <c r="QIF285" s="3">
        <v>93205</v>
      </c>
      <c r="QIG285" s="3">
        <v>93205</v>
      </c>
      <c r="QIH285" s="3">
        <v>93205</v>
      </c>
      <c r="QII285" s="3">
        <v>93205</v>
      </c>
      <c r="QIJ285" s="3">
        <v>93205</v>
      </c>
      <c r="QIK285" s="3">
        <v>93205</v>
      </c>
      <c r="QIL285" s="3">
        <v>93205</v>
      </c>
      <c r="QIM285" s="3">
        <v>93205</v>
      </c>
      <c r="QIN285" s="3">
        <v>93205</v>
      </c>
      <c r="QIO285" s="3">
        <v>93205</v>
      </c>
      <c r="QIP285" s="3">
        <v>93205</v>
      </c>
      <c r="QIQ285" s="3">
        <v>93205</v>
      </c>
      <c r="QIR285" s="3">
        <v>93205</v>
      </c>
      <c r="QIS285" s="3">
        <v>93205</v>
      </c>
      <c r="QIT285" s="3">
        <v>93205</v>
      </c>
      <c r="QIU285" s="3">
        <v>93205</v>
      </c>
      <c r="QIV285" s="3">
        <v>93205</v>
      </c>
      <c r="QIW285" s="3">
        <v>93205</v>
      </c>
      <c r="QIX285" s="3">
        <v>93205</v>
      </c>
      <c r="QIY285" s="3">
        <v>93205</v>
      </c>
      <c r="QIZ285" s="3">
        <v>93205</v>
      </c>
      <c r="QJA285" s="3">
        <v>93205</v>
      </c>
      <c r="QJB285" s="3">
        <v>93205</v>
      </c>
      <c r="QJC285" s="3">
        <v>93205</v>
      </c>
      <c r="QJD285" s="3">
        <v>93205</v>
      </c>
      <c r="QJE285" s="3">
        <v>93205</v>
      </c>
      <c r="QJF285" s="3">
        <v>93205</v>
      </c>
      <c r="QJG285" s="3">
        <v>93205</v>
      </c>
      <c r="QJH285" s="3">
        <v>93205</v>
      </c>
      <c r="QJI285" s="3">
        <v>93205</v>
      </c>
      <c r="QJJ285" s="3">
        <v>93205</v>
      </c>
      <c r="QJK285" s="3">
        <v>93205</v>
      </c>
      <c r="QJL285" s="3">
        <v>93205</v>
      </c>
      <c r="QJM285" s="3">
        <v>93205</v>
      </c>
      <c r="QJN285" s="3">
        <v>93205</v>
      </c>
      <c r="QJO285" s="3">
        <v>93205</v>
      </c>
      <c r="QJP285" s="3">
        <v>93205</v>
      </c>
      <c r="QJQ285" s="3">
        <v>93205</v>
      </c>
      <c r="QJR285" s="3">
        <v>93205</v>
      </c>
      <c r="QJS285" s="3">
        <v>93205</v>
      </c>
      <c r="QJT285" s="3">
        <v>93205</v>
      </c>
      <c r="QJU285" s="3">
        <v>93205</v>
      </c>
      <c r="QJV285" s="3">
        <v>93205</v>
      </c>
      <c r="QJW285" s="3">
        <v>93205</v>
      </c>
      <c r="QJX285" s="3">
        <v>93205</v>
      </c>
      <c r="QJY285" s="3">
        <v>93205</v>
      </c>
      <c r="QJZ285" s="3">
        <v>93205</v>
      </c>
      <c r="QKA285" s="3">
        <v>93205</v>
      </c>
      <c r="QKB285" s="3">
        <v>93205</v>
      </c>
      <c r="QKC285" s="3">
        <v>93205</v>
      </c>
      <c r="QKD285" s="3">
        <v>93205</v>
      </c>
      <c r="QKE285" s="3">
        <v>93205</v>
      </c>
      <c r="QKF285" s="3">
        <v>93205</v>
      </c>
      <c r="QKG285" s="3">
        <v>93205</v>
      </c>
      <c r="QKH285" s="3">
        <v>93205</v>
      </c>
      <c r="QKI285" s="3">
        <v>93205</v>
      </c>
      <c r="QKJ285" s="3">
        <v>93205</v>
      </c>
      <c r="QKK285" s="3">
        <v>93205</v>
      </c>
      <c r="QKL285" s="3">
        <v>93205</v>
      </c>
      <c r="QKM285" s="3">
        <v>93205</v>
      </c>
      <c r="QKN285" s="3">
        <v>93205</v>
      </c>
      <c r="QKO285" s="3">
        <v>93205</v>
      </c>
      <c r="QKP285" s="3">
        <v>93205</v>
      </c>
      <c r="QKQ285" s="3">
        <v>93205</v>
      </c>
      <c r="QKR285" s="3">
        <v>93205</v>
      </c>
      <c r="QKS285" s="3">
        <v>93205</v>
      </c>
      <c r="QKT285" s="3">
        <v>93205</v>
      </c>
      <c r="QKU285" s="3">
        <v>93205</v>
      </c>
      <c r="QKV285" s="3">
        <v>93205</v>
      </c>
      <c r="QKW285" s="3">
        <v>93205</v>
      </c>
      <c r="QKX285" s="3">
        <v>93205</v>
      </c>
      <c r="QKY285" s="3">
        <v>93205</v>
      </c>
      <c r="QKZ285" s="3">
        <v>93205</v>
      </c>
      <c r="QLA285" s="3">
        <v>93205</v>
      </c>
      <c r="QLB285" s="3">
        <v>93205</v>
      </c>
      <c r="QLC285" s="3">
        <v>93205</v>
      </c>
      <c r="QLD285" s="3">
        <v>93205</v>
      </c>
      <c r="QLE285" s="3">
        <v>93205</v>
      </c>
      <c r="QLF285" s="3">
        <v>93205</v>
      </c>
      <c r="QLG285" s="3">
        <v>93205</v>
      </c>
      <c r="QLH285" s="3">
        <v>93205</v>
      </c>
      <c r="QLI285" s="3">
        <v>93205</v>
      </c>
      <c r="QLJ285" s="3">
        <v>93205</v>
      </c>
      <c r="QLK285" s="3">
        <v>93205</v>
      </c>
      <c r="QLL285" s="3">
        <v>93205</v>
      </c>
      <c r="QLM285" s="3">
        <v>93205</v>
      </c>
      <c r="QLN285" s="3">
        <v>93205</v>
      </c>
      <c r="QLO285" s="3">
        <v>93205</v>
      </c>
      <c r="QLP285" s="3">
        <v>93205</v>
      </c>
      <c r="QLQ285" s="3">
        <v>93205</v>
      </c>
      <c r="QLR285" s="3">
        <v>93205</v>
      </c>
      <c r="QLS285" s="3">
        <v>93205</v>
      </c>
      <c r="QLT285" s="3">
        <v>93205</v>
      </c>
      <c r="QLU285" s="3">
        <v>93205</v>
      </c>
      <c r="QLV285" s="3">
        <v>93205</v>
      </c>
      <c r="QLW285" s="3">
        <v>93205</v>
      </c>
      <c r="QLX285" s="3">
        <v>93205</v>
      </c>
      <c r="QLY285" s="3">
        <v>93205</v>
      </c>
      <c r="QLZ285" s="3">
        <v>93205</v>
      </c>
      <c r="QMA285" s="3">
        <v>93205</v>
      </c>
      <c r="QMB285" s="3">
        <v>93205</v>
      </c>
      <c r="QMC285" s="3">
        <v>93205</v>
      </c>
      <c r="QMD285" s="3">
        <v>93205</v>
      </c>
      <c r="QME285" s="3">
        <v>93205</v>
      </c>
      <c r="QMF285" s="3">
        <v>93205</v>
      </c>
      <c r="QMG285" s="3">
        <v>93205</v>
      </c>
      <c r="QMH285" s="3">
        <v>93205</v>
      </c>
      <c r="QMI285" s="3">
        <v>93205</v>
      </c>
      <c r="QMJ285" s="3">
        <v>93205</v>
      </c>
      <c r="QMK285" s="3">
        <v>93205</v>
      </c>
      <c r="QML285" s="3">
        <v>93205</v>
      </c>
      <c r="QMM285" s="3">
        <v>93205</v>
      </c>
      <c r="QMN285" s="3">
        <v>93205</v>
      </c>
      <c r="QMO285" s="3">
        <v>93205</v>
      </c>
      <c r="QMP285" s="3">
        <v>93205</v>
      </c>
      <c r="QMQ285" s="3">
        <v>93205</v>
      </c>
      <c r="QMR285" s="3">
        <v>93205</v>
      </c>
      <c r="QMS285" s="3">
        <v>93205</v>
      </c>
      <c r="QMT285" s="3">
        <v>93205</v>
      </c>
      <c r="QMU285" s="3">
        <v>93205</v>
      </c>
      <c r="QMV285" s="3">
        <v>93205</v>
      </c>
      <c r="QMW285" s="3">
        <v>93205</v>
      </c>
      <c r="QMX285" s="3">
        <v>93205</v>
      </c>
      <c r="QMY285" s="3">
        <v>93205</v>
      </c>
      <c r="QMZ285" s="3">
        <v>93205</v>
      </c>
      <c r="QNA285" s="3">
        <v>93205</v>
      </c>
      <c r="QNB285" s="3">
        <v>93205</v>
      </c>
      <c r="QNC285" s="3">
        <v>93205</v>
      </c>
      <c r="QND285" s="3">
        <v>93205</v>
      </c>
      <c r="QNE285" s="3">
        <v>93205</v>
      </c>
      <c r="QNF285" s="3">
        <v>93205</v>
      </c>
      <c r="QNG285" s="3">
        <v>93205</v>
      </c>
      <c r="QNH285" s="3">
        <v>93205</v>
      </c>
      <c r="QNI285" s="3">
        <v>93205</v>
      </c>
      <c r="QNJ285" s="3">
        <v>93205</v>
      </c>
      <c r="QNK285" s="3">
        <v>93205</v>
      </c>
      <c r="QNL285" s="3">
        <v>93205</v>
      </c>
      <c r="QNM285" s="3">
        <v>93205</v>
      </c>
      <c r="QNN285" s="3">
        <v>93205</v>
      </c>
      <c r="QNO285" s="3">
        <v>93205</v>
      </c>
      <c r="QNP285" s="3">
        <v>93205</v>
      </c>
      <c r="QNQ285" s="3">
        <v>93205</v>
      </c>
      <c r="QNR285" s="3">
        <v>93205</v>
      </c>
      <c r="QNS285" s="3">
        <v>93205</v>
      </c>
      <c r="QNT285" s="3">
        <v>93205</v>
      </c>
      <c r="QNU285" s="3">
        <v>93205</v>
      </c>
      <c r="QNV285" s="3">
        <v>93205</v>
      </c>
      <c r="QNW285" s="3">
        <v>93205</v>
      </c>
      <c r="QNX285" s="3">
        <v>93205</v>
      </c>
      <c r="QNY285" s="3">
        <v>93205</v>
      </c>
      <c r="QNZ285" s="3">
        <v>93205</v>
      </c>
      <c r="QOA285" s="3">
        <v>93205</v>
      </c>
      <c r="QOB285" s="3">
        <v>93205</v>
      </c>
      <c r="QOC285" s="3">
        <v>93205</v>
      </c>
      <c r="QOD285" s="3">
        <v>93205</v>
      </c>
      <c r="QOE285" s="3">
        <v>93205</v>
      </c>
      <c r="QOF285" s="3">
        <v>93205</v>
      </c>
      <c r="QOG285" s="3">
        <v>93205</v>
      </c>
      <c r="QOH285" s="3">
        <v>93205</v>
      </c>
      <c r="QOI285" s="3">
        <v>93205</v>
      </c>
      <c r="QOJ285" s="3">
        <v>93205</v>
      </c>
      <c r="QOK285" s="3">
        <v>93205</v>
      </c>
      <c r="QOL285" s="3">
        <v>93205</v>
      </c>
      <c r="QOM285" s="3">
        <v>93205</v>
      </c>
      <c r="QON285" s="3">
        <v>93205</v>
      </c>
      <c r="QOO285" s="3">
        <v>93205</v>
      </c>
      <c r="QOP285" s="3">
        <v>93205</v>
      </c>
      <c r="QOQ285" s="3">
        <v>93205</v>
      </c>
      <c r="QOR285" s="3">
        <v>93205</v>
      </c>
      <c r="QOS285" s="3">
        <v>93205</v>
      </c>
      <c r="QOT285" s="3">
        <v>93205</v>
      </c>
      <c r="QOU285" s="3">
        <v>93205</v>
      </c>
      <c r="QOV285" s="3">
        <v>93205</v>
      </c>
      <c r="QOW285" s="3">
        <v>93205</v>
      </c>
      <c r="QOX285" s="3">
        <v>93205</v>
      </c>
      <c r="QOY285" s="3">
        <v>93205</v>
      </c>
      <c r="QOZ285" s="3">
        <v>93205</v>
      </c>
      <c r="QPA285" s="3">
        <v>93205</v>
      </c>
      <c r="QPB285" s="3">
        <v>93205</v>
      </c>
      <c r="QPC285" s="3">
        <v>93205</v>
      </c>
      <c r="QPD285" s="3">
        <v>93205</v>
      </c>
      <c r="QPE285" s="3">
        <v>93205</v>
      </c>
      <c r="QPF285" s="3">
        <v>93205</v>
      </c>
      <c r="QPG285" s="3">
        <v>93205</v>
      </c>
      <c r="QPH285" s="3">
        <v>93205</v>
      </c>
      <c r="QPI285" s="3">
        <v>93205</v>
      </c>
      <c r="QPJ285" s="3">
        <v>93205</v>
      </c>
      <c r="QPK285" s="3">
        <v>93205</v>
      </c>
      <c r="QPL285" s="3">
        <v>93205</v>
      </c>
      <c r="QPM285" s="3">
        <v>93205</v>
      </c>
      <c r="QPN285" s="3">
        <v>93205</v>
      </c>
      <c r="QPO285" s="3">
        <v>93205</v>
      </c>
      <c r="QPP285" s="3">
        <v>93205</v>
      </c>
      <c r="QPQ285" s="3">
        <v>93205</v>
      </c>
      <c r="QPR285" s="3">
        <v>93205</v>
      </c>
      <c r="QPS285" s="3">
        <v>93205</v>
      </c>
      <c r="QPT285" s="3">
        <v>93205</v>
      </c>
      <c r="QPU285" s="3">
        <v>93205</v>
      </c>
      <c r="QPV285" s="3">
        <v>93205</v>
      </c>
      <c r="QPW285" s="3">
        <v>93205</v>
      </c>
      <c r="QPX285" s="3">
        <v>93205</v>
      </c>
      <c r="QPY285" s="3">
        <v>93205</v>
      </c>
      <c r="QPZ285" s="3">
        <v>93205</v>
      </c>
      <c r="QQA285" s="3">
        <v>93205</v>
      </c>
      <c r="QQB285" s="3">
        <v>93205</v>
      </c>
      <c r="QQC285" s="3">
        <v>93205</v>
      </c>
      <c r="QQD285" s="3">
        <v>93205</v>
      </c>
      <c r="QQE285" s="3">
        <v>93205</v>
      </c>
      <c r="QQF285" s="3">
        <v>93205</v>
      </c>
      <c r="QQG285" s="3">
        <v>93205</v>
      </c>
      <c r="QQH285" s="3">
        <v>93205</v>
      </c>
      <c r="QQI285" s="3">
        <v>93205</v>
      </c>
      <c r="QQJ285" s="3">
        <v>93205</v>
      </c>
      <c r="QQK285" s="3">
        <v>93205</v>
      </c>
      <c r="QQL285" s="3">
        <v>93205</v>
      </c>
      <c r="QQM285" s="3">
        <v>93205</v>
      </c>
      <c r="QQN285" s="3">
        <v>93205</v>
      </c>
      <c r="QQO285" s="3">
        <v>93205</v>
      </c>
      <c r="QQP285" s="3">
        <v>93205</v>
      </c>
      <c r="QQQ285" s="3">
        <v>93205</v>
      </c>
      <c r="QQR285" s="3">
        <v>93205</v>
      </c>
      <c r="QQS285" s="3">
        <v>93205</v>
      </c>
      <c r="QQT285" s="3">
        <v>93205</v>
      </c>
      <c r="QQU285" s="3">
        <v>93205</v>
      </c>
      <c r="QQV285" s="3">
        <v>93205</v>
      </c>
      <c r="QQW285" s="3">
        <v>93205</v>
      </c>
      <c r="QQX285" s="3">
        <v>93205</v>
      </c>
      <c r="QQY285" s="3">
        <v>93205</v>
      </c>
      <c r="QQZ285" s="3">
        <v>93205</v>
      </c>
      <c r="QRA285" s="3">
        <v>93205</v>
      </c>
      <c r="QRB285" s="3">
        <v>93205</v>
      </c>
      <c r="QRC285" s="3">
        <v>93205</v>
      </c>
      <c r="QRD285" s="3">
        <v>93205</v>
      </c>
      <c r="QRE285" s="3">
        <v>93205</v>
      </c>
      <c r="QRF285" s="3">
        <v>93205</v>
      </c>
      <c r="QRG285" s="3">
        <v>93205</v>
      </c>
      <c r="QRH285" s="3">
        <v>93205</v>
      </c>
      <c r="QRI285" s="3">
        <v>93205</v>
      </c>
      <c r="QRJ285" s="3">
        <v>93205</v>
      </c>
      <c r="QRK285" s="3">
        <v>93205</v>
      </c>
      <c r="QRL285" s="3">
        <v>93205</v>
      </c>
      <c r="QRM285" s="3">
        <v>93205</v>
      </c>
      <c r="QRN285" s="3">
        <v>93205</v>
      </c>
      <c r="QRO285" s="3">
        <v>93205</v>
      </c>
      <c r="QRP285" s="3">
        <v>93205</v>
      </c>
      <c r="QRQ285" s="3">
        <v>93205</v>
      </c>
      <c r="QRR285" s="3">
        <v>93205</v>
      </c>
      <c r="QRS285" s="3">
        <v>93205</v>
      </c>
      <c r="QRT285" s="3">
        <v>93205</v>
      </c>
      <c r="QRU285" s="3">
        <v>93205</v>
      </c>
      <c r="QRV285" s="3">
        <v>93205</v>
      </c>
      <c r="QRW285" s="3">
        <v>93205</v>
      </c>
      <c r="QRX285" s="3">
        <v>93205</v>
      </c>
      <c r="QRY285" s="3">
        <v>93205</v>
      </c>
      <c r="QRZ285" s="3">
        <v>93205</v>
      </c>
      <c r="QSA285" s="3">
        <v>93205</v>
      </c>
      <c r="QSB285" s="3">
        <v>93205</v>
      </c>
      <c r="QSC285" s="3">
        <v>93205</v>
      </c>
      <c r="QSD285" s="3">
        <v>93205</v>
      </c>
      <c r="QSE285" s="3">
        <v>93205</v>
      </c>
      <c r="QSF285" s="3">
        <v>93205</v>
      </c>
      <c r="QSG285" s="3">
        <v>93205</v>
      </c>
      <c r="QSH285" s="3">
        <v>93205</v>
      </c>
      <c r="QSI285" s="3">
        <v>93205</v>
      </c>
      <c r="QSJ285" s="3">
        <v>93205</v>
      </c>
      <c r="QSK285" s="3">
        <v>93205</v>
      </c>
      <c r="QSL285" s="3">
        <v>93205</v>
      </c>
      <c r="QSM285" s="3">
        <v>93205</v>
      </c>
      <c r="QSN285" s="3">
        <v>93205</v>
      </c>
      <c r="QSO285" s="3">
        <v>93205</v>
      </c>
      <c r="QSP285" s="3">
        <v>93205</v>
      </c>
      <c r="QSQ285" s="3">
        <v>93205</v>
      </c>
      <c r="QSR285" s="3">
        <v>93205</v>
      </c>
      <c r="QSS285" s="3">
        <v>93205</v>
      </c>
      <c r="QST285" s="3">
        <v>93205</v>
      </c>
      <c r="QSU285" s="3">
        <v>93205</v>
      </c>
      <c r="QSV285" s="3">
        <v>93205</v>
      </c>
      <c r="QSW285" s="3">
        <v>93205</v>
      </c>
      <c r="QSX285" s="3">
        <v>93205</v>
      </c>
      <c r="QSY285" s="3">
        <v>93205</v>
      </c>
      <c r="QSZ285" s="3">
        <v>93205</v>
      </c>
      <c r="QTA285" s="3">
        <v>93205</v>
      </c>
      <c r="QTB285" s="3">
        <v>93205</v>
      </c>
      <c r="QTC285" s="3">
        <v>93205</v>
      </c>
      <c r="QTD285" s="3">
        <v>93205</v>
      </c>
      <c r="QTE285" s="3">
        <v>93205</v>
      </c>
      <c r="QTF285" s="3">
        <v>93205</v>
      </c>
      <c r="QTG285" s="3">
        <v>93205</v>
      </c>
      <c r="QTH285" s="3">
        <v>93205</v>
      </c>
      <c r="QTI285" s="3">
        <v>93205</v>
      </c>
      <c r="QTJ285" s="3">
        <v>93205</v>
      </c>
      <c r="QTK285" s="3">
        <v>93205</v>
      </c>
      <c r="QTL285" s="3">
        <v>93205</v>
      </c>
      <c r="QTM285" s="3">
        <v>93205</v>
      </c>
      <c r="QTN285" s="3">
        <v>93205</v>
      </c>
      <c r="QTO285" s="3">
        <v>93205</v>
      </c>
      <c r="QTP285" s="3">
        <v>93205</v>
      </c>
      <c r="QTQ285" s="3">
        <v>93205</v>
      </c>
      <c r="QTR285" s="3">
        <v>93205</v>
      </c>
      <c r="QTS285" s="3">
        <v>93205</v>
      </c>
      <c r="QTT285" s="3">
        <v>93205</v>
      </c>
      <c r="QTU285" s="3">
        <v>93205</v>
      </c>
      <c r="QTV285" s="3">
        <v>93205</v>
      </c>
      <c r="QTW285" s="3">
        <v>93205</v>
      </c>
      <c r="QTX285" s="3">
        <v>93205</v>
      </c>
      <c r="QTY285" s="3">
        <v>93205</v>
      </c>
      <c r="QTZ285" s="3">
        <v>93205</v>
      </c>
      <c r="QUA285" s="3">
        <v>93205</v>
      </c>
      <c r="QUB285" s="3">
        <v>93205</v>
      </c>
      <c r="QUC285" s="3">
        <v>93205</v>
      </c>
      <c r="QUD285" s="3">
        <v>93205</v>
      </c>
      <c r="QUE285" s="3">
        <v>93205</v>
      </c>
      <c r="QUF285" s="3">
        <v>93205</v>
      </c>
      <c r="QUG285" s="3">
        <v>93205</v>
      </c>
      <c r="QUH285" s="3">
        <v>93205</v>
      </c>
      <c r="QUI285" s="3">
        <v>93205</v>
      </c>
      <c r="QUJ285" s="3">
        <v>93205</v>
      </c>
      <c r="QUK285" s="3">
        <v>93205</v>
      </c>
      <c r="QUL285" s="3">
        <v>93205</v>
      </c>
      <c r="QUM285" s="3">
        <v>93205</v>
      </c>
      <c r="QUN285" s="3">
        <v>93205</v>
      </c>
      <c r="QUO285" s="3">
        <v>93205</v>
      </c>
      <c r="QUP285" s="3">
        <v>93205</v>
      </c>
      <c r="QUQ285" s="3">
        <v>93205</v>
      </c>
      <c r="QUR285" s="3">
        <v>93205</v>
      </c>
      <c r="QUS285" s="3">
        <v>93205</v>
      </c>
      <c r="QUT285" s="3">
        <v>93205</v>
      </c>
      <c r="QUU285" s="3">
        <v>93205</v>
      </c>
      <c r="QUV285" s="3">
        <v>93205</v>
      </c>
      <c r="QUW285" s="3">
        <v>93205</v>
      </c>
      <c r="QUX285" s="3">
        <v>93205</v>
      </c>
      <c r="QUY285" s="3">
        <v>93205</v>
      </c>
      <c r="QUZ285" s="3">
        <v>93205</v>
      </c>
      <c r="QVA285" s="3">
        <v>93205</v>
      </c>
      <c r="QVB285" s="3">
        <v>93205</v>
      </c>
      <c r="QVC285" s="3">
        <v>93205</v>
      </c>
      <c r="QVD285" s="3">
        <v>93205</v>
      </c>
      <c r="QVE285" s="3">
        <v>93205</v>
      </c>
      <c r="QVF285" s="3">
        <v>93205</v>
      </c>
      <c r="QVG285" s="3">
        <v>93205</v>
      </c>
      <c r="QVH285" s="3">
        <v>93205</v>
      </c>
      <c r="QVI285" s="3">
        <v>93205</v>
      </c>
      <c r="QVJ285" s="3">
        <v>93205</v>
      </c>
      <c r="QVK285" s="3">
        <v>93205</v>
      </c>
      <c r="QVL285" s="3">
        <v>93205</v>
      </c>
      <c r="QVM285" s="3">
        <v>93205</v>
      </c>
      <c r="QVN285" s="3">
        <v>93205</v>
      </c>
      <c r="QVO285" s="3">
        <v>93205</v>
      </c>
      <c r="QVP285" s="3">
        <v>93205</v>
      </c>
      <c r="QVQ285" s="3">
        <v>93205</v>
      </c>
      <c r="QVR285" s="3">
        <v>93205</v>
      </c>
      <c r="QVS285" s="3">
        <v>93205</v>
      </c>
      <c r="QVT285" s="3">
        <v>93205</v>
      </c>
      <c r="QVU285" s="3">
        <v>93205</v>
      </c>
      <c r="QVV285" s="3">
        <v>93205</v>
      </c>
      <c r="QVW285" s="3">
        <v>93205</v>
      </c>
      <c r="QVX285" s="3">
        <v>93205</v>
      </c>
      <c r="QVY285" s="3">
        <v>93205</v>
      </c>
      <c r="QVZ285" s="3">
        <v>93205</v>
      </c>
      <c r="QWA285" s="3">
        <v>93205</v>
      </c>
      <c r="QWB285" s="3">
        <v>93205</v>
      </c>
      <c r="QWC285" s="3">
        <v>93205</v>
      </c>
      <c r="QWD285" s="3">
        <v>93205</v>
      </c>
      <c r="QWE285" s="3">
        <v>93205</v>
      </c>
      <c r="QWF285" s="3">
        <v>93205</v>
      </c>
      <c r="QWG285" s="3">
        <v>93205</v>
      </c>
      <c r="QWH285" s="3">
        <v>93205</v>
      </c>
      <c r="QWI285" s="3">
        <v>93205</v>
      </c>
      <c r="QWJ285" s="3">
        <v>93205</v>
      </c>
      <c r="QWK285" s="3">
        <v>93205</v>
      </c>
      <c r="QWL285" s="3">
        <v>93205</v>
      </c>
      <c r="QWM285" s="3">
        <v>93205</v>
      </c>
      <c r="QWN285" s="3">
        <v>93205</v>
      </c>
      <c r="QWO285" s="3">
        <v>93205</v>
      </c>
      <c r="QWP285" s="3">
        <v>93205</v>
      </c>
      <c r="QWQ285" s="3">
        <v>93205</v>
      </c>
      <c r="QWR285" s="3">
        <v>93205</v>
      </c>
      <c r="QWS285" s="3">
        <v>93205</v>
      </c>
      <c r="QWT285" s="3">
        <v>93205</v>
      </c>
      <c r="QWU285" s="3">
        <v>93205</v>
      </c>
      <c r="QWV285" s="3">
        <v>93205</v>
      </c>
      <c r="QWW285" s="3">
        <v>93205</v>
      </c>
      <c r="QWX285" s="3">
        <v>93205</v>
      </c>
      <c r="QWY285" s="3">
        <v>93205</v>
      </c>
      <c r="QWZ285" s="3">
        <v>93205</v>
      </c>
      <c r="QXA285" s="3">
        <v>93205</v>
      </c>
      <c r="QXB285" s="3">
        <v>93205</v>
      </c>
      <c r="QXC285" s="3">
        <v>93205</v>
      </c>
      <c r="QXD285" s="3">
        <v>93205</v>
      </c>
      <c r="QXE285" s="3">
        <v>93205</v>
      </c>
      <c r="QXF285" s="3">
        <v>93205</v>
      </c>
      <c r="QXG285" s="3">
        <v>93205</v>
      </c>
      <c r="QXH285" s="3">
        <v>93205</v>
      </c>
      <c r="QXI285" s="3">
        <v>93205</v>
      </c>
      <c r="QXJ285" s="3">
        <v>93205</v>
      </c>
      <c r="QXK285" s="3">
        <v>93205</v>
      </c>
      <c r="QXL285" s="3">
        <v>93205</v>
      </c>
      <c r="QXM285" s="3">
        <v>93205</v>
      </c>
      <c r="QXN285" s="3">
        <v>93205</v>
      </c>
      <c r="QXO285" s="3">
        <v>93205</v>
      </c>
      <c r="QXP285" s="3">
        <v>93205</v>
      </c>
      <c r="QXQ285" s="3">
        <v>93205</v>
      </c>
      <c r="QXR285" s="3">
        <v>93205</v>
      </c>
      <c r="QXS285" s="3">
        <v>93205</v>
      </c>
      <c r="QXT285" s="3">
        <v>93205</v>
      </c>
      <c r="QXU285" s="3">
        <v>93205</v>
      </c>
      <c r="QXV285" s="3">
        <v>93205</v>
      </c>
      <c r="QXW285" s="3">
        <v>93205</v>
      </c>
      <c r="QXX285" s="3">
        <v>93205</v>
      </c>
      <c r="QXY285" s="3">
        <v>93205</v>
      </c>
      <c r="QXZ285" s="3">
        <v>93205</v>
      </c>
      <c r="QYA285" s="3">
        <v>93205</v>
      </c>
      <c r="QYB285" s="3">
        <v>93205</v>
      </c>
      <c r="QYC285" s="3">
        <v>93205</v>
      </c>
      <c r="QYD285" s="3">
        <v>93205</v>
      </c>
      <c r="QYE285" s="3">
        <v>93205</v>
      </c>
      <c r="QYF285" s="3">
        <v>93205</v>
      </c>
      <c r="QYG285" s="3">
        <v>93205</v>
      </c>
      <c r="QYH285" s="3">
        <v>93205</v>
      </c>
      <c r="QYI285" s="3">
        <v>93205</v>
      </c>
      <c r="QYJ285" s="3">
        <v>93205</v>
      </c>
      <c r="QYK285" s="3">
        <v>93205</v>
      </c>
      <c r="QYL285" s="3">
        <v>93205</v>
      </c>
      <c r="QYM285" s="3">
        <v>93205</v>
      </c>
      <c r="QYN285" s="3">
        <v>93205</v>
      </c>
      <c r="QYO285" s="3">
        <v>93205</v>
      </c>
      <c r="QYP285" s="3">
        <v>93205</v>
      </c>
      <c r="QYQ285" s="3">
        <v>93205</v>
      </c>
      <c r="QYR285" s="3">
        <v>93205</v>
      </c>
      <c r="QYS285" s="3">
        <v>93205</v>
      </c>
      <c r="QYT285" s="3">
        <v>93205</v>
      </c>
      <c r="QYU285" s="3">
        <v>93205</v>
      </c>
      <c r="QYV285" s="3">
        <v>93205</v>
      </c>
      <c r="QYW285" s="3">
        <v>93205</v>
      </c>
      <c r="QYX285" s="3">
        <v>93205</v>
      </c>
      <c r="QYY285" s="3">
        <v>93205</v>
      </c>
      <c r="QYZ285" s="3">
        <v>93205</v>
      </c>
      <c r="QZA285" s="3">
        <v>93205</v>
      </c>
      <c r="QZB285" s="3">
        <v>93205</v>
      </c>
      <c r="QZC285" s="3">
        <v>93205</v>
      </c>
      <c r="QZD285" s="3">
        <v>93205</v>
      </c>
      <c r="QZE285" s="3">
        <v>93205</v>
      </c>
      <c r="QZF285" s="3">
        <v>93205</v>
      </c>
      <c r="QZG285" s="3">
        <v>93205</v>
      </c>
      <c r="QZH285" s="3">
        <v>93205</v>
      </c>
      <c r="QZI285" s="3">
        <v>93205</v>
      </c>
      <c r="QZJ285" s="3">
        <v>93205</v>
      </c>
      <c r="QZK285" s="3">
        <v>93205</v>
      </c>
      <c r="QZL285" s="3">
        <v>93205</v>
      </c>
      <c r="QZM285" s="3">
        <v>93205</v>
      </c>
      <c r="QZN285" s="3">
        <v>93205</v>
      </c>
      <c r="QZO285" s="3">
        <v>93205</v>
      </c>
      <c r="QZP285" s="3">
        <v>93205</v>
      </c>
      <c r="QZQ285" s="3">
        <v>93205</v>
      </c>
      <c r="QZR285" s="3">
        <v>93205</v>
      </c>
      <c r="QZS285" s="3">
        <v>93205</v>
      </c>
      <c r="QZT285" s="3">
        <v>93205</v>
      </c>
      <c r="QZU285" s="3">
        <v>93205</v>
      </c>
      <c r="QZV285" s="3">
        <v>93205</v>
      </c>
      <c r="QZW285" s="3">
        <v>93205</v>
      </c>
      <c r="QZX285" s="3">
        <v>93205</v>
      </c>
      <c r="QZY285" s="3">
        <v>93205</v>
      </c>
      <c r="QZZ285" s="3">
        <v>93205</v>
      </c>
      <c r="RAA285" s="3">
        <v>93205</v>
      </c>
      <c r="RAB285" s="3">
        <v>93205</v>
      </c>
      <c r="RAC285" s="3">
        <v>93205</v>
      </c>
      <c r="RAD285" s="3">
        <v>93205</v>
      </c>
      <c r="RAE285" s="3">
        <v>93205</v>
      </c>
      <c r="RAF285" s="3">
        <v>93205</v>
      </c>
      <c r="RAG285" s="3">
        <v>93205</v>
      </c>
      <c r="RAH285" s="3">
        <v>93205</v>
      </c>
      <c r="RAI285" s="3">
        <v>93205</v>
      </c>
      <c r="RAJ285" s="3">
        <v>93205</v>
      </c>
      <c r="RAK285" s="3">
        <v>93205</v>
      </c>
      <c r="RAL285" s="3">
        <v>93205</v>
      </c>
      <c r="RAM285" s="3">
        <v>93205</v>
      </c>
      <c r="RAN285" s="3">
        <v>93205</v>
      </c>
      <c r="RAO285" s="3">
        <v>93205</v>
      </c>
      <c r="RAP285" s="3">
        <v>93205</v>
      </c>
      <c r="RAQ285" s="3">
        <v>93205</v>
      </c>
      <c r="RAR285" s="3">
        <v>93205</v>
      </c>
      <c r="RAS285" s="3">
        <v>93205</v>
      </c>
      <c r="RAT285" s="3">
        <v>93205</v>
      </c>
      <c r="RAU285" s="3">
        <v>93205</v>
      </c>
      <c r="RAV285" s="3">
        <v>93205</v>
      </c>
      <c r="RAW285" s="3">
        <v>93205</v>
      </c>
      <c r="RAX285" s="3">
        <v>93205</v>
      </c>
      <c r="RAY285" s="3">
        <v>93205</v>
      </c>
      <c r="RAZ285" s="3">
        <v>93205</v>
      </c>
      <c r="RBA285" s="3">
        <v>93205</v>
      </c>
      <c r="RBB285" s="3">
        <v>93205</v>
      </c>
      <c r="RBC285" s="3">
        <v>93205</v>
      </c>
      <c r="RBD285" s="3">
        <v>93205</v>
      </c>
      <c r="RBE285" s="3">
        <v>93205</v>
      </c>
      <c r="RBF285" s="3">
        <v>93205</v>
      </c>
      <c r="RBG285" s="3">
        <v>93205</v>
      </c>
      <c r="RBH285" s="3">
        <v>93205</v>
      </c>
      <c r="RBI285" s="3">
        <v>93205</v>
      </c>
      <c r="RBJ285" s="3">
        <v>93205</v>
      </c>
      <c r="RBK285" s="3">
        <v>93205</v>
      </c>
      <c r="RBL285" s="3">
        <v>93205</v>
      </c>
      <c r="RBM285" s="3">
        <v>93205</v>
      </c>
      <c r="RBN285" s="3">
        <v>93205</v>
      </c>
      <c r="RBO285" s="3">
        <v>93205</v>
      </c>
      <c r="RBP285" s="3">
        <v>93205</v>
      </c>
      <c r="RBQ285" s="3">
        <v>93205</v>
      </c>
      <c r="RBR285" s="3">
        <v>93205</v>
      </c>
      <c r="RBS285" s="3">
        <v>93205</v>
      </c>
      <c r="RBT285" s="3">
        <v>93205</v>
      </c>
      <c r="RBU285" s="3">
        <v>93205</v>
      </c>
      <c r="RBV285" s="3">
        <v>93205</v>
      </c>
      <c r="RBW285" s="3">
        <v>93205</v>
      </c>
      <c r="RBX285" s="3">
        <v>93205</v>
      </c>
      <c r="RBY285" s="3">
        <v>93205</v>
      </c>
      <c r="RBZ285" s="3">
        <v>93205</v>
      </c>
      <c r="RCA285" s="3">
        <v>93205</v>
      </c>
      <c r="RCB285" s="3">
        <v>93205</v>
      </c>
      <c r="RCC285" s="3">
        <v>93205</v>
      </c>
      <c r="RCD285" s="3">
        <v>93205</v>
      </c>
      <c r="RCE285" s="3">
        <v>93205</v>
      </c>
      <c r="RCF285" s="3">
        <v>93205</v>
      </c>
      <c r="RCG285" s="3">
        <v>93205</v>
      </c>
      <c r="RCH285" s="3">
        <v>93205</v>
      </c>
      <c r="RCI285" s="3">
        <v>93205</v>
      </c>
      <c r="RCJ285" s="3">
        <v>93205</v>
      </c>
      <c r="RCK285" s="3">
        <v>93205</v>
      </c>
      <c r="RCL285" s="3">
        <v>93205</v>
      </c>
      <c r="RCM285" s="3">
        <v>93205</v>
      </c>
      <c r="RCN285" s="3">
        <v>93205</v>
      </c>
      <c r="RCO285" s="3">
        <v>93205</v>
      </c>
      <c r="RCP285" s="3">
        <v>93205</v>
      </c>
      <c r="RCQ285" s="3">
        <v>93205</v>
      </c>
      <c r="RCR285" s="3">
        <v>93205</v>
      </c>
      <c r="RCS285" s="3">
        <v>93205</v>
      </c>
      <c r="RCT285" s="3">
        <v>93205</v>
      </c>
      <c r="RCU285" s="3">
        <v>93205</v>
      </c>
      <c r="RCV285" s="3">
        <v>93205</v>
      </c>
      <c r="RCW285" s="3">
        <v>93205</v>
      </c>
      <c r="RCX285" s="3">
        <v>93205</v>
      </c>
      <c r="RCY285" s="3">
        <v>93205</v>
      </c>
      <c r="RCZ285" s="3">
        <v>93205</v>
      </c>
      <c r="RDA285" s="3">
        <v>93205</v>
      </c>
      <c r="RDB285" s="3">
        <v>93205</v>
      </c>
      <c r="RDC285" s="3">
        <v>93205</v>
      </c>
      <c r="RDD285" s="3">
        <v>93205</v>
      </c>
      <c r="RDE285" s="3">
        <v>93205</v>
      </c>
      <c r="RDF285" s="3">
        <v>93205</v>
      </c>
      <c r="RDG285" s="3">
        <v>93205</v>
      </c>
      <c r="RDH285" s="3">
        <v>93205</v>
      </c>
      <c r="RDI285" s="3">
        <v>93205</v>
      </c>
      <c r="RDJ285" s="3">
        <v>93205</v>
      </c>
      <c r="RDK285" s="3">
        <v>93205</v>
      </c>
      <c r="RDL285" s="3">
        <v>93205</v>
      </c>
      <c r="RDM285" s="3">
        <v>93205</v>
      </c>
      <c r="RDN285" s="3">
        <v>93205</v>
      </c>
      <c r="RDO285" s="3">
        <v>93205</v>
      </c>
      <c r="RDP285" s="3">
        <v>93205</v>
      </c>
      <c r="RDQ285" s="3">
        <v>93205</v>
      </c>
      <c r="RDR285" s="3">
        <v>93205</v>
      </c>
      <c r="RDS285" s="3">
        <v>93205</v>
      </c>
      <c r="RDT285" s="3">
        <v>93205</v>
      </c>
      <c r="RDU285" s="3">
        <v>93205</v>
      </c>
      <c r="RDV285" s="3">
        <v>93205</v>
      </c>
      <c r="RDW285" s="3">
        <v>93205</v>
      </c>
      <c r="RDX285" s="3">
        <v>93205</v>
      </c>
      <c r="RDY285" s="3">
        <v>93205</v>
      </c>
      <c r="RDZ285" s="3">
        <v>93205</v>
      </c>
      <c r="REA285" s="3">
        <v>93205</v>
      </c>
      <c r="REB285" s="3">
        <v>93205</v>
      </c>
      <c r="REC285" s="3">
        <v>93205</v>
      </c>
      <c r="RED285" s="3">
        <v>93205</v>
      </c>
      <c r="REE285" s="3">
        <v>93205</v>
      </c>
      <c r="REF285" s="3">
        <v>93205</v>
      </c>
      <c r="REG285" s="3">
        <v>93205</v>
      </c>
      <c r="REH285" s="3">
        <v>93205</v>
      </c>
      <c r="REI285" s="3">
        <v>93205</v>
      </c>
      <c r="REJ285" s="3">
        <v>93205</v>
      </c>
      <c r="REK285" s="3">
        <v>93205</v>
      </c>
      <c r="REL285" s="3">
        <v>93205</v>
      </c>
      <c r="REM285" s="3">
        <v>93205</v>
      </c>
      <c r="REN285" s="3">
        <v>93205</v>
      </c>
      <c r="REO285" s="3">
        <v>93205</v>
      </c>
      <c r="REP285" s="3">
        <v>93205</v>
      </c>
      <c r="REQ285" s="3">
        <v>93205</v>
      </c>
      <c r="RER285" s="3">
        <v>93205</v>
      </c>
      <c r="RES285" s="3">
        <v>93205</v>
      </c>
      <c r="RET285" s="3">
        <v>93205</v>
      </c>
      <c r="REU285" s="3">
        <v>93205</v>
      </c>
      <c r="REV285" s="3">
        <v>93205</v>
      </c>
      <c r="REW285" s="3">
        <v>93205</v>
      </c>
      <c r="REX285" s="3">
        <v>93205</v>
      </c>
      <c r="REY285" s="3">
        <v>93205</v>
      </c>
      <c r="REZ285" s="3">
        <v>93205</v>
      </c>
      <c r="RFA285" s="3">
        <v>93205</v>
      </c>
      <c r="RFB285" s="3">
        <v>93205</v>
      </c>
      <c r="RFC285" s="3">
        <v>93205</v>
      </c>
      <c r="RFD285" s="3">
        <v>93205</v>
      </c>
      <c r="RFE285" s="3">
        <v>93205</v>
      </c>
      <c r="RFF285" s="3">
        <v>93205</v>
      </c>
      <c r="RFG285" s="3">
        <v>93205</v>
      </c>
      <c r="RFH285" s="3">
        <v>93205</v>
      </c>
      <c r="RFI285" s="3">
        <v>93205</v>
      </c>
      <c r="RFJ285" s="3">
        <v>93205</v>
      </c>
      <c r="RFK285" s="3">
        <v>93205</v>
      </c>
      <c r="RFL285" s="3">
        <v>93205</v>
      </c>
      <c r="RFM285" s="3">
        <v>93205</v>
      </c>
      <c r="RFN285" s="3">
        <v>93205</v>
      </c>
      <c r="RFO285" s="3">
        <v>93205</v>
      </c>
      <c r="RFP285" s="3">
        <v>93205</v>
      </c>
      <c r="RFQ285" s="3">
        <v>93205</v>
      </c>
      <c r="RFR285" s="3">
        <v>93205</v>
      </c>
      <c r="RFS285" s="3">
        <v>93205</v>
      </c>
      <c r="RFT285" s="3">
        <v>93205</v>
      </c>
      <c r="RFU285" s="3">
        <v>93205</v>
      </c>
      <c r="RFV285" s="3">
        <v>93205</v>
      </c>
      <c r="RFW285" s="3">
        <v>93205</v>
      </c>
      <c r="RFX285" s="3">
        <v>93205</v>
      </c>
      <c r="RFY285" s="3">
        <v>93205</v>
      </c>
      <c r="RFZ285" s="3">
        <v>93205</v>
      </c>
      <c r="RGA285" s="3">
        <v>93205</v>
      </c>
      <c r="RGB285" s="3">
        <v>93205</v>
      </c>
      <c r="RGC285" s="3">
        <v>93205</v>
      </c>
      <c r="RGD285" s="3">
        <v>93205</v>
      </c>
      <c r="RGE285" s="3">
        <v>93205</v>
      </c>
      <c r="RGF285" s="3">
        <v>93205</v>
      </c>
      <c r="RGG285" s="3">
        <v>93205</v>
      </c>
      <c r="RGH285" s="3">
        <v>93205</v>
      </c>
      <c r="RGI285" s="3">
        <v>93205</v>
      </c>
      <c r="RGJ285" s="3">
        <v>93205</v>
      </c>
      <c r="RGK285" s="3">
        <v>93205</v>
      </c>
      <c r="RGL285" s="3">
        <v>93205</v>
      </c>
      <c r="RGM285" s="3">
        <v>93205</v>
      </c>
      <c r="RGN285" s="3">
        <v>93205</v>
      </c>
      <c r="RGO285" s="3">
        <v>93205</v>
      </c>
      <c r="RGP285" s="3">
        <v>93205</v>
      </c>
      <c r="RGQ285" s="3">
        <v>93205</v>
      </c>
      <c r="RGR285" s="3">
        <v>93205</v>
      </c>
      <c r="RGS285" s="3">
        <v>93205</v>
      </c>
      <c r="RGT285" s="3">
        <v>93205</v>
      </c>
      <c r="RGU285" s="3">
        <v>93205</v>
      </c>
      <c r="RGV285" s="3">
        <v>93205</v>
      </c>
      <c r="RGW285" s="3">
        <v>93205</v>
      </c>
      <c r="RGX285" s="3">
        <v>93205</v>
      </c>
      <c r="RGY285" s="3">
        <v>93205</v>
      </c>
      <c r="RGZ285" s="3">
        <v>93205</v>
      </c>
      <c r="RHA285" s="3">
        <v>93205</v>
      </c>
      <c r="RHB285" s="3">
        <v>93205</v>
      </c>
      <c r="RHC285" s="3">
        <v>93205</v>
      </c>
      <c r="RHD285" s="3">
        <v>93205</v>
      </c>
      <c r="RHE285" s="3">
        <v>93205</v>
      </c>
      <c r="RHF285" s="3">
        <v>93205</v>
      </c>
      <c r="RHG285" s="3">
        <v>93205</v>
      </c>
      <c r="RHH285" s="3">
        <v>93205</v>
      </c>
      <c r="RHI285" s="3">
        <v>93205</v>
      </c>
      <c r="RHJ285" s="3">
        <v>93205</v>
      </c>
      <c r="RHK285" s="3">
        <v>93205</v>
      </c>
      <c r="RHL285" s="3">
        <v>93205</v>
      </c>
      <c r="RHM285" s="3">
        <v>93205</v>
      </c>
      <c r="RHN285" s="3">
        <v>93205</v>
      </c>
      <c r="RHO285" s="3">
        <v>93205</v>
      </c>
      <c r="RHP285" s="3">
        <v>93205</v>
      </c>
      <c r="RHQ285" s="3">
        <v>93205</v>
      </c>
      <c r="RHR285" s="3">
        <v>93205</v>
      </c>
      <c r="RHS285" s="3">
        <v>93205</v>
      </c>
      <c r="RHT285" s="3">
        <v>93205</v>
      </c>
      <c r="RHU285" s="3">
        <v>93205</v>
      </c>
      <c r="RHV285" s="3">
        <v>93205</v>
      </c>
      <c r="RHW285" s="3">
        <v>93205</v>
      </c>
      <c r="RHX285" s="3">
        <v>93205</v>
      </c>
      <c r="RHY285" s="3">
        <v>93205</v>
      </c>
      <c r="RHZ285" s="3">
        <v>93205</v>
      </c>
      <c r="RIA285" s="3">
        <v>93205</v>
      </c>
      <c r="RIB285" s="3">
        <v>93205</v>
      </c>
      <c r="RIC285" s="3">
        <v>93205</v>
      </c>
      <c r="RID285" s="3">
        <v>93205</v>
      </c>
      <c r="RIE285" s="3">
        <v>93205</v>
      </c>
      <c r="RIF285" s="3">
        <v>93205</v>
      </c>
      <c r="RIG285" s="3">
        <v>93205</v>
      </c>
      <c r="RIH285" s="3">
        <v>93205</v>
      </c>
      <c r="RII285" s="3">
        <v>93205</v>
      </c>
      <c r="RIJ285" s="3">
        <v>93205</v>
      </c>
      <c r="RIK285" s="3">
        <v>93205</v>
      </c>
      <c r="RIL285" s="3">
        <v>93205</v>
      </c>
      <c r="RIM285" s="3">
        <v>93205</v>
      </c>
      <c r="RIN285" s="3">
        <v>93205</v>
      </c>
      <c r="RIO285" s="3">
        <v>93205</v>
      </c>
      <c r="RIP285" s="3">
        <v>93205</v>
      </c>
      <c r="RIQ285" s="3">
        <v>93205</v>
      </c>
      <c r="RIR285" s="3">
        <v>93205</v>
      </c>
      <c r="RIS285" s="3">
        <v>93205</v>
      </c>
      <c r="RIT285" s="3">
        <v>93205</v>
      </c>
      <c r="RIU285" s="3">
        <v>93205</v>
      </c>
      <c r="RIV285" s="3">
        <v>93205</v>
      </c>
      <c r="RIW285" s="3">
        <v>93205</v>
      </c>
      <c r="RIX285" s="3">
        <v>93205</v>
      </c>
      <c r="RIY285" s="3">
        <v>93205</v>
      </c>
      <c r="RIZ285" s="3">
        <v>93205</v>
      </c>
      <c r="RJA285" s="3">
        <v>93205</v>
      </c>
      <c r="RJB285" s="3">
        <v>93205</v>
      </c>
      <c r="RJC285" s="3">
        <v>93205</v>
      </c>
      <c r="RJD285" s="3">
        <v>93205</v>
      </c>
      <c r="RJE285" s="3">
        <v>93205</v>
      </c>
      <c r="RJF285" s="3">
        <v>93205</v>
      </c>
      <c r="RJG285" s="3">
        <v>93205</v>
      </c>
      <c r="RJH285" s="3">
        <v>93205</v>
      </c>
      <c r="RJI285" s="3">
        <v>93205</v>
      </c>
      <c r="RJJ285" s="3">
        <v>93205</v>
      </c>
      <c r="RJK285" s="3">
        <v>93205</v>
      </c>
      <c r="RJL285" s="3">
        <v>93205</v>
      </c>
      <c r="RJM285" s="3">
        <v>93205</v>
      </c>
      <c r="RJN285" s="3">
        <v>93205</v>
      </c>
      <c r="RJO285" s="3">
        <v>93205</v>
      </c>
      <c r="RJP285" s="3">
        <v>93205</v>
      </c>
      <c r="RJQ285" s="3">
        <v>93205</v>
      </c>
      <c r="RJR285" s="3">
        <v>93205</v>
      </c>
      <c r="RJS285" s="3">
        <v>93205</v>
      </c>
      <c r="RJT285" s="3">
        <v>93205</v>
      </c>
      <c r="RJU285" s="3">
        <v>93205</v>
      </c>
      <c r="RJV285" s="3">
        <v>93205</v>
      </c>
      <c r="RJW285" s="3">
        <v>93205</v>
      </c>
      <c r="RJX285" s="3">
        <v>93205</v>
      </c>
      <c r="RJY285" s="3">
        <v>93205</v>
      </c>
      <c r="RJZ285" s="3">
        <v>93205</v>
      </c>
      <c r="RKA285" s="3">
        <v>93205</v>
      </c>
      <c r="RKB285" s="3">
        <v>93205</v>
      </c>
      <c r="RKC285" s="3">
        <v>93205</v>
      </c>
      <c r="RKD285" s="3">
        <v>93205</v>
      </c>
      <c r="RKE285" s="3">
        <v>93205</v>
      </c>
      <c r="RKF285" s="3">
        <v>93205</v>
      </c>
      <c r="RKG285" s="3">
        <v>93205</v>
      </c>
      <c r="RKH285" s="3">
        <v>93205</v>
      </c>
      <c r="RKI285" s="3">
        <v>93205</v>
      </c>
      <c r="RKJ285" s="3">
        <v>93205</v>
      </c>
      <c r="RKK285" s="3">
        <v>93205</v>
      </c>
      <c r="RKL285" s="3">
        <v>93205</v>
      </c>
      <c r="RKM285" s="3">
        <v>93205</v>
      </c>
      <c r="RKN285" s="3">
        <v>93205</v>
      </c>
      <c r="RKO285" s="3">
        <v>93205</v>
      </c>
      <c r="RKP285" s="3">
        <v>93205</v>
      </c>
      <c r="RKQ285" s="3">
        <v>93205</v>
      </c>
      <c r="RKR285" s="3">
        <v>93205</v>
      </c>
      <c r="RKS285" s="3">
        <v>93205</v>
      </c>
      <c r="RKT285" s="3">
        <v>93205</v>
      </c>
      <c r="RKU285" s="3">
        <v>93205</v>
      </c>
      <c r="RKV285" s="3">
        <v>93205</v>
      </c>
      <c r="RKW285" s="3">
        <v>93205</v>
      </c>
      <c r="RKX285" s="3">
        <v>93205</v>
      </c>
      <c r="RKY285" s="3">
        <v>93205</v>
      </c>
      <c r="RKZ285" s="3">
        <v>93205</v>
      </c>
      <c r="RLA285" s="3">
        <v>93205</v>
      </c>
      <c r="RLB285" s="3">
        <v>93205</v>
      </c>
      <c r="RLC285" s="3">
        <v>93205</v>
      </c>
      <c r="RLD285" s="3">
        <v>93205</v>
      </c>
      <c r="RLE285" s="3">
        <v>93205</v>
      </c>
      <c r="RLF285" s="3">
        <v>93205</v>
      </c>
      <c r="RLG285" s="3">
        <v>93205</v>
      </c>
      <c r="RLH285" s="3">
        <v>93205</v>
      </c>
      <c r="RLI285" s="3">
        <v>93205</v>
      </c>
      <c r="RLJ285" s="3">
        <v>93205</v>
      </c>
      <c r="RLK285" s="3">
        <v>93205</v>
      </c>
      <c r="RLL285" s="3">
        <v>93205</v>
      </c>
      <c r="RLM285" s="3">
        <v>93205</v>
      </c>
      <c r="RLN285" s="3">
        <v>93205</v>
      </c>
      <c r="RLO285" s="3">
        <v>93205</v>
      </c>
      <c r="RLP285" s="3">
        <v>93205</v>
      </c>
      <c r="RLQ285" s="3">
        <v>93205</v>
      </c>
      <c r="RLR285" s="3">
        <v>93205</v>
      </c>
      <c r="RLS285" s="3">
        <v>93205</v>
      </c>
      <c r="RLT285" s="3">
        <v>93205</v>
      </c>
      <c r="RLU285" s="3">
        <v>93205</v>
      </c>
      <c r="RLV285" s="3">
        <v>93205</v>
      </c>
      <c r="RLW285" s="3">
        <v>93205</v>
      </c>
      <c r="RLX285" s="3">
        <v>93205</v>
      </c>
      <c r="RLY285" s="3">
        <v>93205</v>
      </c>
      <c r="RLZ285" s="3">
        <v>93205</v>
      </c>
      <c r="RMA285" s="3">
        <v>93205</v>
      </c>
      <c r="RMB285" s="3">
        <v>93205</v>
      </c>
      <c r="RMC285" s="3">
        <v>93205</v>
      </c>
      <c r="RMD285" s="3">
        <v>93205</v>
      </c>
      <c r="RME285" s="3">
        <v>93205</v>
      </c>
      <c r="RMF285" s="3">
        <v>93205</v>
      </c>
      <c r="RMG285" s="3">
        <v>93205</v>
      </c>
      <c r="RMH285" s="3">
        <v>93205</v>
      </c>
      <c r="RMI285" s="3">
        <v>93205</v>
      </c>
      <c r="RMJ285" s="3">
        <v>93205</v>
      </c>
      <c r="RMK285" s="3">
        <v>93205</v>
      </c>
      <c r="RML285" s="3">
        <v>93205</v>
      </c>
      <c r="RMM285" s="3">
        <v>93205</v>
      </c>
      <c r="RMN285" s="3">
        <v>93205</v>
      </c>
      <c r="RMO285" s="3">
        <v>93205</v>
      </c>
      <c r="RMP285" s="3">
        <v>93205</v>
      </c>
      <c r="RMQ285" s="3">
        <v>93205</v>
      </c>
      <c r="RMR285" s="3">
        <v>93205</v>
      </c>
      <c r="RMS285" s="3">
        <v>93205</v>
      </c>
      <c r="RMT285" s="3">
        <v>93205</v>
      </c>
      <c r="RMU285" s="3">
        <v>93205</v>
      </c>
      <c r="RMV285" s="3">
        <v>93205</v>
      </c>
      <c r="RMW285" s="3">
        <v>93205</v>
      </c>
      <c r="RMX285" s="3">
        <v>93205</v>
      </c>
      <c r="RMY285" s="3">
        <v>93205</v>
      </c>
      <c r="RMZ285" s="3">
        <v>93205</v>
      </c>
      <c r="RNA285" s="3">
        <v>93205</v>
      </c>
      <c r="RNB285" s="3">
        <v>93205</v>
      </c>
      <c r="RNC285" s="3">
        <v>93205</v>
      </c>
      <c r="RND285" s="3">
        <v>93205</v>
      </c>
      <c r="RNE285" s="3">
        <v>93205</v>
      </c>
      <c r="RNF285" s="3">
        <v>93205</v>
      </c>
      <c r="RNG285" s="3">
        <v>93205</v>
      </c>
      <c r="RNH285" s="3">
        <v>93205</v>
      </c>
      <c r="RNI285" s="3">
        <v>93205</v>
      </c>
      <c r="RNJ285" s="3">
        <v>93205</v>
      </c>
      <c r="RNK285" s="3">
        <v>93205</v>
      </c>
      <c r="RNL285" s="3">
        <v>93205</v>
      </c>
      <c r="RNM285" s="3">
        <v>93205</v>
      </c>
      <c r="RNN285" s="3">
        <v>93205</v>
      </c>
      <c r="RNO285" s="3">
        <v>93205</v>
      </c>
      <c r="RNP285" s="3">
        <v>93205</v>
      </c>
      <c r="RNQ285" s="3">
        <v>93205</v>
      </c>
      <c r="RNR285" s="3">
        <v>93205</v>
      </c>
      <c r="RNS285" s="3">
        <v>93205</v>
      </c>
      <c r="RNT285" s="3">
        <v>93205</v>
      </c>
      <c r="RNU285" s="3">
        <v>93205</v>
      </c>
      <c r="RNV285" s="3">
        <v>93205</v>
      </c>
      <c r="RNW285" s="3">
        <v>93205</v>
      </c>
      <c r="RNX285" s="3">
        <v>93205</v>
      </c>
      <c r="RNY285" s="3">
        <v>93205</v>
      </c>
      <c r="RNZ285" s="3">
        <v>93205</v>
      </c>
      <c r="ROA285" s="3">
        <v>93205</v>
      </c>
      <c r="ROB285" s="3">
        <v>93205</v>
      </c>
      <c r="ROC285" s="3">
        <v>93205</v>
      </c>
      <c r="ROD285" s="3">
        <v>93205</v>
      </c>
      <c r="ROE285" s="3">
        <v>93205</v>
      </c>
      <c r="ROF285" s="3">
        <v>93205</v>
      </c>
      <c r="ROG285" s="3">
        <v>93205</v>
      </c>
      <c r="ROH285" s="3">
        <v>93205</v>
      </c>
      <c r="ROI285" s="3">
        <v>93205</v>
      </c>
      <c r="ROJ285" s="3">
        <v>93205</v>
      </c>
      <c r="ROK285" s="3">
        <v>93205</v>
      </c>
      <c r="ROL285" s="3">
        <v>93205</v>
      </c>
      <c r="ROM285" s="3">
        <v>93205</v>
      </c>
      <c r="RON285" s="3">
        <v>93205</v>
      </c>
      <c r="ROO285" s="3">
        <v>93205</v>
      </c>
      <c r="ROP285" s="3">
        <v>93205</v>
      </c>
      <c r="ROQ285" s="3">
        <v>93205</v>
      </c>
      <c r="ROR285" s="3">
        <v>93205</v>
      </c>
      <c r="ROS285" s="3">
        <v>93205</v>
      </c>
      <c r="ROT285" s="3">
        <v>93205</v>
      </c>
      <c r="ROU285" s="3">
        <v>93205</v>
      </c>
      <c r="ROV285" s="3">
        <v>93205</v>
      </c>
      <c r="ROW285" s="3">
        <v>93205</v>
      </c>
      <c r="ROX285" s="3">
        <v>93205</v>
      </c>
      <c r="ROY285" s="3">
        <v>93205</v>
      </c>
      <c r="ROZ285" s="3">
        <v>93205</v>
      </c>
      <c r="RPA285" s="3">
        <v>93205</v>
      </c>
      <c r="RPB285" s="3">
        <v>93205</v>
      </c>
      <c r="RPC285" s="3">
        <v>93205</v>
      </c>
      <c r="RPD285" s="3">
        <v>93205</v>
      </c>
      <c r="RPE285" s="3">
        <v>93205</v>
      </c>
      <c r="RPF285" s="3">
        <v>93205</v>
      </c>
      <c r="RPG285" s="3">
        <v>93205</v>
      </c>
      <c r="RPH285" s="3">
        <v>93205</v>
      </c>
      <c r="RPI285" s="3">
        <v>93205</v>
      </c>
      <c r="RPJ285" s="3">
        <v>93205</v>
      </c>
      <c r="RPK285" s="3">
        <v>93205</v>
      </c>
      <c r="RPL285" s="3">
        <v>93205</v>
      </c>
      <c r="RPM285" s="3">
        <v>93205</v>
      </c>
      <c r="RPN285" s="3">
        <v>93205</v>
      </c>
      <c r="RPO285" s="3">
        <v>93205</v>
      </c>
      <c r="RPP285" s="3">
        <v>93205</v>
      </c>
      <c r="RPQ285" s="3">
        <v>93205</v>
      </c>
      <c r="RPR285" s="3">
        <v>93205</v>
      </c>
      <c r="RPS285" s="3">
        <v>93205</v>
      </c>
      <c r="RPT285" s="3">
        <v>93205</v>
      </c>
      <c r="RPU285" s="3">
        <v>93205</v>
      </c>
      <c r="RPV285" s="3">
        <v>93205</v>
      </c>
      <c r="RPW285" s="3">
        <v>93205</v>
      </c>
      <c r="RPX285" s="3">
        <v>93205</v>
      </c>
      <c r="RPY285" s="3">
        <v>93205</v>
      </c>
      <c r="RPZ285" s="3">
        <v>93205</v>
      </c>
      <c r="RQA285" s="3">
        <v>93205</v>
      </c>
      <c r="RQB285" s="3">
        <v>93205</v>
      </c>
      <c r="RQC285" s="3">
        <v>93205</v>
      </c>
      <c r="RQD285" s="3">
        <v>93205</v>
      </c>
      <c r="RQE285" s="3">
        <v>93205</v>
      </c>
      <c r="RQF285" s="3">
        <v>93205</v>
      </c>
      <c r="RQG285" s="3">
        <v>93205</v>
      </c>
      <c r="RQH285" s="3">
        <v>93205</v>
      </c>
      <c r="RQI285" s="3">
        <v>93205</v>
      </c>
      <c r="RQJ285" s="3">
        <v>93205</v>
      </c>
      <c r="RQK285" s="3">
        <v>93205</v>
      </c>
      <c r="RQL285" s="3">
        <v>93205</v>
      </c>
      <c r="RQM285" s="3">
        <v>93205</v>
      </c>
      <c r="RQN285" s="3">
        <v>93205</v>
      </c>
      <c r="RQO285" s="3">
        <v>93205</v>
      </c>
      <c r="RQP285" s="3">
        <v>93205</v>
      </c>
      <c r="RQQ285" s="3">
        <v>93205</v>
      </c>
      <c r="RQR285" s="3">
        <v>93205</v>
      </c>
      <c r="RQS285" s="3">
        <v>93205</v>
      </c>
      <c r="RQT285" s="3">
        <v>93205</v>
      </c>
      <c r="RQU285" s="3">
        <v>93205</v>
      </c>
      <c r="RQV285" s="3">
        <v>93205</v>
      </c>
      <c r="RQW285" s="3">
        <v>93205</v>
      </c>
      <c r="RQX285" s="3">
        <v>93205</v>
      </c>
      <c r="RQY285" s="3">
        <v>93205</v>
      </c>
      <c r="RQZ285" s="3">
        <v>93205</v>
      </c>
      <c r="RRA285" s="3">
        <v>93205</v>
      </c>
      <c r="RRB285" s="3">
        <v>93205</v>
      </c>
      <c r="RRC285" s="3">
        <v>93205</v>
      </c>
      <c r="RRD285" s="3">
        <v>93205</v>
      </c>
      <c r="RRE285" s="3">
        <v>93205</v>
      </c>
      <c r="RRF285" s="3">
        <v>93205</v>
      </c>
      <c r="RRG285" s="3">
        <v>93205</v>
      </c>
      <c r="RRH285" s="3">
        <v>93205</v>
      </c>
      <c r="RRI285" s="3">
        <v>93205</v>
      </c>
      <c r="RRJ285" s="3">
        <v>93205</v>
      </c>
      <c r="RRK285" s="3">
        <v>93205</v>
      </c>
      <c r="RRL285" s="3">
        <v>93205</v>
      </c>
      <c r="RRM285" s="3">
        <v>93205</v>
      </c>
      <c r="RRN285" s="3">
        <v>93205</v>
      </c>
      <c r="RRO285" s="3">
        <v>93205</v>
      </c>
      <c r="RRP285" s="3">
        <v>93205</v>
      </c>
      <c r="RRQ285" s="3">
        <v>93205</v>
      </c>
      <c r="RRR285" s="3">
        <v>93205</v>
      </c>
      <c r="RRS285" s="3">
        <v>93205</v>
      </c>
      <c r="RRT285" s="3">
        <v>93205</v>
      </c>
      <c r="RRU285" s="3">
        <v>93205</v>
      </c>
      <c r="RRV285" s="3">
        <v>93205</v>
      </c>
      <c r="RRW285" s="3">
        <v>93205</v>
      </c>
      <c r="RRX285" s="3">
        <v>93205</v>
      </c>
      <c r="RRY285" s="3">
        <v>93205</v>
      </c>
      <c r="RRZ285" s="3">
        <v>93205</v>
      </c>
      <c r="RSA285" s="3">
        <v>93205</v>
      </c>
      <c r="RSB285" s="3">
        <v>93205</v>
      </c>
      <c r="RSC285" s="3">
        <v>93205</v>
      </c>
      <c r="RSD285" s="3">
        <v>93205</v>
      </c>
      <c r="RSE285" s="3">
        <v>93205</v>
      </c>
      <c r="RSF285" s="3">
        <v>93205</v>
      </c>
      <c r="RSG285" s="3">
        <v>93205</v>
      </c>
      <c r="RSH285" s="3">
        <v>93205</v>
      </c>
      <c r="RSI285" s="3">
        <v>93205</v>
      </c>
      <c r="RSJ285" s="3">
        <v>93205</v>
      </c>
      <c r="RSK285" s="3">
        <v>93205</v>
      </c>
      <c r="RSL285" s="3">
        <v>93205</v>
      </c>
      <c r="RSM285" s="3">
        <v>93205</v>
      </c>
      <c r="RSN285" s="3">
        <v>93205</v>
      </c>
      <c r="RSO285" s="3">
        <v>93205</v>
      </c>
      <c r="RSP285" s="3">
        <v>93205</v>
      </c>
      <c r="RSQ285" s="3">
        <v>93205</v>
      </c>
      <c r="RSR285" s="3">
        <v>93205</v>
      </c>
      <c r="RSS285" s="3">
        <v>93205</v>
      </c>
      <c r="RST285" s="3">
        <v>93205</v>
      </c>
      <c r="RSU285" s="3">
        <v>93205</v>
      </c>
      <c r="RSV285" s="3">
        <v>93205</v>
      </c>
      <c r="RSW285" s="3">
        <v>93205</v>
      </c>
      <c r="RSX285" s="3">
        <v>93205</v>
      </c>
      <c r="RSY285" s="3">
        <v>93205</v>
      </c>
      <c r="RSZ285" s="3">
        <v>93205</v>
      </c>
      <c r="RTA285" s="3">
        <v>93205</v>
      </c>
      <c r="RTB285" s="3">
        <v>93205</v>
      </c>
      <c r="RTC285" s="3">
        <v>93205</v>
      </c>
      <c r="RTD285" s="3">
        <v>93205</v>
      </c>
      <c r="RTE285" s="3">
        <v>93205</v>
      </c>
      <c r="RTF285" s="3">
        <v>93205</v>
      </c>
      <c r="RTG285" s="3">
        <v>93205</v>
      </c>
      <c r="RTH285" s="3">
        <v>93205</v>
      </c>
      <c r="RTI285" s="3">
        <v>93205</v>
      </c>
      <c r="RTJ285" s="3">
        <v>93205</v>
      </c>
      <c r="RTK285" s="3">
        <v>93205</v>
      </c>
      <c r="RTL285" s="3">
        <v>93205</v>
      </c>
      <c r="RTM285" s="3">
        <v>93205</v>
      </c>
      <c r="RTN285" s="3">
        <v>93205</v>
      </c>
      <c r="RTO285" s="3">
        <v>93205</v>
      </c>
      <c r="RTP285" s="3">
        <v>93205</v>
      </c>
      <c r="RTQ285" s="3">
        <v>93205</v>
      </c>
      <c r="RTR285" s="3">
        <v>93205</v>
      </c>
      <c r="RTS285" s="3">
        <v>93205</v>
      </c>
      <c r="RTT285" s="3">
        <v>93205</v>
      </c>
      <c r="RTU285" s="3">
        <v>93205</v>
      </c>
      <c r="RTV285" s="3">
        <v>93205</v>
      </c>
      <c r="RTW285" s="3">
        <v>93205</v>
      </c>
      <c r="RTX285" s="3">
        <v>93205</v>
      </c>
      <c r="RTY285" s="3">
        <v>93205</v>
      </c>
      <c r="RTZ285" s="3">
        <v>93205</v>
      </c>
      <c r="RUA285" s="3">
        <v>93205</v>
      </c>
      <c r="RUB285" s="3">
        <v>93205</v>
      </c>
      <c r="RUC285" s="3">
        <v>93205</v>
      </c>
      <c r="RUD285" s="3">
        <v>93205</v>
      </c>
      <c r="RUE285" s="3">
        <v>93205</v>
      </c>
      <c r="RUF285" s="3">
        <v>93205</v>
      </c>
      <c r="RUG285" s="3">
        <v>93205</v>
      </c>
      <c r="RUH285" s="3">
        <v>93205</v>
      </c>
      <c r="RUI285" s="3">
        <v>93205</v>
      </c>
      <c r="RUJ285" s="3">
        <v>93205</v>
      </c>
      <c r="RUK285" s="3">
        <v>93205</v>
      </c>
      <c r="RUL285" s="3">
        <v>93205</v>
      </c>
      <c r="RUM285" s="3">
        <v>93205</v>
      </c>
      <c r="RUN285" s="3">
        <v>93205</v>
      </c>
      <c r="RUO285" s="3">
        <v>93205</v>
      </c>
      <c r="RUP285" s="3">
        <v>93205</v>
      </c>
      <c r="RUQ285" s="3">
        <v>93205</v>
      </c>
      <c r="RUR285" s="3">
        <v>93205</v>
      </c>
      <c r="RUS285" s="3">
        <v>93205</v>
      </c>
      <c r="RUT285" s="3">
        <v>93205</v>
      </c>
      <c r="RUU285" s="3">
        <v>93205</v>
      </c>
      <c r="RUV285" s="3">
        <v>93205</v>
      </c>
      <c r="RUW285" s="3">
        <v>93205</v>
      </c>
      <c r="RUX285" s="3">
        <v>93205</v>
      </c>
      <c r="RUY285" s="3">
        <v>93205</v>
      </c>
      <c r="RUZ285" s="3">
        <v>93205</v>
      </c>
      <c r="RVA285" s="3">
        <v>93205</v>
      </c>
      <c r="RVB285" s="3">
        <v>93205</v>
      </c>
      <c r="RVC285" s="3">
        <v>93205</v>
      </c>
      <c r="RVD285" s="3">
        <v>93205</v>
      </c>
      <c r="RVE285" s="3">
        <v>93205</v>
      </c>
      <c r="RVF285" s="3">
        <v>93205</v>
      </c>
      <c r="RVG285" s="3">
        <v>93205</v>
      </c>
      <c r="RVH285" s="3">
        <v>93205</v>
      </c>
      <c r="RVI285" s="3">
        <v>93205</v>
      </c>
      <c r="RVJ285" s="3">
        <v>93205</v>
      </c>
      <c r="RVK285" s="3">
        <v>93205</v>
      </c>
      <c r="RVL285" s="3">
        <v>93205</v>
      </c>
      <c r="RVM285" s="3">
        <v>93205</v>
      </c>
      <c r="RVN285" s="3">
        <v>93205</v>
      </c>
      <c r="RVO285" s="3">
        <v>93205</v>
      </c>
      <c r="RVP285" s="3">
        <v>93205</v>
      </c>
      <c r="RVQ285" s="3">
        <v>93205</v>
      </c>
      <c r="RVR285" s="3">
        <v>93205</v>
      </c>
      <c r="RVS285" s="3">
        <v>93205</v>
      </c>
      <c r="RVT285" s="3">
        <v>93205</v>
      </c>
      <c r="RVU285" s="3">
        <v>93205</v>
      </c>
      <c r="RVV285" s="3">
        <v>93205</v>
      </c>
      <c r="RVW285" s="3">
        <v>93205</v>
      </c>
      <c r="RVX285" s="3">
        <v>93205</v>
      </c>
      <c r="RVY285" s="3">
        <v>93205</v>
      </c>
      <c r="RVZ285" s="3">
        <v>93205</v>
      </c>
      <c r="RWA285" s="3">
        <v>93205</v>
      </c>
      <c r="RWB285" s="3">
        <v>93205</v>
      </c>
      <c r="RWC285" s="3">
        <v>93205</v>
      </c>
      <c r="RWD285" s="3">
        <v>93205</v>
      </c>
      <c r="RWE285" s="3">
        <v>93205</v>
      </c>
      <c r="RWF285" s="3">
        <v>93205</v>
      </c>
      <c r="RWG285" s="3">
        <v>93205</v>
      </c>
      <c r="RWH285" s="3">
        <v>93205</v>
      </c>
      <c r="RWI285" s="3">
        <v>93205</v>
      </c>
      <c r="RWJ285" s="3">
        <v>93205</v>
      </c>
      <c r="RWK285" s="3">
        <v>93205</v>
      </c>
      <c r="RWL285" s="3">
        <v>93205</v>
      </c>
      <c r="RWM285" s="3">
        <v>93205</v>
      </c>
      <c r="RWN285" s="3">
        <v>93205</v>
      </c>
      <c r="RWO285" s="3">
        <v>93205</v>
      </c>
      <c r="RWP285" s="3">
        <v>93205</v>
      </c>
      <c r="RWQ285" s="3">
        <v>93205</v>
      </c>
      <c r="RWR285" s="3">
        <v>93205</v>
      </c>
      <c r="RWS285" s="3">
        <v>93205</v>
      </c>
      <c r="RWT285" s="3">
        <v>93205</v>
      </c>
      <c r="RWU285" s="3">
        <v>93205</v>
      </c>
      <c r="RWV285" s="3">
        <v>93205</v>
      </c>
      <c r="RWW285" s="3">
        <v>93205</v>
      </c>
      <c r="RWX285" s="3">
        <v>93205</v>
      </c>
      <c r="RWY285" s="3">
        <v>93205</v>
      </c>
      <c r="RWZ285" s="3">
        <v>93205</v>
      </c>
      <c r="RXA285" s="3">
        <v>93205</v>
      </c>
      <c r="RXB285" s="3">
        <v>93205</v>
      </c>
      <c r="RXC285" s="3">
        <v>93205</v>
      </c>
      <c r="RXD285" s="3">
        <v>93205</v>
      </c>
      <c r="RXE285" s="3">
        <v>93205</v>
      </c>
      <c r="RXF285" s="3">
        <v>93205</v>
      </c>
      <c r="RXG285" s="3">
        <v>93205</v>
      </c>
      <c r="RXH285" s="3">
        <v>93205</v>
      </c>
      <c r="RXI285" s="3">
        <v>93205</v>
      </c>
      <c r="RXJ285" s="3">
        <v>93205</v>
      </c>
      <c r="RXK285" s="3">
        <v>93205</v>
      </c>
      <c r="RXL285" s="3">
        <v>93205</v>
      </c>
      <c r="RXM285" s="3">
        <v>93205</v>
      </c>
      <c r="RXN285" s="3">
        <v>93205</v>
      </c>
      <c r="RXO285" s="3">
        <v>93205</v>
      </c>
      <c r="RXP285" s="3">
        <v>93205</v>
      </c>
      <c r="RXQ285" s="3">
        <v>93205</v>
      </c>
      <c r="RXR285" s="3">
        <v>93205</v>
      </c>
      <c r="RXS285" s="3">
        <v>93205</v>
      </c>
      <c r="RXT285" s="3">
        <v>93205</v>
      </c>
      <c r="RXU285" s="3">
        <v>93205</v>
      </c>
      <c r="RXV285" s="3">
        <v>93205</v>
      </c>
      <c r="RXW285" s="3">
        <v>93205</v>
      </c>
      <c r="RXX285" s="3">
        <v>93205</v>
      </c>
      <c r="RXY285" s="3">
        <v>93205</v>
      </c>
      <c r="RXZ285" s="3">
        <v>93205</v>
      </c>
      <c r="RYA285" s="3">
        <v>93205</v>
      </c>
      <c r="RYB285" s="3">
        <v>93205</v>
      </c>
      <c r="RYC285" s="3">
        <v>93205</v>
      </c>
      <c r="RYD285" s="3">
        <v>93205</v>
      </c>
      <c r="RYE285" s="3">
        <v>93205</v>
      </c>
      <c r="RYF285" s="3">
        <v>93205</v>
      </c>
      <c r="RYG285" s="3">
        <v>93205</v>
      </c>
      <c r="RYH285" s="3">
        <v>93205</v>
      </c>
      <c r="RYI285" s="3">
        <v>93205</v>
      </c>
      <c r="RYJ285" s="3">
        <v>93205</v>
      </c>
      <c r="RYK285" s="3">
        <v>93205</v>
      </c>
      <c r="RYL285" s="3">
        <v>93205</v>
      </c>
      <c r="RYM285" s="3">
        <v>93205</v>
      </c>
      <c r="RYN285" s="3">
        <v>93205</v>
      </c>
      <c r="RYO285" s="3">
        <v>93205</v>
      </c>
      <c r="RYP285" s="3">
        <v>93205</v>
      </c>
      <c r="RYQ285" s="3">
        <v>93205</v>
      </c>
      <c r="RYR285" s="3">
        <v>93205</v>
      </c>
      <c r="RYS285" s="3">
        <v>93205</v>
      </c>
      <c r="RYT285" s="3">
        <v>93205</v>
      </c>
      <c r="RYU285" s="3">
        <v>93205</v>
      </c>
      <c r="RYV285" s="3">
        <v>93205</v>
      </c>
      <c r="RYW285" s="3">
        <v>93205</v>
      </c>
      <c r="RYX285" s="3">
        <v>93205</v>
      </c>
      <c r="RYY285" s="3">
        <v>93205</v>
      </c>
      <c r="RYZ285" s="3">
        <v>93205</v>
      </c>
      <c r="RZA285" s="3">
        <v>93205</v>
      </c>
      <c r="RZB285" s="3">
        <v>93205</v>
      </c>
      <c r="RZC285" s="3">
        <v>93205</v>
      </c>
      <c r="RZD285" s="3">
        <v>93205</v>
      </c>
      <c r="RZE285" s="3">
        <v>93205</v>
      </c>
      <c r="RZF285" s="3">
        <v>93205</v>
      </c>
      <c r="RZG285" s="3">
        <v>93205</v>
      </c>
      <c r="RZH285" s="3">
        <v>93205</v>
      </c>
      <c r="RZI285" s="3">
        <v>93205</v>
      </c>
      <c r="RZJ285" s="3">
        <v>93205</v>
      </c>
      <c r="RZK285" s="3">
        <v>93205</v>
      </c>
      <c r="RZL285" s="3">
        <v>93205</v>
      </c>
      <c r="RZM285" s="3">
        <v>93205</v>
      </c>
      <c r="RZN285" s="3">
        <v>93205</v>
      </c>
      <c r="RZO285" s="3">
        <v>93205</v>
      </c>
      <c r="RZP285" s="3">
        <v>93205</v>
      </c>
      <c r="RZQ285" s="3">
        <v>93205</v>
      </c>
      <c r="RZR285" s="3">
        <v>93205</v>
      </c>
      <c r="RZS285" s="3">
        <v>93205</v>
      </c>
      <c r="RZT285" s="3">
        <v>93205</v>
      </c>
      <c r="RZU285" s="3">
        <v>93205</v>
      </c>
      <c r="RZV285" s="3">
        <v>93205</v>
      </c>
      <c r="RZW285" s="3">
        <v>93205</v>
      </c>
      <c r="RZX285" s="3">
        <v>93205</v>
      </c>
      <c r="RZY285" s="3">
        <v>93205</v>
      </c>
      <c r="RZZ285" s="3">
        <v>93205</v>
      </c>
      <c r="SAA285" s="3">
        <v>93205</v>
      </c>
      <c r="SAB285" s="3">
        <v>93205</v>
      </c>
      <c r="SAC285" s="3">
        <v>93205</v>
      </c>
      <c r="SAD285" s="3">
        <v>93205</v>
      </c>
      <c r="SAE285" s="3">
        <v>93205</v>
      </c>
      <c r="SAF285" s="3">
        <v>93205</v>
      </c>
      <c r="SAG285" s="3">
        <v>93205</v>
      </c>
      <c r="SAH285" s="3">
        <v>93205</v>
      </c>
      <c r="SAI285" s="3">
        <v>93205</v>
      </c>
      <c r="SAJ285" s="3">
        <v>93205</v>
      </c>
      <c r="SAK285" s="3">
        <v>93205</v>
      </c>
      <c r="SAL285" s="3">
        <v>93205</v>
      </c>
      <c r="SAM285" s="3">
        <v>93205</v>
      </c>
      <c r="SAN285" s="3">
        <v>93205</v>
      </c>
      <c r="SAO285" s="3">
        <v>93205</v>
      </c>
      <c r="SAP285" s="3">
        <v>93205</v>
      </c>
      <c r="SAQ285" s="3">
        <v>93205</v>
      </c>
      <c r="SAR285" s="3">
        <v>93205</v>
      </c>
      <c r="SAS285" s="3">
        <v>93205</v>
      </c>
      <c r="SAT285" s="3">
        <v>93205</v>
      </c>
      <c r="SAU285" s="3">
        <v>93205</v>
      </c>
      <c r="SAV285" s="3">
        <v>93205</v>
      </c>
      <c r="SAW285" s="3">
        <v>93205</v>
      </c>
      <c r="SAX285" s="3">
        <v>93205</v>
      </c>
      <c r="SAY285" s="3">
        <v>93205</v>
      </c>
      <c r="SAZ285" s="3">
        <v>93205</v>
      </c>
      <c r="SBA285" s="3">
        <v>93205</v>
      </c>
      <c r="SBB285" s="3">
        <v>93205</v>
      </c>
      <c r="SBC285" s="3">
        <v>93205</v>
      </c>
      <c r="SBD285" s="3">
        <v>93205</v>
      </c>
      <c r="SBE285" s="3">
        <v>93205</v>
      </c>
      <c r="SBF285" s="3">
        <v>93205</v>
      </c>
      <c r="SBG285" s="3">
        <v>93205</v>
      </c>
      <c r="SBH285" s="3">
        <v>93205</v>
      </c>
      <c r="SBI285" s="3">
        <v>93205</v>
      </c>
      <c r="SBJ285" s="3">
        <v>93205</v>
      </c>
      <c r="SBK285" s="3">
        <v>93205</v>
      </c>
      <c r="SBL285" s="3">
        <v>93205</v>
      </c>
      <c r="SBM285" s="3">
        <v>93205</v>
      </c>
      <c r="SBN285" s="3">
        <v>93205</v>
      </c>
      <c r="SBO285" s="3">
        <v>93205</v>
      </c>
      <c r="SBP285" s="3">
        <v>93205</v>
      </c>
      <c r="SBQ285" s="3">
        <v>93205</v>
      </c>
      <c r="SBR285" s="3">
        <v>93205</v>
      </c>
      <c r="SBS285" s="3">
        <v>93205</v>
      </c>
      <c r="SBT285" s="3">
        <v>93205</v>
      </c>
      <c r="SBU285" s="3">
        <v>93205</v>
      </c>
      <c r="SBV285" s="3">
        <v>93205</v>
      </c>
      <c r="SBW285" s="3">
        <v>93205</v>
      </c>
      <c r="SBX285" s="3">
        <v>93205</v>
      </c>
      <c r="SBY285" s="3">
        <v>93205</v>
      </c>
      <c r="SBZ285" s="3">
        <v>93205</v>
      </c>
      <c r="SCA285" s="3">
        <v>93205</v>
      </c>
      <c r="SCB285" s="3">
        <v>93205</v>
      </c>
      <c r="SCC285" s="3">
        <v>93205</v>
      </c>
      <c r="SCD285" s="3">
        <v>93205</v>
      </c>
      <c r="SCE285" s="3">
        <v>93205</v>
      </c>
      <c r="SCF285" s="3">
        <v>93205</v>
      </c>
      <c r="SCG285" s="3">
        <v>93205</v>
      </c>
      <c r="SCH285" s="3">
        <v>93205</v>
      </c>
      <c r="SCI285" s="3">
        <v>93205</v>
      </c>
      <c r="SCJ285" s="3">
        <v>93205</v>
      </c>
      <c r="SCK285" s="3">
        <v>93205</v>
      </c>
      <c r="SCL285" s="3">
        <v>93205</v>
      </c>
      <c r="SCM285" s="3">
        <v>93205</v>
      </c>
      <c r="SCN285" s="3">
        <v>93205</v>
      </c>
      <c r="SCO285" s="3">
        <v>93205</v>
      </c>
      <c r="SCP285" s="3">
        <v>93205</v>
      </c>
      <c r="SCQ285" s="3">
        <v>93205</v>
      </c>
      <c r="SCR285" s="3">
        <v>93205</v>
      </c>
      <c r="SCS285" s="3">
        <v>93205</v>
      </c>
      <c r="SCT285" s="3">
        <v>93205</v>
      </c>
      <c r="SCU285" s="3">
        <v>93205</v>
      </c>
      <c r="SCV285" s="3">
        <v>93205</v>
      </c>
      <c r="SCW285" s="3">
        <v>93205</v>
      </c>
      <c r="SCX285" s="3">
        <v>93205</v>
      </c>
      <c r="SCY285" s="3">
        <v>93205</v>
      </c>
      <c r="SCZ285" s="3">
        <v>93205</v>
      </c>
      <c r="SDA285" s="3">
        <v>93205</v>
      </c>
      <c r="SDB285" s="3">
        <v>93205</v>
      </c>
      <c r="SDC285" s="3">
        <v>93205</v>
      </c>
      <c r="SDD285" s="3">
        <v>93205</v>
      </c>
      <c r="SDE285" s="3">
        <v>93205</v>
      </c>
      <c r="SDF285" s="3">
        <v>93205</v>
      </c>
      <c r="SDG285" s="3">
        <v>93205</v>
      </c>
      <c r="SDH285" s="3">
        <v>93205</v>
      </c>
      <c r="SDI285" s="3">
        <v>93205</v>
      </c>
      <c r="SDJ285" s="3">
        <v>93205</v>
      </c>
      <c r="SDK285" s="3">
        <v>93205</v>
      </c>
      <c r="SDL285" s="3">
        <v>93205</v>
      </c>
      <c r="SDM285" s="3">
        <v>93205</v>
      </c>
      <c r="SDN285" s="3">
        <v>93205</v>
      </c>
      <c r="SDO285" s="3">
        <v>93205</v>
      </c>
      <c r="SDP285" s="3">
        <v>93205</v>
      </c>
      <c r="SDQ285" s="3">
        <v>93205</v>
      </c>
      <c r="SDR285" s="3">
        <v>93205</v>
      </c>
      <c r="SDS285" s="3">
        <v>93205</v>
      </c>
      <c r="SDT285" s="3">
        <v>93205</v>
      </c>
      <c r="SDU285" s="3">
        <v>93205</v>
      </c>
      <c r="SDV285" s="3">
        <v>93205</v>
      </c>
      <c r="SDW285" s="3">
        <v>93205</v>
      </c>
      <c r="SDX285" s="3">
        <v>93205</v>
      </c>
      <c r="SDY285" s="3">
        <v>93205</v>
      </c>
      <c r="SDZ285" s="3">
        <v>93205</v>
      </c>
      <c r="SEA285" s="3">
        <v>93205</v>
      </c>
      <c r="SEB285" s="3">
        <v>93205</v>
      </c>
      <c r="SEC285" s="3">
        <v>93205</v>
      </c>
      <c r="SED285" s="3">
        <v>93205</v>
      </c>
      <c r="SEE285" s="3">
        <v>93205</v>
      </c>
      <c r="SEF285" s="3">
        <v>93205</v>
      </c>
      <c r="SEG285" s="3">
        <v>93205</v>
      </c>
      <c r="SEH285" s="3">
        <v>93205</v>
      </c>
      <c r="SEI285" s="3">
        <v>93205</v>
      </c>
      <c r="SEJ285" s="3">
        <v>93205</v>
      </c>
      <c r="SEK285" s="3">
        <v>93205</v>
      </c>
      <c r="SEL285" s="3">
        <v>93205</v>
      </c>
      <c r="SEM285" s="3">
        <v>93205</v>
      </c>
      <c r="SEN285" s="3">
        <v>93205</v>
      </c>
      <c r="SEO285" s="3">
        <v>93205</v>
      </c>
      <c r="SEP285" s="3">
        <v>93205</v>
      </c>
      <c r="SEQ285" s="3">
        <v>93205</v>
      </c>
      <c r="SER285" s="3">
        <v>93205</v>
      </c>
      <c r="SES285" s="3">
        <v>93205</v>
      </c>
      <c r="SET285" s="3">
        <v>93205</v>
      </c>
      <c r="SEU285" s="3">
        <v>93205</v>
      </c>
      <c r="SEV285" s="3">
        <v>93205</v>
      </c>
      <c r="SEW285" s="3">
        <v>93205</v>
      </c>
      <c r="SEX285" s="3">
        <v>93205</v>
      </c>
      <c r="SEY285" s="3">
        <v>93205</v>
      </c>
      <c r="SEZ285" s="3">
        <v>93205</v>
      </c>
      <c r="SFA285" s="3">
        <v>93205</v>
      </c>
      <c r="SFB285" s="3">
        <v>93205</v>
      </c>
      <c r="SFC285" s="3">
        <v>93205</v>
      </c>
      <c r="SFD285" s="3">
        <v>93205</v>
      </c>
      <c r="SFE285" s="3">
        <v>93205</v>
      </c>
      <c r="SFF285" s="3">
        <v>93205</v>
      </c>
      <c r="SFG285" s="3">
        <v>93205</v>
      </c>
      <c r="SFH285" s="3">
        <v>93205</v>
      </c>
      <c r="SFI285" s="3">
        <v>93205</v>
      </c>
      <c r="SFJ285" s="3">
        <v>93205</v>
      </c>
      <c r="SFK285" s="3">
        <v>93205</v>
      </c>
      <c r="SFL285" s="3">
        <v>93205</v>
      </c>
      <c r="SFM285" s="3">
        <v>93205</v>
      </c>
      <c r="SFN285" s="3">
        <v>93205</v>
      </c>
      <c r="SFO285" s="3">
        <v>93205</v>
      </c>
      <c r="SFP285" s="3">
        <v>93205</v>
      </c>
      <c r="SFQ285" s="3">
        <v>93205</v>
      </c>
      <c r="SFR285" s="3">
        <v>93205</v>
      </c>
      <c r="SFS285" s="3">
        <v>93205</v>
      </c>
      <c r="SFT285" s="3">
        <v>93205</v>
      </c>
      <c r="SFU285" s="3">
        <v>93205</v>
      </c>
      <c r="SFV285" s="3">
        <v>93205</v>
      </c>
      <c r="SFW285" s="3">
        <v>93205</v>
      </c>
      <c r="SFX285" s="3">
        <v>93205</v>
      </c>
      <c r="SFY285" s="3">
        <v>93205</v>
      </c>
      <c r="SFZ285" s="3">
        <v>93205</v>
      </c>
      <c r="SGA285" s="3">
        <v>93205</v>
      </c>
      <c r="SGB285" s="3">
        <v>93205</v>
      </c>
      <c r="SGC285" s="3">
        <v>93205</v>
      </c>
      <c r="SGD285" s="3">
        <v>93205</v>
      </c>
      <c r="SGE285" s="3">
        <v>93205</v>
      </c>
      <c r="SGF285" s="3">
        <v>93205</v>
      </c>
      <c r="SGG285" s="3">
        <v>93205</v>
      </c>
      <c r="SGH285" s="3">
        <v>93205</v>
      </c>
      <c r="SGI285" s="3">
        <v>93205</v>
      </c>
      <c r="SGJ285" s="3">
        <v>93205</v>
      </c>
      <c r="SGK285" s="3">
        <v>93205</v>
      </c>
      <c r="SGL285" s="3">
        <v>93205</v>
      </c>
      <c r="SGM285" s="3">
        <v>93205</v>
      </c>
      <c r="SGN285" s="3">
        <v>93205</v>
      </c>
      <c r="SGO285" s="3">
        <v>93205</v>
      </c>
      <c r="SGP285" s="3">
        <v>93205</v>
      </c>
      <c r="SGQ285" s="3">
        <v>93205</v>
      </c>
      <c r="SGR285" s="3">
        <v>93205</v>
      </c>
      <c r="SGS285" s="3">
        <v>93205</v>
      </c>
      <c r="SGT285" s="3">
        <v>93205</v>
      </c>
      <c r="SGU285" s="3">
        <v>93205</v>
      </c>
      <c r="SGV285" s="3">
        <v>93205</v>
      </c>
      <c r="SGW285" s="3">
        <v>93205</v>
      </c>
      <c r="SGX285" s="3">
        <v>93205</v>
      </c>
      <c r="SGY285" s="3">
        <v>93205</v>
      </c>
      <c r="SGZ285" s="3">
        <v>93205</v>
      </c>
      <c r="SHA285" s="3">
        <v>93205</v>
      </c>
      <c r="SHB285" s="3">
        <v>93205</v>
      </c>
      <c r="SHC285" s="3">
        <v>93205</v>
      </c>
      <c r="SHD285" s="3">
        <v>93205</v>
      </c>
      <c r="SHE285" s="3">
        <v>93205</v>
      </c>
      <c r="SHF285" s="3">
        <v>93205</v>
      </c>
      <c r="SHG285" s="3">
        <v>93205</v>
      </c>
      <c r="SHH285" s="3">
        <v>93205</v>
      </c>
      <c r="SHI285" s="3">
        <v>93205</v>
      </c>
      <c r="SHJ285" s="3">
        <v>93205</v>
      </c>
      <c r="SHK285" s="3">
        <v>93205</v>
      </c>
      <c r="SHL285" s="3">
        <v>93205</v>
      </c>
      <c r="SHM285" s="3">
        <v>93205</v>
      </c>
      <c r="SHN285" s="3">
        <v>93205</v>
      </c>
      <c r="SHO285" s="3">
        <v>93205</v>
      </c>
      <c r="SHP285" s="3">
        <v>93205</v>
      </c>
      <c r="SHQ285" s="3">
        <v>93205</v>
      </c>
      <c r="SHR285" s="3">
        <v>93205</v>
      </c>
      <c r="SHS285" s="3">
        <v>93205</v>
      </c>
      <c r="SHT285" s="3">
        <v>93205</v>
      </c>
      <c r="SHU285" s="3">
        <v>93205</v>
      </c>
      <c r="SHV285" s="3">
        <v>93205</v>
      </c>
      <c r="SHW285" s="3">
        <v>93205</v>
      </c>
      <c r="SHX285" s="3">
        <v>93205</v>
      </c>
      <c r="SHY285" s="3">
        <v>93205</v>
      </c>
      <c r="SHZ285" s="3">
        <v>93205</v>
      </c>
      <c r="SIA285" s="3">
        <v>93205</v>
      </c>
      <c r="SIB285" s="3">
        <v>93205</v>
      </c>
      <c r="SIC285" s="3">
        <v>93205</v>
      </c>
      <c r="SID285" s="3">
        <v>93205</v>
      </c>
      <c r="SIE285" s="3">
        <v>93205</v>
      </c>
      <c r="SIF285" s="3">
        <v>93205</v>
      </c>
      <c r="SIG285" s="3">
        <v>93205</v>
      </c>
      <c r="SIH285" s="3">
        <v>93205</v>
      </c>
      <c r="SII285" s="3">
        <v>93205</v>
      </c>
      <c r="SIJ285" s="3">
        <v>93205</v>
      </c>
      <c r="SIK285" s="3">
        <v>93205</v>
      </c>
      <c r="SIL285" s="3">
        <v>93205</v>
      </c>
      <c r="SIM285" s="3">
        <v>93205</v>
      </c>
      <c r="SIN285" s="3">
        <v>93205</v>
      </c>
      <c r="SIO285" s="3">
        <v>93205</v>
      </c>
      <c r="SIP285" s="3">
        <v>93205</v>
      </c>
      <c r="SIQ285" s="3">
        <v>93205</v>
      </c>
      <c r="SIR285" s="3">
        <v>93205</v>
      </c>
      <c r="SIS285" s="3">
        <v>93205</v>
      </c>
      <c r="SIT285" s="3">
        <v>93205</v>
      </c>
      <c r="SIU285" s="3">
        <v>93205</v>
      </c>
      <c r="SIV285" s="3">
        <v>93205</v>
      </c>
      <c r="SIW285" s="3">
        <v>93205</v>
      </c>
      <c r="SIX285" s="3">
        <v>93205</v>
      </c>
      <c r="SIY285" s="3">
        <v>93205</v>
      </c>
      <c r="SIZ285" s="3">
        <v>93205</v>
      </c>
      <c r="SJA285" s="3">
        <v>93205</v>
      </c>
      <c r="SJB285" s="3">
        <v>93205</v>
      </c>
      <c r="SJC285" s="3">
        <v>93205</v>
      </c>
      <c r="SJD285" s="3">
        <v>93205</v>
      </c>
      <c r="SJE285" s="3">
        <v>93205</v>
      </c>
      <c r="SJF285" s="3">
        <v>93205</v>
      </c>
      <c r="SJG285" s="3">
        <v>93205</v>
      </c>
      <c r="SJH285" s="3">
        <v>93205</v>
      </c>
      <c r="SJI285" s="3">
        <v>93205</v>
      </c>
      <c r="SJJ285" s="3">
        <v>93205</v>
      </c>
      <c r="SJK285" s="3">
        <v>93205</v>
      </c>
      <c r="SJL285" s="3">
        <v>93205</v>
      </c>
      <c r="SJM285" s="3">
        <v>93205</v>
      </c>
      <c r="SJN285" s="3">
        <v>93205</v>
      </c>
      <c r="SJO285" s="3">
        <v>93205</v>
      </c>
      <c r="SJP285" s="3">
        <v>93205</v>
      </c>
      <c r="SJQ285" s="3">
        <v>93205</v>
      </c>
      <c r="SJR285" s="3">
        <v>93205</v>
      </c>
      <c r="SJS285" s="3">
        <v>93205</v>
      </c>
      <c r="SJT285" s="3">
        <v>93205</v>
      </c>
      <c r="SJU285" s="3">
        <v>93205</v>
      </c>
      <c r="SJV285" s="3">
        <v>93205</v>
      </c>
      <c r="SJW285" s="3">
        <v>93205</v>
      </c>
      <c r="SJX285" s="3">
        <v>93205</v>
      </c>
      <c r="SJY285" s="3">
        <v>93205</v>
      </c>
      <c r="SJZ285" s="3">
        <v>93205</v>
      </c>
      <c r="SKA285" s="3">
        <v>93205</v>
      </c>
      <c r="SKB285" s="3">
        <v>93205</v>
      </c>
      <c r="SKC285" s="3">
        <v>93205</v>
      </c>
      <c r="SKD285" s="3">
        <v>93205</v>
      </c>
      <c r="SKE285" s="3">
        <v>93205</v>
      </c>
      <c r="SKF285" s="3">
        <v>93205</v>
      </c>
      <c r="SKG285" s="3">
        <v>93205</v>
      </c>
      <c r="SKH285" s="3">
        <v>93205</v>
      </c>
      <c r="SKI285" s="3">
        <v>93205</v>
      </c>
      <c r="SKJ285" s="3">
        <v>93205</v>
      </c>
      <c r="SKK285" s="3">
        <v>93205</v>
      </c>
      <c r="SKL285" s="3">
        <v>93205</v>
      </c>
      <c r="SKM285" s="3">
        <v>93205</v>
      </c>
      <c r="SKN285" s="3">
        <v>93205</v>
      </c>
      <c r="SKO285" s="3">
        <v>93205</v>
      </c>
      <c r="SKP285" s="3">
        <v>93205</v>
      </c>
      <c r="SKQ285" s="3">
        <v>93205</v>
      </c>
      <c r="SKR285" s="3">
        <v>93205</v>
      </c>
      <c r="SKS285" s="3">
        <v>93205</v>
      </c>
      <c r="SKT285" s="3">
        <v>93205</v>
      </c>
      <c r="SKU285" s="3">
        <v>93205</v>
      </c>
      <c r="SKV285" s="3">
        <v>93205</v>
      </c>
      <c r="SKW285" s="3">
        <v>93205</v>
      </c>
      <c r="SKX285" s="3">
        <v>93205</v>
      </c>
      <c r="SKY285" s="3">
        <v>93205</v>
      </c>
      <c r="SKZ285" s="3">
        <v>93205</v>
      </c>
      <c r="SLA285" s="3">
        <v>93205</v>
      </c>
      <c r="SLB285" s="3">
        <v>93205</v>
      </c>
      <c r="SLC285" s="3">
        <v>93205</v>
      </c>
      <c r="SLD285" s="3">
        <v>93205</v>
      </c>
      <c r="SLE285" s="3">
        <v>93205</v>
      </c>
      <c r="SLF285" s="3">
        <v>93205</v>
      </c>
      <c r="SLG285" s="3">
        <v>93205</v>
      </c>
      <c r="SLH285" s="3">
        <v>93205</v>
      </c>
      <c r="SLI285" s="3">
        <v>93205</v>
      </c>
      <c r="SLJ285" s="3">
        <v>93205</v>
      </c>
      <c r="SLK285" s="3">
        <v>93205</v>
      </c>
      <c r="SLL285" s="3">
        <v>93205</v>
      </c>
      <c r="SLM285" s="3">
        <v>93205</v>
      </c>
      <c r="SLN285" s="3">
        <v>93205</v>
      </c>
      <c r="SLO285" s="3">
        <v>93205</v>
      </c>
      <c r="SLP285" s="3">
        <v>93205</v>
      </c>
      <c r="SLQ285" s="3">
        <v>93205</v>
      </c>
      <c r="SLR285" s="3">
        <v>93205</v>
      </c>
      <c r="SLS285" s="3">
        <v>93205</v>
      </c>
      <c r="SLT285" s="3">
        <v>93205</v>
      </c>
      <c r="SLU285" s="3">
        <v>93205</v>
      </c>
      <c r="SLV285" s="3">
        <v>93205</v>
      </c>
      <c r="SLW285" s="3">
        <v>93205</v>
      </c>
      <c r="SLX285" s="3">
        <v>93205</v>
      </c>
      <c r="SLY285" s="3">
        <v>93205</v>
      </c>
      <c r="SLZ285" s="3">
        <v>93205</v>
      </c>
      <c r="SMA285" s="3">
        <v>93205</v>
      </c>
      <c r="SMB285" s="3">
        <v>93205</v>
      </c>
      <c r="SMC285" s="3">
        <v>93205</v>
      </c>
      <c r="SMD285" s="3">
        <v>93205</v>
      </c>
      <c r="SME285" s="3">
        <v>93205</v>
      </c>
      <c r="SMF285" s="3">
        <v>93205</v>
      </c>
      <c r="SMG285" s="3">
        <v>93205</v>
      </c>
      <c r="SMH285" s="3">
        <v>93205</v>
      </c>
      <c r="SMI285" s="3">
        <v>93205</v>
      </c>
      <c r="SMJ285" s="3">
        <v>93205</v>
      </c>
      <c r="SMK285" s="3">
        <v>93205</v>
      </c>
      <c r="SML285" s="3">
        <v>93205</v>
      </c>
      <c r="SMM285" s="3">
        <v>93205</v>
      </c>
      <c r="SMN285" s="3">
        <v>93205</v>
      </c>
      <c r="SMO285" s="3">
        <v>93205</v>
      </c>
      <c r="SMP285" s="3">
        <v>93205</v>
      </c>
      <c r="SMQ285" s="3">
        <v>93205</v>
      </c>
      <c r="SMR285" s="3">
        <v>93205</v>
      </c>
      <c r="SMS285" s="3">
        <v>93205</v>
      </c>
      <c r="SMT285" s="3">
        <v>93205</v>
      </c>
      <c r="SMU285" s="3">
        <v>93205</v>
      </c>
      <c r="SMV285" s="3">
        <v>93205</v>
      </c>
      <c r="SMW285" s="3">
        <v>93205</v>
      </c>
      <c r="SMX285" s="3">
        <v>93205</v>
      </c>
      <c r="SMY285" s="3">
        <v>93205</v>
      </c>
      <c r="SMZ285" s="3">
        <v>93205</v>
      </c>
      <c r="SNA285" s="3">
        <v>93205</v>
      </c>
      <c r="SNB285" s="3">
        <v>93205</v>
      </c>
      <c r="SNC285" s="3">
        <v>93205</v>
      </c>
      <c r="SND285" s="3">
        <v>93205</v>
      </c>
      <c r="SNE285" s="3">
        <v>93205</v>
      </c>
      <c r="SNF285" s="3">
        <v>93205</v>
      </c>
      <c r="SNG285" s="3">
        <v>93205</v>
      </c>
      <c r="SNH285" s="3">
        <v>93205</v>
      </c>
      <c r="SNI285" s="3">
        <v>93205</v>
      </c>
      <c r="SNJ285" s="3">
        <v>93205</v>
      </c>
      <c r="SNK285" s="3">
        <v>93205</v>
      </c>
      <c r="SNL285" s="3">
        <v>93205</v>
      </c>
      <c r="SNM285" s="3">
        <v>93205</v>
      </c>
      <c r="SNN285" s="3">
        <v>93205</v>
      </c>
      <c r="SNO285" s="3">
        <v>93205</v>
      </c>
      <c r="SNP285" s="3">
        <v>93205</v>
      </c>
      <c r="SNQ285" s="3">
        <v>93205</v>
      </c>
      <c r="SNR285" s="3">
        <v>93205</v>
      </c>
      <c r="SNS285" s="3">
        <v>93205</v>
      </c>
      <c r="SNT285" s="3">
        <v>93205</v>
      </c>
      <c r="SNU285" s="3">
        <v>93205</v>
      </c>
      <c r="SNV285" s="3">
        <v>93205</v>
      </c>
      <c r="SNW285" s="3">
        <v>93205</v>
      </c>
      <c r="SNX285" s="3">
        <v>93205</v>
      </c>
      <c r="SNY285" s="3">
        <v>93205</v>
      </c>
      <c r="SNZ285" s="3">
        <v>93205</v>
      </c>
      <c r="SOA285" s="3">
        <v>93205</v>
      </c>
      <c r="SOB285" s="3">
        <v>93205</v>
      </c>
      <c r="SOC285" s="3">
        <v>93205</v>
      </c>
      <c r="SOD285" s="3">
        <v>93205</v>
      </c>
      <c r="SOE285" s="3">
        <v>93205</v>
      </c>
      <c r="SOF285" s="3">
        <v>93205</v>
      </c>
      <c r="SOG285" s="3">
        <v>93205</v>
      </c>
      <c r="SOH285" s="3">
        <v>93205</v>
      </c>
      <c r="SOI285" s="3">
        <v>93205</v>
      </c>
      <c r="SOJ285" s="3">
        <v>93205</v>
      </c>
      <c r="SOK285" s="3">
        <v>93205</v>
      </c>
      <c r="SOL285" s="3">
        <v>93205</v>
      </c>
      <c r="SOM285" s="3">
        <v>93205</v>
      </c>
      <c r="SON285" s="3">
        <v>93205</v>
      </c>
      <c r="SOO285" s="3">
        <v>93205</v>
      </c>
      <c r="SOP285" s="3">
        <v>93205</v>
      </c>
      <c r="SOQ285" s="3">
        <v>93205</v>
      </c>
      <c r="SOR285" s="3">
        <v>93205</v>
      </c>
      <c r="SOS285" s="3">
        <v>93205</v>
      </c>
      <c r="SOT285" s="3">
        <v>93205</v>
      </c>
      <c r="SOU285" s="3">
        <v>93205</v>
      </c>
      <c r="SOV285" s="3">
        <v>93205</v>
      </c>
      <c r="SOW285" s="3">
        <v>93205</v>
      </c>
      <c r="SOX285" s="3">
        <v>93205</v>
      </c>
      <c r="SOY285" s="3">
        <v>93205</v>
      </c>
      <c r="SOZ285" s="3">
        <v>93205</v>
      </c>
      <c r="SPA285" s="3">
        <v>93205</v>
      </c>
      <c r="SPB285" s="3">
        <v>93205</v>
      </c>
      <c r="SPC285" s="3">
        <v>93205</v>
      </c>
      <c r="SPD285" s="3">
        <v>93205</v>
      </c>
      <c r="SPE285" s="3">
        <v>93205</v>
      </c>
      <c r="SPF285" s="3">
        <v>93205</v>
      </c>
      <c r="SPG285" s="3">
        <v>93205</v>
      </c>
      <c r="SPH285" s="3">
        <v>93205</v>
      </c>
      <c r="SPI285" s="3">
        <v>93205</v>
      </c>
      <c r="SPJ285" s="3">
        <v>93205</v>
      </c>
      <c r="SPK285" s="3">
        <v>93205</v>
      </c>
      <c r="SPL285" s="3">
        <v>93205</v>
      </c>
      <c r="SPM285" s="3">
        <v>93205</v>
      </c>
      <c r="SPN285" s="3">
        <v>93205</v>
      </c>
      <c r="SPO285" s="3">
        <v>93205</v>
      </c>
      <c r="SPP285" s="3">
        <v>93205</v>
      </c>
      <c r="SPQ285" s="3">
        <v>93205</v>
      </c>
      <c r="SPR285" s="3">
        <v>93205</v>
      </c>
      <c r="SPS285" s="3">
        <v>93205</v>
      </c>
      <c r="SPT285" s="3">
        <v>93205</v>
      </c>
      <c r="SPU285" s="3">
        <v>93205</v>
      </c>
      <c r="SPV285" s="3">
        <v>93205</v>
      </c>
      <c r="SPW285" s="3">
        <v>93205</v>
      </c>
      <c r="SPX285" s="3">
        <v>93205</v>
      </c>
      <c r="SPY285" s="3">
        <v>93205</v>
      </c>
      <c r="SPZ285" s="3">
        <v>93205</v>
      </c>
      <c r="SQA285" s="3">
        <v>93205</v>
      </c>
      <c r="SQB285" s="3">
        <v>93205</v>
      </c>
      <c r="SQC285" s="3">
        <v>93205</v>
      </c>
      <c r="SQD285" s="3">
        <v>93205</v>
      </c>
      <c r="SQE285" s="3">
        <v>93205</v>
      </c>
      <c r="SQF285" s="3">
        <v>93205</v>
      </c>
      <c r="SQG285" s="3">
        <v>93205</v>
      </c>
      <c r="SQH285" s="3">
        <v>93205</v>
      </c>
      <c r="SQI285" s="3">
        <v>93205</v>
      </c>
      <c r="SQJ285" s="3">
        <v>93205</v>
      </c>
      <c r="SQK285" s="3">
        <v>93205</v>
      </c>
      <c r="SQL285" s="3">
        <v>93205</v>
      </c>
      <c r="SQM285" s="3">
        <v>93205</v>
      </c>
      <c r="SQN285" s="3">
        <v>93205</v>
      </c>
      <c r="SQO285" s="3">
        <v>93205</v>
      </c>
      <c r="SQP285" s="3">
        <v>93205</v>
      </c>
      <c r="SQQ285" s="3">
        <v>93205</v>
      </c>
      <c r="SQR285" s="3">
        <v>93205</v>
      </c>
      <c r="SQS285" s="3">
        <v>93205</v>
      </c>
      <c r="SQT285" s="3">
        <v>93205</v>
      </c>
      <c r="SQU285" s="3">
        <v>93205</v>
      </c>
      <c r="SQV285" s="3">
        <v>93205</v>
      </c>
      <c r="SQW285" s="3">
        <v>93205</v>
      </c>
      <c r="SQX285" s="3">
        <v>93205</v>
      </c>
      <c r="SQY285" s="3">
        <v>93205</v>
      </c>
      <c r="SQZ285" s="3">
        <v>93205</v>
      </c>
      <c r="SRA285" s="3">
        <v>93205</v>
      </c>
      <c r="SRB285" s="3">
        <v>93205</v>
      </c>
      <c r="SRC285" s="3">
        <v>93205</v>
      </c>
      <c r="SRD285" s="3">
        <v>93205</v>
      </c>
      <c r="SRE285" s="3">
        <v>93205</v>
      </c>
      <c r="SRF285" s="3">
        <v>93205</v>
      </c>
      <c r="SRG285" s="3">
        <v>93205</v>
      </c>
      <c r="SRH285" s="3">
        <v>93205</v>
      </c>
      <c r="SRI285" s="3">
        <v>93205</v>
      </c>
      <c r="SRJ285" s="3">
        <v>93205</v>
      </c>
      <c r="SRK285" s="3">
        <v>93205</v>
      </c>
      <c r="SRL285" s="3">
        <v>93205</v>
      </c>
      <c r="SRM285" s="3">
        <v>93205</v>
      </c>
      <c r="SRN285" s="3">
        <v>93205</v>
      </c>
      <c r="SRO285" s="3">
        <v>93205</v>
      </c>
      <c r="SRP285" s="3">
        <v>93205</v>
      </c>
      <c r="SRQ285" s="3">
        <v>93205</v>
      </c>
      <c r="SRR285" s="3">
        <v>93205</v>
      </c>
      <c r="SRS285" s="3">
        <v>93205</v>
      </c>
      <c r="SRT285" s="3">
        <v>93205</v>
      </c>
      <c r="SRU285" s="3">
        <v>93205</v>
      </c>
      <c r="SRV285" s="3">
        <v>93205</v>
      </c>
      <c r="SRW285" s="3">
        <v>93205</v>
      </c>
      <c r="SRX285" s="3">
        <v>93205</v>
      </c>
      <c r="SRY285" s="3">
        <v>93205</v>
      </c>
      <c r="SRZ285" s="3">
        <v>93205</v>
      </c>
      <c r="SSA285" s="3">
        <v>93205</v>
      </c>
      <c r="SSB285" s="3">
        <v>93205</v>
      </c>
      <c r="SSC285" s="3">
        <v>93205</v>
      </c>
      <c r="SSD285" s="3">
        <v>93205</v>
      </c>
      <c r="SSE285" s="3">
        <v>93205</v>
      </c>
      <c r="SSF285" s="3">
        <v>93205</v>
      </c>
      <c r="SSG285" s="3">
        <v>93205</v>
      </c>
      <c r="SSH285" s="3">
        <v>93205</v>
      </c>
      <c r="SSI285" s="3">
        <v>93205</v>
      </c>
      <c r="SSJ285" s="3">
        <v>93205</v>
      </c>
      <c r="SSK285" s="3">
        <v>93205</v>
      </c>
      <c r="SSL285" s="3">
        <v>93205</v>
      </c>
      <c r="SSM285" s="3">
        <v>93205</v>
      </c>
      <c r="SSN285" s="3">
        <v>93205</v>
      </c>
      <c r="SSO285" s="3">
        <v>93205</v>
      </c>
      <c r="SSP285" s="3">
        <v>93205</v>
      </c>
      <c r="SSQ285" s="3">
        <v>93205</v>
      </c>
      <c r="SSR285" s="3">
        <v>93205</v>
      </c>
      <c r="SSS285" s="3">
        <v>93205</v>
      </c>
      <c r="SST285" s="3">
        <v>93205</v>
      </c>
      <c r="SSU285" s="3">
        <v>93205</v>
      </c>
      <c r="SSV285" s="3">
        <v>93205</v>
      </c>
      <c r="SSW285" s="3">
        <v>93205</v>
      </c>
      <c r="SSX285" s="3">
        <v>93205</v>
      </c>
      <c r="SSY285" s="3">
        <v>93205</v>
      </c>
      <c r="SSZ285" s="3">
        <v>93205</v>
      </c>
      <c r="STA285" s="3">
        <v>93205</v>
      </c>
      <c r="STB285" s="3">
        <v>93205</v>
      </c>
      <c r="STC285" s="3">
        <v>93205</v>
      </c>
      <c r="STD285" s="3">
        <v>93205</v>
      </c>
      <c r="STE285" s="3">
        <v>93205</v>
      </c>
      <c r="STF285" s="3">
        <v>93205</v>
      </c>
      <c r="STG285" s="3">
        <v>93205</v>
      </c>
      <c r="STH285" s="3">
        <v>93205</v>
      </c>
      <c r="STI285" s="3">
        <v>93205</v>
      </c>
      <c r="STJ285" s="3">
        <v>93205</v>
      </c>
      <c r="STK285" s="3">
        <v>93205</v>
      </c>
      <c r="STL285" s="3">
        <v>93205</v>
      </c>
      <c r="STM285" s="3">
        <v>93205</v>
      </c>
      <c r="STN285" s="3">
        <v>93205</v>
      </c>
      <c r="STO285" s="3">
        <v>93205</v>
      </c>
      <c r="STP285" s="3">
        <v>93205</v>
      </c>
      <c r="STQ285" s="3">
        <v>93205</v>
      </c>
      <c r="STR285" s="3">
        <v>93205</v>
      </c>
      <c r="STS285" s="3">
        <v>93205</v>
      </c>
      <c r="STT285" s="3">
        <v>93205</v>
      </c>
      <c r="STU285" s="3">
        <v>93205</v>
      </c>
      <c r="STV285" s="3">
        <v>93205</v>
      </c>
      <c r="STW285" s="3">
        <v>93205</v>
      </c>
      <c r="STX285" s="3">
        <v>93205</v>
      </c>
      <c r="STY285" s="3">
        <v>93205</v>
      </c>
      <c r="STZ285" s="3">
        <v>93205</v>
      </c>
      <c r="SUA285" s="3">
        <v>93205</v>
      </c>
      <c r="SUB285" s="3">
        <v>93205</v>
      </c>
      <c r="SUC285" s="3">
        <v>93205</v>
      </c>
      <c r="SUD285" s="3">
        <v>93205</v>
      </c>
      <c r="SUE285" s="3">
        <v>93205</v>
      </c>
      <c r="SUF285" s="3">
        <v>93205</v>
      </c>
      <c r="SUG285" s="3">
        <v>93205</v>
      </c>
      <c r="SUH285" s="3">
        <v>93205</v>
      </c>
      <c r="SUI285" s="3">
        <v>93205</v>
      </c>
      <c r="SUJ285" s="3">
        <v>93205</v>
      </c>
      <c r="SUK285" s="3">
        <v>93205</v>
      </c>
      <c r="SUL285" s="3">
        <v>93205</v>
      </c>
      <c r="SUM285" s="3">
        <v>93205</v>
      </c>
      <c r="SUN285" s="3">
        <v>93205</v>
      </c>
      <c r="SUO285" s="3">
        <v>93205</v>
      </c>
      <c r="SUP285" s="3">
        <v>93205</v>
      </c>
      <c r="SUQ285" s="3">
        <v>93205</v>
      </c>
      <c r="SUR285" s="3">
        <v>93205</v>
      </c>
      <c r="SUS285" s="3">
        <v>93205</v>
      </c>
      <c r="SUT285" s="3">
        <v>93205</v>
      </c>
      <c r="SUU285" s="3">
        <v>93205</v>
      </c>
      <c r="SUV285" s="3">
        <v>93205</v>
      </c>
      <c r="SUW285" s="3">
        <v>93205</v>
      </c>
      <c r="SUX285" s="3">
        <v>93205</v>
      </c>
      <c r="SUY285" s="3">
        <v>93205</v>
      </c>
      <c r="SUZ285" s="3">
        <v>93205</v>
      </c>
      <c r="SVA285" s="3">
        <v>93205</v>
      </c>
      <c r="SVB285" s="3">
        <v>93205</v>
      </c>
      <c r="SVC285" s="3">
        <v>93205</v>
      </c>
      <c r="SVD285" s="3">
        <v>93205</v>
      </c>
      <c r="SVE285" s="3">
        <v>93205</v>
      </c>
      <c r="SVF285" s="3">
        <v>93205</v>
      </c>
      <c r="SVG285" s="3">
        <v>93205</v>
      </c>
      <c r="SVH285" s="3">
        <v>93205</v>
      </c>
      <c r="SVI285" s="3">
        <v>93205</v>
      </c>
      <c r="SVJ285" s="3">
        <v>93205</v>
      </c>
      <c r="SVK285" s="3">
        <v>93205</v>
      </c>
      <c r="SVL285" s="3">
        <v>93205</v>
      </c>
      <c r="SVM285" s="3">
        <v>93205</v>
      </c>
      <c r="SVN285" s="3">
        <v>93205</v>
      </c>
      <c r="SVO285" s="3">
        <v>93205</v>
      </c>
      <c r="SVP285" s="3">
        <v>93205</v>
      </c>
      <c r="SVQ285" s="3">
        <v>93205</v>
      </c>
      <c r="SVR285" s="3">
        <v>93205</v>
      </c>
      <c r="SVS285" s="3">
        <v>93205</v>
      </c>
      <c r="SVT285" s="3">
        <v>93205</v>
      </c>
      <c r="SVU285" s="3">
        <v>93205</v>
      </c>
      <c r="SVV285" s="3">
        <v>93205</v>
      </c>
      <c r="SVW285" s="3">
        <v>93205</v>
      </c>
      <c r="SVX285" s="3">
        <v>93205</v>
      </c>
      <c r="SVY285" s="3">
        <v>93205</v>
      </c>
      <c r="SVZ285" s="3">
        <v>93205</v>
      </c>
      <c r="SWA285" s="3">
        <v>93205</v>
      </c>
      <c r="SWB285" s="3">
        <v>93205</v>
      </c>
      <c r="SWC285" s="3">
        <v>93205</v>
      </c>
      <c r="SWD285" s="3">
        <v>93205</v>
      </c>
      <c r="SWE285" s="3">
        <v>93205</v>
      </c>
      <c r="SWF285" s="3">
        <v>93205</v>
      </c>
      <c r="SWG285" s="3">
        <v>93205</v>
      </c>
      <c r="SWH285" s="3">
        <v>93205</v>
      </c>
      <c r="SWI285" s="3">
        <v>93205</v>
      </c>
      <c r="SWJ285" s="3">
        <v>93205</v>
      </c>
      <c r="SWK285" s="3">
        <v>93205</v>
      </c>
      <c r="SWL285" s="3">
        <v>93205</v>
      </c>
      <c r="SWM285" s="3">
        <v>93205</v>
      </c>
      <c r="SWN285" s="3">
        <v>93205</v>
      </c>
      <c r="SWO285" s="3">
        <v>93205</v>
      </c>
      <c r="SWP285" s="3">
        <v>93205</v>
      </c>
      <c r="SWQ285" s="3">
        <v>93205</v>
      </c>
      <c r="SWR285" s="3">
        <v>93205</v>
      </c>
      <c r="SWS285" s="3">
        <v>93205</v>
      </c>
      <c r="SWT285" s="3">
        <v>93205</v>
      </c>
      <c r="SWU285" s="3">
        <v>93205</v>
      </c>
      <c r="SWV285" s="3">
        <v>93205</v>
      </c>
      <c r="SWW285" s="3">
        <v>93205</v>
      </c>
      <c r="SWX285" s="3">
        <v>93205</v>
      </c>
      <c r="SWY285" s="3">
        <v>93205</v>
      </c>
      <c r="SWZ285" s="3">
        <v>93205</v>
      </c>
      <c r="SXA285" s="3">
        <v>93205</v>
      </c>
      <c r="SXB285" s="3">
        <v>93205</v>
      </c>
      <c r="SXC285" s="3">
        <v>93205</v>
      </c>
      <c r="SXD285" s="3">
        <v>93205</v>
      </c>
      <c r="SXE285" s="3">
        <v>93205</v>
      </c>
      <c r="SXF285" s="3">
        <v>93205</v>
      </c>
      <c r="SXG285" s="3">
        <v>93205</v>
      </c>
      <c r="SXH285" s="3">
        <v>93205</v>
      </c>
      <c r="SXI285" s="3">
        <v>93205</v>
      </c>
      <c r="SXJ285" s="3">
        <v>93205</v>
      </c>
      <c r="SXK285" s="3">
        <v>93205</v>
      </c>
      <c r="SXL285" s="3">
        <v>93205</v>
      </c>
      <c r="SXM285" s="3">
        <v>93205</v>
      </c>
      <c r="SXN285" s="3">
        <v>93205</v>
      </c>
      <c r="SXO285" s="3">
        <v>93205</v>
      </c>
      <c r="SXP285" s="3">
        <v>93205</v>
      </c>
      <c r="SXQ285" s="3">
        <v>93205</v>
      </c>
      <c r="SXR285" s="3">
        <v>93205</v>
      </c>
      <c r="SXS285" s="3">
        <v>93205</v>
      </c>
      <c r="SXT285" s="3">
        <v>93205</v>
      </c>
      <c r="SXU285" s="3">
        <v>93205</v>
      </c>
      <c r="SXV285" s="3">
        <v>93205</v>
      </c>
      <c r="SXW285" s="3">
        <v>93205</v>
      </c>
      <c r="SXX285" s="3">
        <v>93205</v>
      </c>
      <c r="SXY285" s="3">
        <v>93205</v>
      </c>
      <c r="SXZ285" s="3">
        <v>93205</v>
      </c>
      <c r="SYA285" s="3">
        <v>93205</v>
      </c>
      <c r="SYB285" s="3">
        <v>93205</v>
      </c>
      <c r="SYC285" s="3">
        <v>93205</v>
      </c>
      <c r="SYD285" s="3">
        <v>93205</v>
      </c>
      <c r="SYE285" s="3">
        <v>93205</v>
      </c>
      <c r="SYF285" s="3">
        <v>93205</v>
      </c>
      <c r="SYG285" s="3">
        <v>93205</v>
      </c>
      <c r="SYH285" s="3">
        <v>93205</v>
      </c>
      <c r="SYI285" s="3">
        <v>93205</v>
      </c>
      <c r="SYJ285" s="3">
        <v>93205</v>
      </c>
      <c r="SYK285" s="3">
        <v>93205</v>
      </c>
      <c r="SYL285" s="3">
        <v>93205</v>
      </c>
      <c r="SYM285" s="3">
        <v>93205</v>
      </c>
      <c r="SYN285" s="3">
        <v>93205</v>
      </c>
      <c r="SYO285" s="3">
        <v>93205</v>
      </c>
      <c r="SYP285" s="3">
        <v>93205</v>
      </c>
      <c r="SYQ285" s="3">
        <v>93205</v>
      </c>
      <c r="SYR285" s="3">
        <v>93205</v>
      </c>
      <c r="SYS285" s="3">
        <v>93205</v>
      </c>
      <c r="SYT285" s="3">
        <v>93205</v>
      </c>
      <c r="SYU285" s="3">
        <v>93205</v>
      </c>
      <c r="SYV285" s="3">
        <v>93205</v>
      </c>
      <c r="SYW285" s="3">
        <v>93205</v>
      </c>
      <c r="SYX285" s="3">
        <v>93205</v>
      </c>
      <c r="SYY285" s="3">
        <v>93205</v>
      </c>
      <c r="SYZ285" s="3">
        <v>93205</v>
      </c>
      <c r="SZA285" s="3">
        <v>93205</v>
      </c>
      <c r="SZB285" s="3">
        <v>93205</v>
      </c>
      <c r="SZC285" s="3">
        <v>93205</v>
      </c>
      <c r="SZD285" s="3">
        <v>93205</v>
      </c>
      <c r="SZE285" s="3">
        <v>93205</v>
      </c>
      <c r="SZF285" s="3">
        <v>93205</v>
      </c>
      <c r="SZG285" s="3">
        <v>93205</v>
      </c>
      <c r="SZH285" s="3">
        <v>93205</v>
      </c>
      <c r="SZI285" s="3">
        <v>93205</v>
      </c>
      <c r="SZJ285" s="3">
        <v>93205</v>
      </c>
      <c r="SZK285" s="3">
        <v>93205</v>
      </c>
      <c r="SZL285" s="3">
        <v>93205</v>
      </c>
      <c r="SZM285" s="3">
        <v>93205</v>
      </c>
      <c r="SZN285" s="3">
        <v>93205</v>
      </c>
      <c r="SZO285" s="3">
        <v>93205</v>
      </c>
      <c r="SZP285" s="3">
        <v>93205</v>
      </c>
      <c r="SZQ285" s="3">
        <v>93205</v>
      </c>
      <c r="SZR285" s="3">
        <v>93205</v>
      </c>
      <c r="SZS285" s="3">
        <v>93205</v>
      </c>
      <c r="SZT285" s="3">
        <v>93205</v>
      </c>
      <c r="SZU285" s="3">
        <v>93205</v>
      </c>
      <c r="SZV285" s="3">
        <v>93205</v>
      </c>
      <c r="SZW285" s="3">
        <v>93205</v>
      </c>
      <c r="SZX285" s="3">
        <v>93205</v>
      </c>
      <c r="SZY285" s="3">
        <v>93205</v>
      </c>
      <c r="SZZ285" s="3">
        <v>93205</v>
      </c>
      <c r="TAA285" s="3">
        <v>93205</v>
      </c>
      <c r="TAB285" s="3">
        <v>93205</v>
      </c>
      <c r="TAC285" s="3">
        <v>93205</v>
      </c>
      <c r="TAD285" s="3">
        <v>93205</v>
      </c>
      <c r="TAE285" s="3">
        <v>93205</v>
      </c>
      <c r="TAF285" s="3">
        <v>93205</v>
      </c>
      <c r="TAG285" s="3">
        <v>93205</v>
      </c>
      <c r="TAH285" s="3">
        <v>93205</v>
      </c>
      <c r="TAI285" s="3">
        <v>93205</v>
      </c>
      <c r="TAJ285" s="3">
        <v>93205</v>
      </c>
      <c r="TAK285" s="3">
        <v>93205</v>
      </c>
      <c r="TAL285" s="3">
        <v>93205</v>
      </c>
      <c r="TAM285" s="3">
        <v>93205</v>
      </c>
      <c r="TAN285" s="3">
        <v>93205</v>
      </c>
      <c r="TAO285" s="3">
        <v>93205</v>
      </c>
      <c r="TAP285" s="3">
        <v>93205</v>
      </c>
      <c r="TAQ285" s="3">
        <v>93205</v>
      </c>
      <c r="TAR285" s="3">
        <v>93205</v>
      </c>
      <c r="TAS285" s="3">
        <v>93205</v>
      </c>
      <c r="TAT285" s="3">
        <v>93205</v>
      </c>
      <c r="TAU285" s="3">
        <v>93205</v>
      </c>
      <c r="TAV285" s="3">
        <v>93205</v>
      </c>
      <c r="TAW285" s="3">
        <v>93205</v>
      </c>
      <c r="TAX285" s="3">
        <v>93205</v>
      </c>
      <c r="TAY285" s="3">
        <v>93205</v>
      </c>
      <c r="TAZ285" s="3">
        <v>93205</v>
      </c>
      <c r="TBA285" s="3">
        <v>93205</v>
      </c>
      <c r="TBB285" s="3">
        <v>93205</v>
      </c>
      <c r="TBC285" s="3">
        <v>93205</v>
      </c>
      <c r="TBD285" s="3">
        <v>93205</v>
      </c>
      <c r="TBE285" s="3">
        <v>93205</v>
      </c>
      <c r="TBF285" s="3">
        <v>93205</v>
      </c>
      <c r="TBG285" s="3">
        <v>93205</v>
      </c>
      <c r="TBH285" s="3">
        <v>93205</v>
      </c>
      <c r="TBI285" s="3">
        <v>93205</v>
      </c>
      <c r="TBJ285" s="3">
        <v>93205</v>
      </c>
      <c r="TBK285" s="3">
        <v>93205</v>
      </c>
      <c r="TBL285" s="3">
        <v>93205</v>
      </c>
      <c r="TBM285" s="3">
        <v>93205</v>
      </c>
      <c r="TBN285" s="3">
        <v>93205</v>
      </c>
      <c r="TBO285" s="3">
        <v>93205</v>
      </c>
      <c r="TBP285" s="3">
        <v>93205</v>
      </c>
      <c r="TBQ285" s="3">
        <v>93205</v>
      </c>
      <c r="TBR285" s="3">
        <v>93205</v>
      </c>
      <c r="TBS285" s="3">
        <v>93205</v>
      </c>
      <c r="TBT285" s="3">
        <v>93205</v>
      </c>
      <c r="TBU285" s="3">
        <v>93205</v>
      </c>
      <c r="TBV285" s="3">
        <v>93205</v>
      </c>
      <c r="TBW285" s="3">
        <v>93205</v>
      </c>
      <c r="TBX285" s="3">
        <v>93205</v>
      </c>
      <c r="TBY285" s="3">
        <v>93205</v>
      </c>
      <c r="TBZ285" s="3">
        <v>93205</v>
      </c>
      <c r="TCA285" s="3">
        <v>93205</v>
      </c>
      <c r="TCB285" s="3">
        <v>93205</v>
      </c>
      <c r="TCC285" s="3">
        <v>93205</v>
      </c>
      <c r="TCD285" s="3">
        <v>93205</v>
      </c>
      <c r="TCE285" s="3">
        <v>93205</v>
      </c>
      <c r="TCF285" s="3">
        <v>93205</v>
      </c>
      <c r="TCG285" s="3">
        <v>93205</v>
      </c>
      <c r="TCH285" s="3">
        <v>93205</v>
      </c>
      <c r="TCI285" s="3">
        <v>93205</v>
      </c>
      <c r="TCJ285" s="3">
        <v>93205</v>
      </c>
      <c r="TCK285" s="3">
        <v>93205</v>
      </c>
      <c r="TCL285" s="3">
        <v>93205</v>
      </c>
      <c r="TCM285" s="3">
        <v>93205</v>
      </c>
      <c r="TCN285" s="3">
        <v>93205</v>
      </c>
      <c r="TCO285" s="3">
        <v>93205</v>
      </c>
      <c r="TCP285" s="3">
        <v>93205</v>
      </c>
      <c r="TCQ285" s="3">
        <v>93205</v>
      </c>
      <c r="TCR285" s="3">
        <v>93205</v>
      </c>
      <c r="TCS285" s="3">
        <v>93205</v>
      </c>
      <c r="TCT285" s="3">
        <v>93205</v>
      </c>
      <c r="TCU285" s="3">
        <v>93205</v>
      </c>
      <c r="TCV285" s="3">
        <v>93205</v>
      </c>
      <c r="TCW285" s="3">
        <v>93205</v>
      </c>
      <c r="TCX285" s="3">
        <v>93205</v>
      </c>
      <c r="TCY285" s="3">
        <v>93205</v>
      </c>
      <c r="TCZ285" s="3">
        <v>93205</v>
      </c>
      <c r="TDA285" s="3">
        <v>93205</v>
      </c>
      <c r="TDB285" s="3">
        <v>93205</v>
      </c>
      <c r="TDC285" s="3">
        <v>93205</v>
      </c>
      <c r="TDD285" s="3">
        <v>93205</v>
      </c>
      <c r="TDE285" s="3">
        <v>93205</v>
      </c>
      <c r="TDF285" s="3">
        <v>93205</v>
      </c>
      <c r="TDG285" s="3">
        <v>93205</v>
      </c>
      <c r="TDH285" s="3">
        <v>93205</v>
      </c>
      <c r="TDI285" s="3">
        <v>93205</v>
      </c>
      <c r="TDJ285" s="3">
        <v>93205</v>
      </c>
      <c r="TDK285" s="3">
        <v>93205</v>
      </c>
      <c r="TDL285" s="3">
        <v>93205</v>
      </c>
      <c r="TDM285" s="3">
        <v>93205</v>
      </c>
      <c r="TDN285" s="3">
        <v>93205</v>
      </c>
      <c r="TDO285" s="3">
        <v>93205</v>
      </c>
      <c r="TDP285" s="3">
        <v>93205</v>
      </c>
      <c r="TDQ285" s="3">
        <v>93205</v>
      </c>
      <c r="TDR285" s="3">
        <v>93205</v>
      </c>
      <c r="TDS285" s="3">
        <v>93205</v>
      </c>
      <c r="TDT285" s="3">
        <v>93205</v>
      </c>
      <c r="TDU285" s="3">
        <v>93205</v>
      </c>
      <c r="TDV285" s="3">
        <v>93205</v>
      </c>
      <c r="TDW285" s="3">
        <v>93205</v>
      </c>
      <c r="TDX285" s="3">
        <v>93205</v>
      </c>
      <c r="TDY285" s="3">
        <v>93205</v>
      </c>
      <c r="TDZ285" s="3">
        <v>93205</v>
      </c>
      <c r="TEA285" s="3">
        <v>93205</v>
      </c>
      <c r="TEB285" s="3">
        <v>93205</v>
      </c>
      <c r="TEC285" s="3">
        <v>93205</v>
      </c>
      <c r="TED285" s="3">
        <v>93205</v>
      </c>
      <c r="TEE285" s="3">
        <v>93205</v>
      </c>
      <c r="TEF285" s="3">
        <v>93205</v>
      </c>
      <c r="TEG285" s="3">
        <v>93205</v>
      </c>
      <c r="TEH285" s="3">
        <v>93205</v>
      </c>
      <c r="TEI285" s="3">
        <v>93205</v>
      </c>
      <c r="TEJ285" s="3">
        <v>93205</v>
      </c>
      <c r="TEK285" s="3">
        <v>93205</v>
      </c>
      <c r="TEL285" s="3">
        <v>93205</v>
      </c>
      <c r="TEM285" s="3">
        <v>93205</v>
      </c>
      <c r="TEN285" s="3">
        <v>93205</v>
      </c>
      <c r="TEO285" s="3">
        <v>93205</v>
      </c>
      <c r="TEP285" s="3">
        <v>93205</v>
      </c>
      <c r="TEQ285" s="3">
        <v>93205</v>
      </c>
      <c r="TER285" s="3">
        <v>93205</v>
      </c>
      <c r="TES285" s="3">
        <v>93205</v>
      </c>
      <c r="TET285" s="3">
        <v>93205</v>
      </c>
      <c r="TEU285" s="3">
        <v>93205</v>
      </c>
      <c r="TEV285" s="3">
        <v>93205</v>
      </c>
      <c r="TEW285" s="3">
        <v>93205</v>
      </c>
      <c r="TEX285" s="3">
        <v>93205</v>
      </c>
      <c r="TEY285" s="3">
        <v>93205</v>
      </c>
      <c r="TEZ285" s="3">
        <v>93205</v>
      </c>
      <c r="TFA285" s="3">
        <v>93205</v>
      </c>
      <c r="TFB285" s="3">
        <v>93205</v>
      </c>
      <c r="TFC285" s="3">
        <v>93205</v>
      </c>
      <c r="TFD285" s="3">
        <v>93205</v>
      </c>
      <c r="TFE285" s="3">
        <v>93205</v>
      </c>
      <c r="TFF285" s="3">
        <v>93205</v>
      </c>
      <c r="TFG285" s="3">
        <v>93205</v>
      </c>
      <c r="TFH285" s="3">
        <v>93205</v>
      </c>
      <c r="TFI285" s="3">
        <v>93205</v>
      </c>
      <c r="TFJ285" s="3">
        <v>93205</v>
      </c>
      <c r="TFK285" s="3">
        <v>93205</v>
      </c>
      <c r="TFL285" s="3">
        <v>93205</v>
      </c>
      <c r="TFM285" s="3">
        <v>93205</v>
      </c>
      <c r="TFN285" s="3">
        <v>93205</v>
      </c>
      <c r="TFO285" s="3">
        <v>93205</v>
      </c>
      <c r="TFP285" s="3">
        <v>93205</v>
      </c>
      <c r="TFQ285" s="3">
        <v>93205</v>
      </c>
      <c r="TFR285" s="3">
        <v>93205</v>
      </c>
      <c r="TFS285" s="3">
        <v>93205</v>
      </c>
      <c r="TFT285" s="3">
        <v>93205</v>
      </c>
      <c r="TFU285" s="3">
        <v>93205</v>
      </c>
      <c r="TFV285" s="3">
        <v>93205</v>
      </c>
      <c r="TFW285" s="3">
        <v>93205</v>
      </c>
      <c r="TFX285" s="3">
        <v>93205</v>
      </c>
      <c r="TFY285" s="3">
        <v>93205</v>
      </c>
      <c r="TFZ285" s="3">
        <v>93205</v>
      </c>
      <c r="TGA285" s="3">
        <v>93205</v>
      </c>
      <c r="TGB285" s="3">
        <v>93205</v>
      </c>
      <c r="TGC285" s="3">
        <v>93205</v>
      </c>
      <c r="TGD285" s="3">
        <v>93205</v>
      </c>
      <c r="TGE285" s="3">
        <v>93205</v>
      </c>
      <c r="TGF285" s="3">
        <v>93205</v>
      </c>
      <c r="TGG285" s="3">
        <v>93205</v>
      </c>
      <c r="TGH285" s="3">
        <v>93205</v>
      </c>
      <c r="TGI285" s="3">
        <v>93205</v>
      </c>
      <c r="TGJ285" s="3">
        <v>93205</v>
      </c>
      <c r="TGK285" s="3">
        <v>93205</v>
      </c>
      <c r="TGL285" s="3">
        <v>93205</v>
      </c>
      <c r="TGM285" s="3">
        <v>93205</v>
      </c>
      <c r="TGN285" s="3">
        <v>93205</v>
      </c>
      <c r="TGO285" s="3">
        <v>93205</v>
      </c>
      <c r="TGP285" s="3">
        <v>93205</v>
      </c>
      <c r="TGQ285" s="3">
        <v>93205</v>
      </c>
      <c r="TGR285" s="3">
        <v>93205</v>
      </c>
      <c r="TGS285" s="3">
        <v>93205</v>
      </c>
      <c r="TGT285" s="3">
        <v>93205</v>
      </c>
      <c r="TGU285" s="3">
        <v>93205</v>
      </c>
      <c r="TGV285" s="3">
        <v>93205</v>
      </c>
      <c r="TGW285" s="3">
        <v>93205</v>
      </c>
      <c r="TGX285" s="3">
        <v>93205</v>
      </c>
      <c r="TGY285" s="3">
        <v>93205</v>
      </c>
      <c r="TGZ285" s="3">
        <v>93205</v>
      </c>
      <c r="THA285" s="3">
        <v>93205</v>
      </c>
      <c r="THB285" s="3">
        <v>93205</v>
      </c>
      <c r="THC285" s="3">
        <v>93205</v>
      </c>
      <c r="THD285" s="3">
        <v>93205</v>
      </c>
      <c r="THE285" s="3">
        <v>93205</v>
      </c>
      <c r="THF285" s="3">
        <v>93205</v>
      </c>
      <c r="THG285" s="3">
        <v>93205</v>
      </c>
      <c r="THH285" s="3">
        <v>93205</v>
      </c>
      <c r="THI285" s="3">
        <v>93205</v>
      </c>
      <c r="THJ285" s="3">
        <v>93205</v>
      </c>
      <c r="THK285" s="3">
        <v>93205</v>
      </c>
      <c r="THL285" s="3">
        <v>93205</v>
      </c>
      <c r="THM285" s="3">
        <v>93205</v>
      </c>
      <c r="THN285" s="3">
        <v>93205</v>
      </c>
      <c r="THO285" s="3">
        <v>93205</v>
      </c>
      <c r="THP285" s="3">
        <v>93205</v>
      </c>
      <c r="THQ285" s="3">
        <v>93205</v>
      </c>
      <c r="THR285" s="3">
        <v>93205</v>
      </c>
      <c r="THS285" s="3">
        <v>93205</v>
      </c>
      <c r="THT285" s="3">
        <v>93205</v>
      </c>
      <c r="THU285" s="3">
        <v>93205</v>
      </c>
      <c r="THV285" s="3">
        <v>93205</v>
      </c>
      <c r="THW285" s="3">
        <v>93205</v>
      </c>
      <c r="THX285" s="3">
        <v>93205</v>
      </c>
      <c r="THY285" s="3">
        <v>93205</v>
      </c>
      <c r="THZ285" s="3">
        <v>93205</v>
      </c>
      <c r="TIA285" s="3">
        <v>93205</v>
      </c>
      <c r="TIB285" s="3">
        <v>93205</v>
      </c>
      <c r="TIC285" s="3">
        <v>93205</v>
      </c>
      <c r="TID285" s="3">
        <v>93205</v>
      </c>
      <c r="TIE285" s="3">
        <v>93205</v>
      </c>
      <c r="TIF285" s="3">
        <v>93205</v>
      </c>
      <c r="TIG285" s="3">
        <v>93205</v>
      </c>
      <c r="TIH285" s="3">
        <v>93205</v>
      </c>
      <c r="TII285" s="3">
        <v>93205</v>
      </c>
      <c r="TIJ285" s="3">
        <v>93205</v>
      </c>
      <c r="TIK285" s="3">
        <v>93205</v>
      </c>
      <c r="TIL285" s="3">
        <v>93205</v>
      </c>
      <c r="TIM285" s="3">
        <v>93205</v>
      </c>
      <c r="TIN285" s="3">
        <v>93205</v>
      </c>
      <c r="TIO285" s="3">
        <v>93205</v>
      </c>
      <c r="TIP285" s="3">
        <v>93205</v>
      </c>
      <c r="TIQ285" s="3">
        <v>93205</v>
      </c>
      <c r="TIR285" s="3">
        <v>93205</v>
      </c>
      <c r="TIS285" s="3">
        <v>93205</v>
      </c>
      <c r="TIT285" s="3">
        <v>93205</v>
      </c>
      <c r="TIU285" s="3">
        <v>93205</v>
      </c>
      <c r="TIV285" s="3">
        <v>93205</v>
      </c>
      <c r="TIW285" s="3">
        <v>93205</v>
      </c>
      <c r="TIX285" s="3">
        <v>93205</v>
      </c>
      <c r="TIY285" s="3">
        <v>93205</v>
      </c>
      <c r="TIZ285" s="3">
        <v>93205</v>
      </c>
      <c r="TJA285" s="3">
        <v>93205</v>
      </c>
      <c r="TJB285" s="3">
        <v>93205</v>
      </c>
      <c r="TJC285" s="3">
        <v>93205</v>
      </c>
      <c r="TJD285" s="3">
        <v>93205</v>
      </c>
      <c r="TJE285" s="3">
        <v>93205</v>
      </c>
      <c r="TJF285" s="3">
        <v>93205</v>
      </c>
      <c r="TJG285" s="3">
        <v>93205</v>
      </c>
      <c r="TJH285" s="3">
        <v>93205</v>
      </c>
      <c r="TJI285" s="3">
        <v>93205</v>
      </c>
      <c r="TJJ285" s="3">
        <v>93205</v>
      </c>
      <c r="TJK285" s="3">
        <v>93205</v>
      </c>
      <c r="TJL285" s="3">
        <v>93205</v>
      </c>
      <c r="TJM285" s="3">
        <v>93205</v>
      </c>
      <c r="TJN285" s="3">
        <v>93205</v>
      </c>
      <c r="TJO285" s="3">
        <v>93205</v>
      </c>
      <c r="TJP285" s="3">
        <v>93205</v>
      </c>
      <c r="TJQ285" s="3">
        <v>93205</v>
      </c>
      <c r="TJR285" s="3">
        <v>93205</v>
      </c>
      <c r="TJS285" s="3">
        <v>93205</v>
      </c>
      <c r="TJT285" s="3">
        <v>93205</v>
      </c>
      <c r="TJU285" s="3">
        <v>93205</v>
      </c>
      <c r="TJV285" s="3">
        <v>93205</v>
      </c>
      <c r="TJW285" s="3">
        <v>93205</v>
      </c>
      <c r="TJX285" s="3">
        <v>93205</v>
      </c>
      <c r="TJY285" s="3">
        <v>93205</v>
      </c>
      <c r="TJZ285" s="3">
        <v>93205</v>
      </c>
      <c r="TKA285" s="3">
        <v>93205</v>
      </c>
      <c r="TKB285" s="3">
        <v>93205</v>
      </c>
      <c r="TKC285" s="3">
        <v>93205</v>
      </c>
      <c r="TKD285" s="3">
        <v>93205</v>
      </c>
      <c r="TKE285" s="3">
        <v>93205</v>
      </c>
      <c r="TKF285" s="3">
        <v>93205</v>
      </c>
      <c r="TKG285" s="3">
        <v>93205</v>
      </c>
      <c r="TKH285" s="3">
        <v>93205</v>
      </c>
      <c r="TKI285" s="3">
        <v>93205</v>
      </c>
      <c r="TKJ285" s="3">
        <v>93205</v>
      </c>
      <c r="TKK285" s="3">
        <v>93205</v>
      </c>
      <c r="TKL285" s="3">
        <v>93205</v>
      </c>
      <c r="TKM285" s="3">
        <v>93205</v>
      </c>
      <c r="TKN285" s="3">
        <v>93205</v>
      </c>
      <c r="TKO285" s="3">
        <v>93205</v>
      </c>
      <c r="TKP285" s="3">
        <v>93205</v>
      </c>
      <c r="TKQ285" s="3">
        <v>93205</v>
      </c>
      <c r="TKR285" s="3">
        <v>93205</v>
      </c>
      <c r="TKS285" s="3">
        <v>93205</v>
      </c>
      <c r="TKT285" s="3">
        <v>93205</v>
      </c>
      <c r="TKU285" s="3">
        <v>93205</v>
      </c>
      <c r="TKV285" s="3">
        <v>93205</v>
      </c>
      <c r="TKW285" s="3">
        <v>93205</v>
      </c>
      <c r="TKX285" s="3">
        <v>93205</v>
      </c>
      <c r="TKY285" s="3">
        <v>93205</v>
      </c>
      <c r="TKZ285" s="3">
        <v>93205</v>
      </c>
      <c r="TLA285" s="3">
        <v>93205</v>
      </c>
      <c r="TLB285" s="3">
        <v>93205</v>
      </c>
      <c r="TLC285" s="3">
        <v>93205</v>
      </c>
      <c r="TLD285" s="3">
        <v>93205</v>
      </c>
      <c r="TLE285" s="3">
        <v>93205</v>
      </c>
      <c r="TLF285" s="3">
        <v>93205</v>
      </c>
      <c r="TLG285" s="3">
        <v>93205</v>
      </c>
      <c r="TLH285" s="3">
        <v>93205</v>
      </c>
      <c r="TLI285" s="3">
        <v>93205</v>
      </c>
      <c r="TLJ285" s="3">
        <v>93205</v>
      </c>
      <c r="TLK285" s="3">
        <v>93205</v>
      </c>
      <c r="TLL285" s="3">
        <v>93205</v>
      </c>
      <c r="TLM285" s="3">
        <v>93205</v>
      </c>
      <c r="TLN285" s="3">
        <v>93205</v>
      </c>
      <c r="TLO285" s="3">
        <v>93205</v>
      </c>
      <c r="TLP285" s="3">
        <v>93205</v>
      </c>
      <c r="TLQ285" s="3">
        <v>93205</v>
      </c>
      <c r="TLR285" s="3">
        <v>93205</v>
      </c>
      <c r="TLS285" s="3">
        <v>93205</v>
      </c>
      <c r="TLT285" s="3">
        <v>93205</v>
      </c>
      <c r="TLU285" s="3">
        <v>93205</v>
      </c>
      <c r="TLV285" s="3">
        <v>93205</v>
      </c>
      <c r="TLW285" s="3">
        <v>93205</v>
      </c>
      <c r="TLX285" s="3">
        <v>93205</v>
      </c>
      <c r="TLY285" s="3">
        <v>93205</v>
      </c>
      <c r="TLZ285" s="3">
        <v>93205</v>
      </c>
      <c r="TMA285" s="3">
        <v>93205</v>
      </c>
      <c r="TMB285" s="3">
        <v>93205</v>
      </c>
      <c r="TMC285" s="3">
        <v>93205</v>
      </c>
      <c r="TMD285" s="3">
        <v>93205</v>
      </c>
      <c r="TME285" s="3">
        <v>93205</v>
      </c>
      <c r="TMF285" s="3">
        <v>93205</v>
      </c>
      <c r="TMG285" s="3">
        <v>93205</v>
      </c>
      <c r="TMH285" s="3">
        <v>93205</v>
      </c>
      <c r="TMI285" s="3">
        <v>93205</v>
      </c>
      <c r="TMJ285" s="3">
        <v>93205</v>
      </c>
      <c r="TMK285" s="3">
        <v>93205</v>
      </c>
      <c r="TML285" s="3">
        <v>93205</v>
      </c>
      <c r="TMM285" s="3">
        <v>93205</v>
      </c>
      <c r="TMN285" s="3">
        <v>93205</v>
      </c>
      <c r="TMO285" s="3">
        <v>93205</v>
      </c>
      <c r="TMP285" s="3">
        <v>93205</v>
      </c>
      <c r="TMQ285" s="3">
        <v>93205</v>
      </c>
      <c r="TMR285" s="3">
        <v>93205</v>
      </c>
      <c r="TMS285" s="3">
        <v>93205</v>
      </c>
      <c r="TMT285" s="3">
        <v>93205</v>
      </c>
      <c r="TMU285" s="3">
        <v>93205</v>
      </c>
      <c r="TMV285" s="3">
        <v>93205</v>
      </c>
      <c r="TMW285" s="3">
        <v>93205</v>
      </c>
      <c r="TMX285" s="3">
        <v>93205</v>
      </c>
      <c r="TMY285" s="3">
        <v>93205</v>
      </c>
      <c r="TMZ285" s="3">
        <v>93205</v>
      </c>
      <c r="TNA285" s="3">
        <v>93205</v>
      </c>
      <c r="TNB285" s="3">
        <v>93205</v>
      </c>
      <c r="TNC285" s="3">
        <v>93205</v>
      </c>
      <c r="TND285" s="3">
        <v>93205</v>
      </c>
      <c r="TNE285" s="3">
        <v>93205</v>
      </c>
      <c r="TNF285" s="3">
        <v>93205</v>
      </c>
      <c r="TNG285" s="3">
        <v>93205</v>
      </c>
      <c r="TNH285" s="3">
        <v>93205</v>
      </c>
      <c r="TNI285" s="3">
        <v>93205</v>
      </c>
      <c r="TNJ285" s="3">
        <v>93205</v>
      </c>
      <c r="TNK285" s="3">
        <v>93205</v>
      </c>
      <c r="TNL285" s="3">
        <v>93205</v>
      </c>
      <c r="TNM285" s="3">
        <v>93205</v>
      </c>
      <c r="TNN285" s="3">
        <v>93205</v>
      </c>
      <c r="TNO285" s="3">
        <v>93205</v>
      </c>
      <c r="TNP285" s="3">
        <v>93205</v>
      </c>
      <c r="TNQ285" s="3">
        <v>93205</v>
      </c>
      <c r="TNR285" s="3">
        <v>93205</v>
      </c>
      <c r="TNS285" s="3">
        <v>93205</v>
      </c>
      <c r="TNT285" s="3">
        <v>93205</v>
      </c>
      <c r="TNU285" s="3">
        <v>93205</v>
      </c>
      <c r="TNV285" s="3">
        <v>93205</v>
      </c>
      <c r="TNW285" s="3">
        <v>93205</v>
      </c>
      <c r="TNX285" s="3">
        <v>93205</v>
      </c>
      <c r="TNY285" s="3">
        <v>93205</v>
      </c>
      <c r="TNZ285" s="3">
        <v>93205</v>
      </c>
      <c r="TOA285" s="3">
        <v>93205</v>
      </c>
      <c r="TOB285" s="3">
        <v>93205</v>
      </c>
      <c r="TOC285" s="3">
        <v>93205</v>
      </c>
      <c r="TOD285" s="3">
        <v>93205</v>
      </c>
      <c r="TOE285" s="3">
        <v>93205</v>
      </c>
      <c r="TOF285" s="3">
        <v>93205</v>
      </c>
      <c r="TOG285" s="3">
        <v>93205</v>
      </c>
      <c r="TOH285" s="3">
        <v>93205</v>
      </c>
      <c r="TOI285" s="3">
        <v>93205</v>
      </c>
      <c r="TOJ285" s="3">
        <v>93205</v>
      </c>
      <c r="TOK285" s="3">
        <v>93205</v>
      </c>
      <c r="TOL285" s="3">
        <v>93205</v>
      </c>
      <c r="TOM285" s="3">
        <v>93205</v>
      </c>
      <c r="TON285" s="3">
        <v>93205</v>
      </c>
      <c r="TOO285" s="3">
        <v>93205</v>
      </c>
      <c r="TOP285" s="3">
        <v>93205</v>
      </c>
      <c r="TOQ285" s="3">
        <v>93205</v>
      </c>
      <c r="TOR285" s="3">
        <v>93205</v>
      </c>
      <c r="TOS285" s="3">
        <v>93205</v>
      </c>
      <c r="TOT285" s="3">
        <v>93205</v>
      </c>
      <c r="TOU285" s="3">
        <v>93205</v>
      </c>
      <c r="TOV285" s="3">
        <v>93205</v>
      </c>
      <c r="TOW285" s="3">
        <v>93205</v>
      </c>
      <c r="TOX285" s="3">
        <v>93205</v>
      </c>
      <c r="TOY285" s="3">
        <v>93205</v>
      </c>
      <c r="TOZ285" s="3">
        <v>93205</v>
      </c>
      <c r="TPA285" s="3">
        <v>93205</v>
      </c>
      <c r="TPB285" s="3">
        <v>93205</v>
      </c>
      <c r="TPC285" s="3">
        <v>93205</v>
      </c>
      <c r="TPD285" s="3">
        <v>93205</v>
      </c>
      <c r="TPE285" s="3">
        <v>93205</v>
      </c>
      <c r="TPF285" s="3">
        <v>93205</v>
      </c>
      <c r="TPG285" s="3">
        <v>93205</v>
      </c>
      <c r="TPH285" s="3">
        <v>93205</v>
      </c>
      <c r="TPI285" s="3">
        <v>93205</v>
      </c>
      <c r="TPJ285" s="3">
        <v>93205</v>
      </c>
      <c r="TPK285" s="3">
        <v>93205</v>
      </c>
      <c r="TPL285" s="3">
        <v>93205</v>
      </c>
      <c r="TPM285" s="3">
        <v>93205</v>
      </c>
      <c r="TPN285" s="3">
        <v>93205</v>
      </c>
      <c r="TPO285" s="3">
        <v>93205</v>
      </c>
      <c r="TPP285" s="3">
        <v>93205</v>
      </c>
      <c r="TPQ285" s="3">
        <v>93205</v>
      </c>
      <c r="TPR285" s="3">
        <v>93205</v>
      </c>
      <c r="TPS285" s="3">
        <v>93205</v>
      </c>
      <c r="TPT285" s="3">
        <v>93205</v>
      </c>
      <c r="TPU285" s="3">
        <v>93205</v>
      </c>
      <c r="TPV285" s="3">
        <v>93205</v>
      </c>
      <c r="TPW285" s="3">
        <v>93205</v>
      </c>
      <c r="TPX285" s="3">
        <v>93205</v>
      </c>
      <c r="TPY285" s="3">
        <v>93205</v>
      </c>
      <c r="TPZ285" s="3">
        <v>93205</v>
      </c>
      <c r="TQA285" s="3">
        <v>93205</v>
      </c>
      <c r="TQB285" s="3">
        <v>93205</v>
      </c>
      <c r="TQC285" s="3">
        <v>93205</v>
      </c>
      <c r="TQD285" s="3">
        <v>93205</v>
      </c>
      <c r="TQE285" s="3">
        <v>93205</v>
      </c>
      <c r="TQF285" s="3">
        <v>93205</v>
      </c>
      <c r="TQG285" s="3">
        <v>93205</v>
      </c>
      <c r="TQH285" s="3">
        <v>93205</v>
      </c>
      <c r="TQI285" s="3">
        <v>93205</v>
      </c>
      <c r="TQJ285" s="3">
        <v>93205</v>
      </c>
      <c r="TQK285" s="3">
        <v>93205</v>
      </c>
      <c r="TQL285" s="3">
        <v>93205</v>
      </c>
      <c r="TQM285" s="3">
        <v>93205</v>
      </c>
      <c r="TQN285" s="3">
        <v>93205</v>
      </c>
      <c r="TQO285" s="3">
        <v>93205</v>
      </c>
      <c r="TQP285" s="3">
        <v>93205</v>
      </c>
      <c r="TQQ285" s="3">
        <v>93205</v>
      </c>
      <c r="TQR285" s="3">
        <v>93205</v>
      </c>
      <c r="TQS285" s="3">
        <v>93205</v>
      </c>
      <c r="TQT285" s="3">
        <v>93205</v>
      </c>
      <c r="TQU285" s="3">
        <v>93205</v>
      </c>
      <c r="TQV285" s="3">
        <v>93205</v>
      </c>
      <c r="TQW285" s="3">
        <v>93205</v>
      </c>
      <c r="TQX285" s="3">
        <v>93205</v>
      </c>
      <c r="TQY285" s="3">
        <v>93205</v>
      </c>
      <c r="TQZ285" s="3">
        <v>93205</v>
      </c>
      <c r="TRA285" s="3">
        <v>93205</v>
      </c>
      <c r="TRB285" s="3">
        <v>93205</v>
      </c>
      <c r="TRC285" s="3">
        <v>93205</v>
      </c>
      <c r="TRD285" s="3">
        <v>93205</v>
      </c>
      <c r="TRE285" s="3">
        <v>93205</v>
      </c>
      <c r="TRF285" s="3">
        <v>93205</v>
      </c>
      <c r="TRG285" s="3">
        <v>93205</v>
      </c>
      <c r="TRH285" s="3">
        <v>93205</v>
      </c>
      <c r="TRI285" s="3">
        <v>93205</v>
      </c>
      <c r="TRJ285" s="3">
        <v>93205</v>
      </c>
      <c r="TRK285" s="3">
        <v>93205</v>
      </c>
      <c r="TRL285" s="3">
        <v>93205</v>
      </c>
      <c r="TRM285" s="3">
        <v>93205</v>
      </c>
      <c r="TRN285" s="3">
        <v>93205</v>
      </c>
      <c r="TRO285" s="3">
        <v>93205</v>
      </c>
      <c r="TRP285" s="3">
        <v>93205</v>
      </c>
      <c r="TRQ285" s="3">
        <v>93205</v>
      </c>
      <c r="TRR285" s="3">
        <v>93205</v>
      </c>
      <c r="TRS285" s="3">
        <v>93205</v>
      </c>
      <c r="TRT285" s="3">
        <v>93205</v>
      </c>
      <c r="TRU285" s="3">
        <v>93205</v>
      </c>
      <c r="TRV285" s="3">
        <v>93205</v>
      </c>
      <c r="TRW285" s="3">
        <v>93205</v>
      </c>
      <c r="TRX285" s="3">
        <v>93205</v>
      </c>
      <c r="TRY285" s="3">
        <v>93205</v>
      </c>
      <c r="TRZ285" s="3">
        <v>93205</v>
      </c>
      <c r="TSA285" s="3">
        <v>93205</v>
      </c>
      <c r="TSB285" s="3">
        <v>93205</v>
      </c>
      <c r="TSC285" s="3">
        <v>93205</v>
      </c>
      <c r="TSD285" s="3">
        <v>93205</v>
      </c>
      <c r="TSE285" s="3">
        <v>93205</v>
      </c>
      <c r="TSF285" s="3">
        <v>93205</v>
      </c>
      <c r="TSG285" s="3">
        <v>93205</v>
      </c>
      <c r="TSH285" s="3">
        <v>93205</v>
      </c>
      <c r="TSI285" s="3">
        <v>93205</v>
      </c>
      <c r="TSJ285" s="3">
        <v>93205</v>
      </c>
      <c r="TSK285" s="3">
        <v>93205</v>
      </c>
      <c r="TSL285" s="3">
        <v>93205</v>
      </c>
      <c r="TSM285" s="3">
        <v>93205</v>
      </c>
      <c r="TSN285" s="3">
        <v>93205</v>
      </c>
      <c r="TSO285" s="3">
        <v>93205</v>
      </c>
      <c r="TSP285" s="3">
        <v>93205</v>
      </c>
      <c r="TSQ285" s="3">
        <v>93205</v>
      </c>
      <c r="TSR285" s="3">
        <v>93205</v>
      </c>
      <c r="TSS285" s="3">
        <v>93205</v>
      </c>
      <c r="TST285" s="3">
        <v>93205</v>
      </c>
      <c r="TSU285" s="3">
        <v>93205</v>
      </c>
      <c r="TSV285" s="3">
        <v>93205</v>
      </c>
      <c r="TSW285" s="3">
        <v>93205</v>
      </c>
      <c r="TSX285" s="3">
        <v>93205</v>
      </c>
      <c r="TSY285" s="3">
        <v>93205</v>
      </c>
      <c r="TSZ285" s="3">
        <v>93205</v>
      </c>
      <c r="TTA285" s="3">
        <v>93205</v>
      </c>
      <c r="TTB285" s="3">
        <v>93205</v>
      </c>
      <c r="TTC285" s="3">
        <v>93205</v>
      </c>
      <c r="TTD285" s="3">
        <v>93205</v>
      </c>
      <c r="TTE285" s="3">
        <v>93205</v>
      </c>
      <c r="TTF285" s="3">
        <v>93205</v>
      </c>
      <c r="TTG285" s="3">
        <v>93205</v>
      </c>
      <c r="TTH285" s="3">
        <v>93205</v>
      </c>
      <c r="TTI285" s="3">
        <v>93205</v>
      </c>
      <c r="TTJ285" s="3">
        <v>93205</v>
      </c>
      <c r="TTK285" s="3">
        <v>93205</v>
      </c>
      <c r="TTL285" s="3">
        <v>93205</v>
      </c>
      <c r="TTM285" s="3">
        <v>93205</v>
      </c>
      <c r="TTN285" s="3">
        <v>93205</v>
      </c>
      <c r="TTO285" s="3">
        <v>93205</v>
      </c>
      <c r="TTP285" s="3">
        <v>93205</v>
      </c>
      <c r="TTQ285" s="3">
        <v>93205</v>
      </c>
      <c r="TTR285" s="3">
        <v>93205</v>
      </c>
      <c r="TTS285" s="3">
        <v>93205</v>
      </c>
      <c r="TTT285" s="3">
        <v>93205</v>
      </c>
      <c r="TTU285" s="3">
        <v>93205</v>
      </c>
      <c r="TTV285" s="3">
        <v>93205</v>
      </c>
      <c r="TTW285" s="3">
        <v>93205</v>
      </c>
      <c r="TTX285" s="3">
        <v>93205</v>
      </c>
      <c r="TTY285" s="3">
        <v>93205</v>
      </c>
      <c r="TTZ285" s="3">
        <v>93205</v>
      </c>
      <c r="TUA285" s="3">
        <v>93205</v>
      </c>
      <c r="TUB285" s="3">
        <v>93205</v>
      </c>
      <c r="TUC285" s="3">
        <v>93205</v>
      </c>
      <c r="TUD285" s="3">
        <v>93205</v>
      </c>
      <c r="TUE285" s="3">
        <v>93205</v>
      </c>
      <c r="TUF285" s="3">
        <v>93205</v>
      </c>
      <c r="TUG285" s="3">
        <v>93205</v>
      </c>
      <c r="TUH285" s="3">
        <v>93205</v>
      </c>
      <c r="TUI285" s="3">
        <v>93205</v>
      </c>
      <c r="TUJ285" s="3">
        <v>93205</v>
      </c>
      <c r="TUK285" s="3">
        <v>93205</v>
      </c>
      <c r="TUL285" s="3">
        <v>93205</v>
      </c>
      <c r="TUM285" s="3">
        <v>93205</v>
      </c>
      <c r="TUN285" s="3">
        <v>93205</v>
      </c>
      <c r="TUO285" s="3">
        <v>93205</v>
      </c>
      <c r="TUP285" s="3">
        <v>93205</v>
      </c>
      <c r="TUQ285" s="3">
        <v>93205</v>
      </c>
      <c r="TUR285" s="3">
        <v>93205</v>
      </c>
      <c r="TUS285" s="3">
        <v>93205</v>
      </c>
      <c r="TUT285" s="3">
        <v>93205</v>
      </c>
      <c r="TUU285" s="3">
        <v>93205</v>
      </c>
      <c r="TUV285" s="3">
        <v>93205</v>
      </c>
      <c r="TUW285" s="3">
        <v>93205</v>
      </c>
      <c r="TUX285" s="3">
        <v>93205</v>
      </c>
      <c r="TUY285" s="3">
        <v>93205</v>
      </c>
      <c r="TUZ285" s="3">
        <v>93205</v>
      </c>
      <c r="TVA285" s="3">
        <v>93205</v>
      </c>
      <c r="TVB285" s="3">
        <v>93205</v>
      </c>
      <c r="TVC285" s="3">
        <v>93205</v>
      </c>
      <c r="TVD285" s="3">
        <v>93205</v>
      </c>
      <c r="TVE285" s="3">
        <v>93205</v>
      </c>
      <c r="TVF285" s="3">
        <v>93205</v>
      </c>
      <c r="TVG285" s="3">
        <v>93205</v>
      </c>
      <c r="TVH285" s="3">
        <v>93205</v>
      </c>
      <c r="TVI285" s="3">
        <v>93205</v>
      </c>
      <c r="TVJ285" s="3">
        <v>93205</v>
      </c>
      <c r="TVK285" s="3">
        <v>93205</v>
      </c>
      <c r="TVL285" s="3">
        <v>93205</v>
      </c>
      <c r="TVM285" s="3">
        <v>93205</v>
      </c>
      <c r="TVN285" s="3">
        <v>93205</v>
      </c>
      <c r="TVO285" s="3">
        <v>93205</v>
      </c>
      <c r="TVP285" s="3">
        <v>93205</v>
      </c>
      <c r="TVQ285" s="3">
        <v>93205</v>
      </c>
      <c r="TVR285" s="3">
        <v>93205</v>
      </c>
      <c r="TVS285" s="3">
        <v>93205</v>
      </c>
      <c r="TVT285" s="3">
        <v>93205</v>
      </c>
      <c r="TVU285" s="3">
        <v>93205</v>
      </c>
      <c r="TVV285" s="3">
        <v>93205</v>
      </c>
      <c r="TVW285" s="3">
        <v>93205</v>
      </c>
      <c r="TVX285" s="3">
        <v>93205</v>
      </c>
      <c r="TVY285" s="3">
        <v>93205</v>
      </c>
      <c r="TVZ285" s="3">
        <v>93205</v>
      </c>
      <c r="TWA285" s="3">
        <v>93205</v>
      </c>
      <c r="TWB285" s="3">
        <v>93205</v>
      </c>
      <c r="TWC285" s="3">
        <v>93205</v>
      </c>
      <c r="TWD285" s="3">
        <v>93205</v>
      </c>
      <c r="TWE285" s="3">
        <v>93205</v>
      </c>
      <c r="TWF285" s="3">
        <v>93205</v>
      </c>
      <c r="TWG285" s="3">
        <v>93205</v>
      </c>
      <c r="TWH285" s="3">
        <v>93205</v>
      </c>
      <c r="TWI285" s="3">
        <v>93205</v>
      </c>
      <c r="TWJ285" s="3">
        <v>93205</v>
      </c>
      <c r="TWK285" s="3">
        <v>93205</v>
      </c>
      <c r="TWL285" s="3">
        <v>93205</v>
      </c>
      <c r="TWM285" s="3">
        <v>93205</v>
      </c>
      <c r="TWN285" s="3">
        <v>93205</v>
      </c>
      <c r="TWO285" s="3">
        <v>93205</v>
      </c>
      <c r="TWP285" s="3">
        <v>93205</v>
      </c>
      <c r="TWQ285" s="3">
        <v>93205</v>
      </c>
      <c r="TWR285" s="3">
        <v>93205</v>
      </c>
      <c r="TWS285" s="3">
        <v>93205</v>
      </c>
      <c r="TWT285" s="3">
        <v>93205</v>
      </c>
      <c r="TWU285" s="3">
        <v>93205</v>
      </c>
      <c r="TWV285" s="3">
        <v>93205</v>
      </c>
      <c r="TWW285" s="3">
        <v>93205</v>
      </c>
      <c r="TWX285" s="3">
        <v>93205</v>
      </c>
      <c r="TWY285" s="3">
        <v>93205</v>
      </c>
      <c r="TWZ285" s="3">
        <v>93205</v>
      </c>
      <c r="TXA285" s="3">
        <v>93205</v>
      </c>
      <c r="TXB285" s="3">
        <v>93205</v>
      </c>
      <c r="TXC285" s="3">
        <v>93205</v>
      </c>
      <c r="TXD285" s="3">
        <v>93205</v>
      </c>
      <c r="TXE285" s="3">
        <v>93205</v>
      </c>
      <c r="TXF285" s="3">
        <v>93205</v>
      </c>
      <c r="TXG285" s="3">
        <v>93205</v>
      </c>
      <c r="TXH285" s="3">
        <v>93205</v>
      </c>
      <c r="TXI285" s="3">
        <v>93205</v>
      </c>
      <c r="TXJ285" s="3">
        <v>93205</v>
      </c>
      <c r="TXK285" s="3">
        <v>93205</v>
      </c>
      <c r="TXL285" s="3">
        <v>93205</v>
      </c>
      <c r="TXM285" s="3">
        <v>93205</v>
      </c>
      <c r="TXN285" s="3">
        <v>93205</v>
      </c>
      <c r="TXO285" s="3">
        <v>93205</v>
      </c>
      <c r="TXP285" s="3">
        <v>93205</v>
      </c>
      <c r="TXQ285" s="3">
        <v>93205</v>
      </c>
      <c r="TXR285" s="3">
        <v>93205</v>
      </c>
      <c r="TXS285" s="3">
        <v>93205</v>
      </c>
      <c r="TXT285" s="3">
        <v>93205</v>
      </c>
      <c r="TXU285" s="3">
        <v>93205</v>
      </c>
      <c r="TXV285" s="3">
        <v>93205</v>
      </c>
      <c r="TXW285" s="3">
        <v>93205</v>
      </c>
      <c r="TXX285" s="3">
        <v>93205</v>
      </c>
      <c r="TXY285" s="3">
        <v>93205</v>
      </c>
      <c r="TXZ285" s="3">
        <v>93205</v>
      </c>
      <c r="TYA285" s="3">
        <v>93205</v>
      </c>
      <c r="TYB285" s="3">
        <v>93205</v>
      </c>
      <c r="TYC285" s="3">
        <v>93205</v>
      </c>
      <c r="TYD285" s="3">
        <v>93205</v>
      </c>
      <c r="TYE285" s="3">
        <v>93205</v>
      </c>
      <c r="TYF285" s="3">
        <v>93205</v>
      </c>
      <c r="TYG285" s="3">
        <v>93205</v>
      </c>
      <c r="TYH285" s="3">
        <v>93205</v>
      </c>
      <c r="TYI285" s="3">
        <v>93205</v>
      </c>
      <c r="TYJ285" s="3">
        <v>93205</v>
      </c>
      <c r="TYK285" s="3">
        <v>93205</v>
      </c>
      <c r="TYL285" s="3">
        <v>93205</v>
      </c>
      <c r="TYM285" s="3">
        <v>93205</v>
      </c>
      <c r="TYN285" s="3">
        <v>93205</v>
      </c>
      <c r="TYO285" s="3">
        <v>93205</v>
      </c>
      <c r="TYP285" s="3">
        <v>93205</v>
      </c>
      <c r="TYQ285" s="3">
        <v>93205</v>
      </c>
      <c r="TYR285" s="3">
        <v>93205</v>
      </c>
      <c r="TYS285" s="3">
        <v>93205</v>
      </c>
      <c r="TYT285" s="3">
        <v>93205</v>
      </c>
      <c r="TYU285" s="3">
        <v>93205</v>
      </c>
      <c r="TYV285" s="3">
        <v>93205</v>
      </c>
      <c r="TYW285" s="3">
        <v>93205</v>
      </c>
      <c r="TYX285" s="3">
        <v>93205</v>
      </c>
      <c r="TYY285" s="3">
        <v>93205</v>
      </c>
      <c r="TYZ285" s="3">
        <v>93205</v>
      </c>
      <c r="TZA285" s="3">
        <v>93205</v>
      </c>
      <c r="TZB285" s="3">
        <v>93205</v>
      </c>
      <c r="TZC285" s="3">
        <v>93205</v>
      </c>
      <c r="TZD285" s="3">
        <v>93205</v>
      </c>
      <c r="TZE285" s="3">
        <v>93205</v>
      </c>
      <c r="TZF285" s="3">
        <v>93205</v>
      </c>
      <c r="TZG285" s="3">
        <v>93205</v>
      </c>
      <c r="TZH285" s="3">
        <v>93205</v>
      </c>
      <c r="TZI285" s="3">
        <v>93205</v>
      </c>
      <c r="TZJ285" s="3">
        <v>93205</v>
      </c>
      <c r="TZK285" s="3">
        <v>93205</v>
      </c>
      <c r="TZL285" s="3">
        <v>93205</v>
      </c>
      <c r="TZM285" s="3">
        <v>93205</v>
      </c>
      <c r="TZN285" s="3">
        <v>93205</v>
      </c>
      <c r="TZO285" s="3">
        <v>93205</v>
      </c>
      <c r="TZP285" s="3">
        <v>93205</v>
      </c>
      <c r="TZQ285" s="3">
        <v>93205</v>
      </c>
      <c r="TZR285" s="3">
        <v>93205</v>
      </c>
      <c r="TZS285" s="3">
        <v>93205</v>
      </c>
      <c r="TZT285" s="3">
        <v>93205</v>
      </c>
      <c r="TZU285" s="3">
        <v>93205</v>
      </c>
      <c r="TZV285" s="3">
        <v>93205</v>
      </c>
      <c r="TZW285" s="3">
        <v>93205</v>
      </c>
      <c r="TZX285" s="3">
        <v>93205</v>
      </c>
      <c r="TZY285" s="3">
        <v>93205</v>
      </c>
      <c r="TZZ285" s="3">
        <v>93205</v>
      </c>
      <c r="UAA285" s="3">
        <v>93205</v>
      </c>
      <c r="UAB285" s="3">
        <v>93205</v>
      </c>
      <c r="UAC285" s="3">
        <v>93205</v>
      </c>
      <c r="UAD285" s="3">
        <v>93205</v>
      </c>
      <c r="UAE285" s="3">
        <v>93205</v>
      </c>
      <c r="UAF285" s="3">
        <v>93205</v>
      </c>
      <c r="UAG285" s="3">
        <v>93205</v>
      </c>
      <c r="UAH285" s="3">
        <v>93205</v>
      </c>
      <c r="UAI285" s="3">
        <v>93205</v>
      </c>
      <c r="UAJ285" s="3">
        <v>93205</v>
      </c>
      <c r="UAK285" s="3">
        <v>93205</v>
      </c>
      <c r="UAL285" s="3">
        <v>93205</v>
      </c>
      <c r="UAM285" s="3">
        <v>93205</v>
      </c>
      <c r="UAN285" s="3">
        <v>93205</v>
      </c>
      <c r="UAO285" s="3">
        <v>93205</v>
      </c>
      <c r="UAP285" s="3">
        <v>93205</v>
      </c>
      <c r="UAQ285" s="3">
        <v>93205</v>
      </c>
      <c r="UAR285" s="3">
        <v>93205</v>
      </c>
      <c r="UAS285" s="3">
        <v>93205</v>
      </c>
      <c r="UAT285" s="3">
        <v>93205</v>
      </c>
      <c r="UAU285" s="3">
        <v>93205</v>
      </c>
      <c r="UAV285" s="3">
        <v>93205</v>
      </c>
      <c r="UAW285" s="3">
        <v>93205</v>
      </c>
      <c r="UAX285" s="3">
        <v>93205</v>
      </c>
      <c r="UAY285" s="3">
        <v>93205</v>
      </c>
      <c r="UAZ285" s="3">
        <v>93205</v>
      </c>
      <c r="UBA285" s="3">
        <v>93205</v>
      </c>
      <c r="UBB285" s="3">
        <v>93205</v>
      </c>
      <c r="UBC285" s="3">
        <v>93205</v>
      </c>
      <c r="UBD285" s="3">
        <v>93205</v>
      </c>
      <c r="UBE285" s="3">
        <v>93205</v>
      </c>
      <c r="UBF285" s="3">
        <v>93205</v>
      </c>
      <c r="UBG285" s="3">
        <v>93205</v>
      </c>
      <c r="UBH285" s="3">
        <v>93205</v>
      </c>
      <c r="UBI285" s="3">
        <v>93205</v>
      </c>
      <c r="UBJ285" s="3">
        <v>93205</v>
      </c>
      <c r="UBK285" s="3">
        <v>93205</v>
      </c>
      <c r="UBL285" s="3">
        <v>93205</v>
      </c>
      <c r="UBM285" s="3">
        <v>93205</v>
      </c>
      <c r="UBN285" s="3">
        <v>93205</v>
      </c>
      <c r="UBO285" s="3">
        <v>93205</v>
      </c>
      <c r="UBP285" s="3">
        <v>93205</v>
      </c>
      <c r="UBQ285" s="3">
        <v>93205</v>
      </c>
      <c r="UBR285" s="3">
        <v>93205</v>
      </c>
      <c r="UBS285" s="3">
        <v>93205</v>
      </c>
      <c r="UBT285" s="3">
        <v>93205</v>
      </c>
      <c r="UBU285" s="3">
        <v>93205</v>
      </c>
      <c r="UBV285" s="3">
        <v>93205</v>
      </c>
      <c r="UBW285" s="3">
        <v>93205</v>
      </c>
      <c r="UBX285" s="3">
        <v>93205</v>
      </c>
      <c r="UBY285" s="3">
        <v>93205</v>
      </c>
      <c r="UBZ285" s="3">
        <v>93205</v>
      </c>
      <c r="UCA285" s="3">
        <v>93205</v>
      </c>
      <c r="UCB285" s="3">
        <v>93205</v>
      </c>
      <c r="UCC285" s="3">
        <v>93205</v>
      </c>
      <c r="UCD285" s="3">
        <v>93205</v>
      </c>
      <c r="UCE285" s="3">
        <v>93205</v>
      </c>
      <c r="UCF285" s="3">
        <v>93205</v>
      </c>
      <c r="UCG285" s="3">
        <v>93205</v>
      </c>
      <c r="UCH285" s="3">
        <v>93205</v>
      </c>
      <c r="UCI285" s="3">
        <v>93205</v>
      </c>
      <c r="UCJ285" s="3">
        <v>93205</v>
      </c>
      <c r="UCK285" s="3">
        <v>93205</v>
      </c>
      <c r="UCL285" s="3">
        <v>93205</v>
      </c>
      <c r="UCM285" s="3">
        <v>93205</v>
      </c>
      <c r="UCN285" s="3">
        <v>93205</v>
      </c>
      <c r="UCO285" s="3">
        <v>93205</v>
      </c>
      <c r="UCP285" s="3">
        <v>93205</v>
      </c>
      <c r="UCQ285" s="3">
        <v>93205</v>
      </c>
      <c r="UCR285" s="3">
        <v>93205</v>
      </c>
      <c r="UCS285" s="3">
        <v>93205</v>
      </c>
      <c r="UCT285" s="3">
        <v>93205</v>
      </c>
      <c r="UCU285" s="3">
        <v>93205</v>
      </c>
      <c r="UCV285" s="3">
        <v>93205</v>
      </c>
      <c r="UCW285" s="3">
        <v>93205</v>
      </c>
      <c r="UCX285" s="3">
        <v>93205</v>
      </c>
      <c r="UCY285" s="3">
        <v>93205</v>
      </c>
      <c r="UCZ285" s="3">
        <v>93205</v>
      </c>
      <c r="UDA285" s="3">
        <v>93205</v>
      </c>
      <c r="UDB285" s="3">
        <v>93205</v>
      </c>
      <c r="UDC285" s="3">
        <v>93205</v>
      </c>
      <c r="UDD285" s="3">
        <v>93205</v>
      </c>
      <c r="UDE285" s="3">
        <v>93205</v>
      </c>
      <c r="UDF285" s="3">
        <v>93205</v>
      </c>
      <c r="UDG285" s="3">
        <v>93205</v>
      </c>
      <c r="UDH285" s="3">
        <v>93205</v>
      </c>
      <c r="UDI285" s="3">
        <v>93205</v>
      </c>
      <c r="UDJ285" s="3">
        <v>93205</v>
      </c>
      <c r="UDK285" s="3">
        <v>93205</v>
      </c>
      <c r="UDL285" s="3">
        <v>93205</v>
      </c>
      <c r="UDM285" s="3">
        <v>93205</v>
      </c>
      <c r="UDN285" s="3">
        <v>93205</v>
      </c>
      <c r="UDO285" s="3">
        <v>93205</v>
      </c>
      <c r="UDP285" s="3">
        <v>93205</v>
      </c>
      <c r="UDQ285" s="3">
        <v>93205</v>
      </c>
      <c r="UDR285" s="3">
        <v>93205</v>
      </c>
      <c r="UDS285" s="3">
        <v>93205</v>
      </c>
      <c r="UDT285" s="3">
        <v>93205</v>
      </c>
      <c r="UDU285" s="3">
        <v>93205</v>
      </c>
      <c r="UDV285" s="3">
        <v>93205</v>
      </c>
      <c r="UDW285" s="3">
        <v>93205</v>
      </c>
      <c r="UDX285" s="3">
        <v>93205</v>
      </c>
      <c r="UDY285" s="3">
        <v>93205</v>
      </c>
      <c r="UDZ285" s="3">
        <v>93205</v>
      </c>
      <c r="UEA285" s="3">
        <v>93205</v>
      </c>
      <c r="UEB285" s="3">
        <v>93205</v>
      </c>
      <c r="UEC285" s="3">
        <v>93205</v>
      </c>
      <c r="UED285" s="3">
        <v>93205</v>
      </c>
      <c r="UEE285" s="3">
        <v>93205</v>
      </c>
      <c r="UEF285" s="3">
        <v>93205</v>
      </c>
      <c r="UEG285" s="3">
        <v>93205</v>
      </c>
      <c r="UEH285" s="3">
        <v>93205</v>
      </c>
      <c r="UEI285" s="3">
        <v>93205</v>
      </c>
      <c r="UEJ285" s="3">
        <v>93205</v>
      </c>
      <c r="UEK285" s="3">
        <v>93205</v>
      </c>
      <c r="UEL285" s="3">
        <v>93205</v>
      </c>
      <c r="UEM285" s="3">
        <v>93205</v>
      </c>
      <c r="UEN285" s="3">
        <v>93205</v>
      </c>
      <c r="UEO285" s="3">
        <v>93205</v>
      </c>
      <c r="UEP285" s="3">
        <v>93205</v>
      </c>
      <c r="UEQ285" s="3">
        <v>93205</v>
      </c>
      <c r="UER285" s="3">
        <v>93205</v>
      </c>
      <c r="UES285" s="3">
        <v>93205</v>
      </c>
      <c r="UET285" s="3">
        <v>93205</v>
      </c>
      <c r="UEU285" s="3">
        <v>93205</v>
      </c>
      <c r="UEV285" s="3">
        <v>93205</v>
      </c>
      <c r="UEW285" s="3">
        <v>93205</v>
      </c>
      <c r="UEX285" s="3">
        <v>93205</v>
      </c>
      <c r="UEY285" s="3">
        <v>93205</v>
      </c>
      <c r="UEZ285" s="3">
        <v>93205</v>
      </c>
      <c r="UFA285" s="3">
        <v>93205</v>
      </c>
      <c r="UFB285" s="3">
        <v>93205</v>
      </c>
      <c r="UFC285" s="3">
        <v>93205</v>
      </c>
      <c r="UFD285" s="3">
        <v>93205</v>
      </c>
      <c r="UFE285" s="3">
        <v>93205</v>
      </c>
      <c r="UFF285" s="3">
        <v>93205</v>
      </c>
      <c r="UFG285" s="3">
        <v>93205</v>
      </c>
      <c r="UFH285" s="3">
        <v>93205</v>
      </c>
      <c r="UFI285" s="3">
        <v>93205</v>
      </c>
      <c r="UFJ285" s="3">
        <v>93205</v>
      </c>
      <c r="UFK285" s="3">
        <v>93205</v>
      </c>
      <c r="UFL285" s="3">
        <v>93205</v>
      </c>
      <c r="UFM285" s="3">
        <v>93205</v>
      </c>
      <c r="UFN285" s="3">
        <v>93205</v>
      </c>
      <c r="UFO285" s="3">
        <v>93205</v>
      </c>
      <c r="UFP285" s="3">
        <v>93205</v>
      </c>
      <c r="UFQ285" s="3">
        <v>93205</v>
      </c>
      <c r="UFR285" s="3">
        <v>93205</v>
      </c>
      <c r="UFS285" s="3">
        <v>93205</v>
      </c>
      <c r="UFT285" s="3">
        <v>93205</v>
      </c>
      <c r="UFU285" s="3">
        <v>93205</v>
      </c>
      <c r="UFV285" s="3">
        <v>93205</v>
      </c>
      <c r="UFW285" s="3">
        <v>93205</v>
      </c>
      <c r="UFX285" s="3">
        <v>93205</v>
      </c>
      <c r="UFY285" s="3">
        <v>93205</v>
      </c>
      <c r="UFZ285" s="3">
        <v>93205</v>
      </c>
      <c r="UGA285" s="3">
        <v>93205</v>
      </c>
      <c r="UGB285" s="3">
        <v>93205</v>
      </c>
      <c r="UGC285" s="3">
        <v>93205</v>
      </c>
      <c r="UGD285" s="3">
        <v>93205</v>
      </c>
      <c r="UGE285" s="3">
        <v>93205</v>
      </c>
      <c r="UGF285" s="3">
        <v>93205</v>
      </c>
      <c r="UGG285" s="3">
        <v>93205</v>
      </c>
      <c r="UGH285" s="3">
        <v>93205</v>
      </c>
      <c r="UGI285" s="3">
        <v>93205</v>
      </c>
      <c r="UGJ285" s="3">
        <v>93205</v>
      </c>
      <c r="UGK285" s="3">
        <v>93205</v>
      </c>
      <c r="UGL285" s="3">
        <v>93205</v>
      </c>
      <c r="UGM285" s="3">
        <v>93205</v>
      </c>
      <c r="UGN285" s="3">
        <v>93205</v>
      </c>
      <c r="UGO285" s="3">
        <v>93205</v>
      </c>
      <c r="UGP285" s="3">
        <v>93205</v>
      </c>
      <c r="UGQ285" s="3">
        <v>93205</v>
      </c>
      <c r="UGR285" s="3">
        <v>93205</v>
      </c>
      <c r="UGS285" s="3">
        <v>93205</v>
      </c>
      <c r="UGT285" s="3">
        <v>93205</v>
      </c>
      <c r="UGU285" s="3">
        <v>93205</v>
      </c>
      <c r="UGV285" s="3">
        <v>93205</v>
      </c>
      <c r="UGW285" s="3">
        <v>93205</v>
      </c>
      <c r="UGX285" s="3">
        <v>93205</v>
      </c>
      <c r="UGY285" s="3">
        <v>93205</v>
      </c>
      <c r="UGZ285" s="3">
        <v>93205</v>
      </c>
      <c r="UHA285" s="3">
        <v>93205</v>
      </c>
      <c r="UHB285" s="3">
        <v>93205</v>
      </c>
      <c r="UHC285" s="3">
        <v>93205</v>
      </c>
      <c r="UHD285" s="3">
        <v>93205</v>
      </c>
      <c r="UHE285" s="3">
        <v>93205</v>
      </c>
      <c r="UHF285" s="3">
        <v>93205</v>
      </c>
      <c r="UHG285" s="3">
        <v>93205</v>
      </c>
      <c r="UHH285" s="3">
        <v>93205</v>
      </c>
      <c r="UHI285" s="3">
        <v>93205</v>
      </c>
      <c r="UHJ285" s="3">
        <v>93205</v>
      </c>
      <c r="UHK285" s="3">
        <v>93205</v>
      </c>
      <c r="UHL285" s="3">
        <v>93205</v>
      </c>
      <c r="UHM285" s="3">
        <v>93205</v>
      </c>
      <c r="UHN285" s="3">
        <v>93205</v>
      </c>
      <c r="UHO285" s="3">
        <v>93205</v>
      </c>
      <c r="UHP285" s="3">
        <v>93205</v>
      </c>
      <c r="UHQ285" s="3">
        <v>93205</v>
      </c>
      <c r="UHR285" s="3">
        <v>93205</v>
      </c>
      <c r="UHS285" s="3">
        <v>93205</v>
      </c>
      <c r="UHT285" s="3">
        <v>93205</v>
      </c>
      <c r="UHU285" s="3">
        <v>93205</v>
      </c>
      <c r="UHV285" s="3">
        <v>93205</v>
      </c>
      <c r="UHW285" s="3">
        <v>93205</v>
      </c>
      <c r="UHX285" s="3">
        <v>93205</v>
      </c>
      <c r="UHY285" s="3">
        <v>93205</v>
      </c>
      <c r="UHZ285" s="3">
        <v>93205</v>
      </c>
      <c r="UIA285" s="3">
        <v>93205</v>
      </c>
      <c r="UIB285" s="3">
        <v>93205</v>
      </c>
      <c r="UIC285" s="3">
        <v>93205</v>
      </c>
      <c r="UID285" s="3">
        <v>93205</v>
      </c>
      <c r="UIE285" s="3">
        <v>93205</v>
      </c>
      <c r="UIF285" s="3">
        <v>93205</v>
      </c>
      <c r="UIG285" s="3">
        <v>93205</v>
      </c>
      <c r="UIH285" s="3">
        <v>93205</v>
      </c>
      <c r="UII285" s="3">
        <v>93205</v>
      </c>
      <c r="UIJ285" s="3">
        <v>93205</v>
      </c>
      <c r="UIK285" s="3">
        <v>93205</v>
      </c>
      <c r="UIL285" s="3">
        <v>93205</v>
      </c>
      <c r="UIM285" s="3">
        <v>93205</v>
      </c>
      <c r="UIN285" s="3">
        <v>93205</v>
      </c>
      <c r="UIO285" s="3">
        <v>93205</v>
      </c>
      <c r="UIP285" s="3">
        <v>93205</v>
      </c>
      <c r="UIQ285" s="3">
        <v>93205</v>
      </c>
      <c r="UIR285" s="3">
        <v>93205</v>
      </c>
      <c r="UIS285" s="3">
        <v>93205</v>
      </c>
      <c r="UIT285" s="3">
        <v>93205</v>
      </c>
      <c r="UIU285" s="3">
        <v>93205</v>
      </c>
      <c r="UIV285" s="3">
        <v>93205</v>
      </c>
      <c r="UIW285" s="3">
        <v>93205</v>
      </c>
      <c r="UIX285" s="3">
        <v>93205</v>
      </c>
      <c r="UIY285" s="3">
        <v>93205</v>
      </c>
      <c r="UIZ285" s="3">
        <v>93205</v>
      </c>
      <c r="UJA285" s="3">
        <v>93205</v>
      </c>
      <c r="UJB285" s="3">
        <v>93205</v>
      </c>
      <c r="UJC285" s="3">
        <v>93205</v>
      </c>
      <c r="UJD285" s="3">
        <v>93205</v>
      </c>
      <c r="UJE285" s="3">
        <v>93205</v>
      </c>
      <c r="UJF285" s="3">
        <v>93205</v>
      </c>
      <c r="UJG285" s="3">
        <v>93205</v>
      </c>
      <c r="UJH285" s="3">
        <v>93205</v>
      </c>
      <c r="UJI285" s="3">
        <v>93205</v>
      </c>
      <c r="UJJ285" s="3">
        <v>93205</v>
      </c>
      <c r="UJK285" s="3">
        <v>93205</v>
      </c>
      <c r="UJL285" s="3">
        <v>93205</v>
      </c>
      <c r="UJM285" s="3">
        <v>93205</v>
      </c>
      <c r="UJN285" s="3">
        <v>93205</v>
      </c>
      <c r="UJO285" s="3">
        <v>93205</v>
      </c>
      <c r="UJP285" s="3">
        <v>93205</v>
      </c>
      <c r="UJQ285" s="3">
        <v>93205</v>
      </c>
      <c r="UJR285" s="3">
        <v>93205</v>
      </c>
      <c r="UJS285" s="3">
        <v>93205</v>
      </c>
      <c r="UJT285" s="3">
        <v>93205</v>
      </c>
      <c r="UJU285" s="3">
        <v>93205</v>
      </c>
      <c r="UJV285" s="3">
        <v>93205</v>
      </c>
      <c r="UJW285" s="3">
        <v>93205</v>
      </c>
      <c r="UJX285" s="3">
        <v>93205</v>
      </c>
      <c r="UJY285" s="3">
        <v>93205</v>
      </c>
      <c r="UJZ285" s="3">
        <v>93205</v>
      </c>
      <c r="UKA285" s="3">
        <v>93205</v>
      </c>
      <c r="UKB285" s="3">
        <v>93205</v>
      </c>
      <c r="UKC285" s="3">
        <v>93205</v>
      </c>
      <c r="UKD285" s="3">
        <v>93205</v>
      </c>
      <c r="UKE285" s="3">
        <v>93205</v>
      </c>
      <c r="UKF285" s="3">
        <v>93205</v>
      </c>
      <c r="UKG285" s="3">
        <v>93205</v>
      </c>
      <c r="UKH285" s="3">
        <v>93205</v>
      </c>
      <c r="UKI285" s="3">
        <v>93205</v>
      </c>
      <c r="UKJ285" s="3">
        <v>93205</v>
      </c>
      <c r="UKK285" s="3">
        <v>93205</v>
      </c>
      <c r="UKL285" s="3">
        <v>93205</v>
      </c>
      <c r="UKM285" s="3">
        <v>93205</v>
      </c>
      <c r="UKN285" s="3">
        <v>93205</v>
      </c>
      <c r="UKO285" s="3">
        <v>93205</v>
      </c>
      <c r="UKP285" s="3">
        <v>93205</v>
      </c>
      <c r="UKQ285" s="3">
        <v>93205</v>
      </c>
      <c r="UKR285" s="3">
        <v>93205</v>
      </c>
      <c r="UKS285" s="3">
        <v>93205</v>
      </c>
      <c r="UKT285" s="3">
        <v>93205</v>
      </c>
      <c r="UKU285" s="3">
        <v>93205</v>
      </c>
      <c r="UKV285" s="3">
        <v>93205</v>
      </c>
      <c r="UKW285" s="3">
        <v>93205</v>
      </c>
      <c r="UKX285" s="3">
        <v>93205</v>
      </c>
      <c r="UKY285" s="3">
        <v>93205</v>
      </c>
      <c r="UKZ285" s="3">
        <v>93205</v>
      </c>
      <c r="ULA285" s="3">
        <v>93205</v>
      </c>
      <c r="ULB285" s="3">
        <v>93205</v>
      </c>
      <c r="ULC285" s="3">
        <v>93205</v>
      </c>
      <c r="ULD285" s="3">
        <v>93205</v>
      </c>
      <c r="ULE285" s="3">
        <v>93205</v>
      </c>
      <c r="ULF285" s="3">
        <v>93205</v>
      </c>
      <c r="ULG285" s="3">
        <v>93205</v>
      </c>
      <c r="ULH285" s="3">
        <v>93205</v>
      </c>
      <c r="ULI285" s="3">
        <v>93205</v>
      </c>
      <c r="ULJ285" s="3">
        <v>93205</v>
      </c>
      <c r="ULK285" s="3">
        <v>93205</v>
      </c>
      <c r="ULL285" s="3">
        <v>93205</v>
      </c>
      <c r="ULM285" s="3">
        <v>93205</v>
      </c>
      <c r="ULN285" s="3">
        <v>93205</v>
      </c>
      <c r="ULO285" s="3">
        <v>93205</v>
      </c>
      <c r="ULP285" s="3">
        <v>93205</v>
      </c>
      <c r="ULQ285" s="3">
        <v>93205</v>
      </c>
      <c r="ULR285" s="3">
        <v>93205</v>
      </c>
      <c r="ULS285" s="3">
        <v>93205</v>
      </c>
      <c r="ULT285" s="3">
        <v>93205</v>
      </c>
      <c r="ULU285" s="3">
        <v>93205</v>
      </c>
      <c r="ULV285" s="3">
        <v>93205</v>
      </c>
      <c r="ULW285" s="3">
        <v>93205</v>
      </c>
      <c r="ULX285" s="3">
        <v>93205</v>
      </c>
      <c r="ULY285" s="3">
        <v>93205</v>
      </c>
      <c r="ULZ285" s="3">
        <v>93205</v>
      </c>
      <c r="UMA285" s="3">
        <v>93205</v>
      </c>
      <c r="UMB285" s="3">
        <v>93205</v>
      </c>
      <c r="UMC285" s="3">
        <v>93205</v>
      </c>
      <c r="UMD285" s="3">
        <v>93205</v>
      </c>
      <c r="UME285" s="3">
        <v>93205</v>
      </c>
      <c r="UMF285" s="3">
        <v>93205</v>
      </c>
      <c r="UMG285" s="3">
        <v>93205</v>
      </c>
      <c r="UMH285" s="3">
        <v>93205</v>
      </c>
      <c r="UMI285" s="3">
        <v>93205</v>
      </c>
      <c r="UMJ285" s="3">
        <v>93205</v>
      </c>
      <c r="UMK285" s="3">
        <v>93205</v>
      </c>
      <c r="UML285" s="3">
        <v>93205</v>
      </c>
      <c r="UMM285" s="3">
        <v>93205</v>
      </c>
      <c r="UMN285" s="3">
        <v>93205</v>
      </c>
      <c r="UMO285" s="3">
        <v>93205</v>
      </c>
      <c r="UMP285" s="3">
        <v>93205</v>
      </c>
      <c r="UMQ285" s="3">
        <v>93205</v>
      </c>
      <c r="UMR285" s="3">
        <v>93205</v>
      </c>
      <c r="UMS285" s="3">
        <v>93205</v>
      </c>
      <c r="UMT285" s="3">
        <v>93205</v>
      </c>
      <c r="UMU285" s="3">
        <v>93205</v>
      </c>
      <c r="UMV285" s="3">
        <v>93205</v>
      </c>
      <c r="UMW285" s="3">
        <v>93205</v>
      </c>
      <c r="UMX285" s="3">
        <v>93205</v>
      </c>
      <c r="UMY285" s="3">
        <v>93205</v>
      </c>
      <c r="UMZ285" s="3">
        <v>93205</v>
      </c>
      <c r="UNA285" s="3">
        <v>93205</v>
      </c>
      <c r="UNB285" s="3">
        <v>93205</v>
      </c>
      <c r="UNC285" s="3">
        <v>93205</v>
      </c>
      <c r="UND285" s="3">
        <v>93205</v>
      </c>
      <c r="UNE285" s="3">
        <v>93205</v>
      </c>
      <c r="UNF285" s="3">
        <v>93205</v>
      </c>
      <c r="UNG285" s="3">
        <v>93205</v>
      </c>
      <c r="UNH285" s="3">
        <v>93205</v>
      </c>
      <c r="UNI285" s="3">
        <v>93205</v>
      </c>
      <c r="UNJ285" s="3">
        <v>93205</v>
      </c>
      <c r="UNK285" s="3">
        <v>93205</v>
      </c>
      <c r="UNL285" s="3">
        <v>93205</v>
      </c>
      <c r="UNM285" s="3">
        <v>93205</v>
      </c>
      <c r="UNN285" s="3">
        <v>93205</v>
      </c>
      <c r="UNO285" s="3">
        <v>93205</v>
      </c>
      <c r="UNP285" s="3">
        <v>93205</v>
      </c>
      <c r="UNQ285" s="3">
        <v>93205</v>
      </c>
      <c r="UNR285" s="3">
        <v>93205</v>
      </c>
      <c r="UNS285" s="3">
        <v>93205</v>
      </c>
      <c r="UNT285" s="3">
        <v>93205</v>
      </c>
      <c r="UNU285" s="3">
        <v>93205</v>
      </c>
      <c r="UNV285" s="3">
        <v>93205</v>
      </c>
      <c r="UNW285" s="3">
        <v>93205</v>
      </c>
      <c r="UNX285" s="3">
        <v>93205</v>
      </c>
      <c r="UNY285" s="3">
        <v>93205</v>
      </c>
      <c r="UNZ285" s="3">
        <v>93205</v>
      </c>
      <c r="UOA285" s="3">
        <v>93205</v>
      </c>
      <c r="UOB285" s="3">
        <v>93205</v>
      </c>
      <c r="UOC285" s="3">
        <v>93205</v>
      </c>
      <c r="UOD285" s="3">
        <v>93205</v>
      </c>
      <c r="UOE285" s="3">
        <v>93205</v>
      </c>
      <c r="UOF285" s="3">
        <v>93205</v>
      </c>
      <c r="UOG285" s="3">
        <v>93205</v>
      </c>
      <c r="UOH285" s="3">
        <v>93205</v>
      </c>
      <c r="UOI285" s="3">
        <v>93205</v>
      </c>
      <c r="UOJ285" s="3">
        <v>93205</v>
      </c>
      <c r="UOK285" s="3">
        <v>93205</v>
      </c>
      <c r="UOL285" s="3">
        <v>93205</v>
      </c>
      <c r="UOM285" s="3">
        <v>93205</v>
      </c>
      <c r="UON285" s="3">
        <v>93205</v>
      </c>
      <c r="UOO285" s="3">
        <v>93205</v>
      </c>
      <c r="UOP285" s="3">
        <v>93205</v>
      </c>
      <c r="UOQ285" s="3">
        <v>93205</v>
      </c>
      <c r="UOR285" s="3">
        <v>93205</v>
      </c>
      <c r="UOS285" s="3">
        <v>93205</v>
      </c>
      <c r="UOT285" s="3">
        <v>93205</v>
      </c>
      <c r="UOU285" s="3">
        <v>93205</v>
      </c>
      <c r="UOV285" s="3">
        <v>93205</v>
      </c>
      <c r="UOW285" s="3">
        <v>93205</v>
      </c>
      <c r="UOX285" s="3">
        <v>93205</v>
      </c>
      <c r="UOY285" s="3">
        <v>93205</v>
      </c>
      <c r="UOZ285" s="3">
        <v>93205</v>
      </c>
      <c r="UPA285" s="3">
        <v>93205</v>
      </c>
      <c r="UPB285" s="3">
        <v>93205</v>
      </c>
      <c r="UPC285" s="3">
        <v>93205</v>
      </c>
      <c r="UPD285" s="3">
        <v>93205</v>
      </c>
      <c r="UPE285" s="3">
        <v>93205</v>
      </c>
      <c r="UPF285" s="3">
        <v>93205</v>
      </c>
      <c r="UPG285" s="3">
        <v>93205</v>
      </c>
      <c r="UPH285" s="3">
        <v>93205</v>
      </c>
      <c r="UPI285" s="3">
        <v>93205</v>
      </c>
      <c r="UPJ285" s="3">
        <v>93205</v>
      </c>
      <c r="UPK285" s="3">
        <v>93205</v>
      </c>
      <c r="UPL285" s="3">
        <v>93205</v>
      </c>
      <c r="UPM285" s="3">
        <v>93205</v>
      </c>
      <c r="UPN285" s="3">
        <v>93205</v>
      </c>
      <c r="UPO285" s="3">
        <v>93205</v>
      </c>
      <c r="UPP285" s="3">
        <v>93205</v>
      </c>
      <c r="UPQ285" s="3">
        <v>93205</v>
      </c>
      <c r="UPR285" s="3">
        <v>93205</v>
      </c>
      <c r="UPS285" s="3">
        <v>93205</v>
      </c>
      <c r="UPT285" s="3">
        <v>93205</v>
      </c>
      <c r="UPU285" s="3">
        <v>93205</v>
      </c>
      <c r="UPV285" s="3">
        <v>93205</v>
      </c>
      <c r="UPW285" s="3">
        <v>93205</v>
      </c>
      <c r="UPX285" s="3">
        <v>93205</v>
      </c>
      <c r="UPY285" s="3">
        <v>93205</v>
      </c>
      <c r="UPZ285" s="3">
        <v>93205</v>
      </c>
      <c r="UQA285" s="3">
        <v>93205</v>
      </c>
      <c r="UQB285" s="3">
        <v>93205</v>
      </c>
      <c r="UQC285" s="3">
        <v>93205</v>
      </c>
      <c r="UQD285" s="3">
        <v>93205</v>
      </c>
      <c r="UQE285" s="3">
        <v>93205</v>
      </c>
      <c r="UQF285" s="3">
        <v>93205</v>
      </c>
      <c r="UQG285" s="3">
        <v>93205</v>
      </c>
      <c r="UQH285" s="3">
        <v>93205</v>
      </c>
      <c r="UQI285" s="3">
        <v>93205</v>
      </c>
      <c r="UQJ285" s="3">
        <v>93205</v>
      </c>
      <c r="UQK285" s="3">
        <v>93205</v>
      </c>
      <c r="UQL285" s="3">
        <v>93205</v>
      </c>
      <c r="UQM285" s="3">
        <v>93205</v>
      </c>
      <c r="UQN285" s="3">
        <v>93205</v>
      </c>
      <c r="UQO285" s="3">
        <v>93205</v>
      </c>
      <c r="UQP285" s="3">
        <v>93205</v>
      </c>
      <c r="UQQ285" s="3">
        <v>93205</v>
      </c>
      <c r="UQR285" s="3">
        <v>93205</v>
      </c>
      <c r="UQS285" s="3">
        <v>93205</v>
      </c>
      <c r="UQT285" s="3">
        <v>93205</v>
      </c>
      <c r="UQU285" s="3">
        <v>93205</v>
      </c>
      <c r="UQV285" s="3">
        <v>93205</v>
      </c>
      <c r="UQW285" s="3">
        <v>93205</v>
      </c>
      <c r="UQX285" s="3">
        <v>93205</v>
      </c>
      <c r="UQY285" s="3">
        <v>93205</v>
      </c>
      <c r="UQZ285" s="3">
        <v>93205</v>
      </c>
      <c r="URA285" s="3">
        <v>93205</v>
      </c>
      <c r="URB285" s="3">
        <v>93205</v>
      </c>
      <c r="URC285" s="3">
        <v>93205</v>
      </c>
      <c r="URD285" s="3">
        <v>93205</v>
      </c>
      <c r="URE285" s="3">
        <v>93205</v>
      </c>
      <c r="URF285" s="3">
        <v>93205</v>
      </c>
      <c r="URG285" s="3">
        <v>93205</v>
      </c>
      <c r="URH285" s="3">
        <v>93205</v>
      </c>
      <c r="URI285" s="3">
        <v>93205</v>
      </c>
      <c r="URJ285" s="3">
        <v>93205</v>
      </c>
      <c r="URK285" s="3">
        <v>93205</v>
      </c>
      <c r="URL285" s="3">
        <v>93205</v>
      </c>
      <c r="URM285" s="3">
        <v>93205</v>
      </c>
      <c r="URN285" s="3">
        <v>93205</v>
      </c>
      <c r="URO285" s="3">
        <v>93205</v>
      </c>
      <c r="URP285" s="3">
        <v>93205</v>
      </c>
      <c r="URQ285" s="3">
        <v>93205</v>
      </c>
      <c r="URR285" s="3">
        <v>93205</v>
      </c>
      <c r="URS285" s="3">
        <v>93205</v>
      </c>
      <c r="URT285" s="3">
        <v>93205</v>
      </c>
      <c r="URU285" s="3">
        <v>93205</v>
      </c>
      <c r="URV285" s="3">
        <v>93205</v>
      </c>
      <c r="URW285" s="3">
        <v>93205</v>
      </c>
      <c r="URX285" s="3">
        <v>93205</v>
      </c>
      <c r="URY285" s="3">
        <v>93205</v>
      </c>
      <c r="URZ285" s="3">
        <v>93205</v>
      </c>
      <c r="USA285" s="3">
        <v>93205</v>
      </c>
      <c r="USB285" s="3">
        <v>93205</v>
      </c>
      <c r="USC285" s="3">
        <v>93205</v>
      </c>
      <c r="USD285" s="3">
        <v>93205</v>
      </c>
      <c r="USE285" s="3">
        <v>93205</v>
      </c>
      <c r="USF285" s="3">
        <v>93205</v>
      </c>
      <c r="USG285" s="3">
        <v>93205</v>
      </c>
      <c r="USH285" s="3">
        <v>93205</v>
      </c>
      <c r="USI285" s="3">
        <v>93205</v>
      </c>
      <c r="USJ285" s="3">
        <v>93205</v>
      </c>
      <c r="USK285" s="3">
        <v>93205</v>
      </c>
      <c r="USL285" s="3">
        <v>93205</v>
      </c>
      <c r="USM285" s="3">
        <v>93205</v>
      </c>
      <c r="USN285" s="3">
        <v>93205</v>
      </c>
      <c r="USO285" s="3">
        <v>93205</v>
      </c>
      <c r="USP285" s="3">
        <v>93205</v>
      </c>
      <c r="USQ285" s="3">
        <v>93205</v>
      </c>
      <c r="USR285" s="3">
        <v>93205</v>
      </c>
      <c r="USS285" s="3">
        <v>93205</v>
      </c>
      <c r="UST285" s="3">
        <v>93205</v>
      </c>
      <c r="USU285" s="3">
        <v>93205</v>
      </c>
      <c r="USV285" s="3">
        <v>93205</v>
      </c>
      <c r="USW285" s="3">
        <v>93205</v>
      </c>
      <c r="USX285" s="3">
        <v>93205</v>
      </c>
      <c r="USY285" s="3">
        <v>93205</v>
      </c>
      <c r="USZ285" s="3">
        <v>93205</v>
      </c>
      <c r="UTA285" s="3">
        <v>93205</v>
      </c>
      <c r="UTB285" s="3">
        <v>93205</v>
      </c>
      <c r="UTC285" s="3">
        <v>93205</v>
      </c>
      <c r="UTD285" s="3">
        <v>93205</v>
      </c>
      <c r="UTE285" s="3">
        <v>93205</v>
      </c>
      <c r="UTF285" s="3">
        <v>93205</v>
      </c>
      <c r="UTG285" s="3">
        <v>93205</v>
      </c>
      <c r="UTH285" s="3">
        <v>93205</v>
      </c>
      <c r="UTI285" s="3">
        <v>93205</v>
      </c>
      <c r="UTJ285" s="3">
        <v>93205</v>
      </c>
      <c r="UTK285" s="3">
        <v>93205</v>
      </c>
      <c r="UTL285" s="3">
        <v>93205</v>
      </c>
      <c r="UTM285" s="3">
        <v>93205</v>
      </c>
      <c r="UTN285" s="3">
        <v>93205</v>
      </c>
      <c r="UTO285" s="3">
        <v>93205</v>
      </c>
      <c r="UTP285" s="3">
        <v>93205</v>
      </c>
      <c r="UTQ285" s="3">
        <v>93205</v>
      </c>
      <c r="UTR285" s="3">
        <v>93205</v>
      </c>
      <c r="UTS285" s="3">
        <v>93205</v>
      </c>
      <c r="UTT285" s="3">
        <v>93205</v>
      </c>
      <c r="UTU285" s="3">
        <v>93205</v>
      </c>
      <c r="UTV285" s="3">
        <v>93205</v>
      </c>
      <c r="UTW285" s="3">
        <v>93205</v>
      </c>
      <c r="UTX285" s="3">
        <v>93205</v>
      </c>
      <c r="UTY285" s="3">
        <v>93205</v>
      </c>
      <c r="UTZ285" s="3">
        <v>93205</v>
      </c>
      <c r="UUA285" s="3">
        <v>93205</v>
      </c>
      <c r="UUB285" s="3">
        <v>93205</v>
      </c>
      <c r="UUC285" s="3">
        <v>93205</v>
      </c>
      <c r="UUD285" s="3">
        <v>93205</v>
      </c>
      <c r="UUE285" s="3">
        <v>93205</v>
      </c>
      <c r="UUF285" s="3">
        <v>93205</v>
      </c>
      <c r="UUG285" s="3">
        <v>93205</v>
      </c>
      <c r="UUH285" s="3">
        <v>93205</v>
      </c>
      <c r="UUI285" s="3">
        <v>93205</v>
      </c>
      <c r="UUJ285" s="3">
        <v>93205</v>
      </c>
      <c r="UUK285" s="3">
        <v>93205</v>
      </c>
      <c r="UUL285" s="3">
        <v>93205</v>
      </c>
      <c r="UUM285" s="3">
        <v>93205</v>
      </c>
      <c r="UUN285" s="3">
        <v>93205</v>
      </c>
      <c r="UUO285" s="3">
        <v>93205</v>
      </c>
      <c r="UUP285" s="3">
        <v>93205</v>
      </c>
      <c r="UUQ285" s="3">
        <v>93205</v>
      </c>
      <c r="UUR285" s="3">
        <v>93205</v>
      </c>
      <c r="UUS285" s="3">
        <v>93205</v>
      </c>
      <c r="UUT285" s="3">
        <v>93205</v>
      </c>
      <c r="UUU285" s="3">
        <v>93205</v>
      </c>
      <c r="UUV285" s="3">
        <v>93205</v>
      </c>
      <c r="UUW285" s="3">
        <v>93205</v>
      </c>
      <c r="UUX285" s="3">
        <v>93205</v>
      </c>
      <c r="UUY285" s="3">
        <v>93205</v>
      </c>
      <c r="UUZ285" s="3">
        <v>93205</v>
      </c>
      <c r="UVA285" s="3">
        <v>93205</v>
      </c>
      <c r="UVB285" s="3">
        <v>93205</v>
      </c>
      <c r="UVC285" s="3">
        <v>93205</v>
      </c>
      <c r="UVD285" s="3">
        <v>93205</v>
      </c>
      <c r="UVE285" s="3">
        <v>93205</v>
      </c>
      <c r="UVF285" s="3">
        <v>93205</v>
      </c>
      <c r="UVG285" s="3">
        <v>93205</v>
      </c>
      <c r="UVH285" s="3">
        <v>93205</v>
      </c>
      <c r="UVI285" s="3">
        <v>93205</v>
      </c>
      <c r="UVJ285" s="3">
        <v>93205</v>
      </c>
      <c r="UVK285" s="3">
        <v>93205</v>
      </c>
      <c r="UVL285" s="3">
        <v>93205</v>
      </c>
      <c r="UVM285" s="3">
        <v>93205</v>
      </c>
      <c r="UVN285" s="3">
        <v>93205</v>
      </c>
      <c r="UVO285" s="3">
        <v>93205</v>
      </c>
      <c r="UVP285" s="3">
        <v>93205</v>
      </c>
      <c r="UVQ285" s="3">
        <v>93205</v>
      </c>
      <c r="UVR285" s="3">
        <v>93205</v>
      </c>
      <c r="UVS285" s="3">
        <v>93205</v>
      </c>
      <c r="UVT285" s="3">
        <v>93205</v>
      </c>
      <c r="UVU285" s="3">
        <v>93205</v>
      </c>
      <c r="UVV285" s="3">
        <v>93205</v>
      </c>
      <c r="UVW285" s="3">
        <v>93205</v>
      </c>
      <c r="UVX285" s="3">
        <v>93205</v>
      </c>
      <c r="UVY285" s="3">
        <v>93205</v>
      </c>
      <c r="UVZ285" s="3">
        <v>93205</v>
      </c>
      <c r="UWA285" s="3">
        <v>93205</v>
      </c>
      <c r="UWB285" s="3">
        <v>93205</v>
      </c>
      <c r="UWC285" s="3">
        <v>93205</v>
      </c>
      <c r="UWD285" s="3">
        <v>93205</v>
      </c>
      <c r="UWE285" s="3">
        <v>93205</v>
      </c>
      <c r="UWF285" s="3">
        <v>93205</v>
      </c>
      <c r="UWG285" s="3">
        <v>93205</v>
      </c>
      <c r="UWH285" s="3">
        <v>93205</v>
      </c>
      <c r="UWI285" s="3">
        <v>93205</v>
      </c>
      <c r="UWJ285" s="3">
        <v>93205</v>
      </c>
      <c r="UWK285" s="3">
        <v>93205</v>
      </c>
      <c r="UWL285" s="3">
        <v>93205</v>
      </c>
      <c r="UWM285" s="3">
        <v>93205</v>
      </c>
      <c r="UWN285" s="3">
        <v>93205</v>
      </c>
      <c r="UWO285" s="3">
        <v>93205</v>
      </c>
      <c r="UWP285" s="3">
        <v>93205</v>
      </c>
      <c r="UWQ285" s="3">
        <v>93205</v>
      </c>
      <c r="UWR285" s="3">
        <v>93205</v>
      </c>
      <c r="UWS285" s="3">
        <v>93205</v>
      </c>
      <c r="UWT285" s="3">
        <v>93205</v>
      </c>
      <c r="UWU285" s="3">
        <v>93205</v>
      </c>
      <c r="UWV285" s="3">
        <v>93205</v>
      </c>
      <c r="UWW285" s="3">
        <v>93205</v>
      </c>
      <c r="UWX285" s="3">
        <v>93205</v>
      </c>
      <c r="UWY285" s="3">
        <v>93205</v>
      </c>
      <c r="UWZ285" s="3">
        <v>93205</v>
      </c>
      <c r="UXA285" s="3">
        <v>93205</v>
      </c>
      <c r="UXB285" s="3">
        <v>93205</v>
      </c>
      <c r="UXC285" s="3">
        <v>93205</v>
      </c>
      <c r="UXD285" s="3">
        <v>93205</v>
      </c>
      <c r="UXE285" s="3">
        <v>93205</v>
      </c>
      <c r="UXF285" s="3">
        <v>93205</v>
      </c>
      <c r="UXG285" s="3">
        <v>93205</v>
      </c>
      <c r="UXH285" s="3">
        <v>93205</v>
      </c>
      <c r="UXI285" s="3">
        <v>93205</v>
      </c>
      <c r="UXJ285" s="3">
        <v>93205</v>
      </c>
      <c r="UXK285" s="3">
        <v>93205</v>
      </c>
      <c r="UXL285" s="3">
        <v>93205</v>
      </c>
      <c r="UXM285" s="3">
        <v>93205</v>
      </c>
      <c r="UXN285" s="3">
        <v>93205</v>
      </c>
      <c r="UXO285" s="3">
        <v>93205</v>
      </c>
      <c r="UXP285" s="3">
        <v>93205</v>
      </c>
      <c r="UXQ285" s="3">
        <v>93205</v>
      </c>
      <c r="UXR285" s="3">
        <v>93205</v>
      </c>
      <c r="UXS285" s="3">
        <v>93205</v>
      </c>
      <c r="UXT285" s="3">
        <v>93205</v>
      </c>
      <c r="UXU285" s="3">
        <v>93205</v>
      </c>
      <c r="UXV285" s="3">
        <v>93205</v>
      </c>
      <c r="UXW285" s="3">
        <v>93205</v>
      </c>
      <c r="UXX285" s="3">
        <v>93205</v>
      </c>
      <c r="UXY285" s="3">
        <v>93205</v>
      </c>
      <c r="UXZ285" s="3">
        <v>93205</v>
      </c>
      <c r="UYA285" s="3">
        <v>93205</v>
      </c>
      <c r="UYB285" s="3">
        <v>93205</v>
      </c>
      <c r="UYC285" s="3">
        <v>93205</v>
      </c>
      <c r="UYD285" s="3">
        <v>93205</v>
      </c>
      <c r="UYE285" s="3">
        <v>93205</v>
      </c>
      <c r="UYF285" s="3">
        <v>93205</v>
      </c>
      <c r="UYG285" s="3">
        <v>93205</v>
      </c>
      <c r="UYH285" s="3">
        <v>93205</v>
      </c>
      <c r="UYI285" s="3">
        <v>93205</v>
      </c>
      <c r="UYJ285" s="3">
        <v>93205</v>
      </c>
      <c r="UYK285" s="3">
        <v>93205</v>
      </c>
      <c r="UYL285" s="3">
        <v>93205</v>
      </c>
      <c r="UYM285" s="3">
        <v>93205</v>
      </c>
      <c r="UYN285" s="3">
        <v>93205</v>
      </c>
      <c r="UYO285" s="3">
        <v>93205</v>
      </c>
      <c r="UYP285" s="3">
        <v>93205</v>
      </c>
      <c r="UYQ285" s="3">
        <v>93205</v>
      </c>
      <c r="UYR285" s="3">
        <v>93205</v>
      </c>
      <c r="UYS285" s="3">
        <v>93205</v>
      </c>
      <c r="UYT285" s="3">
        <v>93205</v>
      </c>
      <c r="UYU285" s="3">
        <v>93205</v>
      </c>
      <c r="UYV285" s="3">
        <v>93205</v>
      </c>
      <c r="UYW285" s="3">
        <v>93205</v>
      </c>
      <c r="UYX285" s="3">
        <v>93205</v>
      </c>
      <c r="UYY285" s="3">
        <v>93205</v>
      </c>
      <c r="UYZ285" s="3">
        <v>93205</v>
      </c>
      <c r="UZA285" s="3">
        <v>93205</v>
      </c>
      <c r="UZB285" s="3">
        <v>93205</v>
      </c>
      <c r="UZC285" s="3">
        <v>93205</v>
      </c>
      <c r="UZD285" s="3">
        <v>93205</v>
      </c>
      <c r="UZE285" s="3">
        <v>93205</v>
      </c>
      <c r="UZF285" s="3">
        <v>93205</v>
      </c>
      <c r="UZG285" s="3">
        <v>93205</v>
      </c>
      <c r="UZH285" s="3">
        <v>93205</v>
      </c>
      <c r="UZI285" s="3">
        <v>93205</v>
      </c>
      <c r="UZJ285" s="3">
        <v>93205</v>
      </c>
      <c r="UZK285" s="3">
        <v>93205</v>
      </c>
      <c r="UZL285" s="3">
        <v>93205</v>
      </c>
      <c r="UZM285" s="3">
        <v>93205</v>
      </c>
      <c r="UZN285" s="3">
        <v>93205</v>
      </c>
      <c r="UZO285" s="3">
        <v>93205</v>
      </c>
      <c r="UZP285" s="3">
        <v>93205</v>
      </c>
      <c r="UZQ285" s="3">
        <v>93205</v>
      </c>
      <c r="UZR285" s="3">
        <v>93205</v>
      </c>
      <c r="UZS285" s="3">
        <v>93205</v>
      </c>
      <c r="UZT285" s="3">
        <v>93205</v>
      </c>
      <c r="UZU285" s="3">
        <v>93205</v>
      </c>
      <c r="UZV285" s="3">
        <v>93205</v>
      </c>
      <c r="UZW285" s="3">
        <v>93205</v>
      </c>
      <c r="UZX285" s="3">
        <v>93205</v>
      </c>
      <c r="UZY285" s="3">
        <v>93205</v>
      </c>
      <c r="UZZ285" s="3">
        <v>93205</v>
      </c>
      <c r="VAA285" s="3">
        <v>93205</v>
      </c>
      <c r="VAB285" s="3">
        <v>93205</v>
      </c>
      <c r="VAC285" s="3">
        <v>93205</v>
      </c>
      <c r="VAD285" s="3">
        <v>93205</v>
      </c>
      <c r="VAE285" s="3">
        <v>93205</v>
      </c>
      <c r="VAF285" s="3">
        <v>93205</v>
      </c>
      <c r="VAG285" s="3">
        <v>93205</v>
      </c>
      <c r="VAH285" s="3">
        <v>93205</v>
      </c>
      <c r="VAI285" s="3">
        <v>93205</v>
      </c>
      <c r="VAJ285" s="3">
        <v>93205</v>
      </c>
      <c r="VAK285" s="3">
        <v>93205</v>
      </c>
      <c r="VAL285" s="3">
        <v>93205</v>
      </c>
      <c r="VAM285" s="3">
        <v>93205</v>
      </c>
      <c r="VAN285" s="3">
        <v>93205</v>
      </c>
      <c r="VAO285" s="3">
        <v>93205</v>
      </c>
      <c r="VAP285" s="3">
        <v>93205</v>
      </c>
      <c r="VAQ285" s="3">
        <v>93205</v>
      </c>
      <c r="VAR285" s="3">
        <v>93205</v>
      </c>
      <c r="VAS285" s="3">
        <v>93205</v>
      </c>
      <c r="VAT285" s="3">
        <v>93205</v>
      </c>
      <c r="VAU285" s="3">
        <v>93205</v>
      </c>
      <c r="VAV285" s="3">
        <v>93205</v>
      </c>
      <c r="VAW285" s="3">
        <v>93205</v>
      </c>
      <c r="VAX285" s="3">
        <v>93205</v>
      </c>
      <c r="VAY285" s="3">
        <v>93205</v>
      </c>
      <c r="VAZ285" s="3">
        <v>93205</v>
      </c>
      <c r="VBA285" s="3">
        <v>93205</v>
      </c>
      <c r="VBB285" s="3">
        <v>93205</v>
      </c>
      <c r="VBC285" s="3">
        <v>93205</v>
      </c>
      <c r="VBD285" s="3">
        <v>93205</v>
      </c>
      <c r="VBE285" s="3">
        <v>93205</v>
      </c>
      <c r="VBF285" s="3">
        <v>93205</v>
      </c>
      <c r="VBG285" s="3">
        <v>93205</v>
      </c>
      <c r="VBH285" s="3">
        <v>93205</v>
      </c>
      <c r="VBI285" s="3">
        <v>93205</v>
      </c>
      <c r="VBJ285" s="3">
        <v>93205</v>
      </c>
      <c r="VBK285" s="3">
        <v>93205</v>
      </c>
      <c r="VBL285" s="3">
        <v>93205</v>
      </c>
      <c r="VBM285" s="3">
        <v>93205</v>
      </c>
      <c r="VBN285" s="3">
        <v>93205</v>
      </c>
      <c r="VBO285" s="3">
        <v>93205</v>
      </c>
      <c r="VBP285" s="3">
        <v>93205</v>
      </c>
      <c r="VBQ285" s="3">
        <v>93205</v>
      </c>
      <c r="VBR285" s="3">
        <v>93205</v>
      </c>
      <c r="VBS285" s="3">
        <v>93205</v>
      </c>
      <c r="VBT285" s="3">
        <v>93205</v>
      </c>
      <c r="VBU285" s="3">
        <v>93205</v>
      </c>
      <c r="VBV285" s="3">
        <v>93205</v>
      </c>
      <c r="VBW285" s="3">
        <v>93205</v>
      </c>
      <c r="VBX285" s="3">
        <v>93205</v>
      </c>
      <c r="VBY285" s="3">
        <v>93205</v>
      </c>
      <c r="VBZ285" s="3">
        <v>93205</v>
      </c>
      <c r="VCA285" s="3">
        <v>93205</v>
      </c>
      <c r="VCB285" s="3">
        <v>93205</v>
      </c>
      <c r="VCC285" s="3">
        <v>93205</v>
      </c>
      <c r="VCD285" s="3">
        <v>93205</v>
      </c>
      <c r="VCE285" s="3">
        <v>93205</v>
      </c>
      <c r="VCF285" s="3">
        <v>93205</v>
      </c>
      <c r="VCG285" s="3">
        <v>93205</v>
      </c>
      <c r="VCH285" s="3">
        <v>93205</v>
      </c>
      <c r="VCI285" s="3">
        <v>93205</v>
      </c>
      <c r="VCJ285" s="3">
        <v>93205</v>
      </c>
      <c r="VCK285" s="3">
        <v>93205</v>
      </c>
      <c r="VCL285" s="3">
        <v>93205</v>
      </c>
      <c r="VCM285" s="3">
        <v>93205</v>
      </c>
      <c r="VCN285" s="3">
        <v>93205</v>
      </c>
      <c r="VCO285" s="3">
        <v>93205</v>
      </c>
      <c r="VCP285" s="3">
        <v>93205</v>
      </c>
      <c r="VCQ285" s="3">
        <v>93205</v>
      </c>
      <c r="VCR285" s="3">
        <v>93205</v>
      </c>
      <c r="VCS285" s="3">
        <v>93205</v>
      </c>
      <c r="VCT285" s="3">
        <v>93205</v>
      </c>
      <c r="VCU285" s="3">
        <v>93205</v>
      </c>
      <c r="VCV285" s="3">
        <v>93205</v>
      </c>
      <c r="VCW285" s="3">
        <v>93205</v>
      </c>
      <c r="VCX285" s="3">
        <v>93205</v>
      </c>
      <c r="VCY285" s="3">
        <v>93205</v>
      </c>
      <c r="VCZ285" s="3">
        <v>93205</v>
      </c>
      <c r="VDA285" s="3">
        <v>93205</v>
      </c>
      <c r="VDB285" s="3">
        <v>93205</v>
      </c>
      <c r="VDC285" s="3">
        <v>93205</v>
      </c>
      <c r="VDD285" s="3">
        <v>93205</v>
      </c>
      <c r="VDE285" s="3">
        <v>93205</v>
      </c>
      <c r="VDF285" s="3">
        <v>93205</v>
      </c>
      <c r="VDG285" s="3">
        <v>93205</v>
      </c>
      <c r="VDH285" s="3">
        <v>93205</v>
      </c>
      <c r="VDI285" s="3">
        <v>93205</v>
      </c>
      <c r="VDJ285" s="3">
        <v>93205</v>
      </c>
      <c r="VDK285" s="3">
        <v>93205</v>
      </c>
      <c r="VDL285" s="3">
        <v>93205</v>
      </c>
      <c r="VDM285" s="3">
        <v>93205</v>
      </c>
      <c r="VDN285" s="3">
        <v>93205</v>
      </c>
      <c r="VDO285" s="3">
        <v>93205</v>
      </c>
      <c r="VDP285" s="3">
        <v>93205</v>
      </c>
      <c r="VDQ285" s="3">
        <v>93205</v>
      </c>
      <c r="VDR285" s="3">
        <v>93205</v>
      </c>
      <c r="VDS285" s="3">
        <v>93205</v>
      </c>
      <c r="VDT285" s="3">
        <v>93205</v>
      </c>
      <c r="VDU285" s="3">
        <v>93205</v>
      </c>
      <c r="VDV285" s="3">
        <v>93205</v>
      </c>
      <c r="VDW285" s="3">
        <v>93205</v>
      </c>
      <c r="VDX285" s="3">
        <v>93205</v>
      </c>
      <c r="VDY285" s="3">
        <v>93205</v>
      </c>
      <c r="VDZ285" s="3">
        <v>93205</v>
      </c>
      <c r="VEA285" s="3">
        <v>93205</v>
      </c>
      <c r="VEB285" s="3">
        <v>93205</v>
      </c>
      <c r="VEC285" s="3">
        <v>93205</v>
      </c>
      <c r="VED285" s="3">
        <v>93205</v>
      </c>
      <c r="VEE285" s="3">
        <v>93205</v>
      </c>
      <c r="VEF285" s="3">
        <v>93205</v>
      </c>
      <c r="VEG285" s="3">
        <v>93205</v>
      </c>
      <c r="VEH285" s="3">
        <v>93205</v>
      </c>
      <c r="VEI285" s="3">
        <v>93205</v>
      </c>
      <c r="VEJ285" s="3">
        <v>93205</v>
      </c>
      <c r="VEK285" s="3">
        <v>93205</v>
      </c>
      <c r="VEL285" s="3">
        <v>93205</v>
      </c>
      <c r="VEM285" s="3">
        <v>93205</v>
      </c>
      <c r="VEN285" s="3">
        <v>93205</v>
      </c>
      <c r="VEO285" s="3">
        <v>93205</v>
      </c>
      <c r="VEP285" s="3">
        <v>93205</v>
      </c>
      <c r="VEQ285" s="3">
        <v>93205</v>
      </c>
      <c r="VER285" s="3">
        <v>93205</v>
      </c>
      <c r="VES285" s="3">
        <v>93205</v>
      </c>
      <c r="VET285" s="3">
        <v>93205</v>
      </c>
      <c r="VEU285" s="3">
        <v>93205</v>
      </c>
      <c r="VEV285" s="3">
        <v>93205</v>
      </c>
      <c r="VEW285" s="3">
        <v>93205</v>
      </c>
      <c r="VEX285" s="3">
        <v>93205</v>
      </c>
      <c r="VEY285" s="3">
        <v>93205</v>
      </c>
      <c r="VEZ285" s="3">
        <v>93205</v>
      </c>
      <c r="VFA285" s="3">
        <v>93205</v>
      </c>
      <c r="VFB285" s="3">
        <v>93205</v>
      </c>
      <c r="VFC285" s="3">
        <v>93205</v>
      </c>
      <c r="VFD285" s="3">
        <v>93205</v>
      </c>
      <c r="VFE285" s="3">
        <v>93205</v>
      </c>
      <c r="VFF285" s="3">
        <v>93205</v>
      </c>
      <c r="VFG285" s="3">
        <v>93205</v>
      </c>
      <c r="VFH285" s="3">
        <v>93205</v>
      </c>
      <c r="VFI285" s="3">
        <v>93205</v>
      </c>
      <c r="VFJ285" s="3">
        <v>93205</v>
      </c>
      <c r="VFK285" s="3">
        <v>93205</v>
      </c>
      <c r="VFL285" s="3">
        <v>93205</v>
      </c>
      <c r="VFM285" s="3">
        <v>93205</v>
      </c>
      <c r="VFN285" s="3">
        <v>93205</v>
      </c>
      <c r="VFO285" s="3">
        <v>93205</v>
      </c>
      <c r="VFP285" s="3">
        <v>93205</v>
      </c>
      <c r="VFQ285" s="3">
        <v>93205</v>
      </c>
      <c r="VFR285" s="3">
        <v>93205</v>
      </c>
      <c r="VFS285" s="3">
        <v>93205</v>
      </c>
      <c r="VFT285" s="3">
        <v>93205</v>
      </c>
      <c r="VFU285" s="3">
        <v>93205</v>
      </c>
      <c r="VFV285" s="3">
        <v>93205</v>
      </c>
      <c r="VFW285" s="3">
        <v>93205</v>
      </c>
      <c r="VFX285" s="3">
        <v>93205</v>
      </c>
      <c r="VFY285" s="3">
        <v>93205</v>
      </c>
      <c r="VFZ285" s="3">
        <v>93205</v>
      </c>
      <c r="VGA285" s="3">
        <v>93205</v>
      </c>
      <c r="VGB285" s="3">
        <v>93205</v>
      </c>
      <c r="VGC285" s="3">
        <v>93205</v>
      </c>
      <c r="VGD285" s="3">
        <v>93205</v>
      </c>
      <c r="VGE285" s="3">
        <v>93205</v>
      </c>
      <c r="VGF285" s="3">
        <v>93205</v>
      </c>
      <c r="VGG285" s="3">
        <v>93205</v>
      </c>
      <c r="VGH285" s="3">
        <v>93205</v>
      </c>
      <c r="VGI285" s="3">
        <v>93205</v>
      </c>
      <c r="VGJ285" s="3">
        <v>93205</v>
      </c>
      <c r="VGK285" s="3">
        <v>93205</v>
      </c>
      <c r="VGL285" s="3">
        <v>93205</v>
      </c>
      <c r="VGM285" s="3">
        <v>93205</v>
      </c>
      <c r="VGN285" s="3">
        <v>93205</v>
      </c>
      <c r="VGO285" s="3">
        <v>93205</v>
      </c>
      <c r="VGP285" s="3">
        <v>93205</v>
      </c>
      <c r="VGQ285" s="3">
        <v>93205</v>
      </c>
      <c r="VGR285" s="3">
        <v>93205</v>
      </c>
      <c r="VGS285" s="3">
        <v>93205</v>
      </c>
      <c r="VGT285" s="3">
        <v>93205</v>
      </c>
      <c r="VGU285" s="3">
        <v>93205</v>
      </c>
      <c r="VGV285" s="3">
        <v>93205</v>
      </c>
      <c r="VGW285" s="3">
        <v>93205</v>
      </c>
      <c r="VGX285" s="3">
        <v>93205</v>
      </c>
      <c r="VGY285" s="3">
        <v>93205</v>
      </c>
      <c r="VGZ285" s="3">
        <v>93205</v>
      </c>
      <c r="VHA285" s="3">
        <v>93205</v>
      </c>
      <c r="VHB285" s="3">
        <v>93205</v>
      </c>
      <c r="VHC285" s="3">
        <v>93205</v>
      </c>
      <c r="VHD285" s="3">
        <v>93205</v>
      </c>
      <c r="VHE285" s="3">
        <v>93205</v>
      </c>
      <c r="VHF285" s="3">
        <v>93205</v>
      </c>
      <c r="VHG285" s="3">
        <v>93205</v>
      </c>
      <c r="VHH285" s="3">
        <v>93205</v>
      </c>
      <c r="VHI285" s="3">
        <v>93205</v>
      </c>
      <c r="VHJ285" s="3">
        <v>93205</v>
      </c>
      <c r="VHK285" s="3">
        <v>93205</v>
      </c>
      <c r="VHL285" s="3">
        <v>93205</v>
      </c>
      <c r="VHM285" s="3">
        <v>93205</v>
      </c>
      <c r="VHN285" s="3">
        <v>93205</v>
      </c>
      <c r="VHO285" s="3">
        <v>93205</v>
      </c>
      <c r="VHP285" s="3">
        <v>93205</v>
      </c>
      <c r="VHQ285" s="3">
        <v>93205</v>
      </c>
      <c r="VHR285" s="3">
        <v>93205</v>
      </c>
      <c r="VHS285" s="3">
        <v>93205</v>
      </c>
      <c r="VHT285" s="3">
        <v>93205</v>
      </c>
      <c r="VHU285" s="3">
        <v>93205</v>
      </c>
      <c r="VHV285" s="3">
        <v>93205</v>
      </c>
      <c r="VHW285" s="3">
        <v>93205</v>
      </c>
      <c r="VHX285" s="3">
        <v>93205</v>
      </c>
      <c r="VHY285" s="3">
        <v>93205</v>
      </c>
      <c r="VHZ285" s="3">
        <v>93205</v>
      </c>
      <c r="VIA285" s="3">
        <v>93205</v>
      </c>
      <c r="VIB285" s="3">
        <v>93205</v>
      </c>
      <c r="VIC285" s="3">
        <v>93205</v>
      </c>
      <c r="VID285" s="3">
        <v>93205</v>
      </c>
      <c r="VIE285" s="3">
        <v>93205</v>
      </c>
      <c r="VIF285" s="3">
        <v>93205</v>
      </c>
      <c r="VIG285" s="3">
        <v>93205</v>
      </c>
      <c r="VIH285" s="3">
        <v>93205</v>
      </c>
      <c r="VII285" s="3">
        <v>93205</v>
      </c>
      <c r="VIJ285" s="3">
        <v>93205</v>
      </c>
      <c r="VIK285" s="3">
        <v>93205</v>
      </c>
      <c r="VIL285" s="3">
        <v>93205</v>
      </c>
      <c r="VIM285" s="3">
        <v>93205</v>
      </c>
      <c r="VIN285" s="3">
        <v>93205</v>
      </c>
      <c r="VIO285" s="3">
        <v>93205</v>
      </c>
      <c r="VIP285" s="3">
        <v>93205</v>
      </c>
      <c r="VIQ285" s="3">
        <v>93205</v>
      </c>
      <c r="VIR285" s="3">
        <v>93205</v>
      </c>
      <c r="VIS285" s="3">
        <v>93205</v>
      </c>
      <c r="VIT285" s="3">
        <v>93205</v>
      </c>
      <c r="VIU285" s="3">
        <v>93205</v>
      </c>
      <c r="VIV285" s="3">
        <v>93205</v>
      </c>
      <c r="VIW285" s="3">
        <v>93205</v>
      </c>
      <c r="VIX285" s="3">
        <v>93205</v>
      </c>
      <c r="VIY285" s="3">
        <v>93205</v>
      </c>
      <c r="VIZ285" s="3">
        <v>93205</v>
      </c>
      <c r="VJA285" s="3">
        <v>93205</v>
      </c>
      <c r="VJB285" s="3">
        <v>93205</v>
      </c>
      <c r="VJC285" s="3">
        <v>93205</v>
      </c>
      <c r="VJD285" s="3">
        <v>93205</v>
      </c>
      <c r="VJE285" s="3">
        <v>93205</v>
      </c>
      <c r="VJF285" s="3">
        <v>93205</v>
      </c>
      <c r="VJG285" s="3">
        <v>93205</v>
      </c>
      <c r="VJH285" s="3">
        <v>93205</v>
      </c>
      <c r="VJI285" s="3">
        <v>93205</v>
      </c>
      <c r="VJJ285" s="3">
        <v>93205</v>
      </c>
      <c r="VJK285" s="3">
        <v>93205</v>
      </c>
      <c r="VJL285" s="3">
        <v>93205</v>
      </c>
      <c r="VJM285" s="3">
        <v>93205</v>
      </c>
      <c r="VJN285" s="3">
        <v>93205</v>
      </c>
      <c r="VJO285" s="3">
        <v>93205</v>
      </c>
      <c r="VJP285" s="3">
        <v>93205</v>
      </c>
      <c r="VJQ285" s="3">
        <v>93205</v>
      </c>
      <c r="VJR285" s="3">
        <v>93205</v>
      </c>
      <c r="VJS285" s="3">
        <v>93205</v>
      </c>
      <c r="VJT285" s="3">
        <v>93205</v>
      </c>
      <c r="VJU285" s="3">
        <v>93205</v>
      </c>
      <c r="VJV285" s="3">
        <v>93205</v>
      </c>
      <c r="VJW285" s="3">
        <v>93205</v>
      </c>
      <c r="VJX285" s="3">
        <v>93205</v>
      </c>
      <c r="VJY285" s="3">
        <v>93205</v>
      </c>
      <c r="VJZ285" s="3">
        <v>93205</v>
      </c>
      <c r="VKA285" s="3">
        <v>93205</v>
      </c>
      <c r="VKB285" s="3">
        <v>93205</v>
      </c>
      <c r="VKC285" s="3">
        <v>93205</v>
      </c>
      <c r="VKD285" s="3">
        <v>93205</v>
      </c>
      <c r="VKE285" s="3">
        <v>93205</v>
      </c>
      <c r="VKF285" s="3">
        <v>93205</v>
      </c>
      <c r="VKG285" s="3">
        <v>93205</v>
      </c>
      <c r="VKH285" s="3">
        <v>93205</v>
      </c>
      <c r="VKI285" s="3">
        <v>93205</v>
      </c>
      <c r="VKJ285" s="3">
        <v>93205</v>
      </c>
      <c r="VKK285" s="3">
        <v>93205</v>
      </c>
      <c r="VKL285" s="3">
        <v>93205</v>
      </c>
      <c r="VKM285" s="3">
        <v>93205</v>
      </c>
      <c r="VKN285" s="3">
        <v>93205</v>
      </c>
      <c r="VKO285" s="3">
        <v>93205</v>
      </c>
      <c r="VKP285" s="3">
        <v>93205</v>
      </c>
      <c r="VKQ285" s="3">
        <v>93205</v>
      </c>
      <c r="VKR285" s="3">
        <v>93205</v>
      </c>
      <c r="VKS285" s="3">
        <v>93205</v>
      </c>
      <c r="VKT285" s="3">
        <v>93205</v>
      </c>
      <c r="VKU285" s="3">
        <v>93205</v>
      </c>
      <c r="VKV285" s="3">
        <v>93205</v>
      </c>
      <c r="VKW285" s="3">
        <v>93205</v>
      </c>
      <c r="VKX285" s="3">
        <v>93205</v>
      </c>
      <c r="VKY285" s="3">
        <v>93205</v>
      </c>
      <c r="VKZ285" s="3">
        <v>93205</v>
      </c>
      <c r="VLA285" s="3">
        <v>93205</v>
      </c>
      <c r="VLB285" s="3">
        <v>93205</v>
      </c>
      <c r="VLC285" s="3">
        <v>93205</v>
      </c>
      <c r="VLD285" s="3">
        <v>93205</v>
      </c>
      <c r="VLE285" s="3">
        <v>93205</v>
      </c>
      <c r="VLF285" s="3">
        <v>93205</v>
      </c>
      <c r="VLG285" s="3">
        <v>93205</v>
      </c>
      <c r="VLH285" s="3">
        <v>93205</v>
      </c>
      <c r="VLI285" s="3">
        <v>93205</v>
      </c>
      <c r="VLJ285" s="3">
        <v>93205</v>
      </c>
      <c r="VLK285" s="3">
        <v>93205</v>
      </c>
      <c r="VLL285" s="3">
        <v>93205</v>
      </c>
      <c r="VLM285" s="3">
        <v>93205</v>
      </c>
      <c r="VLN285" s="3">
        <v>93205</v>
      </c>
      <c r="VLO285" s="3">
        <v>93205</v>
      </c>
      <c r="VLP285" s="3">
        <v>93205</v>
      </c>
      <c r="VLQ285" s="3">
        <v>93205</v>
      </c>
      <c r="VLR285" s="3">
        <v>93205</v>
      </c>
      <c r="VLS285" s="3">
        <v>93205</v>
      </c>
      <c r="VLT285" s="3">
        <v>93205</v>
      </c>
      <c r="VLU285" s="3">
        <v>93205</v>
      </c>
      <c r="VLV285" s="3">
        <v>93205</v>
      </c>
      <c r="VLW285" s="3">
        <v>93205</v>
      </c>
      <c r="VLX285" s="3">
        <v>93205</v>
      </c>
      <c r="VLY285" s="3">
        <v>93205</v>
      </c>
      <c r="VLZ285" s="3">
        <v>93205</v>
      </c>
      <c r="VMA285" s="3">
        <v>93205</v>
      </c>
      <c r="VMB285" s="3">
        <v>93205</v>
      </c>
      <c r="VMC285" s="3">
        <v>93205</v>
      </c>
      <c r="VMD285" s="3">
        <v>93205</v>
      </c>
      <c r="VME285" s="3">
        <v>93205</v>
      </c>
      <c r="VMF285" s="3">
        <v>93205</v>
      </c>
      <c r="VMG285" s="3">
        <v>93205</v>
      </c>
      <c r="VMH285" s="3">
        <v>93205</v>
      </c>
      <c r="VMI285" s="3">
        <v>93205</v>
      </c>
      <c r="VMJ285" s="3">
        <v>93205</v>
      </c>
      <c r="VMK285" s="3">
        <v>93205</v>
      </c>
      <c r="VML285" s="3">
        <v>93205</v>
      </c>
      <c r="VMM285" s="3">
        <v>93205</v>
      </c>
      <c r="VMN285" s="3">
        <v>93205</v>
      </c>
      <c r="VMO285" s="3">
        <v>93205</v>
      </c>
      <c r="VMP285" s="3">
        <v>93205</v>
      </c>
      <c r="VMQ285" s="3">
        <v>93205</v>
      </c>
      <c r="VMR285" s="3">
        <v>93205</v>
      </c>
      <c r="VMS285" s="3">
        <v>93205</v>
      </c>
      <c r="VMT285" s="3">
        <v>93205</v>
      </c>
      <c r="VMU285" s="3">
        <v>93205</v>
      </c>
      <c r="VMV285" s="3">
        <v>93205</v>
      </c>
      <c r="VMW285" s="3">
        <v>93205</v>
      </c>
      <c r="VMX285" s="3">
        <v>93205</v>
      </c>
      <c r="VMY285" s="3">
        <v>93205</v>
      </c>
      <c r="VMZ285" s="3">
        <v>93205</v>
      </c>
      <c r="VNA285" s="3">
        <v>93205</v>
      </c>
      <c r="VNB285" s="3">
        <v>93205</v>
      </c>
      <c r="VNC285" s="3">
        <v>93205</v>
      </c>
      <c r="VND285" s="3">
        <v>93205</v>
      </c>
      <c r="VNE285" s="3">
        <v>93205</v>
      </c>
      <c r="VNF285" s="3">
        <v>93205</v>
      </c>
      <c r="VNG285" s="3">
        <v>93205</v>
      </c>
      <c r="VNH285" s="3">
        <v>93205</v>
      </c>
      <c r="VNI285" s="3">
        <v>93205</v>
      </c>
      <c r="VNJ285" s="3">
        <v>93205</v>
      </c>
      <c r="VNK285" s="3">
        <v>93205</v>
      </c>
      <c r="VNL285" s="3">
        <v>93205</v>
      </c>
      <c r="VNM285" s="3">
        <v>93205</v>
      </c>
      <c r="VNN285" s="3">
        <v>93205</v>
      </c>
      <c r="VNO285" s="3">
        <v>93205</v>
      </c>
      <c r="VNP285" s="3">
        <v>93205</v>
      </c>
      <c r="VNQ285" s="3">
        <v>93205</v>
      </c>
      <c r="VNR285" s="3">
        <v>93205</v>
      </c>
      <c r="VNS285" s="3">
        <v>93205</v>
      </c>
      <c r="VNT285" s="3">
        <v>93205</v>
      </c>
      <c r="VNU285" s="3">
        <v>93205</v>
      </c>
      <c r="VNV285" s="3">
        <v>93205</v>
      </c>
      <c r="VNW285" s="3">
        <v>93205</v>
      </c>
      <c r="VNX285" s="3">
        <v>93205</v>
      </c>
      <c r="VNY285" s="3">
        <v>93205</v>
      </c>
      <c r="VNZ285" s="3">
        <v>93205</v>
      </c>
      <c r="VOA285" s="3">
        <v>93205</v>
      </c>
      <c r="VOB285" s="3">
        <v>93205</v>
      </c>
      <c r="VOC285" s="3">
        <v>93205</v>
      </c>
      <c r="VOD285" s="3">
        <v>93205</v>
      </c>
      <c r="VOE285" s="3">
        <v>93205</v>
      </c>
      <c r="VOF285" s="3">
        <v>93205</v>
      </c>
      <c r="VOG285" s="3">
        <v>93205</v>
      </c>
      <c r="VOH285" s="3">
        <v>93205</v>
      </c>
      <c r="VOI285" s="3">
        <v>93205</v>
      </c>
      <c r="VOJ285" s="3">
        <v>93205</v>
      </c>
      <c r="VOK285" s="3">
        <v>93205</v>
      </c>
      <c r="VOL285" s="3">
        <v>93205</v>
      </c>
      <c r="VOM285" s="3">
        <v>93205</v>
      </c>
      <c r="VON285" s="3">
        <v>93205</v>
      </c>
      <c r="VOO285" s="3">
        <v>93205</v>
      </c>
      <c r="VOP285" s="3">
        <v>93205</v>
      </c>
      <c r="VOQ285" s="3">
        <v>93205</v>
      </c>
      <c r="VOR285" s="3">
        <v>93205</v>
      </c>
      <c r="VOS285" s="3">
        <v>93205</v>
      </c>
      <c r="VOT285" s="3">
        <v>93205</v>
      </c>
      <c r="VOU285" s="3">
        <v>93205</v>
      </c>
      <c r="VOV285" s="3">
        <v>93205</v>
      </c>
      <c r="VOW285" s="3">
        <v>93205</v>
      </c>
      <c r="VOX285" s="3">
        <v>93205</v>
      </c>
      <c r="VOY285" s="3">
        <v>93205</v>
      </c>
      <c r="VOZ285" s="3">
        <v>93205</v>
      </c>
      <c r="VPA285" s="3">
        <v>93205</v>
      </c>
      <c r="VPB285" s="3">
        <v>93205</v>
      </c>
      <c r="VPC285" s="3">
        <v>93205</v>
      </c>
      <c r="VPD285" s="3">
        <v>93205</v>
      </c>
      <c r="VPE285" s="3">
        <v>93205</v>
      </c>
      <c r="VPF285" s="3">
        <v>93205</v>
      </c>
      <c r="VPG285" s="3">
        <v>93205</v>
      </c>
      <c r="VPH285" s="3">
        <v>93205</v>
      </c>
      <c r="VPI285" s="3">
        <v>93205</v>
      </c>
      <c r="VPJ285" s="3">
        <v>93205</v>
      </c>
      <c r="VPK285" s="3">
        <v>93205</v>
      </c>
      <c r="VPL285" s="3">
        <v>93205</v>
      </c>
      <c r="VPM285" s="3">
        <v>93205</v>
      </c>
      <c r="VPN285" s="3">
        <v>93205</v>
      </c>
      <c r="VPO285" s="3">
        <v>93205</v>
      </c>
      <c r="VPP285" s="3">
        <v>93205</v>
      </c>
      <c r="VPQ285" s="3">
        <v>93205</v>
      </c>
      <c r="VPR285" s="3">
        <v>93205</v>
      </c>
      <c r="VPS285" s="3">
        <v>93205</v>
      </c>
      <c r="VPT285" s="3">
        <v>93205</v>
      </c>
      <c r="VPU285" s="3">
        <v>93205</v>
      </c>
      <c r="VPV285" s="3">
        <v>93205</v>
      </c>
      <c r="VPW285" s="3">
        <v>93205</v>
      </c>
      <c r="VPX285" s="3">
        <v>93205</v>
      </c>
      <c r="VPY285" s="3">
        <v>93205</v>
      </c>
      <c r="VPZ285" s="3">
        <v>93205</v>
      </c>
      <c r="VQA285" s="3">
        <v>93205</v>
      </c>
      <c r="VQB285" s="3">
        <v>93205</v>
      </c>
      <c r="VQC285" s="3">
        <v>93205</v>
      </c>
      <c r="VQD285" s="3">
        <v>93205</v>
      </c>
      <c r="VQE285" s="3">
        <v>93205</v>
      </c>
      <c r="VQF285" s="3">
        <v>93205</v>
      </c>
      <c r="VQG285" s="3">
        <v>93205</v>
      </c>
      <c r="VQH285" s="3">
        <v>93205</v>
      </c>
      <c r="VQI285" s="3">
        <v>93205</v>
      </c>
      <c r="VQJ285" s="3">
        <v>93205</v>
      </c>
      <c r="VQK285" s="3">
        <v>93205</v>
      </c>
      <c r="VQL285" s="3">
        <v>93205</v>
      </c>
      <c r="VQM285" s="3">
        <v>93205</v>
      </c>
      <c r="VQN285" s="3">
        <v>93205</v>
      </c>
      <c r="VQO285" s="3">
        <v>93205</v>
      </c>
      <c r="VQP285" s="3">
        <v>93205</v>
      </c>
      <c r="VQQ285" s="3">
        <v>93205</v>
      </c>
      <c r="VQR285" s="3">
        <v>93205</v>
      </c>
      <c r="VQS285" s="3">
        <v>93205</v>
      </c>
      <c r="VQT285" s="3">
        <v>93205</v>
      </c>
      <c r="VQU285" s="3">
        <v>93205</v>
      </c>
      <c r="VQV285" s="3">
        <v>93205</v>
      </c>
      <c r="VQW285" s="3">
        <v>93205</v>
      </c>
      <c r="VQX285" s="3">
        <v>93205</v>
      </c>
      <c r="VQY285" s="3">
        <v>93205</v>
      </c>
      <c r="VQZ285" s="3">
        <v>93205</v>
      </c>
      <c r="VRA285" s="3">
        <v>93205</v>
      </c>
      <c r="VRB285" s="3">
        <v>93205</v>
      </c>
      <c r="VRC285" s="3">
        <v>93205</v>
      </c>
      <c r="VRD285" s="3">
        <v>93205</v>
      </c>
      <c r="VRE285" s="3">
        <v>93205</v>
      </c>
      <c r="VRF285" s="3">
        <v>93205</v>
      </c>
      <c r="VRG285" s="3">
        <v>93205</v>
      </c>
      <c r="VRH285" s="3">
        <v>93205</v>
      </c>
      <c r="VRI285" s="3">
        <v>93205</v>
      </c>
      <c r="VRJ285" s="3">
        <v>93205</v>
      </c>
      <c r="VRK285" s="3">
        <v>93205</v>
      </c>
      <c r="VRL285" s="3">
        <v>93205</v>
      </c>
      <c r="VRM285" s="3">
        <v>93205</v>
      </c>
      <c r="VRN285" s="3">
        <v>93205</v>
      </c>
      <c r="VRO285" s="3">
        <v>93205</v>
      </c>
      <c r="VRP285" s="3">
        <v>93205</v>
      </c>
      <c r="VRQ285" s="3">
        <v>93205</v>
      </c>
      <c r="VRR285" s="3">
        <v>93205</v>
      </c>
      <c r="VRS285" s="3">
        <v>93205</v>
      </c>
      <c r="VRT285" s="3">
        <v>93205</v>
      </c>
      <c r="VRU285" s="3">
        <v>93205</v>
      </c>
      <c r="VRV285" s="3">
        <v>93205</v>
      </c>
      <c r="VRW285" s="3">
        <v>93205</v>
      </c>
      <c r="VRX285" s="3">
        <v>93205</v>
      </c>
      <c r="VRY285" s="3">
        <v>93205</v>
      </c>
      <c r="VRZ285" s="3">
        <v>93205</v>
      </c>
      <c r="VSA285" s="3">
        <v>93205</v>
      </c>
      <c r="VSB285" s="3">
        <v>93205</v>
      </c>
      <c r="VSC285" s="3">
        <v>93205</v>
      </c>
      <c r="VSD285" s="3">
        <v>93205</v>
      </c>
      <c r="VSE285" s="3">
        <v>93205</v>
      </c>
      <c r="VSF285" s="3">
        <v>93205</v>
      </c>
      <c r="VSG285" s="3">
        <v>93205</v>
      </c>
      <c r="VSH285" s="3">
        <v>93205</v>
      </c>
      <c r="VSI285" s="3">
        <v>93205</v>
      </c>
      <c r="VSJ285" s="3">
        <v>93205</v>
      </c>
      <c r="VSK285" s="3">
        <v>93205</v>
      </c>
      <c r="VSL285" s="3">
        <v>93205</v>
      </c>
      <c r="VSM285" s="3">
        <v>93205</v>
      </c>
      <c r="VSN285" s="3">
        <v>93205</v>
      </c>
      <c r="VSO285" s="3">
        <v>93205</v>
      </c>
      <c r="VSP285" s="3">
        <v>93205</v>
      </c>
      <c r="VSQ285" s="3">
        <v>93205</v>
      </c>
      <c r="VSR285" s="3">
        <v>93205</v>
      </c>
      <c r="VSS285" s="3">
        <v>93205</v>
      </c>
      <c r="VST285" s="3">
        <v>93205</v>
      </c>
      <c r="VSU285" s="3">
        <v>93205</v>
      </c>
      <c r="VSV285" s="3">
        <v>93205</v>
      </c>
      <c r="VSW285" s="3">
        <v>93205</v>
      </c>
      <c r="VSX285" s="3">
        <v>93205</v>
      </c>
      <c r="VSY285" s="3">
        <v>93205</v>
      </c>
      <c r="VSZ285" s="3">
        <v>93205</v>
      </c>
      <c r="VTA285" s="3">
        <v>93205</v>
      </c>
      <c r="VTB285" s="3">
        <v>93205</v>
      </c>
      <c r="VTC285" s="3">
        <v>93205</v>
      </c>
      <c r="VTD285" s="3">
        <v>93205</v>
      </c>
      <c r="VTE285" s="3">
        <v>93205</v>
      </c>
      <c r="VTF285" s="3">
        <v>93205</v>
      </c>
      <c r="VTG285" s="3">
        <v>93205</v>
      </c>
      <c r="VTH285" s="3">
        <v>93205</v>
      </c>
      <c r="VTI285" s="3">
        <v>93205</v>
      </c>
      <c r="VTJ285" s="3">
        <v>93205</v>
      </c>
      <c r="VTK285" s="3">
        <v>93205</v>
      </c>
      <c r="VTL285" s="3">
        <v>93205</v>
      </c>
      <c r="VTM285" s="3">
        <v>93205</v>
      </c>
      <c r="VTN285" s="3">
        <v>93205</v>
      </c>
      <c r="VTO285" s="3">
        <v>93205</v>
      </c>
      <c r="VTP285" s="3">
        <v>93205</v>
      </c>
      <c r="VTQ285" s="3">
        <v>93205</v>
      </c>
      <c r="VTR285" s="3">
        <v>93205</v>
      </c>
      <c r="VTS285" s="3">
        <v>93205</v>
      </c>
      <c r="VTT285" s="3">
        <v>93205</v>
      </c>
      <c r="VTU285" s="3">
        <v>93205</v>
      </c>
      <c r="VTV285" s="3">
        <v>93205</v>
      </c>
      <c r="VTW285" s="3">
        <v>93205</v>
      </c>
      <c r="VTX285" s="3">
        <v>93205</v>
      </c>
      <c r="VTY285" s="3">
        <v>93205</v>
      </c>
      <c r="VTZ285" s="3">
        <v>93205</v>
      </c>
      <c r="VUA285" s="3">
        <v>93205</v>
      </c>
      <c r="VUB285" s="3">
        <v>93205</v>
      </c>
      <c r="VUC285" s="3">
        <v>93205</v>
      </c>
      <c r="VUD285" s="3">
        <v>93205</v>
      </c>
      <c r="VUE285" s="3">
        <v>93205</v>
      </c>
      <c r="VUF285" s="3">
        <v>93205</v>
      </c>
      <c r="VUG285" s="3">
        <v>93205</v>
      </c>
      <c r="VUH285" s="3">
        <v>93205</v>
      </c>
      <c r="VUI285" s="3">
        <v>93205</v>
      </c>
      <c r="VUJ285" s="3">
        <v>93205</v>
      </c>
      <c r="VUK285" s="3">
        <v>93205</v>
      </c>
      <c r="VUL285" s="3">
        <v>93205</v>
      </c>
      <c r="VUM285" s="3">
        <v>93205</v>
      </c>
      <c r="VUN285" s="3">
        <v>93205</v>
      </c>
      <c r="VUO285" s="3">
        <v>93205</v>
      </c>
      <c r="VUP285" s="3">
        <v>93205</v>
      </c>
      <c r="VUQ285" s="3">
        <v>93205</v>
      </c>
      <c r="VUR285" s="3">
        <v>93205</v>
      </c>
      <c r="VUS285" s="3">
        <v>93205</v>
      </c>
      <c r="VUT285" s="3">
        <v>93205</v>
      </c>
      <c r="VUU285" s="3">
        <v>93205</v>
      </c>
      <c r="VUV285" s="3">
        <v>93205</v>
      </c>
      <c r="VUW285" s="3">
        <v>93205</v>
      </c>
      <c r="VUX285" s="3">
        <v>93205</v>
      </c>
      <c r="VUY285" s="3">
        <v>93205</v>
      </c>
      <c r="VUZ285" s="3">
        <v>93205</v>
      </c>
      <c r="VVA285" s="3">
        <v>93205</v>
      </c>
      <c r="VVB285" s="3">
        <v>93205</v>
      </c>
      <c r="VVC285" s="3">
        <v>93205</v>
      </c>
      <c r="VVD285" s="3">
        <v>93205</v>
      </c>
      <c r="VVE285" s="3">
        <v>93205</v>
      </c>
      <c r="VVF285" s="3">
        <v>93205</v>
      </c>
      <c r="VVG285" s="3">
        <v>93205</v>
      </c>
      <c r="VVH285" s="3">
        <v>93205</v>
      </c>
      <c r="VVI285" s="3">
        <v>93205</v>
      </c>
      <c r="VVJ285" s="3">
        <v>93205</v>
      </c>
      <c r="VVK285" s="3">
        <v>93205</v>
      </c>
      <c r="VVL285" s="3">
        <v>93205</v>
      </c>
      <c r="VVM285" s="3">
        <v>93205</v>
      </c>
      <c r="VVN285" s="3">
        <v>93205</v>
      </c>
      <c r="VVO285" s="3">
        <v>93205</v>
      </c>
      <c r="VVP285" s="3">
        <v>93205</v>
      </c>
      <c r="VVQ285" s="3">
        <v>93205</v>
      </c>
      <c r="VVR285" s="3">
        <v>93205</v>
      </c>
      <c r="VVS285" s="3">
        <v>93205</v>
      </c>
      <c r="VVT285" s="3">
        <v>93205</v>
      </c>
      <c r="VVU285" s="3">
        <v>93205</v>
      </c>
      <c r="VVV285" s="3">
        <v>93205</v>
      </c>
      <c r="VVW285" s="3">
        <v>93205</v>
      </c>
      <c r="VVX285" s="3">
        <v>93205</v>
      </c>
      <c r="VVY285" s="3">
        <v>93205</v>
      </c>
      <c r="VVZ285" s="3">
        <v>93205</v>
      </c>
      <c r="VWA285" s="3">
        <v>93205</v>
      </c>
      <c r="VWB285" s="3">
        <v>93205</v>
      </c>
      <c r="VWC285" s="3">
        <v>93205</v>
      </c>
      <c r="VWD285" s="3">
        <v>93205</v>
      </c>
      <c r="VWE285" s="3">
        <v>93205</v>
      </c>
      <c r="VWF285" s="3">
        <v>93205</v>
      </c>
      <c r="VWG285" s="3">
        <v>93205</v>
      </c>
      <c r="VWH285" s="3">
        <v>93205</v>
      </c>
      <c r="VWI285" s="3">
        <v>93205</v>
      </c>
      <c r="VWJ285" s="3">
        <v>93205</v>
      </c>
      <c r="VWK285" s="3">
        <v>93205</v>
      </c>
      <c r="VWL285" s="3">
        <v>93205</v>
      </c>
      <c r="VWM285" s="3">
        <v>93205</v>
      </c>
      <c r="VWN285" s="3">
        <v>93205</v>
      </c>
      <c r="VWO285" s="3">
        <v>93205</v>
      </c>
      <c r="VWP285" s="3">
        <v>93205</v>
      </c>
      <c r="VWQ285" s="3">
        <v>93205</v>
      </c>
      <c r="VWR285" s="3">
        <v>93205</v>
      </c>
      <c r="VWS285" s="3">
        <v>93205</v>
      </c>
      <c r="VWT285" s="3">
        <v>93205</v>
      </c>
      <c r="VWU285" s="3">
        <v>93205</v>
      </c>
      <c r="VWV285" s="3">
        <v>93205</v>
      </c>
      <c r="VWW285" s="3">
        <v>93205</v>
      </c>
      <c r="VWX285" s="3">
        <v>93205</v>
      </c>
      <c r="VWY285" s="3">
        <v>93205</v>
      </c>
      <c r="VWZ285" s="3">
        <v>93205</v>
      </c>
      <c r="VXA285" s="3">
        <v>93205</v>
      </c>
      <c r="VXB285" s="3">
        <v>93205</v>
      </c>
      <c r="VXC285" s="3">
        <v>93205</v>
      </c>
      <c r="VXD285" s="3">
        <v>93205</v>
      </c>
      <c r="VXE285" s="3">
        <v>93205</v>
      </c>
      <c r="VXF285" s="3">
        <v>93205</v>
      </c>
      <c r="VXG285" s="3">
        <v>93205</v>
      </c>
      <c r="VXH285" s="3">
        <v>93205</v>
      </c>
      <c r="VXI285" s="3">
        <v>93205</v>
      </c>
      <c r="VXJ285" s="3">
        <v>93205</v>
      </c>
      <c r="VXK285" s="3">
        <v>93205</v>
      </c>
      <c r="VXL285" s="3">
        <v>93205</v>
      </c>
      <c r="VXM285" s="3">
        <v>93205</v>
      </c>
      <c r="VXN285" s="3">
        <v>93205</v>
      </c>
      <c r="VXO285" s="3">
        <v>93205</v>
      </c>
      <c r="VXP285" s="3">
        <v>93205</v>
      </c>
      <c r="VXQ285" s="3">
        <v>93205</v>
      </c>
      <c r="VXR285" s="3">
        <v>93205</v>
      </c>
      <c r="VXS285" s="3">
        <v>93205</v>
      </c>
      <c r="VXT285" s="3">
        <v>93205</v>
      </c>
      <c r="VXU285" s="3">
        <v>93205</v>
      </c>
      <c r="VXV285" s="3">
        <v>93205</v>
      </c>
      <c r="VXW285" s="3">
        <v>93205</v>
      </c>
      <c r="VXX285" s="3">
        <v>93205</v>
      </c>
      <c r="VXY285" s="3">
        <v>93205</v>
      </c>
      <c r="VXZ285" s="3">
        <v>93205</v>
      </c>
      <c r="VYA285" s="3">
        <v>93205</v>
      </c>
      <c r="VYB285" s="3">
        <v>93205</v>
      </c>
      <c r="VYC285" s="3">
        <v>93205</v>
      </c>
      <c r="VYD285" s="3">
        <v>93205</v>
      </c>
      <c r="VYE285" s="3">
        <v>93205</v>
      </c>
      <c r="VYF285" s="3">
        <v>93205</v>
      </c>
      <c r="VYG285" s="3">
        <v>93205</v>
      </c>
      <c r="VYH285" s="3">
        <v>93205</v>
      </c>
      <c r="VYI285" s="3">
        <v>93205</v>
      </c>
      <c r="VYJ285" s="3">
        <v>93205</v>
      </c>
      <c r="VYK285" s="3">
        <v>93205</v>
      </c>
      <c r="VYL285" s="3">
        <v>93205</v>
      </c>
      <c r="VYM285" s="3">
        <v>93205</v>
      </c>
      <c r="VYN285" s="3">
        <v>93205</v>
      </c>
      <c r="VYO285" s="3">
        <v>93205</v>
      </c>
      <c r="VYP285" s="3">
        <v>93205</v>
      </c>
      <c r="VYQ285" s="3">
        <v>93205</v>
      </c>
      <c r="VYR285" s="3">
        <v>93205</v>
      </c>
      <c r="VYS285" s="3">
        <v>93205</v>
      </c>
      <c r="VYT285" s="3">
        <v>93205</v>
      </c>
      <c r="VYU285" s="3">
        <v>93205</v>
      </c>
      <c r="VYV285" s="3">
        <v>93205</v>
      </c>
      <c r="VYW285" s="3">
        <v>93205</v>
      </c>
      <c r="VYX285" s="3">
        <v>93205</v>
      </c>
      <c r="VYY285" s="3">
        <v>93205</v>
      </c>
      <c r="VYZ285" s="3">
        <v>93205</v>
      </c>
      <c r="VZA285" s="3">
        <v>93205</v>
      </c>
      <c r="VZB285" s="3">
        <v>93205</v>
      </c>
      <c r="VZC285" s="3">
        <v>93205</v>
      </c>
      <c r="VZD285" s="3">
        <v>93205</v>
      </c>
      <c r="VZE285" s="3">
        <v>93205</v>
      </c>
      <c r="VZF285" s="3">
        <v>93205</v>
      </c>
      <c r="VZG285" s="3">
        <v>93205</v>
      </c>
      <c r="VZH285" s="3">
        <v>93205</v>
      </c>
      <c r="VZI285" s="3">
        <v>93205</v>
      </c>
      <c r="VZJ285" s="3">
        <v>93205</v>
      </c>
      <c r="VZK285" s="3">
        <v>93205</v>
      </c>
      <c r="VZL285" s="3">
        <v>93205</v>
      </c>
      <c r="VZM285" s="3">
        <v>93205</v>
      </c>
      <c r="VZN285" s="3">
        <v>93205</v>
      </c>
      <c r="VZO285" s="3">
        <v>93205</v>
      </c>
      <c r="VZP285" s="3">
        <v>93205</v>
      </c>
      <c r="VZQ285" s="3">
        <v>93205</v>
      </c>
      <c r="VZR285" s="3">
        <v>93205</v>
      </c>
      <c r="VZS285" s="3">
        <v>93205</v>
      </c>
      <c r="VZT285" s="3">
        <v>93205</v>
      </c>
      <c r="VZU285" s="3">
        <v>93205</v>
      </c>
      <c r="VZV285" s="3">
        <v>93205</v>
      </c>
      <c r="VZW285" s="3">
        <v>93205</v>
      </c>
      <c r="VZX285" s="3">
        <v>93205</v>
      </c>
      <c r="VZY285" s="3">
        <v>93205</v>
      </c>
      <c r="VZZ285" s="3">
        <v>93205</v>
      </c>
      <c r="WAA285" s="3">
        <v>93205</v>
      </c>
      <c r="WAB285" s="3">
        <v>93205</v>
      </c>
      <c r="WAC285" s="3">
        <v>93205</v>
      </c>
      <c r="WAD285" s="3">
        <v>93205</v>
      </c>
      <c r="WAE285" s="3">
        <v>93205</v>
      </c>
      <c r="WAF285" s="3">
        <v>93205</v>
      </c>
      <c r="WAG285" s="3">
        <v>93205</v>
      </c>
      <c r="WAH285" s="3">
        <v>93205</v>
      </c>
      <c r="WAI285" s="3">
        <v>93205</v>
      </c>
      <c r="WAJ285" s="3">
        <v>93205</v>
      </c>
      <c r="WAK285" s="3">
        <v>93205</v>
      </c>
      <c r="WAL285" s="3">
        <v>93205</v>
      </c>
      <c r="WAM285" s="3">
        <v>93205</v>
      </c>
      <c r="WAN285" s="3">
        <v>93205</v>
      </c>
      <c r="WAO285" s="3">
        <v>93205</v>
      </c>
      <c r="WAP285" s="3">
        <v>93205</v>
      </c>
      <c r="WAQ285" s="3">
        <v>93205</v>
      </c>
      <c r="WAR285" s="3">
        <v>93205</v>
      </c>
      <c r="WAS285" s="3">
        <v>93205</v>
      </c>
      <c r="WAT285" s="3">
        <v>93205</v>
      </c>
      <c r="WAU285" s="3">
        <v>93205</v>
      </c>
      <c r="WAV285" s="3">
        <v>93205</v>
      </c>
      <c r="WAW285" s="3">
        <v>93205</v>
      </c>
      <c r="WAX285" s="3">
        <v>93205</v>
      </c>
      <c r="WAY285" s="3">
        <v>93205</v>
      </c>
      <c r="WAZ285" s="3">
        <v>93205</v>
      </c>
      <c r="WBA285" s="3">
        <v>93205</v>
      </c>
      <c r="WBB285" s="3">
        <v>93205</v>
      </c>
      <c r="WBC285" s="3">
        <v>93205</v>
      </c>
      <c r="WBD285" s="3">
        <v>93205</v>
      </c>
      <c r="WBE285" s="3">
        <v>93205</v>
      </c>
      <c r="WBF285" s="3">
        <v>93205</v>
      </c>
      <c r="WBG285" s="3">
        <v>93205</v>
      </c>
      <c r="WBH285" s="3">
        <v>93205</v>
      </c>
      <c r="WBI285" s="3">
        <v>93205</v>
      </c>
      <c r="WBJ285" s="3">
        <v>93205</v>
      </c>
      <c r="WBK285" s="3">
        <v>93205</v>
      </c>
      <c r="WBL285" s="3">
        <v>93205</v>
      </c>
      <c r="WBM285" s="3">
        <v>93205</v>
      </c>
      <c r="WBN285" s="3">
        <v>93205</v>
      </c>
      <c r="WBO285" s="3">
        <v>93205</v>
      </c>
      <c r="WBP285" s="3">
        <v>93205</v>
      </c>
      <c r="WBQ285" s="3">
        <v>93205</v>
      </c>
      <c r="WBR285" s="3">
        <v>93205</v>
      </c>
      <c r="WBS285" s="3">
        <v>93205</v>
      </c>
      <c r="WBT285" s="3">
        <v>93205</v>
      </c>
      <c r="WBU285" s="3">
        <v>93205</v>
      </c>
      <c r="WBV285" s="3">
        <v>93205</v>
      </c>
      <c r="WBW285" s="3">
        <v>93205</v>
      </c>
      <c r="WBX285" s="3">
        <v>93205</v>
      </c>
      <c r="WBY285" s="3">
        <v>93205</v>
      </c>
      <c r="WBZ285" s="3">
        <v>93205</v>
      </c>
      <c r="WCA285" s="3">
        <v>93205</v>
      </c>
      <c r="WCB285" s="3">
        <v>93205</v>
      </c>
      <c r="WCC285" s="3">
        <v>93205</v>
      </c>
      <c r="WCD285" s="3">
        <v>93205</v>
      </c>
      <c r="WCE285" s="3">
        <v>93205</v>
      </c>
      <c r="WCF285" s="3">
        <v>93205</v>
      </c>
      <c r="WCG285" s="3">
        <v>93205</v>
      </c>
      <c r="WCH285" s="3">
        <v>93205</v>
      </c>
      <c r="WCI285" s="3">
        <v>93205</v>
      </c>
      <c r="WCJ285" s="3">
        <v>93205</v>
      </c>
      <c r="WCK285" s="3">
        <v>93205</v>
      </c>
      <c r="WCL285" s="3">
        <v>93205</v>
      </c>
      <c r="WCM285" s="3">
        <v>93205</v>
      </c>
      <c r="WCN285" s="3">
        <v>93205</v>
      </c>
      <c r="WCO285" s="3">
        <v>93205</v>
      </c>
      <c r="WCP285" s="3">
        <v>93205</v>
      </c>
      <c r="WCQ285" s="3">
        <v>93205</v>
      </c>
      <c r="WCR285" s="3">
        <v>93205</v>
      </c>
      <c r="WCS285" s="3">
        <v>93205</v>
      </c>
      <c r="WCT285" s="3">
        <v>93205</v>
      </c>
      <c r="WCU285" s="3">
        <v>93205</v>
      </c>
      <c r="WCV285" s="3">
        <v>93205</v>
      </c>
      <c r="WCW285" s="3">
        <v>93205</v>
      </c>
      <c r="WCX285" s="3">
        <v>93205</v>
      </c>
      <c r="WCY285" s="3">
        <v>93205</v>
      </c>
      <c r="WCZ285" s="3">
        <v>93205</v>
      </c>
      <c r="WDA285" s="3">
        <v>93205</v>
      </c>
      <c r="WDB285" s="3">
        <v>93205</v>
      </c>
      <c r="WDC285" s="3">
        <v>93205</v>
      </c>
      <c r="WDD285" s="3">
        <v>93205</v>
      </c>
      <c r="WDE285" s="3">
        <v>93205</v>
      </c>
      <c r="WDF285" s="3">
        <v>93205</v>
      </c>
      <c r="WDG285" s="3">
        <v>93205</v>
      </c>
      <c r="WDH285" s="3">
        <v>93205</v>
      </c>
      <c r="WDI285" s="3">
        <v>93205</v>
      </c>
      <c r="WDJ285" s="3">
        <v>93205</v>
      </c>
      <c r="WDK285" s="3">
        <v>93205</v>
      </c>
      <c r="WDL285" s="3">
        <v>93205</v>
      </c>
      <c r="WDM285" s="3">
        <v>93205</v>
      </c>
      <c r="WDN285" s="3">
        <v>93205</v>
      </c>
      <c r="WDO285" s="3">
        <v>93205</v>
      </c>
      <c r="WDP285" s="3">
        <v>93205</v>
      </c>
      <c r="WDQ285" s="3">
        <v>93205</v>
      </c>
      <c r="WDR285" s="3">
        <v>93205</v>
      </c>
      <c r="WDS285" s="3">
        <v>93205</v>
      </c>
      <c r="WDT285" s="3">
        <v>93205</v>
      </c>
      <c r="WDU285" s="3">
        <v>93205</v>
      </c>
      <c r="WDV285" s="3">
        <v>93205</v>
      </c>
      <c r="WDW285" s="3">
        <v>93205</v>
      </c>
      <c r="WDX285" s="3">
        <v>93205</v>
      </c>
      <c r="WDY285" s="3">
        <v>93205</v>
      </c>
      <c r="WDZ285" s="3">
        <v>93205</v>
      </c>
      <c r="WEA285" s="3">
        <v>93205</v>
      </c>
      <c r="WEB285" s="3">
        <v>93205</v>
      </c>
      <c r="WEC285" s="3">
        <v>93205</v>
      </c>
      <c r="WED285" s="3">
        <v>93205</v>
      </c>
      <c r="WEE285" s="3">
        <v>93205</v>
      </c>
      <c r="WEF285" s="3">
        <v>93205</v>
      </c>
      <c r="WEG285" s="3">
        <v>93205</v>
      </c>
      <c r="WEH285" s="3">
        <v>93205</v>
      </c>
      <c r="WEI285" s="3">
        <v>93205</v>
      </c>
      <c r="WEJ285" s="3">
        <v>93205</v>
      </c>
      <c r="WEK285" s="3">
        <v>93205</v>
      </c>
      <c r="WEL285" s="3">
        <v>93205</v>
      </c>
      <c r="WEM285" s="3">
        <v>93205</v>
      </c>
      <c r="WEN285" s="3">
        <v>93205</v>
      </c>
      <c r="WEO285" s="3">
        <v>93205</v>
      </c>
      <c r="WEP285" s="3">
        <v>93205</v>
      </c>
      <c r="WEQ285" s="3">
        <v>93205</v>
      </c>
      <c r="WER285" s="3">
        <v>93205</v>
      </c>
      <c r="WES285" s="3">
        <v>93205</v>
      </c>
      <c r="WET285" s="3">
        <v>93205</v>
      </c>
      <c r="WEU285" s="3">
        <v>93205</v>
      </c>
      <c r="WEV285" s="3">
        <v>93205</v>
      </c>
      <c r="WEW285" s="3">
        <v>93205</v>
      </c>
      <c r="WEX285" s="3">
        <v>93205</v>
      </c>
      <c r="WEY285" s="3">
        <v>93205</v>
      </c>
      <c r="WEZ285" s="3">
        <v>93205</v>
      </c>
      <c r="WFA285" s="3">
        <v>93205</v>
      </c>
      <c r="WFB285" s="3">
        <v>93205</v>
      </c>
      <c r="WFC285" s="3">
        <v>93205</v>
      </c>
      <c r="WFD285" s="3">
        <v>93205</v>
      </c>
      <c r="WFE285" s="3">
        <v>93205</v>
      </c>
      <c r="WFF285" s="3">
        <v>93205</v>
      </c>
      <c r="WFG285" s="3">
        <v>93205</v>
      </c>
      <c r="WFH285" s="3">
        <v>93205</v>
      </c>
      <c r="WFI285" s="3">
        <v>93205</v>
      </c>
      <c r="WFJ285" s="3">
        <v>93205</v>
      </c>
      <c r="WFK285" s="3">
        <v>93205</v>
      </c>
      <c r="WFL285" s="3">
        <v>93205</v>
      </c>
      <c r="WFM285" s="3">
        <v>93205</v>
      </c>
      <c r="WFN285" s="3">
        <v>93205</v>
      </c>
      <c r="WFO285" s="3">
        <v>93205</v>
      </c>
      <c r="WFP285" s="3">
        <v>93205</v>
      </c>
      <c r="WFQ285" s="3">
        <v>93205</v>
      </c>
      <c r="WFR285" s="3">
        <v>93205</v>
      </c>
      <c r="WFS285" s="3">
        <v>93205</v>
      </c>
      <c r="WFT285" s="3">
        <v>93205</v>
      </c>
      <c r="WFU285" s="3">
        <v>93205</v>
      </c>
      <c r="WFV285" s="3">
        <v>93205</v>
      </c>
      <c r="WFW285" s="3">
        <v>93205</v>
      </c>
      <c r="WFX285" s="3">
        <v>93205</v>
      </c>
      <c r="WFY285" s="3">
        <v>93205</v>
      </c>
      <c r="WFZ285" s="3">
        <v>93205</v>
      </c>
      <c r="WGA285" s="3">
        <v>93205</v>
      </c>
      <c r="WGB285" s="3">
        <v>93205</v>
      </c>
      <c r="WGC285" s="3">
        <v>93205</v>
      </c>
      <c r="WGD285" s="3">
        <v>93205</v>
      </c>
      <c r="WGE285" s="3">
        <v>93205</v>
      </c>
      <c r="WGF285" s="3">
        <v>93205</v>
      </c>
      <c r="WGG285" s="3">
        <v>93205</v>
      </c>
      <c r="WGH285" s="3">
        <v>93205</v>
      </c>
      <c r="WGI285" s="3">
        <v>93205</v>
      </c>
      <c r="WGJ285" s="3">
        <v>93205</v>
      </c>
      <c r="WGK285" s="3">
        <v>93205</v>
      </c>
      <c r="WGL285" s="3">
        <v>93205</v>
      </c>
      <c r="WGM285" s="3">
        <v>93205</v>
      </c>
      <c r="WGN285" s="3">
        <v>93205</v>
      </c>
      <c r="WGO285" s="3">
        <v>93205</v>
      </c>
      <c r="WGP285" s="3">
        <v>93205</v>
      </c>
      <c r="WGQ285" s="3">
        <v>93205</v>
      </c>
      <c r="WGR285" s="3">
        <v>93205</v>
      </c>
      <c r="WGS285" s="3">
        <v>93205</v>
      </c>
      <c r="WGT285" s="3">
        <v>93205</v>
      </c>
      <c r="WGU285" s="3">
        <v>93205</v>
      </c>
      <c r="WGV285" s="3">
        <v>93205</v>
      </c>
      <c r="WGW285" s="3">
        <v>93205</v>
      </c>
      <c r="WGX285" s="3">
        <v>93205</v>
      </c>
      <c r="WGY285" s="3">
        <v>93205</v>
      </c>
      <c r="WGZ285" s="3">
        <v>93205</v>
      </c>
      <c r="WHA285" s="3">
        <v>93205</v>
      </c>
      <c r="WHB285" s="3">
        <v>93205</v>
      </c>
      <c r="WHC285" s="3">
        <v>93205</v>
      </c>
      <c r="WHD285" s="3">
        <v>93205</v>
      </c>
      <c r="WHE285" s="3">
        <v>93205</v>
      </c>
      <c r="WHF285" s="3">
        <v>93205</v>
      </c>
      <c r="WHG285" s="3">
        <v>93205</v>
      </c>
      <c r="WHH285" s="3">
        <v>93205</v>
      </c>
      <c r="WHI285" s="3">
        <v>93205</v>
      </c>
      <c r="WHJ285" s="3">
        <v>93205</v>
      </c>
      <c r="WHK285" s="3">
        <v>93205</v>
      </c>
      <c r="WHL285" s="3">
        <v>93205</v>
      </c>
      <c r="WHM285" s="3">
        <v>93205</v>
      </c>
      <c r="WHN285" s="3">
        <v>93205</v>
      </c>
      <c r="WHO285" s="3">
        <v>93205</v>
      </c>
      <c r="WHP285" s="3">
        <v>93205</v>
      </c>
      <c r="WHQ285" s="3">
        <v>93205</v>
      </c>
      <c r="WHR285" s="3">
        <v>93205</v>
      </c>
      <c r="WHS285" s="3">
        <v>93205</v>
      </c>
      <c r="WHT285" s="3">
        <v>93205</v>
      </c>
      <c r="WHU285" s="3">
        <v>93205</v>
      </c>
      <c r="WHV285" s="3">
        <v>93205</v>
      </c>
      <c r="WHW285" s="3">
        <v>93205</v>
      </c>
      <c r="WHX285" s="3">
        <v>93205</v>
      </c>
      <c r="WHY285" s="3">
        <v>93205</v>
      </c>
      <c r="WHZ285" s="3">
        <v>93205</v>
      </c>
      <c r="WIA285" s="3">
        <v>93205</v>
      </c>
      <c r="WIB285" s="3">
        <v>93205</v>
      </c>
      <c r="WIC285" s="3">
        <v>93205</v>
      </c>
      <c r="WID285" s="3">
        <v>93205</v>
      </c>
      <c r="WIE285" s="3">
        <v>93205</v>
      </c>
      <c r="WIF285" s="3">
        <v>93205</v>
      </c>
      <c r="WIG285" s="3">
        <v>93205</v>
      </c>
      <c r="WIH285" s="3">
        <v>93205</v>
      </c>
      <c r="WII285" s="3">
        <v>93205</v>
      </c>
      <c r="WIJ285" s="3">
        <v>93205</v>
      </c>
      <c r="WIK285" s="3">
        <v>93205</v>
      </c>
      <c r="WIL285" s="3">
        <v>93205</v>
      </c>
      <c r="WIM285" s="3">
        <v>93205</v>
      </c>
      <c r="WIN285" s="3">
        <v>93205</v>
      </c>
      <c r="WIO285" s="3">
        <v>93205</v>
      </c>
      <c r="WIP285" s="3">
        <v>93205</v>
      </c>
      <c r="WIQ285" s="3">
        <v>93205</v>
      </c>
      <c r="WIR285" s="3">
        <v>93205</v>
      </c>
      <c r="WIS285" s="3">
        <v>93205</v>
      </c>
      <c r="WIT285" s="3">
        <v>93205</v>
      </c>
      <c r="WIU285" s="3">
        <v>93205</v>
      </c>
      <c r="WIV285" s="3">
        <v>93205</v>
      </c>
      <c r="WIW285" s="3">
        <v>93205</v>
      </c>
      <c r="WIX285" s="3">
        <v>93205</v>
      </c>
      <c r="WIY285" s="3">
        <v>93205</v>
      </c>
      <c r="WIZ285" s="3">
        <v>93205</v>
      </c>
      <c r="WJA285" s="3">
        <v>93205</v>
      </c>
      <c r="WJB285" s="3">
        <v>93205</v>
      </c>
      <c r="WJC285" s="3">
        <v>93205</v>
      </c>
      <c r="WJD285" s="3">
        <v>93205</v>
      </c>
      <c r="WJE285" s="3">
        <v>93205</v>
      </c>
      <c r="WJF285" s="3">
        <v>93205</v>
      </c>
      <c r="WJG285" s="3">
        <v>93205</v>
      </c>
      <c r="WJH285" s="3">
        <v>93205</v>
      </c>
      <c r="WJI285" s="3">
        <v>93205</v>
      </c>
      <c r="WJJ285" s="3">
        <v>93205</v>
      </c>
      <c r="WJK285" s="3">
        <v>93205</v>
      </c>
      <c r="WJL285" s="3">
        <v>93205</v>
      </c>
      <c r="WJM285" s="3">
        <v>93205</v>
      </c>
      <c r="WJN285" s="3">
        <v>93205</v>
      </c>
      <c r="WJO285" s="3">
        <v>93205</v>
      </c>
      <c r="WJP285" s="3">
        <v>93205</v>
      </c>
      <c r="WJQ285" s="3">
        <v>93205</v>
      </c>
      <c r="WJR285" s="3">
        <v>93205</v>
      </c>
      <c r="WJS285" s="3">
        <v>93205</v>
      </c>
      <c r="WJT285" s="3">
        <v>93205</v>
      </c>
      <c r="WJU285" s="3">
        <v>93205</v>
      </c>
      <c r="WJV285" s="3">
        <v>93205</v>
      </c>
      <c r="WJW285" s="3">
        <v>93205</v>
      </c>
      <c r="WJX285" s="3">
        <v>93205</v>
      </c>
      <c r="WJY285" s="3">
        <v>93205</v>
      </c>
      <c r="WJZ285" s="3">
        <v>93205</v>
      </c>
      <c r="WKA285" s="3">
        <v>93205</v>
      </c>
      <c r="WKB285" s="3">
        <v>93205</v>
      </c>
      <c r="WKC285" s="3">
        <v>93205</v>
      </c>
      <c r="WKD285" s="3">
        <v>93205</v>
      </c>
      <c r="WKE285" s="3">
        <v>93205</v>
      </c>
      <c r="WKF285" s="3">
        <v>93205</v>
      </c>
      <c r="WKG285" s="3">
        <v>93205</v>
      </c>
      <c r="WKH285" s="3">
        <v>93205</v>
      </c>
      <c r="WKI285" s="3">
        <v>93205</v>
      </c>
      <c r="WKJ285" s="3">
        <v>93205</v>
      </c>
      <c r="WKK285" s="3">
        <v>93205</v>
      </c>
      <c r="WKL285" s="3">
        <v>93205</v>
      </c>
      <c r="WKM285" s="3">
        <v>93205</v>
      </c>
      <c r="WKN285" s="3">
        <v>93205</v>
      </c>
      <c r="WKO285" s="3">
        <v>93205</v>
      </c>
      <c r="WKP285" s="3">
        <v>93205</v>
      </c>
      <c r="WKQ285" s="3">
        <v>93205</v>
      </c>
      <c r="WKR285" s="3">
        <v>93205</v>
      </c>
      <c r="WKS285" s="3">
        <v>93205</v>
      </c>
      <c r="WKT285" s="3">
        <v>93205</v>
      </c>
      <c r="WKU285" s="3">
        <v>93205</v>
      </c>
      <c r="WKV285" s="3">
        <v>93205</v>
      </c>
      <c r="WKW285" s="3">
        <v>93205</v>
      </c>
      <c r="WKX285" s="3">
        <v>93205</v>
      </c>
      <c r="WKY285" s="3">
        <v>93205</v>
      </c>
      <c r="WKZ285" s="3">
        <v>93205</v>
      </c>
      <c r="WLA285" s="3">
        <v>93205</v>
      </c>
      <c r="WLB285" s="3">
        <v>93205</v>
      </c>
      <c r="WLC285" s="3">
        <v>93205</v>
      </c>
      <c r="WLD285" s="3">
        <v>93205</v>
      </c>
      <c r="WLE285" s="3">
        <v>93205</v>
      </c>
      <c r="WLF285" s="3">
        <v>93205</v>
      </c>
      <c r="WLG285" s="3">
        <v>93205</v>
      </c>
      <c r="WLH285" s="3">
        <v>93205</v>
      </c>
      <c r="WLI285" s="3">
        <v>93205</v>
      </c>
      <c r="WLJ285" s="3">
        <v>93205</v>
      </c>
      <c r="WLK285" s="3">
        <v>93205</v>
      </c>
      <c r="WLL285" s="3">
        <v>93205</v>
      </c>
      <c r="WLM285" s="3">
        <v>93205</v>
      </c>
      <c r="WLN285" s="3">
        <v>93205</v>
      </c>
      <c r="WLO285" s="3">
        <v>93205</v>
      </c>
      <c r="WLP285" s="3">
        <v>93205</v>
      </c>
      <c r="WLQ285" s="3">
        <v>93205</v>
      </c>
      <c r="WLR285" s="3">
        <v>93205</v>
      </c>
      <c r="WLS285" s="3">
        <v>93205</v>
      </c>
      <c r="WLT285" s="3">
        <v>93205</v>
      </c>
      <c r="WLU285" s="3">
        <v>93205</v>
      </c>
      <c r="WLV285" s="3">
        <v>93205</v>
      </c>
      <c r="WLW285" s="3">
        <v>93205</v>
      </c>
      <c r="WLX285" s="3">
        <v>93205</v>
      </c>
      <c r="WLY285" s="3">
        <v>93205</v>
      </c>
      <c r="WLZ285" s="3">
        <v>93205</v>
      </c>
      <c r="WMA285" s="3">
        <v>93205</v>
      </c>
      <c r="WMB285" s="3">
        <v>93205</v>
      </c>
      <c r="WMC285" s="3">
        <v>93205</v>
      </c>
      <c r="WMD285" s="3">
        <v>93205</v>
      </c>
      <c r="WME285" s="3">
        <v>93205</v>
      </c>
      <c r="WMF285" s="3">
        <v>93205</v>
      </c>
      <c r="WMG285" s="3">
        <v>93205</v>
      </c>
      <c r="WMH285" s="3">
        <v>93205</v>
      </c>
      <c r="WMI285" s="3">
        <v>93205</v>
      </c>
      <c r="WMJ285" s="3">
        <v>93205</v>
      </c>
      <c r="WMK285" s="3">
        <v>93205</v>
      </c>
      <c r="WML285" s="3">
        <v>93205</v>
      </c>
      <c r="WMM285" s="3">
        <v>93205</v>
      </c>
      <c r="WMN285" s="3">
        <v>93205</v>
      </c>
      <c r="WMO285" s="3">
        <v>93205</v>
      </c>
      <c r="WMP285" s="3">
        <v>93205</v>
      </c>
      <c r="WMQ285" s="3">
        <v>93205</v>
      </c>
      <c r="WMR285" s="3">
        <v>93205</v>
      </c>
      <c r="WMS285" s="3">
        <v>93205</v>
      </c>
      <c r="WMT285" s="3">
        <v>93205</v>
      </c>
      <c r="WMU285" s="3">
        <v>93205</v>
      </c>
      <c r="WMV285" s="3">
        <v>93205</v>
      </c>
      <c r="WMW285" s="3">
        <v>93205</v>
      </c>
      <c r="WMX285" s="3">
        <v>93205</v>
      </c>
      <c r="WMY285" s="3">
        <v>93205</v>
      </c>
      <c r="WMZ285" s="3">
        <v>93205</v>
      </c>
      <c r="WNA285" s="3">
        <v>93205</v>
      </c>
      <c r="WNB285" s="3">
        <v>93205</v>
      </c>
      <c r="WNC285" s="3">
        <v>93205</v>
      </c>
      <c r="WND285" s="3">
        <v>93205</v>
      </c>
      <c r="WNE285" s="3">
        <v>93205</v>
      </c>
      <c r="WNF285" s="3">
        <v>93205</v>
      </c>
      <c r="WNG285" s="3">
        <v>93205</v>
      </c>
      <c r="WNH285" s="3">
        <v>93205</v>
      </c>
      <c r="WNI285" s="3">
        <v>93205</v>
      </c>
      <c r="WNJ285" s="3">
        <v>93205</v>
      </c>
      <c r="WNK285" s="3">
        <v>93205</v>
      </c>
      <c r="WNL285" s="3">
        <v>93205</v>
      </c>
      <c r="WNM285" s="3">
        <v>93205</v>
      </c>
      <c r="WNN285" s="3">
        <v>93205</v>
      </c>
      <c r="WNO285" s="3">
        <v>93205</v>
      </c>
      <c r="WNP285" s="3">
        <v>93205</v>
      </c>
      <c r="WNQ285" s="3">
        <v>93205</v>
      </c>
      <c r="WNR285" s="3">
        <v>93205</v>
      </c>
      <c r="WNS285" s="3">
        <v>93205</v>
      </c>
      <c r="WNT285" s="3">
        <v>93205</v>
      </c>
      <c r="WNU285" s="3">
        <v>93205</v>
      </c>
      <c r="WNV285" s="3">
        <v>93205</v>
      </c>
      <c r="WNW285" s="3">
        <v>93205</v>
      </c>
      <c r="WNX285" s="3">
        <v>93205</v>
      </c>
      <c r="WNY285" s="3">
        <v>93205</v>
      </c>
      <c r="WNZ285" s="3">
        <v>93205</v>
      </c>
      <c r="WOA285" s="3">
        <v>93205</v>
      </c>
      <c r="WOB285" s="3">
        <v>93205</v>
      </c>
      <c r="WOC285" s="3">
        <v>93205</v>
      </c>
      <c r="WOD285" s="3">
        <v>93205</v>
      </c>
      <c r="WOE285" s="3">
        <v>93205</v>
      </c>
      <c r="WOF285" s="3">
        <v>93205</v>
      </c>
      <c r="WOG285" s="3">
        <v>93205</v>
      </c>
      <c r="WOH285" s="3">
        <v>93205</v>
      </c>
      <c r="WOI285" s="3">
        <v>93205</v>
      </c>
      <c r="WOJ285" s="3">
        <v>93205</v>
      </c>
      <c r="WOK285" s="3">
        <v>93205</v>
      </c>
      <c r="WOL285" s="3">
        <v>93205</v>
      </c>
      <c r="WOM285" s="3">
        <v>93205</v>
      </c>
      <c r="WON285" s="3">
        <v>93205</v>
      </c>
      <c r="WOO285" s="3">
        <v>93205</v>
      </c>
      <c r="WOP285" s="3">
        <v>93205</v>
      </c>
      <c r="WOQ285" s="3">
        <v>93205</v>
      </c>
      <c r="WOR285" s="3">
        <v>93205</v>
      </c>
      <c r="WOS285" s="3">
        <v>93205</v>
      </c>
      <c r="WOT285" s="3">
        <v>93205</v>
      </c>
      <c r="WOU285" s="3">
        <v>93205</v>
      </c>
      <c r="WOV285" s="3">
        <v>93205</v>
      </c>
      <c r="WOW285" s="3">
        <v>93205</v>
      </c>
      <c r="WOX285" s="3">
        <v>93205</v>
      </c>
      <c r="WOY285" s="3">
        <v>93205</v>
      </c>
      <c r="WOZ285" s="3">
        <v>93205</v>
      </c>
      <c r="WPA285" s="3">
        <v>93205</v>
      </c>
      <c r="WPB285" s="3">
        <v>93205</v>
      </c>
      <c r="WPC285" s="3">
        <v>93205</v>
      </c>
      <c r="WPD285" s="3">
        <v>93205</v>
      </c>
      <c r="WPE285" s="3">
        <v>93205</v>
      </c>
      <c r="WPF285" s="3">
        <v>93205</v>
      </c>
      <c r="WPG285" s="3">
        <v>93205</v>
      </c>
      <c r="WPH285" s="3">
        <v>93205</v>
      </c>
      <c r="WPI285" s="3">
        <v>93205</v>
      </c>
      <c r="WPJ285" s="3">
        <v>93205</v>
      </c>
      <c r="WPK285" s="3">
        <v>93205</v>
      </c>
      <c r="WPL285" s="3">
        <v>93205</v>
      </c>
      <c r="WPM285" s="3">
        <v>93205</v>
      </c>
      <c r="WPN285" s="3">
        <v>93205</v>
      </c>
      <c r="WPO285" s="3">
        <v>93205</v>
      </c>
      <c r="WPP285" s="3">
        <v>93205</v>
      </c>
      <c r="WPQ285" s="3">
        <v>93205</v>
      </c>
      <c r="WPR285" s="3">
        <v>93205</v>
      </c>
      <c r="WPS285" s="3">
        <v>93205</v>
      </c>
      <c r="WPT285" s="3">
        <v>93205</v>
      </c>
      <c r="WPU285" s="3">
        <v>93205</v>
      </c>
      <c r="WPV285" s="3">
        <v>93205</v>
      </c>
      <c r="WPW285" s="3">
        <v>93205</v>
      </c>
      <c r="WPX285" s="3">
        <v>93205</v>
      </c>
      <c r="WPY285" s="3">
        <v>93205</v>
      </c>
      <c r="WPZ285" s="3">
        <v>93205</v>
      </c>
      <c r="WQA285" s="3">
        <v>93205</v>
      </c>
      <c r="WQB285" s="3">
        <v>93205</v>
      </c>
      <c r="WQC285" s="3">
        <v>93205</v>
      </c>
      <c r="WQD285" s="3">
        <v>93205</v>
      </c>
      <c r="WQE285" s="3">
        <v>93205</v>
      </c>
      <c r="WQF285" s="3">
        <v>93205</v>
      </c>
      <c r="WQG285" s="3">
        <v>93205</v>
      </c>
      <c r="WQH285" s="3">
        <v>93205</v>
      </c>
      <c r="WQI285" s="3">
        <v>93205</v>
      </c>
      <c r="WQJ285" s="3">
        <v>93205</v>
      </c>
      <c r="WQK285" s="3">
        <v>93205</v>
      </c>
      <c r="WQL285" s="3">
        <v>93205</v>
      </c>
      <c r="WQM285" s="3">
        <v>93205</v>
      </c>
      <c r="WQN285" s="3">
        <v>93205</v>
      </c>
      <c r="WQO285" s="3">
        <v>93205</v>
      </c>
      <c r="WQP285" s="3">
        <v>93205</v>
      </c>
      <c r="WQQ285" s="3">
        <v>93205</v>
      </c>
      <c r="WQR285" s="3">
        <v>93205</v>
      </c>
      <c r="WQS285" s="3">
        <v>93205</v>
      </c>
      <c r="WQT285" s="3">
        <v>93205</v>
      </c>
      <c r="WQU285" s="3">
        <v>93205</v>
      </c>
      <c r="WQV285" s="3">
        <v>93205</v>
      </c>
      <c r="WQW285" s="3">
        <v>93205</v>
      </c>
      <c r="WQX285" s="3">
        <v>93205</v>
      </c>
      <c r="WQY285" s="3">
        <v>93205</v>
      </c>
      <c r="WQZ285" s="3">
        <v>93205</v>
      </c>
      <c r="WRA285" s="3">
        <v>93205</v>
      </c>
      <c r="WRB285" s="3">
        <v>93205</v>
      </c>
      <c r="WRC285" s="3">
        <v>93205</v>
      </c>
      <c r="WRD285" s="3">
        <v>93205</v>
      </c>
      <c r="WRE285" s="3">
        <v>93205</v>
      </c>
      <c r="WRF285" s="3">
        <v>93205</v>
      </c>
      <c r="WRG285" s="3">
        <v>93205</v>
      </c>
      <c r="WRH285" s="3">
        <v>93205</v>
      </c>
      <c r="WRI285" s="3">
        <v>93205</v>
      </c>
      <c r="WRJ285" s="3">
        <v>93205</v>
      </c>
      <c r="WRK285" s="3">
        <v>93205</v>
      </c>
      <c r="WRL285" s="3">
        <v>93205</v>
      </c>
      <c r="WRM285" s="3">
        <v>93205</v>
      </c>
      <c r="WRN285" s="3">
        <v>93205</v>
      </c>
      <c r="WRO285" s="3">
        <v>93205</v>
      </c>
      <c r="WRP285" s="3">
        <v>93205</v>
      </c>
      <c r="WRQ285" s="3">
        <v>93205</v>
      </c>
      <c r="WRR285" s="3">
        <v>93205</v>
      </c>
      <c r="WRS285" s="3">
        <v>93205</v>
      </c>
      <c r="WRT285" s="3">
        <v>93205</v>
      </c>
      <c r="WRU285" s="3">
        <v>93205</v>
      </c>
      <c r="WRV285" s="3">
        <v>93205</v>
      </c>
      <c r="WRW285" s="3">
        <v>93205</v>
      </c>
      <c r="WRX285" s="3">
        <v>93205</v>
      </c>
      <c r="WRY285" s="3">
        <v>93205</v>
      </c>
      <c r="WRZ285" s="3">
        <v>93205</v>
      </c>
      <c r="WSA285" s="3">
        <v>93205</v>
      </c>
      <c r="WSB285" s="3">
        <v>93205</v>
      </c>
      <c r="WSC285" s="3">
        <v>93205</v>
      </c>
      <c r="WSD285" s="3">
        <v>93205</v>
      </c>
      <c r="WSE285" s="3">
        <v>93205</v>
      </c>
      <c r="WSF285" s="3">
        <v>93205</v>
      </c>
      <c r="WSG285" s="3">
        <v>93205</v>
      </c>
      <c r="WSH285" s="3">
        <v>93205</v>
      </c>
      <c r="WSI285" s="3">
        <v>93205</v>
      </c>
      <c r="WSJ285" s="3">
        <v>93205</v>
      </c>
      <c r="WSK285" s="3">
        <v>93205</v>
      </c>
      <c r="WSL285" s="3">
        <v>93205</v>
      </c>
      <c r="WSM285" s="3">
        <v>93205</v>
      </c>
      <c r="WSN285" s="3">
        <v>93205</v>
      </c>
      <c r="WSO285" s="3">
        <v>93205</v>
      </c>
      <c r="WSP285" s="3">
        <v>93205</v>
      </c>
      <c r="WSQ285" s="3">
        <v>93205</v>
      </c>
      <c r="WSR285" s="3">
        <v>93205</v>
      </c>
      <c r="WSS285" s="3">
        <v>93205</v>
      </c>
      <c r="WST285" s="3">
        <v>93205</v>
      </c>
      <c r="WSU285" s="3">
        <v>93205</v>
      </c>
      <c r="WSV285" s="3">
        <v>93205</v>
      </c>
      <c r="WSW285" s="3">
        <v>93205</v>
      </c>
      <c r="WSX285" s="3">
        <v>93205</v>
      </c>
      <c r="WSY285" s="3">
        <v>93205</v>
      </c>
      <c r="WSZ285" s="3">
        <v>93205</v>
      </c>
      <c r="WTA285" s="3">
        <v>93205</v>
      </c>
      <c r="WTB285" s="3">
        <v>93205</v>
      </c>
      <c r="WTC285" s="3">
        <v>93205</v>
      </c>
      <c r="WTD285" s="3">
        <v>93205</v>
      </c>
      <c r="WTE285" s="3">
        <v>93205</v>
      </c>
      <c r="WTF285" s="3">
        <v>93205</v>
      </c>
      <c r="WTG285" s="3">
        <v>93205</v>
      </c>
      <c r="WTH285" s="3">
        <v>93205</v>
      </c>
      <c r="WTI285" s="3">
        <v>93205</v>
      </c>
      <c r="WTJ285" s="3">
        <v>93205</v>
      </c>
      <c r="WTK285" s="3">
        <v>93205</v>
      </c>
      <c r="WTL285" s="3">
        <v>93205</v>
      </c>
      <c r="WTM285" s="3">
        <v>93205</v>
      </c>
      <c r="WTN285" s="3">
        <v>93205</v>
      </c>
      <c r="WTO285" s="3">
        <v>93205</v>
      </c>
      <c r="WTP285" s="3">
        <v>93205</v>
      </c>
      <c r="WTQ285" s="3">
        <v>93205</v>
      </c>
      <c r="WTR285" s="3">
        <v>93205</v>
      </c>
      <c r="WTS285" s="3">
        <v>93205</v>
      </c>
      <c r="WTT285" s="3">
        <v>93205</v>
      </c>
      <c r="WTU285" s="3">
        <v>93205</v>
      </c>
      <c r="WTV285" s="3">
        <v>93205</v>
      </c>
      <c r="WTW285" s="3">
        <v>93205</v>
      </c>
      <c r="WTX285" s="3">
        <v>93205</v>
      </c>
      <c r="WTY285" s="3">
        <v>93205</v>
      </c>
      <c r="WTZ285" s="3">
        <v>93205</v>
      </c>
      <c r="WUA285" s="3">
        <v>93205</v>
      </c>
      <c r="WUB285" s="3">
        <v>93205</v>
      </c>
      <c r="WUC285" s="3">
        <v>93205</v>
      </c>
      <c r="WUD285" s="3">
        <v>93205</v>
      </c>
      <c r="WUE285" s="3">
        <v>93205</v>
      </c>
      <c r="WUF285" s="3">
        <v>93205</v>
      </c>
      <c r="WUG285" s="3">
        <v>93205</v>
      </c>
      <c r="WUH285" s="3">
        <v>93205</v>
      </c>
      <c r="WUI285" s="3">
        <v>93205</v>
      </c>
      <c r="WUJ285" s="3">
        <v>93205</v>
      </c>
      <c r="WUK285" s="3">
        <v>93205</v>
      </c>
      <c r="WUL285" s="3">
        <v>93205</v>
      </c>
      <c r="WUM285" s="3">
        <v>93205</v>
      </c>
      <c r="WUN285" s="3">
        <v>93205</v>
      </c>
      <c r="WUO285" s="3">
        <v>93205</v>
      </c>
      <c r="WUP285" s="3">
        <v>93205</v>
      </c>
      <c r="WUQ285" s="3">
        <v>93205</v>
      </c>
      <c r="WUR285" s="3">
        <v>93205</v>
      </c>
      <c r="WUS285" s="3">
        <v>93205</v>
      </c>
      <c r="WUT285" s="3">
        <v>93205</v>
      </c>
      <c r="WUU285" s="3">
        <v>93205</v>
      </c>
      <c r="WUV285" s="3">
        <v>93205</v>
      </c>
      <c r="WUW285" s="3">
        <v>93205</v>
      </c>
      <c r="WUX285" s="3">
        <v>93205</v>
      </c>
      <c r="WUY285" s="3">
        <v>93205</v>
      </c>
      <c r="WUZ285" s="3">
        <v>93205</v>
      </c>
      <c r="WVA285" s="3">
        <v>93205</v>
      </c>
      <c r="WVB285" s="3">
        <v>93205</v>
      </c>
      <c r="WVC285" s="3">
        <v>93205</v>
      </c>
      <c r="WVD285" s="3">
        <v>93205</v>
      </c>
      <c r="WVE285" s="3">
        <v>93205</v>
      </c>
      <c r="WVF285" s="3">
        <v>93205</v>
      </c>
      <c r="WVG285" s="3">
        <v>93205</v>
      </c>
      <c r="WVH285" s="3">
        <v>93205</v>
      </c>
      <c r="WVI285" s="3">
        <v>93205</v>
      </c>
      <c r="WVJ285" s="3">
        <v>93205</v>
      </c>
      <c r="WVK285" s="3">
        <v>93205</v>
      </c>
      <c r="WVL285" s="3">
        <v>93205</v>
      </c>
      <c r="WVM285" s="3">
        <v>93205</v>
      </c>
      <c r="WVN285" s="3">
        <v>93205</v>
      </c>
      <c r="WVO285" s="3">
        <v>93205</v>
      </c>
      <c r="WVP285" s="3">
        <v>93205</v>
      </c>
      <c r="WVQ285" s="3">
        <v>93205</v>
      </c>
      <c r="WVR285" s="3">
        <v>93205</v>
      </c>
      <c r="WVS285" s="3">
        <v>93205</v>
      </c>
      <c r="WVT285" s="3">
        <v>93205</v>
      </c>
      <c r="WVU285" s="3">
        <v>93205</v>
      </c>
      <c r="WVV285" s="3">
        <v>93205</v>
      </c>
      <c r="WVW285" s="3">
        <v>93205</v>
      </c>
      <c r="WVX285" s="3">
        <v>93205</v>
      </c>
      <c r="WVY285" s="3">
        <v>93205</v>
      </c>
      <c r="WVZ285" s="3">
        <v>93205</v>
      </c>
      <c r="WWA285" s="3">
        <v>93205</v>
      </c>
      <c r="WWB285" s="3">
        <v>93205</v>
      </c>
      <c r="WWC285" s="3">
        <v>93205</v>
      </c>
      <c r="WWD285" s="3">
        <v>93205</v>
      </c>
      <c r="WWE285" s="3">
        <v>93205</v>
      </c>
      <c r="WWF285" s="3">
        <v>93205</v>
      </c>
      <c r="WWG285" s="3">
        <v>93205</v>
      </c>
      <c r="WWH285" s="3">
        <v>93205</v>
      </c>
      <c r="WWI285" s="3">
        <v>93205</v>
      </c>
      <c r="WWJ285" s="3">
        <v>93205</v>
      </c>
      <c r="WWK285" s="3">
        <v>93205</v>
      </c>
      <c r="WWL285" s="3">
        <v>93205</v>
      </c>
      <c r="WWM285" s="3">
        <v>93205</v>
      </c>
      <c r="WWN285" s="3">
        <v>93205</v>
      </c>
      <c r="WWO285" s="3">
        <v>93205</v>
      </c>
      <c r="WWP285" s="3">
        <v>93205</v>
      </c>
      <c r="WWQ285" s="3">
        <v>93205</v>
      </c>
      <c r="WWR285" s="3">
        <v>93205</v>
      </c>
      <c r="WWS285" s="3">
        <v>93205</v>
      </c>
      <c r="WWT285" s="3">
        <v>93205</v>
      </c>
      <c r="WWU285" s="3">
        <v>93205</v>
      </c>
      <c r="WWV285" s="3">
        <v>93205</v>
      </c>
      <c r="WWW285" s="3">
        <v>93205</v>
      </c>
      <c r="WWX285" s="3">
        <v>93205</v>
      </c>
      <c r="WWY285" s="3">
        <v>93205</v>
      </c>
      <c r="WWZ285" s="3">
        <v>93205</v>
      </c>
      <c r="WXA285" s="3">
        <v>93205</v>
      </c>
      <c r="WXB285" s="3">
        <v>93205</v>
      </c>
      <c r="WXC285" s="3">
        <v>93205</v>
      </c>
      <c r="WXD285" s="3">
        <v>93205</v>
      </c>
      <c r="WXE285" s="3">
        <v>93205</v>
      </c>
      <c r="WXF285" s="3">
        <v>93205</v>
      </c>
      <c r="WXG285" s="3">
        <v>93205</v>
      </c>
      <c r="WXH285" s="3">
        <v>93205</v>
      </c>
      <c r="WXI285" s="3">
        <v>93205</v>
      </c>
      <c r="WXJ285" s="3">
        <v>93205</v>
      </c>
      <c r="WXK285" s="3">
        <v>93205</v>
      </c>
      <c r="WXL285" s="3">
        <v>93205</v>
      </c>
      <c r="WXM285" s="3">
        <v>93205</v>
      </c>
      <c r="WXN285" s="3">
        <v>93205</v>
      </c>
      <c r="WXO285" s="3">
        <v>93205</v>
      </c>
      <c r="WXP285" s="3">
        <v>93205</v>
      </c>
      <c r="WXQ285" s="3">
        <v>93205</v>
      </c>
      <c r="WXR285" s="3">
        <v>93205</v>
      </c>
      <c r="WXS285" s="3">
        <v>93205</v>
      </c>
      <c r="WXT285" s="3">
        <v>93205</v>
      </c>
      <c r="WXU285" s="3">
        <v>93205</v>
      </c>
      <c r="WXV285" s="3">
        <v>93205</v>
      </c>
      <c r="WXW285" s="3">
        <v>93205</v>
      </c>
      <c r="WXX285" s="3">
        <v>93205</v>
      </c>
      <c r="WXY285" s="3">
        <v>93205</v>
      </c>
      <c r="WXZ285" s="3">
        <v>93205</v>
      </c>
      <c r="WYA285" s="3">
        <v>93205</v>
      </c>
      <c r="WYB285" s="3">
        <v>93205</v>
      </c>
      <c r="WYC285" s="3">
        <v>93205</v>
      </c>
      <c r="WYD285" s="3">
        <v>93205</v>
      </c>
      <c r="WYE285" s="3">
        <v>93205</v>
      </c>
      <c r="WYF285" s="3">
        <v>93205</v>
      </c>
      <c r="WYG285" s="3">
        <v>93205</v>
      </c>
      <c r="WYH285" s="3">
        <v>93205</v>
      </c>
      <c r="WYI285" s="3">
        <v>93205</v>
      </c>
      <c r="WYJ285" s="3">
        <v>93205</v>
      </c>
      <c r="WYK285" s="3">
        <v>93205</v>
      </c>
      <c r="WYL285" s="3">
        <v>93205</v>
      </c>
      <c r="WYM285" s="3">
        <v>93205</v>
      </c>
      <c r="WYN285" s="3">
        <v>93205</v>
      </c>
      <c r="WYO285" s="3">
        <v>93205</v>
      </c>
      <c r="WYP285" s="3">
        <v>93205</v>
      </c>
      <c r="WYQ285" s="3">
        <v>93205</v>
      </c>
      <c r="WYR285" s="3">
        <v>93205</v>
      </c>
      <c r="WYS285" s="3">
        <v>93205</v>
      </c>
      <c r="WYT285" s="3">
        <v>93205</v>
      </c>
      <c r="WYU285" s="3">
        <v>93205</v>
      </c>
      <c r="WYV285" s="3">
        <v>93205</v>
      </c>
      <c r="WYW285" s="3">
        <v>93205</v>
      </c>
      <c r="WYX285" s="3">
        <v>93205</v>
      </c>
      <c r="WYY285" s="3">
        <v>93205</v>
      </c>
      <c r="WYZ285" s="3">
        <v>93205</v>
      </c>
      <c r="WZA285" s="3">
        <v>93205</v>
      </c>
      <c r="WZB285" s="3">
        <v>93205</v>
      </c>
      <c r="WZC285" s="3">
        <v>93205</v>
      </c>
      <c r="WZD285" s="3">
        <v>93205</v>
      </c>
      <c r="WZE285" s="3">
        <v>93205</v>
      </c>
      <c r="WZF285" s="3">
        <v>93205</v>
      </c>
      <c r="WZG285" s="3">
        <v>93205</v>
      </c>
      <c r="WZH285" s="3">
        <v>93205</v>
      </c>
      <c r="WZI285" s="3">
        <v>93205</v>
      </c>
      <c r="WZJ285" s="3">
        <v>93205</v>
      </c>
      <c r="WZK285" s="3">
        <v>93205</v>
      </c>
      <c r="WZL285" s="3">
        <v>93205</v>
      </c>
      <c r="WZM285" s="3">
        <v>93205</v>
      </c>
      <c r="WZN285" s="3">
        <v>93205</v>
      </c>
      <c r="WZO285" s="3">
        <v>93205</v>
      </c>
      <c r="WZP285" s="3">
        <v>93205</v>
      </c>
      <c r="WZQ285" s="3">
        <v>93205</v>
      </c>
      <c r="WZR285" s="3">
        <v>93205</v>
      </c>
      <c r="WZS285" s="3">
        <v>93205</v>
      </c>
      <c r="WZT285" s="3">
        <v>93205</v>
      </c>
      <c r="WZU285" s="3">
        <v>93205</v>
      </c>
      <c r="WZV285" s="3">
        <v>93205</v>
      </c>
      <c r="WZW285" s="3">
        <v>93205</v>
      </c>
      <c r="WZX285" s="3">
        <v>93205</v>
      </c>
      <c r="WZY285" s="3">
        <v>93205</v>
      </c>
      <c r="WZZ285" s="3">
        <v>93205</v>
      </c>
      <c r="XAA285" s="3">
        <v>93205</v>
      </c>
      <c r="XAB285" s="3">
        <v>93205</v>
      </c>
      <c r="XAC285" s="3">
        <v>93205</v>
      </c>
      <c r="XAD285" s="3">
        <v>93205</v>
      </c>
      <c r="XAE285" s="3">
        <v>93205</v>
      </c>
      <c r="XAF285" s="3">
        <v>93205</v>
      </c>
      <c r="XAG285" s="3">
        <v>93205</v>
      </c>
      <c r="XAH285" s="3">
        <v>93205</v>
      </c>
      <c r="XAI285" s="3">
        <v>93205</v>
      </c>
      <c r="XAJ285" s="3">
        <v>93205</v>
      </c>
      <c r="XAK285" s="3">
        <v>93205</v>
      </c>
      <c r="XAL285" s="3">
        <v>93205</v>
      </c>
      <c r="XAM285" s="3">
        <v>93205</v>
      </c>
      <c r="XAN285" s="3">
        <v>93205</v>
      </c>
      <c r="XAO285" s="3">
        <v>93205</v>
      </c>
      <c r="XAP285" s="3">
        <v>93205</v>
      </c>
      <c r="XAQ285" s="3">
        <v>93205</v>
      </c>
      <c r="XAR285" s="3">
        <v>93205</v>
      </c>
      <c r="XAS285" s="3">
        <v>93205</v>
      </c>
      <c r="XAT285" s="3">
        <v>93205</v>
      </c>
      <c r="XAU285" s="3">
        <v>93205</v>
      </c>
      <c r="XAV285" s="3">
        <v>93205</v>
      </c>
      <c r="XAW285" s="3">
        <v>93205</v>
      </c>
      <c r="XAX285" s="3">
        <v>93205</v>
      </c>
      <c r="XAY285" s="3">
        <v>93205</v>
      </c>
      <c r="XAZ285" s="3">
        <v>93205</v>
      </c>
      <c r="XBA285" s="3">
        <v>93205</v>
      </c>
      <c r="XBB285" s="3">
        <v>93205</v>
      </c>
      <c r="XBC285" s="3">
        <v>93205</v>
      </c>
      <c r="XBD285" s="3">
        <v>93205</v>
      </c>
      <c r="XBE285" s="3">
        <v>93205</v>
      </c>
      <c r="XBF285" s="3">
        <v>93205</v>
      </c>
      <c r="XBG285" s="3">
        <v>93205</v>
      </c>
      <c r="XBH285" s="3">
        <v>93205</v>
      </c>
      <c r="XBI285" s="3">
        <v>93205</v>
      </c>
      <c r="XBJ285" s="3">
        <v>93205</v>
      </c>
      <c r="XBK285" s="3">
        <v>93205</v>
      </c>
      <c r="XBL285" s="3">
        <v>93205</v>
      </c>
      <c r="XBM285" s="3">
        <v>93205</v>
      </c>
      <c r="XBN285" s="3">
        <v>93205</v>
      </c>
      <c r="XBO285" s="3">
        <v>93205</v>
      </c>
      <c r="XBP285" s="3">
        <v>93205</v>
      </c>
      <c r="XBQ285" s="3">
        <v>93205</v>
      </c>
      <c r="XBR285" s="3">
        <v>93205</v>
      </c>
      <c r="XBS285" s="3">
        <v>93205</v>
      </c>
      <c r="XBT285" s="3">
        <v>93205</v>
      </c>
      <c r="XBU285" s="3">
        <v>93205</v>
      </c>
      <c r="XBV285" s="3">
        <v>93205</v>
      </c>
      <c r="XBW285" s="3">
        <v>93205</v>
      </c>
      <c r="XBX285" s="3">
        <v>93205</v>
      </c>
      <c r="XBY285" s="3">
        <v>93205</v>
      </c>
      <c r="XBZ285" s="3">
        <v>93205</v>
      </c>
      <c r="XCA285" s="3">
        <v>93205</v>
      </c>
      <c r="XCB285" s="3">
        <v>93205</v>
      </c>
      <c r="XCC285" s="3">
        <v>93205</v>
      </c>
      <c r="XCD285" s="3">
        <v>93205</v>
      </c>
      <c r="XCE285" s="3">
        <v>93205</v>
      </c>
      <c r="XCF285" s="3">
        <v>93205</v>
      </c>
      <c r="XCG285" s="3">
        <v>93205</v>
      </c>
      <c r="XCH285" s="3">
        <v>93205</v>
      </c>
      <c r="XCI285" s="3">
        <v>93205</v>
      </c>
      <c r="XCJ285" s="3">
        <v>93205</v>
      </c>
      <c r="XCK285" s="3">
        <v>93205</v>
      </c>
      <c r="XCL285" s="3">
        <v>93205</v>
      </c>
      <c r="XCM285" s="3">
        <v>93205</v>
      </c>
      <c r="XCN285" s="3">
        <v>93205</v>
      </c>
      <c r="XCO285" s="3">
        <v>93205</v>
      </c>
      <c r="XCP285" s="3">
        <v>93205</v>
      </c>
      <c r="XCQ285" s="3">
        <v>93205</v>
      </c>
      <c r="XCR285" s="3">
        <v>93205</v>
      </c>
      <c r="XCS285" s="3">
        <v>93205</v>
      </c>
      <c r="XCT285" s="3">
        <v>93205</v>
      </c>
      <c r="XCU285" s="3">
        <v>93205</v>
      </c>
      <c r="XCV285" s="3">
        <v>93205</v>
      </c>
      <c r="XCW285" s="3">
        <v>93205</v>
      </c>
      <c r="XCX285" s="3">
        <v>93205</v>
      </c>
      <c r="XCY285" s="3">
        <v>93205</v>
      </c>
      <c r="XCZ285" s="3">
        <v>93205</v>
      </c>
      <c r="XDA285" s="3">
        <v>93205</v>
      </c>
      <c r="XDB285" s="3">
        <v>93205</v>
      </c>
      <c r="XDC285" s="3">
        <v>93205</v>
      </c>
      <c r="XDD285" s="3">
        <v>93205</v>
      </c>
      <c r="XDE285" s="3">
        <v>93205</v>
      </c>
      <c r="XDF285" s="3">
        <v>93205</v>
      </c>
      <c r="XDG285" s="3">
        <v>93205</v>
      </c>
      <c r="XDH285" s="3">
        <v>93205</v>
      </c>
      <c r="XDI285" s="3">
        <v>93205</v>
      </c>
      <c r="XDJ285" s="3">
        <v>93205</v>
      </c>
      <c r="XDK285" s="3">
        <v>93205</v>
      </c>
      <c r="XDL285" s="3">
        <v>93205</v>
      </c>
      <c r="XDM285" s="3">
        <v>93205</v>
      </c>
      <c r="XDN285" s="3">
        <v>93205</v>
      </c>
      <c r="XDO285" s="3">
        <v>93205</v>
      </c>
      <c r="XDP285" s="3">
        <v>93205</v>
      </c>
      <c r="XDQ285" s="3">
        <v>93205</v>
      </c>
      <c r="XDR285" s="3">
        <v>93205</v>
      </c>
      <c r="XDS285" s="3">
        <v>93205</v>
      </c>
      <c r="XDT285" s="3">
        <v>93205</v>
      </c>
      <c r="XDU285" s="3">
        <v>93205</v>
      </c>
      <c r="XDV285" s="3">
        <v>93205</v>
      </c>
      <c r="XDW285" s="3">
        <v>93205</v>
      </c>
      <c r="XDX285" s="3">
        <v>93205</v>
      </c>
      <c r="XDY285" s="3">
        <v>93205</v>
      </c>
      <c r="XDZ285" s="3">
        <v>93205</v>
      </c>
      <c r="XEA285" s="3">
        <v>93205</v>
      </c>
      <c r="XEB285" s="3">
        <v>93205</v>
      </c>
      <c r="XEC285" s="3">
        <v>93205</v>
      </c>
      <c r="XED285" s="3">
        <v>93205</v>
      </c>
      <c r="XEE285" s="3">
        <v>93205</v>
      </c>
      <c r="XEF285" s="3">
        <v>93205</v>
      </c>
      <c r="XEG285" s="3">
        <v>93205</v>
      </c>
      <c r="XEH285" s="3">
        <v>93205</v>
      </c>
      <c r="XEI285" s="3">
        <v>93205</v>
      </c>
      <c r="XEJ285" s="3">
        <v>93205</v>
      </c>
      <c r="XEK285" s="3">
        <v>93205</v>
      </c>
      <c r="XEL285" s="3">
        <v>93205</v>
      </c>
      <c r="XEM285" s="3">
        <v>93205</v>
      </c>
      <c r="XEN285" s="3">
        <v>93205</v>
      </c>
      <c r="XEO285" s="3">
        <v>93205</v>
      </c>
      <c r="XEP285" s="3">
        <v>93205</v>
      </c>
      <c r="XEQ285" s="3">
        <v>93205</v>
      </c>
      <c r="XER285" s="3">
        <v>93205</v>
      </c>
      <c r="XES285" s="3">
        <v>93205</v>
      </c>
      <c r="XET285" s="3">
        <v>93205</v>
      </c>
      <c r="XEU285" s="3">
        <v>93205</v>
      </c>
      <c r="XEV285" s="3">
        <v>93205</v>
      </c>
      <c r="XEW285" s="3">
        <v>93205</v>
      </c>
      <c r="XEX285" s="3">
        <v>93205</v>
      </c>
      <c r="XEY285" s="3">
        <v>93205</v>
      </c>
      <c r="XEZ285" s="3">
        <v>93205</v>
      </c>
      <c r="XFA285" s="3">
        <v>93205</v>
      </c>
      <c r="XFB285" s="3">
        <v>93205</v>
      </c>
      <c r="XFC285" s="3">
        <v>93205</v>
      </c>
      <c r="XFD285" s="3">
        <v>93205</v>
      </c>
    </row>
    <row r="286" spans="1:16384" customFormat="1">
      <c r="B286" s="222"/>
      <c r="C286" s="9"/>
      <c r="D286" s="1"/>
      <c r="E286" s="209"/>
      <c r="F286" s="55"/>
      <c r="G286" s="62"/>
      <c r="H286" s="203"/>
      <c r="I286" s="203"/>
    </row>
    <row r="287" spans="1:16384" customFormat="1">
      <c r="B287" s="222"/>
      <c r="C287" s="9"/>
      <c r="D287" s="1"/>
      <c r="E287" s="209"/>
      <c r="F287" s="55"/>
      <c r="G287" s="62"/>
      <c r="H287" s="203"/>
      <c r="I287" s="203"/>
    </row>
    <row r="288" spans="1:16384" customFormat="1">
      <c r="B288" s="222"/>
      <c r="C288" s="9"/>
      <c r="D288" s="1"/>
      <c r="E288" s="209"/>
      <c r="F288" s="55"/>
      <c r="G288" s="62"/>
      <c r="H288" s="203"/>
      <c r="I288" s="203"/>
    </row>
    <row r="293" ht="24.95" customHeight="1"/>
    <row r="294" ht="24.95" customHeight="1"/>
    <row r="295" ht="24.95" customHeight="1"/>
    <row r="296" ht="24.95" customHeight="1"/>
    <row r="297" ht="24.95" customHeight="1"/>
    <row r="298" ht="31.5" customHeight="1"/>
    <row r="299" ht="24.95" customHeight="1"/>
    <row r="300" ht="24.95" customHeight="1"/>
    <row r="301" ht="24.95" customHeight="1"/>
    <row r="302" ht="24.95" customHeight="1"/>
    <row r="303" ht="24.95" customHeight="1"/>
    <row r="304" ht="24.95" customHeight="1"/>
    <row r="305" ht="24.95" customHeight="1"/>
    <row r="306" ht="24.95" customHeight="1"/>
    <row r="307" ht="24.95" customHeight="1"/>
    <row r="308" ht="24.95" customHeight="1"/>
    <row r="311" ht="33" customHeight="1"/>
    <row r="312" ht="33" customHeight="1"/>
    <row r="314" ht="47.25" customHeight="1"/>
    <row r="315" ht="47.25" customHeight="1"/>
    <row r="316" ht="33" customHeight="1"/>
    <row r="317" ht="33" customHeight="1"/>
    <row r="318" ht="21" customHeight="1"/>
    <row r="319" ht="36" customHeight="1"/>
    <row r="320" ht="36.75" customHeight="1"/>
    <row r="321" ht="43.5" customHeight="1"/>
    <row r="322" ht="27.75" customHeight="1"/>
    <row r="323" ht="33" customHeight="1"/>
    <row r="324" ht="36" customHeight="1"/>
    <row r="325" ht="32.25" customHeight="1"/>
    <row r="326" ht="38.25" customHeight="1"/>
    <row r="328" ht="39" customHeight="1"/>
    <row r="329" ht="39" customHeight="1"/>
    <row r="330" ht="41.25" customHeight="1"/>
    <row r="331" ht="45" customHeight="1"/>
    <row r="332" ht="37.5" customHeight="1"/>
    <row r="333" ht="35.25" customHeight="1"/>
    <row r="334" ht="34.5" customHeight="1"/>
    <row r="335" ht="31.5" customHeight="1"/>
    <row r="336" ht="36.75" customHeight="1"/>
    <row r="338" ht="24.95" customHeight="1"/>
    <row r="340" ht="31.5" customHeight="1"/>
    <row r="341" ht="33" customHeight="1"/>
    <row r="342" ht="53.25" customHeight="1"/>
    <row r="343" ht="36.75" customHeight="1"/>
    <row r="344" ht="32.25" customHeight="1"/>
    <row r="345" ht="35.25" customHeight="1"/>
    <row r="346" ht="32.25" customHeight="1"/>
    <row r="347" ht="31.5" customHeight="1"/>
    <row r="348" ht="30" customHeight="1"/>
    <row r="349" ht="32.25" customHeight="1"/>
    <row r="350" ht="35.25" customHeight="1"/>
    <row r="351" ht="24.95" customHeight="1"/>
    <row r="359" spans="11:11">
      <c r="K359" s="151"/>
    </row>
    <row r="361" spans="11:11">
      <c r="K361" s="202"/>
    </row>
    <row r="365" spans="11:11">
      <c r="K365" s="202"/>
    </row>
    <row r="379" spans="10:10">
      <c r="J379" s="139"/>
    </row>
    <row r="392" ht="14.25" customHeight="1"/>
    <row r="412" ht="15" customHeight="1"/>
    <row r="431" ht="27.75" customHeight="1"/>
    <row r="433" ht="28.5" customHeight="1"/>
    <row r="464" spans="2:9" s="47" customFormat="1">
      <c r="B464" s="222"/>
      <c r="C464" s="9"/>
      <c r="D464" s="1"/>
      <c r="E464" s="209"/>
      <c r="F464" s="55"/>
      <c r="G464" s="62"/>
      <c r="H464" s="55"/>
      <c r="I464" s="55"/>
    </row>
    <row r="465" spans="2:9" s="47" customFormat="1">
      <c r="B465" s="222"/>
      <c r="C465" s="9"/>
      <c r="D465" s="1"/>
      <c r="E465" s="209"/>
      <c r="F465" s="55"/>
      <c r="G465" s="62"/>
      <c r="H465" s="55"/>
      <c r="I465" s="55"/>
    </row>
  </sheetData>
  <mergeCells count="2">
    <mergeCell ref="B2:B4"/>
    <mergeCell ref="D5:G5"/>
  </mergeCells>
  <conditionalFormatting sqref="C1:C5 H58 C60:C65">
    <cfRule type="containsText" dxfId="62" priority="92" operator="containsText" text="CÓDIGO NÃO ENCONTRADO">
      <formula>NOT(ISERROR(SEARCH("CÓDIGO NÃO ENCONTRADO",C1)))</formula>
    </cfRule>
  </conditionalFormatting>
  <conditionalFormatting sqref="C9">
    <cfRule type="containsText" dxfId="61" priority="82" operator="containsText" text="CÓDIGO NÃO ENCONTRADO">
      <formula>NOT(ISERROR(SEARCH("CÓDIGO NÃO ENCONTRADO",C9)))</formula>
    </cfRule>
  </conditionalFormatting>
  <conditionalFormatting sqref="C11">
    <cfRule type="containsText" dxfId="60" priority="23" operator="containsText" text="CÓDIGO NÃO ENCONTRADO">
      <formula>NOT(ISERROR(SEARCH("CÓDIGO NÃO ENCONTRADO",C11)))</formula>
    </cfRule>
  </conditionalFormatting>
  <conditionalFormatting sqref="C14">
    <cfRule type="containsText" dxfId="59" priority="24" operator="containsText" text="CÓDIGO NÃO ENCONTRADO">
      <formula>NOT(ISERROR(SEARCH("CÓDIGO NÃO ENCONTRADO",C14)))</formula>
    </cfRule>
  </conditionalFormatting>
  <conditionalFormatting sqref="C68:C1048576">
    <cfRule type="containsText" dxfId="58" priority="86" operator="containsText" text="CÓDIGO NÃO ENCONTRADO">
      <formula>NOT(ISERROR(SEARCH("CÓDIGO NÃO ENCONTRADO",C68)))</formula>
    </cfRule>
  </conditionalFormatting>
  <conditionalFormatting sqref="C12:D13 H12:H13">
    <cfRule type="containsText" dxfId="57" priority="15" operator="containsText" text="CÓDIGO NÃO ENCONTRADO">
      <formula>NOT(ISERROR(SEARCH("CÓDIGO NÃO ENCONTRADO",C12)))</formula>
    </cfRule>
  </conditionalFormatting>
  <conditionalFormatting sqref="C15:D18 H15:H18">
    <cfRule type="containsText" dxfId="56" priority="26" operator="containsText" text="CÓDIGO NÃO ENCONTRADO">
      <formula>NOT(ISERROR(SEARCH("CÓDIGO NÃO ENCONTRADO",C15)))</formula>
    </cfRule>
  </conditionalFormatting>
  <conditionalFormatting sqref="C20:D27 H20:H27">
    <cfRule type="containsText" dxfId="55" priority="30" operator="containsText" text="CÓDIGO NÃO ENCONTRADO">
      <formula>NOT(ISERROR(SEARCH("CÓDIGO NÃO ENCONTRADO",C20)))</formula>
    </cfRule>
  </conditionalFormatting>
  <conditionalFormatting sqref="C29:D37 H29:H37 C39:D39 H39 C41:D41 H41 C43:D51 H43:H51">
    <cfRule type="containsText" dxfId="54" priority="28" operator="containsText" text="CÓDIGO NÃO ENCONTRADO">
      <formula>NOT(ISERROR(SEARCH("CÓDIGO NÃO ENCONTRADO",C29)))</formula>
    </cfRule>
  </conditionalFormatting>
  <conditionalFormatting sqref="C53:D54">
    <cfRule type="containsText" dxfId="53" priority="2" operator="containsText" text="CÓDIGO NÃO ENCONTRADO">
      <formula>NOT(ISERROR(SEARCH("CÓDIGO NÃO ENCONTRADO",C53)))</formula>
    </cfRule>
  </conditionalFormatting>
  <conditionalFormatting sqref="C56:D58">
    <cfRule type="containsText" dxfId="52" priority="1" operator="containsText" text="CÓDIGO NÃO ENCONTRADO">
      <formula>NOT(ISERROR(SEARCH("CÓDIGO NÃO ENCONTRADO",C56)))</formula>
    </cfRule>
  </conditionalFormatting>
  <conditionalFormatting sqref="H53:H54">
    <cfRule type="containsText" dxfId="51" priority="4" operator="containsText" text="CÓDIGO NÃO ENCONTRADO">
      <formula>NOT(ISERROR(SEARCH("CÓDIGO NÃO ENCONTRADO",H53)))</formula>
    </cfRule>
  </conditionalFormatting>
  <conditionalFormatting sqref="I12:I13 I58">
    <cfRule type="containsText" dxfId="50" priority="14" operator="containsText" text="CÓDIGO NÃO ENCONTRADO">
      <formula>NOT(ISERROR(SEARCH("CÓDIGO NÃO ENCONTRADO",I12)))</formula>
    </cfRule>
  </conditionalFormatting>
  <conditionalFormatting sqref="I15:I18">
    <cfRule type="containsText" dxfId="49" priority="13" operator="containsText" text="CÓDIGO NÃO ENCONTRADO">
      <formula>NOT(ISERROR(SEARCH("CÓDIGO NÃO ENCONTRADO",I15)))</formula>
    </cfRule>
  </conditionalFormatting>
  <conditionalFormatting sqref="I20:I27">
    <cfRule type="containsText" dxfId="48" priority="12" operator="containsText" text="CÓDIGO NÃO ENCONTRADO">
      <formula>NOT(ISERROR(SEARCH("CÓDIGO NÃO ENCONTRADO",I20)))</formula>
    </cfRule>
  </conditionalFormatting>
  <conditionalFormatting sqref="I29:I37">
    <cfRule type="containsText" dxfId="47" priority="11" operator="containsText" text="CÓDIGO NÃO ENCONTRADO">
      <formula>NOT(ISERROR(SEARCH("CÓDIGO NÃO ENCONTRADO",I29)))</formula>
    </cfRule>
  </conditionalFormatting>
  <conditionalFormatting sqref="I39">
    <cfRule type="containsText" dxfId="46" priority="10" operator="containsText" text="CÓDIGO NÃO ENCONTRADO">
      <formula>NOT(ISERROR(SEARCH("CÓDIGO NÃO ENCONTRADO",I39)))</formula>
    </cfRule>
  </conditionalFormatting>
  <conditionalFormatting sqref="I41">
    <cfRule type="containsText" dxfId="45" priority="8" operator="containsText" text="CÓDIGO NÃO ENCONTRADO">
      <formula>NOT(ISERROR(SEARCH("CÓDIGO NÃO ENCONTRADO",I41)))</formula>
    </cfRule>
  </conditionalFormatting>
  <conditionalFormatting sqref="I43:I51">
    <cfRule type="containsText" dxfId="44" priority="9" operator="containsText" text="CÓDIGO NÃO ENCONTRADO">
      <formula>NOT(ISERROR(SEARCH("CÓDIGO NÃO ENCONTRADO",I43)))</formula>
    </cfRule>
  </conditionalFormatting>
  <conditionalFormatting sqref="I53:I54">
    <cfRule type="containsText" dxfId="43" priority="3" operator="containsText" text="CÓDIGO NÃO ENCONTRADO">
      <formula>NOT(ISERROR(SEARCH("CÓDIGO NÃO ENCONTRADO",I53)))</formula>
    </cfRule>
  </conditionalFormatting>
  <pageMargins left="0.25" right="0.25" top="0.75" bottom="0.75" header="0.3" footer="0.3"/>
  <pageSetup paperSize="9" scale="5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298"/>
  <sheetViews>
    <sheetView showGridLines="0" topLeftCell="A7" zoomScale="90" zoomScaleNormal="90" zoomScaleSheetLayoutView="100" workbookViewId="0">
      <selection activeCell="K13" sqref="K13"/>
    </sheetView>
  </sheetViews>
  <sheetFormatPr defaultRowHeight="15"/>
  <cols>
    <col min="1" max="1" width="3.42578125" style="14" customWidth="1"/>
    <col min="2" max="2" width="11.28515625" style="14" customWidth="1"/>
    <col min="3" max="3" width="6.85546875" style="14" customWidth="1"/>
    <col min="4" max="4" width="19" style="14" customWidth="1"/>
    <col min="5" max="5" width="17.7109375" style="14" customWidth="1"/>
    <col min="6" max="6" width="15.5703125" style="14" customWidth="1"/>
    <col min="7" max="7" width="13.85546875" style="14" customWidth="1"/>
    <col min="8" max="8" width="15" style="14" customWidth="1"/>
    <col min="9" max="10" width="13.140625" style="14" customWidth="1"/>
    <col min="11" max="11" width="13.42578125" style="14" bestFit="1" customWidth="1"/>
    <col min="12" max="12" width="12.7109375" style="14" customWidth="1"/>
    <col min="13" max="13" width="13.42578125" style="14" bestFit="1" customWidth="1"/>
    <col min="14" max="14" width="12.7109375" style="14" customWidth="1"/>
    <col min="15" max="15" width="13.42578125" style="14" bestFit="1" customWidth="1"/>
    <col min="16" max="16" width="13" style="14" customWidth="1"/>
    <col min="17" max="17" width="12.28515625" style="14" customWidth="1"/>
    <col min="18" max="16384" width="9.140625" style="14"/>
  </cols>
  <sheetData>
    <row r="1" spans="2:27" customFormat="1" ht="19.5" customHeight="1">
      <c r="B1" s="650"/>
      <c r="C1" s="651"/>
      <c r="D1" s="669" t="s">
        <v>17</v>
      </c>
      <c r="E1" s="670"/>
      <c r="F1" s="670"/>
      <c r="G1" s="670"/>
      <c r="H1" s="670"/>
      <c r="I1" s="670"/>
      <c r="J1" s="670"/>
      <c r="K1" s="670"/>
      <c r="L1" s="670"/>
      <c r="M1" s="670"/>
      <c r="N1" s="671"/>
      <c r="O1" s="234" t="s">
        <v>18</v>
      </c>
      <c r="P1" s="235"/>
      <c r="Q1" s="14"/>
    </row>
    <row r="2" spans="2:27" customFormat="1" ht="19.5" customHeight="1">
      <c r="B2" s="652"/>
      <c r="C2" s="653"/>
      <c r="D2" s="672" t="s">
        <v>19</v>
      </c>
      <c r="E2" s="673"/>
      <c r="F2" s="673"/>
      <c r="G2" s="673"/>
      <c r="H2" s="673"/>
      <c r="I2" s="673"/>
      <c r="J2" s="673"/>
      <c r="K2" s="673"/>
      <c r="L2" s="673"/>
      <c r="M2" s="673"/>
      <c r="N2" s="674"/>
      <c r="O2" s="431">
        <f ca="1">'A- RESUMO'!G3</f>
        <v>45770.588280208336</v>
      </c>
      <c r="P2" s="236"/>
      <c r="Q2" s="14"/>
    </row>
    <row r="3" spans="2:27" customFormat="1" ht="19.5" customHeight="1" thickBot="1">
      <c r="B3" s="652"/>
      <c r="C3" s="653"/>
      <c r="D3" s="652" t="s">
        <v>20</v>
      </c>
      <c r="E3" s="653"/>
      <c r="F3" s="653"/>
      <c r="G3" s="653"/>
      <c r="H3" s="653"/>
      <c r="I3" s="653"/>
      <c r="J3" s="653"/>
      <c r="K3" s="653"/>
      <c r="L3" s="653"/>
      <c r="M3" s="653"/>
      <c r="N3" s="675"/>
      <c r="O3" s="676" t="s">
        <v>5550</v>
      </c>
      <c r="P3" s="677"/>
      <c r="Q3" s="14"/>
    </row>
    <row r="4" spans="2:27" customFormat="1">
      <c r="B4" s="654" t="s">
        <v>21</v>
      </c>
      <c r="C4" s="655"/>
      <c r="D4" s="656" t="s">
        <v>5552</v>
      </c>
      <c r="E4" s="657"/>
      <c r="F4" s="657"/>
      <c r="G4" s="657"/>
      <c r="H4" s="657"/>
      <c r="I4" s="408"/>
      <c r="J4" s="408"/>
      <c r="K4" s="409"/>
      <c r="L4" s="408"/>
      <c r="M4" s="408"/>
      <c r="N4" s="408"/>
      <c r="O4" s="408"/>
      <c r="P4" s="246"/>
      <c r="Q4" s="424"/>
    </row>
    <row r="5" spans="2:27" customFormat="1" ht="15" customHeight="1">
      <c r="B5" s="658" t="s">
        <v>22</v>
      </c>
      <c r="C5" s="659"/>
      <c r="D5" s="193" t="str">
        <f>'A- RESUMO'!C6</f>
        <v xml:space="preserve">PONTO DE ENTREGA VOLUNTÁRIA DE PEQUENOS VOLUMES </v>
      </c>
      <c r="E5" s="423"/>
      <c r="F5" s="423"/>
      <c r="G5" s="423"/>
      <c r="H5" s="423"/>
      <c r="I5" s="424"/>
      <c r="J5" s="424"/>
      <c r="K5" s="424"/>
      <c r="L5" s="424"/>
      <c r="M5" s="424"/>
      <c r="N5" s="424"/>
      <c r="O5" s="424"/>
      <c r="P5" s="247"/>
      <c r="Q5" s="424"/>
    </row>
    <row r="6" spans="2:27" customFormat="1" ht="15" customHeight="1">
      <c r="B6" s="658" t="s">
        <v>23</v>
      </c>
      <c r="C6" s="659"/>
      <c r="D6" s="660" t="str">
        <f>'A- RESUMO'!C7</f>
        <v>De acordo com Ordem de serviço</v>
      </c>
      <c r="E6" s="661"/>
      <c r="F6" s="661"/>
      <c r="G6" s="661"/>
      <c r="H6" s="661"/>
      <c r="I6" s="661"/>
      <c r="J6" s="661"/>
      <c r="K6" s="661"/>
      <c r="L6" s="238"/>
      <c r="P6" s="104"/>
    </row>
    <row r="7" spans="2:27" customFormat="1" ht="15.75" customHeight="1" thickBot="1">
      <c r="B7" s="662" t="s">
        <v>24</v>
      </c>
      <c r="C7" s="663"/>
      <c r="D7" s="681" t="str">
        <f>'A- RESUMO'!C8</f>
        <v xml:space="preserve">Ponto de Entrega Voluntária (PEV) : Papa Entulho </v>
      </c>
      <c r="E7" s="682"/>
      <c r="F7" s="682"/>
      <c r="G7" s="682"/>
      <c r="H7" s="682"/>
      <c r="I7" s="682"/>
      <c r="J7" s="682"/>
      <c r="K7" s="682"/>
      <c r="L7" s="208"/>
      <c r="M7" s="106"/>
      <c r="N7" s="106"/>
      <c r="O7" s="106"/>
      <c r="P7" s="105"/>
    </row>
    <row r="8" spans="2:27" ht="15" customHeight="1">
      <c r="B8" s="664" t="s">
        <v>1309</v>
      </c>
      <c r="C8" s="666" t="s">
        <v>1310</v>
      </c>
      <c r="D8" s="666"/>
      <c r="E8" s="666"/>
      <c r="F8" s="666" t="s">
        <v>1311</v>
      </c>
      <c r="G8" s="678" t="s">
        <v>1312</v>
      </c>
      <c r="H8" s="679"/>
      <c r="I8" s="679"/>
      <c r="J8" s="679"/>
      <c r="K8" s="679"/>
      <c r="L8" s="679"/>
      <c r="M8" s="679"/>
      <c r="N8" s="679"/>
      <c r="O8" s="679"/>
      <c r="P8" s="680"/>
      <c r="Q8" s="432"/>
    </row>
    <row r="9" spans="2:27" ht="22.5" customHeight="1">
      <c r="B9" s="665"/>
      <c r="C9" s="667"/>
      <c r="D9" s="667"/>
      <c r="E9" s="667"/>
      <c r="F9" s="667"/>
      <c r="G9" s="683" t="s">
        <v>7808</v>
      </c>
      <c r="H9" s="683"/>
      <c r="I9" s="684" t="s">
        <v>7809</v>
      </c>
      <c r="J9" s="685"/>
      <c r="K9" s="683" t="s">
        <v>7810</v>
      </c>
      <c r="L9" s="683"/>
      <c r="M9" s="687" t="s">
        <v>7811</v>
      </c>
      <c r="N9" s="687"/>
      <c r="O9" s="683" t="s">
        <v>7812</v>
      </c>
      <c r="P9" s="686"/>
      <c r="Q9" s="249"/>
      <c r="R9" s="237"/>
      <c r="S9" s="237"/>
      <c r="T9" s="237"/>
      <c r="U9" s="237"/>
      <c r="V9" s="237"/>
      <c r="W9" s="237"/>
      <c r="X9" s="237"/>
      <c r="Y9" s="237"/>
      <c r="Z9" s="237"/>
      <c r="AA9" s="237"/>
    </row>
    <row r="10" spans="2:27">
      <c r="B10" s="665"/>
      <c r="C10" s="667"/>
      <c r="D10" s="667"/>
      <c r="E10" s="667"/>
      <c r="F10" s="667"/>
      <c r="G10" s="245" t="s">
        <v>1788</v>
      </c>
      <c r="H10" s="245" t="s">
        <v>1788</v>
      </c>
      <c r="I10" s="244" t="s">
        <v>1788</v>
      </c>
      <c r="J10" s="244" t="s">
        <v>1788</v>
      </c>
      <c r="K10" s="245" t="s">
        <v>1788</v>
      </c>
      <c r="L10" s="245" t="s">
        <v>1788</v>
      </c>
      <c r="M10" s="244" t="s">
        <v>1788</v>
      </c>
      <c r="N10" s="244" t="s">
        <v>1788</v>
      </c>
      <c r="O10" s="245" t="s">
        <v>1788</v>
      </c>
      <c r="P10" s="254" t="s">
        <v>1788</v>
      </c>
      <c r="Q10" s="249"/>
    </row>
    <row r="11" spans="2:27" ht="15" customHeight="1">
      <c r="B11" s="248">
        <v>1</v>
      </c>
      <c r="C11" s="668" t="s">
        <v>1567</v>
      </c>
      <c r="D11" s="668"/>
      <c r="E11" s="668"/>
      <c r="F11" s="91">
        <f>'B.1- ORÇAMENTO'!G17</f>
        <v>96496.01999999999</v>
      </c>
      <c r="G11" s="92">
        <f>(G14+G16+G18+G20+G22+G24)/($F$25-$F$11)</f>
        <v>8.7002358963409576E-2</v>
      </c>
      <c r="H11" s="92">
        <f t="shared" ref="H11:P11" si="0">(H14+H16+H18+H20+H22+H24)/($F$25-$F$11)</f>
        <v>8.7002358963409576E-2</v>
      </c>
      <c r="I11" s="92">
        <f t="shared" si="0"/>
        <v>0.15838992751160119</v>
      </c>
      <c r="J11" s="92">
        <f t="shared" si="0"/>
        <v>0.10628759895184255</v>
      </c>
      <c r="K11" s="92">
        <f t="shared" si="0"/>
        <v>0.14118762935549348</v>
      </c>
      <c r="L11" s="92">
        <f t="shared" si="0"/>
        <v>6.9800060807301861E-2</v>
      </c>
      <c r="M11" s="92">
        <f t="shared" si="0"/>
        <v>8.725007600912732E-2</v>
      </c>
      <c r="N11" s="92">
        <f t="shared" si="0"/>
        <v>8.725007600912732E-2</v>
      </c>
      <c r="O11" s="92">
        <f t="shared" si="0"/>
        <v>4.1871298060420815E-2</v>
      </c>
      <c r="P11" s="92">
        <f t="shared" si="0"/>
        <v>0.133958615368266</v>
      </c>
      <c r="Q11" s="250">
        <f>SUM($G$11:$P$11)</f>
        <v>0.99999999999999967</v>
      </c>
    </row>
    <row r="12" spans="2:27">
      <c r="B12" s="17"/>
      <c r="C12" s="639"/>
      <c r="D12" s="640"/>
      <c r="E12" s="641"/>
      <c r="F12" s="18"/>
      <c r="G12" s="19">
        <f>G11*F11</f>
        <v>8395.3813705803495</v>
      </c>
      <c r="H12" s="19">
        <f t="shared" ref="H12:P12" si="1">$F$11*H11</f>
        <v>8395.3813705803495</v>
      </c>
      <c r="I12" s="19">
        <f t="shared" si="1"/>
        <v>15283.997612958017</v>
      </c>
      <c r="J12" s="19">
        <f t="shared" si="1"/>
        <v>10256.330274208976</v>
      </c>
      <c r="K12" s="19">
        <f t="shared" si="1"/>
        <v>13624.044306040285</v>
      </c>
      <c r="L12" s="19">
        <f t="shared" si="1"/>
        <v>6735.4280636626154</v>
      </c>
      <c r="M12" s="19">
        <f t="shared" si="1"/>
        <v>8419.2850795782688</v>
      </c>
      <c r="N12" s="19">
        <f t="shared" si="1"/>
        <v>8419.2850795782688</v>
      </c>
      <c r="O12" s="19">
        <f t="shared" si="1"/>
        <v>4040.4136150643276</v>
      </c>
      <c r="P12" s="255">
        <f t="shared" si="1"/>
        <v>12926.473227748502</v>
      </c>
      <c r="Q12" s="251">
        <f>SUM(G12:P12)</f>
        <v>96496.01999999996</v>
      </c>
    </row>
    <row r="13" spans="2:27" ht="15" customHeight="1">
      <c r="B13" s="248">
        <v>2</v>
      </c>
      <c r="C13" s="649" t="s">
        <v>2</v>
      </c>
      <c r="D13" s="649"/>
      <c r="E13" s="649"/>
      <c r="F13" s="91">
        <f>'B.1- ORÇAMENTO'!G28+'B.1- ORÇAMENTO'!G38+'B.1- ORÇAMENTO'!G45+'B.1- ORÇAMENTO'!G59</f>
        <v>91328.63</v>
      </c>
      <c r="G13" s="92">
        <v>0.33333333333333337</v>
      </c>
      <c r="H13" s="92">
        <f>G13</f>
        <v>0.33333333333333337</v>
      </c>
      <c r="I13" s="92">
        <f>H13</f>
        <v>0.33333333333333337</v>
      </c>
      <c r="J13" s="93"/>
      <c r="K13" s="93"/>
      <c r="L13" s="93"/>
      <c r="M13" s="93"/>
      <c r="N13" s="93"/>
      <c r="O13" s="93"/>
      <c r="P13" s="256"/>
      <c r="Q13" s="250">
        <f>SUM($G$13:$P$13)</f>
        <v>1</v>
      </c>
    </row>
    <row r="14" spans="2:27">
      <c r="B14" s="17"/>
      <c r="C14" s="635"/>
      <c r="D14" s="636"/>
      <c r="E14" s="637"/>
      <c r="F14" s="20"/>
      <c r="G14" s="21">
        <f>$F$13*G13</f>
        <v>30442.876666666671</v>
      </c>
      <c r="H14" s="21">
        <f>$F$13*H13</f>
        <v>30442.876666666671</v>
      </c>
      <c r="I14" s="21">
        <f>$F$13*I13</f>
        <v>30442.876666666671</v>
      </c>
      <c r="J14" s="21"/>
      <c r="K14" s="21"/>
      <c r="L14" s="21"/>
      <c r="M14" s="21"/>
      <c r="N14" s="21"/>
      <c r="O14" s="21"/>
      <c r="P14" s="257"/>
      <c r="Q14" s="251">
        <f>SUM(G14:P14)</f>
        <v>91328.63</v>
      </c>
    </row>
    <row r="15" spans="2:27" ht="15" customHeight="1">
      <c r="B15" s="97">
        <v>3</v>
      </c>
      <c r="C15" s="638" t="str">
        <f>'B.1- ORÇAMENTO'!C60</f>
        <v>PLATAFORMA DE DESCARGA DE RESÍDUOS</v>
      </c>
      <c r="D15" s="638"/>
      <c r="E15" s="638"/>
      <c r="F15" s="91">
        <f>'B.1- ORÇAMENTO'!G80+'B.1- ORÇAMENTO'!G76+'B.1- ORÇAMENTO'!G73</f>
        <v>74937.38</v>
      </c>
      <c r="G15" s="94"/>
      <c r="I15" s="95">
        <f>(100/3)%</f>
        <v>0.33333333333333337</v>
      </c>
      <c r="J15" s="95">
        <f>(100/3)%</f>
        <v>0.33333333333333337</v>
      </c>
      <c r="K15" s="95">
        <f>(100/3)%</f>
        <v>0.33333333333333337</v>
      </c>
      <c r="L15" s="96"/>
      <c r="M15" s="96"/>
      <c r="N15" s="96"/>
      <c r="O15" s="96"/>
      <c r="P15" s="258"/>
      <c r="Q15" s="250">
        <f>SUM($G$17:$P$17)</f>
        <v>1</v>
      </c>
    </row>
    <row r="16" spans="2:27">
      <c r="B16" s="17"/>
      <c r="C16" s="639"/>
      <c r="D16" s="640"/>
      <c r="E16" s="641"/>
      <c r="F16" s="20"/>
      <c r="G16" s="22"/>
      <c r="H16" s="22"/>
      <c r="I16" s="22">
        <f>I15*$F$15</f>
        <v>24979.126666666671</v>
      </c>
      <c r="J16" s="22">
        <f>J15*$F$15</f>
        <v>24979.126666666671</v>
      </c>
      <c r="K16" s="22">
        <f>K15*$F$15</f>
        <v>24979.126666666671</v>
      </c>
      <c r="L16" s="21"/>
      <c r="M16" s="21"/>
      <c r="N16" s="21"/>
      <c r="O16" s="21"/>
      <c r="P16" s="257"/>
      <c r="Q16" s="251">
        <f>SUM(G16:P16)</f>
        <v>74937.38</v>
      </c>
    </row>
    <row r="17" spans="2:17">
      <c r="B17" s="97">
        <v>4</v>
      </c>
      <c r="C17" s="638" t="str">
        <f>'B.1- ORÇAMENTO'!C81</f>
        <v>PRÉDIO DA ADMINISTRAÇÃO</v>
      </c>
      <c r="D17" s="638"/>
      <c r="E17" s="638"/>
      <c r="F17" s="91">
        <f>'B.1- ORÇAMENTO'!G86+'B.1- ORÇAMENTO'!G105+'B.1- ORÇAMENTO'!G121+'B.1- ORÇAMENTO'!G127+'B.1- ORÇAMENTO'!G133+'B.1- ORÇAMENTO'!G138+'B.1- ORÇAMENTO'!G171+'B.1- ORÇAMENTO'!G188+'B.1- ORÇAMENTO'!G213+'B.1- ORÇAMENTO'!G242+'B.1- ORÇAMENTO'!G247</f>
        <v>70192.319999999992</v>
      </c>
      <c r="G17" s="98"/>
      <c r="H17" s="94"/>
      <c r="J17" s="95">
        <v>0.1</v>
      </c>
      <c r="K17" s="95">
        <v>0.2</v>
      </c>
      <c r="L17" s="95">
        <v>0.2</v>
      </c>
      <c r="M17" s="95">
        <v>0.25</v>
      </c>
      <c r="N17" s="95">
        <v>0.25</v>
      </c>
      <c r="O17" s="96"/>
      <c r="P17" s="258"/>
      <c r="Q17" s="250">
        <f>SUM($G$19:$P$19)</f>
        <v>1</v>
      </c>
    </row>
    <row r="18" spans="2:17">
      <c r="B18" s="17"/>
      <c r="C18" s="639"/>
      <c r="D18" s="640"/>
      <c r="E18" s="641"/>
      <c r="F18" s="20"/>
      <c r="H18" s="22"/>
      <c r="I18" s="22"/>
      <c r="J18" s="22">
        <f>$F$17*J17</f>
        <v>7019.232</v>
      </c>
      <c r="K18" s="22">
        <f>$F$17*K17</f>
        <v>14038.464</v>
      </c>
      <c r="L18" s="22">
        <f>$F$17*L17</f>
        <v>14038.464</v>
      </c>
      <c r="M18" s="22">
        <f>$F$17*M17</f>
        <v>17548.079999999998</v>
      </c>
      <c r="N18" s="22">
        <f>$F$17*N17</f>
        <v>17548.079999999998</v>
      </c>
      <c r="O18" s="21"/>
      <c r="P18" s="257"/>
      <c r="Q18" s="251">
        <f>SUM(G18:P18)</f>
        <v>70192.320000000007</v>
      </c>
    </row>
    <row r="19" spans="2:17">
      <c r="B19" s="97">
        <v>5</v>
      </c>
      <c r="C19" s="638" t="s">
        <v>1787</v>
      </c>
      <c r="D19" s="638"/>
      <c r="E19" s="638"/>
      <c r="F19" s="91">
        <f>'B.1- ORÇAMENTO'!G252+'B.1- ORÇAMENTO'!G268+'B.1- ORÇAMENTO'!G274+'B.1- ORÇAMENTO'!G281+'B.1- ORÇAMENTO'!G284</f>
        <v>51925.9</v>
      </c>
      <c r="G19" s="99"/>
      <c r="H19" s="99"/>
      <c r="I19" s="99"/>
      <c r="J19" s="95">
        <v>0.1</v>
      </c>
      <c r="K19" s="95">
        <v>0.2</v>
      </c>
      <c r="L19" s="95">
        <v>0.2</v>
      </c>
      <c r="M19" s="95">
        <v>0.25</v>
      </c>
      <c r="N19" s="95">
        <v>0.25</v>
      </c>
      <c r="O19" s="96"/>
      <c r="P19" s="258"/>
      <c r="Q19" s="250">
        <f>SUM($G$21:$P$21)</f>
        <v>1</v>
      </c>
    </row>
    <row r="20" spans="2:17" ht="15" customHeight="1">
      <c r="B20" s="17"/>
      <c r="C20" s="639"/>
      <c r="D20" s="640"/>
      <c r="E20" s="641"/>
      <c r="F20" s="20"/>
      <c r="G20" s="100"/>
      <c r="H20" s="100"/>
      <c r="I20" s="100"/>
      <c r="J20" s="22">
        <f>$F$19*J19</f>
        <v>5192.59</v>
      </c>
      <c r="K20" s="22">
        <f>$F$19*K19</f>
        <v>10385.18</v>
      </c>
      <c r="L20" s="22">
        <f>$F$19*L19</f>
        <v>10385.18</v>
      </c>
      <c r="M20" s="22">
        <f>$F$19*M19</f>
        <v>12981.475</v>
      </c>
      <c r="N20" s="22">
        <f>$F$19*N19</f>
        <v>12981.475</v>
      </c>
      <c r="O20" s="21"/>
      <c r="P20" s="257"/>
      <c r="Q20" s="251">
        <f>SUM(G20:P20)</f>
        <v>51925.9</v>
      </c>
    </row>
    <row r="21" spans="2:17" ht="15.75" customHeight="1">
      <c r="B21" s="97">
        <v>6</v>
      </c>
      <c r="C21" s="638" t="s">
        <v>1582</v>
      </c>
      <c r="D21" s="638"/>
      <c r="E21" s="638"/>
      <c r="F21" s="91">
        <f>'B.1- ORÇAMENTO'!G293+'B.1- ORÇAMENTO'!G298+'B.1- ORÇAMENTO'!G305+'B.1- ORÇAMENTO'!G308+'B.1- ORÇAMENTO'!G313+'B.1- ORÇAMENTO'!G316</f>
        <v>58604.514999999999</v>
      </c>
      <c r="G21" s="101"/>
      <c r="H21" s="101"/>
      <c r="I21" s="101"/>
      <c r="J21" s="101"/>
      <c r="K21" s="101"/>
      <c r="L21" s="101"/>
      <c r="M21" s="101"/>
      <c r="N21" s="101"/>
      <c r="O21" s="102">
        <v>0.25</v>
      </c>
      <c r="P21" s="260">
        <v>0.75</v>
      </c>
      <c r="Q21" s="250">
        <f>SUM($G$23:$P$23)</f>
        <v>1</v>
      </c>
    </row>
    <row r="22" spans="2:17" ht="15" customHeight="1">
      <c r="B22" s="17"/>
      <c r="C22" s="639"/>
      <c r="D22" s="640"/>
      <c r="E22" s="641"/>
      <c r="F22" s="20"/>
      <c r="G22" s="100"/>
      <c r="H22" s="100"/>
      <c r="I22" s="100"/>
      <c r="J22" s="100"/>
      <c r="K22" s="100"/>
      <c r="L22" s="100"/>
      <c r="M22" s="100"/>
      <c r="N22" s="100"/>
      <c r="O22" s="22">
        <f>$F$21*O21</f>
        <v>14651.12875</v>
      </c>
      <c r="P22" s="259">
        <f>$F$21*P21</f>
        <v>43953.386249999996</v>
      </c>
      <c r="Q22" s="251">
        <f>SUM(G22:P22)</f>
        <v>58604.514999999999</v>
      </c>
    </row>
    <row r="23" spans="2:17">
      <c r="B23" s="97">
        <v>7</v>
      </c>
      <c r="C23" s="638" t="s">
        <v>1585</v>
      </c>
      <c r="D23" s="638"/>
      <c r="E23" s="638"/>
      <c r="F23" s="91">
        <f>'B.1- ORÇAMENTO'!G322</f>
        <v>2919.8900000000003</v>
      </c>
      <c r="G23" s="103"/>
      <c r="H23" s="94"/>
      <c r="I23" s="94"/>
      <c r="J23" s="94"/>
      <c r="K23" s="94"/>
      <c r="L23" s="94"/>
      <c r="M23" s="94"/>
      <c r="N23" s="94"/>
      <c r="O23" s="94"/>
      <c r="P23" s="261">
        <v>1</v>
      </c>
      <c r="Q23" s="250">
        <f>SUM($G$23:$P$23)</f>
        <v>1</v>
      </c>
    </row>
    <row r="24" spans="2:17" ht="15.75" thickBot="1">
      <c r="B24" s="240"/>
      <c r="C24" s="646"/>
      <c r="D24" s="646"/>
      <c r="E24" s="646"/>
      <c r="F24" s="241"/>
      <c r="G24" s="242"/>
      <c r="H24" s="243"/>
      <c r="I24" s="243"/>
      <c r="J24" s="243"/>
      <c r="K24" s="243"/>
      <c r="L24" s="243"/>
      <c r="M24" s="243"/>
      <c r="N24" s="243"/>
      <c r="O24" s="243"/>
      <c r="P24" s="262">
        <f>P23*$F$23</f>
        <v>2919.8900000000003</v>
      </c>
      <c r="Q24" s="433">
        <f>SUM(G24:P24)</f>
        <v>2919.8900000000003</v>
      </c>
    </row>
    <row r="25" spans="2:17">
      <c r="B25" s="644" t="s">
        <v>1313</v>
      </c>
      <c r="C25" s="645"/>
      <c r="D25" s="645"/>
      <c r="E25" s="645"/>
      <c r="F25" s="426">
        <f>SUM(F11:F24)</f>
        <v>446404.65500000009</v>
      </c>
      <c r="G25" s="447">
        <f>G12+H12+G14+H14</f>
        <v>77676.516074494051</v>
      </c>
      <c r="H25" s="448"/>
      <c r="I25" s="453">
        <f>I12+J12+I14+J14+I16+J16+I18+J18+I20+J20+J22+I22+I24+J24</f>
        <v>118153.27988716702</v>
      </c>
      <c r="J25" s="454"/>
      <c r="K25" s="447">
        <f>K12+L12+K14+L14+K16+L16+K18+L18+K20+L20+K22+L22+K24+L24</f>
        <v>94185.887036369561</v>
      </c>
      <c r="L25" s="448"/>
      <c r="M25" s="453">
        <f>M12+N12+M14+N14+M16+N16+M18+N18+M20+N20+M22+N22+M24+N24</f>
        <v>77897.680159156531</v>
      </c>
      <c r="N25" s="454"/>
      <c r="O25" s="427">
        <f>O12+P12+O14+P14+O16+P16+O18+P18+O20+P20+O22+P22+O24+P24</f>
        <v>78491.291842812832</v>
      </c>
      <c r="P25" s="434"/>
    </row>
    <row r="26" spans="2:17">
      <c r="B26" s="647" t="s">
        <v>3405</v>
      </c>
      <c r="C26" s="648"/>
      <c r="D26" s="648"/>
      <c r="E26" s="648"/>
      <c r="F26" s="428">
        <f>F25*'E - BDI'!F26</f>
        <v>99218.631575580584</v>
      </c>
      <c r="G26" s="449">
        <f>G25*'E - BDI'!F26</f>
        <v>17264.510000393897</v>
      </c>
      <c r="H26" s="450"/>
      <c r="I26" s="449">
        <f>I25*'E - BDI'!F26</f>
        <v>26260.941984512414</v>
      </c>
      <c r="J26" s="450"/>
      <c r="K26" s="449">
        <f>K25*'E - BDI'!F26</f>
        <v>20933.909897245139</v>
      </c>
      <c r="L26" s="450"/>
      <c r="M26" s="449">
        <f>M25*'E - BDI'!F26</f>
        <v>17313.666292982012</v>
      </c>
      <c r="N26" s="450"/>
      <c r="O26" s="429">
        <f>O25*'E - BDI'!F26</f>
        <v>17445.603400447111</v>
      </c>
      <c r="P26" s="435"/>
    </row>
    <row r="27" spans="2:17" ht="15" customHeight="1">
      <c r="B27" s="644" t="s">
        <v>1314</v>
      </c>
      <c r="C27" s="645"/>
      <c r="D27" s="645"/>
      <c r="E27" s="645"/>
      <c r="F27" s="430">
        <f>F25+F26</f>
        <v>545623.28657558071</v>
      </c>
      <c r="G27" s="447">
        <f>G25+G26</f>
        <v>94941.026074887952</v>
      </c>
      <c r="H27" s="448"/>
      <c r="I27" s="453">
        <f>I25+I26</f>
        <v>144414.22187167945</v>
      </c>
      <c r="J27" s="454"/>
      <c r="K27" s="447">
        <f>K25+K26</f>
        <v>115119.79693361471</v>
      </c>
      <c r="L27" s="448"/>
      <c r="M27" s="453">
        <f>M25+M26</f>
        <v>95211.346452138547</v>
      </c>
      <c r="N27" s="454"/>
      <c r="O27" s="427">
        <f>O25+O26</f>
        <v>95936.895243259947</v>
      </c>
      <c r="P27" s="434"/>
    </row>
    <row r="28" spans="2:17" ht="23.25" customHeight="1" thickBot="1">
      <c r="B28" s="642" t="s">
        <v>1315</v>
      </c>
      <c r="C28" s="643"/>
      <c r="D28" s="643"/>
      <c r="E28" s="643"/>
      <c r="F28" s="436"/>
      <c r="G28" s="451">
        <f>G27</f>
        <v>94941.026074887952</v>
      </c>
      <c r="H28" s="452"/>
      <c r="I28" s="451">
        <f>I27+G28</f>
        <v>239355.2479465674</v>
      </c>
      <c r="J28" s="452"/>
      <c r="K28" s="451">
        <f>K27+I28</f>
        <v>354475.04488018213</v>
      </c>
      <c r="L28" s="452"/>
      <c r="M28" s="451">
        <f>M27+K28</f>
        <v>449686.39133232069</v>
      </c>
      <c r="N28" s="452"/>
      <c r="O28" s="437">
        <f>O27+M28</f>
        <v>545623.2865755806</v>
      </c>
      <c r="P28" s="438"/>
    </row>
    <row r="29" spans="2:17" ht="15.75" thickBot="1">
      <c r="B29" s="633" t="s">
        <v>7870</v>
      </c>
      <c r="C29" s="634"/>
      <c r="D29" s="634"/>
      <c r="E29" s="634"/>
      <c r="F29" s="442"/>
      <c r="G29" s="445">
        <f>G28/O28</f>
        <v>0.17400471792681924</v>
      </c>
      <c r="H29" s="446"/>
      <c r="I29" s="445">
        <f>I27/O28</f>
        <v>0.26467752646344384</v>
      </c>
      <c r="J29" s="446"/>
      <c r="K29" s="445">
        <f>K27/O28</f>
        <v>0.21098769016279537</v>
      </c>
      <c r="L29" s="446"/>
      <c r="M29" s="445">
        <f>M27/O28</f>
        <v>0.17450015201825467</v>
      </c>
      <c r="N29" s="446"/>
      <c r="O29" s="444">
        <f>O27/O28</f>
        <v>0.17582991342868687</v>
      </c>
      <c r="P29" s="443"/>
      <c r="Q29" s="425"/>
    </row>
    <row r="30" spans="2:17">
      <c r="B30" s="425"/>
      <c r="C30" s="425"/>
      <c r="D30" s="425"/>
      <c r="E30" s="425"/>
      <c r="F30" s="425"/>
      <c r="G30" s="425"/>
      <c r="H30" s="425"/>
      <c r="I30" s="425"/>
      <c r="J30" s="425"/>
      <c r="K30" s="425"/>
      <c r="L30" s="425"/>
      <c r="M30" s="425"/>
      <c r="N30" s="425"/>
      <c r="O30" s="425"/>
      <c r="P30" s="425"/>
      <c r="Q30" s="425"/>
    </row>
    <row r="101" spans="2:7" ht="15.75" thickBot="1"/>
    <row r="102" spans="2:7">
      <c r="B102" s="136"/>
      <c r="C102" s="137"/>
      <c r="D102" s="137"/>
      <c r="E102" s="137"/>
      <c r="F102" s="137"/>
      <c r="G102" s="138"/>
    </row>
    <row r="103" spans="2:7">
      <c r="B103" s="296"/>
      <c r="G103" s="252"/>
    </row>
    <row r="104" spans="2:7">
      <c r="B104" s="297"/>
      <c r="C104" s="277"/>
      <c r="D104" s="277"/>
      <c r="E104" s="277"/>
      <c r="F104" s="277"/>
      <c r="G104" s="298"/>
    </row>
    <row r="105" spans="2:7">
      <c r="B105" s="297"/>
      <c r="C105" s="277"/>
      <c r="D105" s="277"/>
      <c r="E105" s="277"/>
      <c r="F105" s="277"/>
      <c r="G105" s="298"/>
    </row>
    <row r="106" spans="2:7">
      <c r="B106" s="297"/>
      <c r="C106" s="277"/>
      <c r="D106" s="277"/>
      <c r="E106" s="277"/>
      <c r="F106" s="277"/>
      <c r="G106" s="298"/>
    </row>
    <row r="107" spans="2:7" ht="15.75" thickBot="1">
      <c r="B107" s="307">
        <v>101965</v>
      </c>
      <c r="C107" s="263"/>
      <c r="D107" s="263"/>
      <c r="E107" s="263">
        <v>1.2</v>
      </c>
      <c r="F107" s="263"/>
      <c r="G107" s="308"/>
    </row>
    <row r="108" spans="2:7" ht="15.75" thickBot="1">
      <c r="B108" s="315"/>
      <c r="C108" s="316"/>
      <c r="D108" s="316"/>
      <c r="E108" s="316"/>
      <c r="F108" s="316"/>
      <c r="G108" s="317">
        <f>SUM(G104:G107)</f>
        <v>0</v>
      </c>
    </row>
    <row r="109" spans="2:7">
      <c r="B109" s="296"/>
      <c r="G109" s="252"/>
    </row>
    <row r="110" spans="2:7">
      <c r="B110" s="296"/>
      <c r="G110" s="252"/>
    </row>
    <row r="111" spans="2:7">
      <c r="B111" s="296"/>
      <c r="G111" s="252"/>
    </row>
    <row r="112" spans="2:7">
      <c r="B112" s="296"/>
      <c r="G112" s="252"/>
    </row>
    <row r="113" spans="2:7">
      <c r="B113" s="296"/>
      <c r="G113" s="252"/>
    </row>
    <row r="114" spans="2:7">
      <c r="B114" s="296"/>
      <c r="G114" s="252"/>
    </row>
    <row r="115" spans="2:7">
      <c r="B115" s="297"/>
      <c r="C115" s="277"/>
      <c r="D115" s="277"/>
      <c r="E115" s="277"/>
      <c r="F115" s="277"/>
      <c r="G115" s="298"/>
    </row>
    <row r="116" spans="2:7">
      <c r="B116" s="297"/>
      <c r="C116" s="277"/>
      <c r="D116" s="277"/>
      <c r="E116" s="277"/>
      <c r="F116" s="277"/>
      <c r="G116" s="298"/>
    </row>
    <row r="117" spans="2:7" ht="18" customHeight="1">
      <c r="B117" s="297">
        <v>98689</v>
      </c>
      <c r="C117" s="277"/>
      <c r="D117" s="277"/>
      <c r="E117" s="277">
        <f>0.9*2</f>
        <v>1.8</v>
      </c>
      <c r="F117" s="277">
        <f>IFERROR((VLOOKUP($B117,'SINTETICO 03-2025'!B11:E9663,4,FALSE)),IFERROR(DOLLAR(VLOOKUP($B117,'INSUMOS 03-2025'!$A:$F,5,FALSE)),"CÓDIGO NÃO ENCONTRADO"))</f>
        <v>98.6</v>
      </c>
      <c r="G117" s="298"/>
    </row>
    <row r="118" spans="2:7" ht="15.75" thickBot="1">
      <c r="B118" s="299"/>
      <c r="C118" s="300"/>
      <c r="D118" s="300"/>
      <c r="E118" s="300"/>
      <c r="F118" s="300"/>
      <c r="G118" s="253">
        <f>SUM(G115:G117)</f>
        <v>0</v>
      </c>
    </row>
    <row r="298" spans="8:8">
      <c r="H298" s="14">
        <f>G295*20</f>
        <v>0</v>
      </c>
    </row>
  </sheetData>
  <mergeCells count="40">
    <mergeCell ref="O3:P3"/>
    <mergeCell ref="G8:P8"/>
    <mergeCell ref="D7:K7"/>
    <mergeCell ref="G9:H9"/>
    <mergeCell ref="I9:J9"/>
    <mergeCell ref="O9:P9"/>
    <mergeCell ref="K9:L9"/>
    <mergeCell ref="M9:N9"/>
    <mergeCell ref="C13:E13"/>
    <mergeCell ref="B1:C3"/>
    <mergeCell ref="B4:C4"/>
    <mergeCell ref="D4:H4"/>
    <mergeCell ref="B5:C5"/>
    <mergeCell ref="B6:C6"/>
    <mergeCell ref="D6:K6"/>
    <mergeCell ref="B7:C7"/>
    <mergeCell ref="B8:B10"/>
    <mergeCell ref="C8:E10"/>
    <mergeCell ref="F8:F10"/>
    <mergeCell ref="C12:E12"/>
    <mergeCell ref="C11:E11"/>
    <mergeCell ref="D1:N1"/>
    <mergeCell ref="D2:N2"/>
    <mergeCell ref="D3:N3"/>
    <mergeCell ref="B29:E29"/>
    <mergeCell ref="C14:E14"/>
    <mergeCell ref="C15:E15"/>
    <mergeCell ref="C17:E17"/>
    <mergeCell ref="C19:E19"/>
    <mergeCell ref="C20:E20"/>
    <mergeCell ref="C16:E16"/>
    <mergeCell ref="C18:E18"/>
    <mergeCell ref="B28:E28"/>
    <mergeCell ref="C21:E21"/>
    <mergeCell ref="B27:E27"/>
    <mergeCell ref="C24:E24"/>
    <mergeCell ref="B25:E25"/>
    <mergeCell ref="B26:E26"/>
    <mergeCell ref="C22:E22"/>
    <mergeCell ref="C23:E23"/>
  </mergeCells>
  <phoneticPr fontId="40" type="noConversion"/>
  <conditionalFormatting sqref="P13:P16">
    <cfRule type="expression" dxfId="42" priority="1">
      <formula>$K$11=$F$11</formula>
    </cfRule>
  </conditionalFormatting>
  <pageMargins left="0.511811024" right="0.511811024" top="0.78740157499999996" bottom="0.78740157499999996" header="0.31496062000000002" footer="0.31496062000000002"/>
  <pageSetup paperSize="9" scale="62"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6029DAA7-4AE4-4A70-B48C-64B558B0CF1C}">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P13:P16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306"/>
  <sheetViews>
    <sheetView showGridLines="0" tabSelected="1" zoomScaleNormal="100" zoomScaleSheetLayoutView="100" workbookViewId="0">
      <selection activeCell="B17" sqref="B17"/>
    </sheetView>
  </sheetViews>
  <sheetFormatPr defaultRowHeight="15"/>
  <cols>
    <col min="1" max="1" width="2.85546875" style="23" customWidth="1"/>
    <col min="2" max="2" width="15.140625" style="23" customWidth="1"/>
    <col min="3" max="3" width="33.85546875" style="23" customWidth="1"/>
    <col min="4" max="4" width="15" style="23" bestFit="1" customWidth="1"/>
    <col min="5" max="5" width="16.28515625" style="23" bestFit="1" customWidth="1"/>
    <col min="6" max="7" width="16.28515625" style="23" customWidth="1"/>
    <col min="8" max="8" width="20.140625" style="23" customWidth="1"/>
    <col min="9" max="9" width="22.85546875" style="23" customWidth="1"/>
    <col min="10" max="10" width="20.85546875" style="23" customWidth="1"/>
    <col min="11" max="12" width="31" style="23" customWidth="1"/>
    <col min="13" max="13" width="9" style="23" bestFit="1" customWidth="1"/>
    <col min="14" max="20" width="31" style="23" customWidth="1"/>
    <col min="21" max="23" width="19.42578125" style="23" customWidth="1"/>
    <col min="24" max="16384" width="9.140625" style="23"/>
  </cols>
  <sheetData>
    <row r="1" spans="2:9" ht="15.75" thickBot="1"/>
    <row r="2" spans="2:9" ht="19.5" customHeight="1">
      <c r="B2" s="650"/>
      <c r="C2" s="669" t="s">
        <v>17</v>
      </c>
      <c r="D2" s="670"/>
      <c r="E2" s="129"/>
      <c r="F2" s="129"/>
      <c r="G2" s="129"/>
      <c r="H2" s="15" t="s">
        <v>18</v>
      </c>
    </row>
    <row r="3" spans="2:9" ht="19.5" customHeight="1">
      <c r="B3" s="652"/>
      <c r="C3" s="672" t="s">
        <v>19</v>
      </c>
      <c r="D3" s="673"/>
      <c r="H3" s="16">
        <f ca="1">'B- ORÇ SOB DEMANDA'!I3</f>
        <v>45770.588280208336</v>
      </c>
    </row>
    <row r="4" spans="2:9" ht="19.5" customHeight="1" thickBot="1">
      <c r="B4" s="652"/>
      <c r="C4" s="652" t="s">
        <v>20</v>
      </c>
      <c r="D4" s="653"/>
      <c r="H4" s="46" t="s">
        <v>7818</v>
      </c>
    </row>
    <row r="5" spans="2:9" ht="15" customHeight="1">
      <c r="B5" s="183" t="s">
        <v>21</v>
      </c>
      <c r="C5" s="184">
        <f ca="1">NOW()</f>
        <v>45770.588280208336</v>
      </c>
      <c r="D5" s="700"/>
      <c r="E5" s="700"/>
      <c r="F5" s="239"/>
      <c r="G5" s="239"/>
      <c r="H5" s="117"/>
    </row>
    <row r="6" spans="2:9">
      <c r="B6" s="185" t="s">
        <v>22</v>
      </c>
      <c r="C6" s="660" t="str">
        <f>'C - FÍSICO FINANCEIRO'!D5</f>
        <v xml:space="preserve">PONTO DE ENTREGA VOLUNTÁRIA DE PEQUENOS VOLUMES </v>
      </c>
      <c r="D6" s="661"/>
      <c r="E6" s="661"/>
      <c r="F6" s="238"/>
      <c r="G6" s="238"/>
      <c r="H6" s="24"/>
    </row>
    <row r="7" spans="2:9">
      <c r="B7" s="185" t="s">
        <v>23</v>
      </c>
      <c r="C7" s="660" t="str">
        <f>'C - FÍSICO FINANCEIRO'!D6</f>
        <v>De acordo com Ordem de serviço</v>
      </c>
      <c r="D7" s="661"/>
      <c r="E7" s="661"/>
      <c r="F7" s="238"/>
      <c r="G7" s="238"/>
      <c r="H7" s="24"/>
    </row>
    <row r="8" spans="2:9" ht="15.75" thickBot="1">
      <c r="B8" s="186" t="s">
        <v>24</v>
      </c>
      <c r="C8" s="681" t="str">
        <f>'C - FÍSICO FINANCEIRO'!D7</f>
        <v xml:space="preserve">Ponto de Entrega Voluntária (PEV) : Papa Entulho </v>
      </c>
      <c r="D8" s="682"/>
      <c r="E8" s="682"/>
      <c r="F8" s="208"/>
      <c r="G8" s="208"/>
      <c r="H8" s="118"/>
    </row>
    <row r="9" spans="2:9" ht="15" customHeight="1">
      <c r="B9" s="706" t="s">
        <v>7817</v>
      </c>
      <c r="C9" s="707"/>
      <c r="D9" s="707"/>
      <c r="E9" s="707"/>
      <c r="F9" s="707"/>
      <c r="G9" s="707"/>
      <c r="H9" s="708"/>
    </row>
    <row r="10" spans="2:9" ht="15.75" customHeight="1" thickBot="1">
      <c r="B10" s="709"/>
      <c r="C10" s="710"/>
      <c r="D10" s="710"/>
      <c r="E10" s="710"/>
      <c r="F10" s="710"/>
      <c r="G10" s="710"/>
      <c r="H10" s="711"/>
    </row>
    <row r="11" spans="2:9" ht="54" customHeight="1" thickBot="1">
      <c r="B11" s="701" t="s">
        <v>1316</v>
      </c>
      <c r="C11" s="702"/>
      <c r="D11" s="703" t="s">
        <v>5549</v>
      </c>
      <c r="E11" s="704"/>
      <c r="F11" s="704"/>
      <c r="G11" s="704"/>
      <c r="H11" s="705"/>
    </row>
    <row r="12" spans="2:9" ht="16.5" thickBot="1">
      <c r="B12" s="264" t="s">
        <v>1317</v>
      </c>
      <c r="C12" s="265" t="s">
        <v>1318</v>
      </c>
      <c r="D12" s="266" t="s">
        <v>5553</v>
      </c>
      <c r="E12" s="267" t="s">
        <v>5554</v>
      </c>
      <c r="F12" s="267" t="s">
        <v>5555</v>
      </c>
      <c r="G12" s="267" t="s">
        <v>5556</v>
      </c>
      <c r="H12" s="268" t="s">
        <v>5557</v>
      </c>
    </row>
    <row r="13" spans="2:9" ht="15.75" customHeight="1">
      <c r="B13" s="697">
        <v>2025</v>
      </c>
      <c r="C13" s="107" t="s">
        <v>1319</v>
      </c>
      <c r="D13" s="108">
        <f>D14/'C - FÍSICO FINANCEIRO'!F27</f>
        <v>0.17400471792681918</v>
      </c>
      <c r="E13" s="108">
        <f>E14/'C - FÍSICO FINANCEIRO'!F27</f>
        <v>0.26467752646344378</v>
      </c>
      <c r="F13" s="108">
        <f>F14/'C - FÍSICO FINANCEIRO'!F27</f>
        <v>0.21098769016279534</v>
      </c>
      <c r="G13" s="108">
        <f>G14/'C - FÍSICO FINANCEIRO'!F27</f>
        <v>0.17450015201825464</v>
      </c>
      <c r="H13" s="108">
        <f>H14/'C - FÍSICO FINANCEIRO'!F27</f>
        <v>0.17582991342868684</v>
      </c>
      <c r="I13" s="119"/>
    </row>
    <row r="14" spans="2:9">
      <c r="B14" s="698"/>
      <c r="C14" s="109" t="s">
        <v>1320</v>
      </c>
      <c r="D14" s="90">
        <f>'C - FÍSICO FINANCEIRO'!G27</f>
        <v>94941.026074887952</v>
      </c>
      <c r="E14" s="90">
        <f>'C - FÍSICO FINANCEIRO'!I27</f>
        <v>144414.22187167945</v>
      </c>
      <c r="F14" s="130">
        <f>'C - FÍSICO FINANCEIRO'!K27</f>
        <v>115119.79693361471</v>
      </c>
      <c r="G14" s="130">
        <f>'C - FÍSICO FINANCEIRO'!M27</f>
        <v>95211.346452138547</v>
      </c>
      <c r="H14" s="130">
        <f>'C - FÍSICO FINANCEIRO'!O27</f>
        <v>95936.895243259947</v>
      </c>
    </row>
    <row r="15" spans="2:9" ht="15.75" thickBot="1">
      <c r="B15" s="699"/>
      <c r="C15" s="110" t="s">
        <v>1321</v>
      </c>
      <c r="D15" s="111">
        <f>D14</f>
        <v>94941.026074887952</v>
      </c>
      <c r="E15" s="112">
        <f>D15+E14</f>
        <v>239355.2479465674</v>
      </c>
      <c r="F15" s="131">
        <f>E15+F14</f>
        <v>354475.04488018213</v>
      </c>
      <c r="G15" s="131">
        <f>F15+G14</f>
        <v>449686.39133232069</v>
      </c>
      <c r="H15" s="131">
        <f>G15+H14</f>
        <v>545623.2865755806</v>
      </c>
    </row>
    <row r="16" spans="2:9" ht="15" customHeight="1">
      <c r="B16" s="113" t="s">
        <v>1789</v>
      </c>
      <c r="C16" s="114"/>
      <c r="D16" s="114"/>
      <c r="E16" s="114"/>
      <c r="F16" s="114"/>
      <c r="G16" s="114"/>
      <c r="H16" s="132">
        <f>H15</f>
        <v>545623.2865755806</v>
      </c>
    </row>
    <row r="17" spans="2:8" ht="15.75" thickBot="1">
      <c r="B17" s="115" t="s">
        <v>1322</v>
      </c>
      <c r="C17" s="116"/>
      <c r="D17" s="116"/>
      <c r="E17" s="116"/>
      <c r="F17" s="116"/>
      <c r="G17" s="116"/>
      <c r="H17" s="133">
        <f>H16</f>
        <v>545623.2865755806</v>
      </c>
    </row>
    <row r="18" spans="2:8">
      <c r="B18" s="688"/>
      <c r="C18" s="689"/>
      <c r="D18" s="689"/>
      <c r="E18" s="689"/>
      <c r="F18" s="689"/>
      <c r="G18" s="689"/>
      <c r="H18" s="690"/>
    </row>
    <row r="19" spans="2:8">
      <c r="B19" s="691"/>
      <c r="C19" s="692"/>
      <c r="D19" s="692"/>
      <c r="E19" s="692"/>
      <c r="F19" s="692"/>
      <c r="G19" s="692"/>
      <c r="H19" s="693"/>
    </row>
    <row r="20" spans="2:8">
      <c r="B20" s="691"/>
      <c r="C20" s="692"/>
      <c r="D20" s="692"/>
      <c r="E20" s="692"/>
      <c r="F20" s="692"/>
      <c r="G20" s="692"/>
      <c r="H20" s="693"/>
    </row>
    <row r="21" spans="2:8">
      <c r="B21" s="691"/>
      <c r="C21" s="692"/>
      <c r="D21" s="692"/>
      <c r="E21" s="692"/>
      <c r="F21" s="692"/>
      <c r="G21" s="692"/>
      <c r="H21" s="693"/>
    </row>
    <row r="22" spans="2:8">
      <c r="B22" s="691"/>
      <c r="C22" s="692"/>
      <c r="D22" s="692"/>
      <c r="E22" s="692"/>
      <c r="F22" s="692"/>
      <c r="G22" s="692"/>
      <c r="H22" s="693"/>
    </row>
    <row r="23" spans="2:8">
      <c r="B23" s="691"/>
      <c r="C23" s="692"/>
      <c r="D23" s="692"/>
      <c r="E23" s="692"/>
      <c r="F23" s="692"/>
      <c r="G23" s="692"/>
      <c r="H23" s="693"/>
    </row>
    <row r="24" spans="2:8">
      <c r="B24" s="691"/>
      <c r="C24" s="692"/>
      <c r="D24" s="692"/>
      <c r="E24" s="692"/>
      <c r="F24" s="692"/>
      <c r="G24" s="692"/>
      <c r="H24" s="693"/>
    </row>
    <row r="25" spans="2:8" ht="15.75" thickBot="1">
      <c r="B25" s="694"/>
      <c r="C25" s="695"/>
      <c r="D25" s="695"/>
      <c r="E25" s="695"/>
      <c r="F25" s="695"/>
      <c r="G25" s="695"/>
      <c r="H25" s="696"/>
    </row>
    <row r="26" spans="2:8">
      <c r="B26" s="127"/>
      <c r="C26" s="128"/>
      <c r="D26" s="128"/>
      <c r="E26" s="128"/>
      <c r="F26" s="128"/>
      <c r="G26" s="128"/>
      <c r="H26" s="128"/>
    </row>
    <row r="27" spans="2:8">
      <c r="B27" s="127"/>
      <c r="C27" s="128"/>
      <c r="D27" s="128"/>
      <c r="E27" s="128"/>
      <c r="F27" s="128"/>
      <c r="G27" s="128"/>
      <c r="H27" s="128"/>
    </row>
    <row r="28" spans="2:8">
      <c r="B28" s="127"/>
      <c r="C28" s="128"/>
      <c r="D28" s="128"/>
      <c r="E28" s="128"/>
      <c r="F28" s="128"/>
      <c r="G28" s="128"/>
      <c r="H28" s="128"/>
    </row>
    <row r="29" spans="2:8">
      <c r="B29" s="127"/>
      <c r="C29" s="128"/>
      <c r="D29" s="128"/>
      <c r="E29" s="128"/>
      <c r="F29" s="128"/>
      <c r="G29" s="128"/>
      <c r="H29" s="128"/>
    </row>
    <row r="30" spans="2:8">
      <c r="B30" s="127"/>
      <c r="C30" s="128"/>
      <c r="D30" s="128"/>
      <c r="E30" s="128"/>
      <c r="F30" s="128"/>
      <c r="G30" s="128"/>
      <c r="H30" s="128"/>
    </row>
    <row r="31" spans="2:8">
      <c r="B31" s="127"/>
      <c r="C31" s="128"/>
      <c r="D31" s="128"/>
      <c r="E31" s="128"/>
      <c r="F31" s="128"/>
      <c r="G31" s="128"/>
      <c r="H31" s="128"/>
    </row>
    <row r="109" spans="2:7" ht="15.75" thickBot="1"/>
    <row r="110" spans="2:7">
      <c r="B110" s="290"/>
      <c r="C110" s="129"/>
      <c r="D110" s="129"/>
      <c r="E110" s="129"/>
      <c r="F110" s="129"/>
      <c r="G110" s="117"/>
    </row>
    <row r="111" spans="2:7">
      <c r="B111" s="291"/>
      <c r="G111" s="24"/>
    </row>
    <row r="112" spans="2:7">
      <c r="B112" s="292"/>
      <c r="C112" s="276"/>
      <c r="D112" s="276"/>
      <c r="E112" s="276"/>
      <c r="F112" s="276"/>
      <c r="G112" s="293"/>
    </row>
    <row r="113" spans="2:7">
      <c r="B113" s="292"/>
      <c r="C113" s="276"/>
      <c r="D113" s="276"/>
      <c r="E113" s="276"/>
      <c r="F113" s="276"/>
      <c r="G113" s="293"/>
    </row>
    <row r="114" spans="2:7">
      <c r="B114" s="292"/>
      <c r="C114" s="276"/>
      <c r="D114" s="276"/>
      <c r="E114" s="276"/>
      <c r="F114" s="276"/>
      <c r="G114" s="293"/>
    </row>
    <row r="115" spans="2:7" ht="15.75" thickBot="1">
      <c r="B115" s="304">
        <v>101965</v>
      </c>
      <c r="C115" s="305"/>
      <c r="D115" s="305"/>
      <c r="E115" s="305">
        <v>1.2</v>
      </c>
      <c r="F115" s="305"/>
      <c r="G115" s="306"/>
    </row>
    <row r="116" spans="2:7" ht="15.75" thickBot="1">
      <c r="B116" s="312"/>
      <c r="C116" s="313"/>
      <c r="D116" s="313"/>
      <c r="E116" s="313"/>
      <c r="F116" s="313"/>
      <c r="G116" s="314">
        <f>SUM(G112:G115)</f>
        <v>0</v>
      </c>
    </row>
    <row r="117" spans="2:7">
      <c r="B117" s="291"/>
      <c r="G117" s="24"/>
    </row>
    <row r="118" spans="2:7">
      <c r="B118" s="291"/>
      <c r="G118" s="24"/>
    </row>
    <row r="119" spans="2:7">
      <c r="B119" s="291"/>
      <c r="G119" s="24"/>
    </row>
    <row r="120" spans="2:7">
      <c r="B120" s="291"/>
      <c r="G120" s="24"/>
    </row>
    <row r="121" spans="2:7">
      <c r="B121" s="291"/>
      <c r="G121" s="24"/>
    </row>
    <row r="122" spans="2:7">
      <c r="B122" s="291"/>
      <c r="G122" s="24"/>
    </row>
    <row r="123" spans="2:7">
      <c r="B123" s="292"/>
      <c r="C123" s="276"/>
      <c r="D123" s="276"/>
      <c r="E123" s="276"/>
      <c r="F123" s="276"/>
      <c r="G123" s="293"/>
    </row>
    <row r="124" spans="2:7">
      <c r="B124" s="292"/>
      <c r="C124" s="276"/>
      <c r="D124" s="276"/>
      <c r="E124" s="276"/>
      <c r="F124" s="276"/>
      <c r="G124" s="293"/>
    </row>
    <row r="125" spans="2:7" ht="18" customHeight="1">
      <c r="B125" s="292">
        <v>98689</v>
      </c>
      <c r="C125" s="276"/>
      <c r="D125" s="276"/>
      <c r="E125" s="276">
        <f>0.9*2</f>
        <v>1.8</v>
      </c>
      <c r="F125" s="276">
        <f>IFERROR((VLOOKUP($B125,'SINTETICO 03-2025'!B11:E9663,4,FALSE)),IFERROR(DOLLAR(VLOOKUP($B125,'INSUMOS 03-2025'!$A:$F,5,FALSE)),"CÓDIGO NÃO ENCONTRADO"))</f>
        <v>98.6</v>
      </c>
      <c r="G125" s="293"/>
    </row>
    <row r="126" spans="2:7" ht="15.75" thickBot="1">
      <c r="B126" s="294"/>
      <c r="C126" s="295"/>
      <c r="D126" s="295"/>
      <c r="E126" s="295"/>
      <c r="F126" s="295"/>
      <c r="G126" s="118">
        <f>SUM(G123:G125)</f>
        <v>0</v>
      </c>
    </row>
    <row r="272" spans="8:8">
      <c r="H272" s="23" t="s">
        <v>3404</v>
      </c>
    </row>
    <row r="278" spans="8:13">
      <c r="K278" s="23">
        <f>I278*5</f>
        <v>0</v>
      </c>
      <c r="L278" s="23">
        <f>5*97795.78</f>
        <v>488978.9</v>
      </c>
      <c r="M278" s="23">
        <f>K278+L278</f>
        <v>488978.9</v>
      </c>
    </row>
    <row r="279" spans="8:13">
      <c r="H279" s="23" t="s">
        <v>3403</v>
      </c>
    </row>
    <row r="283" spans="8:13">
      <c r="M283" s="23">
        <v>110253.37119058822</v>
      </c>
    </row>
    <row r="285" spans="8:13">
      <c r="M285" s="23">
        <f>(M283*5)+(I289*5)</f>
        <v>551266.85595294111</v>
      </c>
    </row>
    <row r="289" spans="11:11">
      <c r="K289" s="23">
        <f>I289*7</f>
        <v>0</v>
      </c>
    </row>
    <row r="290" spans="11:11">
      <c r="K290" s="23">
        <f>I289*8</f>
        <v>0</v>
      </c>
    </row>
    <row r="306" spans="8:8">
      <c r="H306" s="23">
        <f>G303*20</f>
        <v>0</v>
      </c>
    </row>
  </sheetData>
  <mergeCells count="13">
    <mergeCell ref="B18:H25"/>
    <mergeCell ref="B13:B15"/>
    <mergeCell ref="B2:B4"/>
    <mergeCell ref="C2:D2"/>
    <mergeCell ref="C3:D3"/>
    <mergeCell ref="C4:D4"/>
    <mergeCell ref="D5:E5"/>
    <mergeCell ref="C6:E6"/>
    <mergeCell ref="C7:E7"/>
    <mergeCell ref="C8:E8"/>
    <mergeCell ref="B11:C11"/>
    <mergeCell ref="D11:H11"/>
    <mergeCell ref="B9:H10"/>
  </mergeCells>
  <pageMargins left="0.51181102362204722" right="0.51181102362204722" top="0.78740157480314965" bottom="0.78740157480314965" header="0.31496062992125984" footer="0.31496062992125984"/>
  <pageSetup paperSize="9" scale="8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00"/>
  <sheetViews>
    <sheetView showGridLines="0" tabSelected="1" view="pageBreakPreview" zoomScaleNormal="100" zoomScaleSheetLayoutView="100" workbookViewId="0">
      <selection activeCell="B17" sqref="B17"/>
    </sheetView>
  </sheetViews>
  <sheetFormatPr defaultRowHeight="15"/>
  <cols>
    <col min="1" max="1" width="2.7109375" style="25" customWidth="1"/>
    <col min="2" max="2" width="15.28515625" style="25" bestFit="1" customWidth="1"/>
    <col min="3" max="3" width="16.140625" style="25" customWidth="1"/>
    <col min="4" max="4" width="17.28515625" style="25" customWidth="1"/>
    <col min="5" max="5" width="35" style="25" customWidth="1"/>
    <col min="6" max="6" width="17.28515625" style="25" customWidth="1"/>
    <col min="7" max="7" width="9.140625" style="25"/>
    <col min="8" max="8" width="15.85546875" style="25" bestFit="1" customWidth="1"/>
    <col min="9" max="250" width="9.140625" style="25"/>
    <col min="251" max="251" width="81.140625" style="25" customWidth="1"/>
    <col min="252" max="252" width="12.140625" style="25" customWidth="1"/>
    <col min="253" max="506" width="9.140625" style="25"/>
    <col min="507" max="507" width="81.140625" style="25" customWidth="1"/>
    <col min="508" max="508" width="12.140625" style="25" customWidth="1"/>
    <col min="509" max="762" width="9.140625" style="25"/>
    <col min="763" max="763" width="81.140625" style="25" customWidth="1"/>
    <col min="764" max="764" width="12.140625" style="25" customWidth="1"/>
    <col min="765" max="1018" width="9.140625" style="25"/>
    <col min="1019" max="1019" width="81.140625" style="25" customWidth="1"/>
    <col min="1020" max="1020" width="12.140625" style="25" customWidth="1"/>
    <col min="1021" max="1274" width="9.140625" style="25"/>
    <col min="1275" max="1275" width="81.140625" style="25" customWidth="1"/>
    <col min="1276" max="1276" width="12.140625" style="25" customWidth="1"/>
    <col min="1277" max="1530" width="9.140625" style="25"/>
    <col min="1531" max="1531" width="81.140625" style="25" customWidth="1"/>
    <col min="1532" max="1532" width="12.140625" style="25" customWidth="1"/>
    <col min="1533" max="1786" width="9.140625" style="25"/>
    <col min="1787" max="1787" width="81.140625" style="25" customWidth="1"/>
    <col min="1788" max="1788" width="12.140625" style="25" customWidth="1"/>
    <col min="1789" max="2042" width="9.140625" style="25"/>
    <col min="2043" max="2043" width="81.140625" style="25" customWidth="1"/>
    <col min="2044" max="2044" width="12.140625" style="25" customWidth="1"/>
    <col min="2045" max="2298" width="9.140625" style="25"/>
    <col min="2299" max="2299" width="81.140625" style="25" customWidth="1"/>
    <col min="2300" max="2300" width="12.140625" style="25" customWidth="1"/>
    <col min="2301" max="2554" width="9.140625" style="25"/>
    <col min="2555" max="2555" width="81.140625" style="25" customWidth="1"/>
    <col min="2556" max="2556" width="12.140625" style="25" customWidth="1"/>
    <col min="2557" max="2810" width="9.140625" style="25"/>
    <col min="2811" max="2811" width="81.140625" style="25" customWidth="1"/>
    <col min="2812" max="2812" width="12.140625" style="25" customWidth="1"/>
    <col min="2813" max="3066" width="9.140625" style="25"/>
    <col min="3067" max="3067" width="81.140625" style="25" customWidth="1"/>
    <col min="3068" max="3068" width="12.140625" style="25" customWidth="1"/>
    <col min="3069" max="3322" width="9.140625" style="25"/>
    <col min="3323" max="3323" width="81.140625" style="25" customWidth="1"/>
    <col min="3324" max="3324" width="12.140625" style="25" customWidth="1"/>
    <col min="3325" max="3578" width="9.140625" style="25"/>
    <col min="3579" max="3579" width="81.140625" style="25" customWidth="1"/>
    <col min="3580" max="3580" width="12.140625" style="25" customWidth="1"/>
    <col min="3581" max="3834" width="9.140625" style="25"/>
    <col min="3835" max="3835" width="81.140625" style="25" customWidth="1"/>
    <col min="3836" max="3836" width="12.140625" style="25" customWidth="1"/>
    <col min="3837" max="4090" width="9.140625" style="25"/>
    <col min="4091" max="4091" width="81.140625" style="25" customWidth="1"/>
    <col min="4092" max="4092" width="12.140625" style="25" customWidth="1"/>
    <col min="4093" max="4346" width="9.140625" style="25"/>
    <col min="4347" max="4347" width="81.140625" style="25" customWidth="1"/>
    <col min="4348" max="4348" width="12.140625" style="25" customWidth="1"/>
    <col min="4349" max="4602" width="9.140625" style="25"/>
    <col min="4603" max="4603" width="81.140625" style="25" customWidth="1"/>
    <col min="4604" max="4604" width="12.140625" style="25" customWidth="1"/>
    <col min="4605" max="4858" width="9.140625" style="25"/>
    <col min="4859" max="4859" width="81.140625" style="25" customWidth="1"/>
    <col min="4860" max="4860" width="12.140625" style="25" customWidth="1"/>
    <col min="4861" max="5114" width="9.140625" style="25"/>
    <col min="5115" max="5115" width="81.140625" style="25" customWidth="1"/>
    <col min="5116" max="5116" width="12.140625" style="25" customWidth="1"/>
    <col min="5117" max="5370" width="9.140625" style="25"/>
    <col min="5371" max="5371" width="81.140625" style="25" customWidth="1"/>
    <col min="5372" max="5372" width="12.140625" style="25" customWidth="1"/>
    <col min="5373" max="5626" width="9.140625" style="25"/>
    <col min="5627" max="5627" width="81.140625" style="25" customWidth="1"/>
    <col min="5628" max="5628" width="12.140625" style="25" customWidth="1"/>
    <col min="5629" max="5882" width="9.140625" style="25"/>
    <col min="5883" max="5883" width="81.140625" style="25" customWidth="1"/>
    <col min="5884" max="5884" width="12.140625" style="25" customWidth="1"/>
    <col min="5885" max="6138" width="9.140625" style="25"/>
    <col min="6139" max="6139" width="81.140625" style="25" customWidth="1"/>
    <col min="6140" max="6140" width="12.140625" style="25" customWidth="1"/>
    <col min="6141" max="6394" width="9.140625" style="25"/>
    <col min="6395" max="6395" width="81.140625" style="25" customWidth="1"/>
    <col min="6396" max="6396" width="12.140625" style="25" customWidth="1"/>
    <col min="6397" max="6650" width="9.140625" style="25"/>
    <col min="6651" max="6651" width="81.140625" style="25" customWidth="1"/>
    <col min="6652" max="6652" width="12.140625" style="25" customWidth="1"/>
    <col min="6653" max="6906" width="9.140625" style="25"/>
    <col min="6907" max="6907" width="81.140625" style="25" customWidth="1"/>
    <col min="6908" max="6908" width="12.140625" style="25" customWidth="1"/>
    <col min="6909" max="7162" width="9.140625" style="25"/>
    <col min="7163" max="7163" width="81.140625" style="25" customWidth="1"/>
    <col min="7164" max="7164" width="12.140625" style="25" customWidth="1"/>
    <col min="7165" max="7418" width="9.140625" style="25"/>
    <col min="7419" max="7419" width="81.140625" style="25" customWidth="1"/>
    <col min="7420" max="7420" width="12.140625" style="25" customWidth="1"/>
    <col min="7421" max="7674" width="9.140625" style="25"/>
    <col min="7675" max="7675" width="81.140625" style="25" customWidth="1"/>
    <col min="7676" max="7676" width="12.140625" style="25" customWidth="1"/>
    <col min="7677" max="7930" width="9.140625" style="25"/>
    <col min="7931" max="7931" width="81.140625" style="25" customWidth="1"/>
    <col min="7932" max="7932" width="12.140625" style="25" customWidth="1"/>
    <col min="7933" max="8186" width="9.140625" style="25"/>
    <col min="8187" max="8187" width="81.140625" style="25" customWidth="1"/>
    <col min="8188" max="8188" width="12.140625" style="25" customWidth="1"/>
    <col min="8189" max="8442" width="9.140625" style="25"/>
    <col min="8443" max="8443" width="81.140625" style="25" customWidth="1"/>
    <col min="8444" max="8444" width="12.140625" style="25" customWidth="1"/>
    <col min="8445" max="8698" width="9.140625" style="25"/>
    <col min="8699" max="8699" width="81.140625" style="25" customWidth="1"/>
    <col min="8700" max="8700" width="12.140625" style="25" customWidth="1"/>
    <col min="8701" max="8954" width="9.140625" style="25"/>
    <col min="8955" max="8955" width="81.140625" style="25" customWidth="1"/>
    <col min="8956" max="8956" width="12.140625" style="25" customWidth="1"/>
    <col min="8957" max="9210" width="9.140625" style="25"/>
    <col min="9211" max="9211" width="81.140625" style="25" customWidth="1"/>
    <col min="9212" max="9212" width="12.140625" style="25" customWidth="1"/>
    <col min="9213" max="9466" width="9.140625" style="25"/>
    <col min="9467" max="9467" width="81.140625" style="25" customWidth="1"/>
    <col min="9468" max="9468" width="12.140625" style="25" customWidth="1"/>
    <col min="9469" max="9722" width="9.140625" style="25"/>
    <col min="9723" max="9723" width="81.140625" style="25" customWidth="1"/>
    <col min="9724" max="9724" width="12.140625" style="25" customWidth="1"/>
    <col min="9725" max="9978" width="9.140625" style="25"/>
    <col min="9979" max="9979" width="81.140625" style="25" customWidth="1"/>
    <col min="9980" max="9980" width="12.140625" style="25" customWidth="1"/>
    <col min="9981" max="10234" width="9.140625" style="25"/>
    <col min="10235" max="10235" width="81.140625" style="25" customWidth="1"/>
    <col min="10236" max="10236" width="12.140625" style="25" customWidth="1"/>
    <col min="10237" max="10490" width="9.140625" style="25"/>
    <col min="10491" max="10491" width="81.140625" style="25" customWidth="1"/>
    <col min="10492" max="10492" width="12.140625" style="25" customWidth="1"/>
    <col min="10493" max="10746" width="9.140625" style="25"/>
    <col min="10747" max="10747" width="81.140625" style="25" customWidth="1"/>
    <col min="10748" max="10748" width="12.140625" style="25" customWidth="1"/>
    <col min="10749" max="11002" width="9.140625" style="25"/>
    <col min="11003" max="11003" width="81.140625" style="25" customWidth="1"/>
    <col min="11004" max="11004" width="12.140625" style="25" customWidth="1"/>
    <col min="11005" max="11258" width="9.140625" style="25"/>
    <col min="11259" max="11259" width="81.140625" style="25" customWidth="1"/>
    <col min="11260" max="11260" width="12.140625" style="25" customWidth="1"/>
    <col min="11261" max="11514" width="9.140625" style="25"/>
    <col min="11515" max="11515" width="81.140625" style="25" customWidth="1"/>
    <col min="11516" max="11516" width="12.140625" style="25" customWidth="1"/>
    <col min="11517" max="11770" width="9.140625" style="25"/>
    <col min="11771" max="11771" width="81.140625" style="25" customWidth="1"/>
    <col min="11772" max="11772" width="12.140625" style="25" customWidth="1"/>
    <col min="11773" max="12026" width="9.140625" style="25"/>
    <col min="12027" max="12027" width="81.140625" style="25" customWidth="1"/>
    <col min="12028" max="12028" width="12.140625" style="25" customWidth="1"/>
    <col min="12029" max="12282" width="9.140625" style="25"/>
    <col min="12283" max="12283" width="81.140625" style="25" customWidth="1"/>
    <col min="12284" max="12284" width="12.140625" style="25" customWidth="1"/>
    <col min="12285" max="12538" width="9.140625" style="25"/>
    <col min="12539" max="12539" width="81.140625" style="25" customWidth="1"/>
    <col min="12540" max="12540" width="12.140625" style="25" customWidth="1"/>
    <col min="12541" max="12794" width="9.140625" style="25"/>
    <col min="12795" max="12795" width="81.140625" style="25" customWidth="1"/>
    <col min="12796" max="12796" width="12.140625" style="25" customWidth="1"/>
    <col min="12797" max="13050" width="9.140625" style="25"/>
    <col min="13051" max="13051" width="81.140625" style="25" customWidth="1"/>
    <col min="13052" max="13052" width="12.140625" style="25" customWidth="1"/>
    <col min="13053" max="13306" width="9.140625" style="25"/>
    <col min="13307" max="13307" width="81.140625" style="25" customWidth="1"/>
    <col min="13308" max="13308" width="12.140625" style="25" customWidth="1"/>
    <col min="13309" max="13562" width="9.140625" style="25"/>
    <col min="13563" max="13563" width="81.140625" style="25" customWidth="1"/>
    <col min="13564" max="13564" width="12.140625" style="25" customWidth="1"/>
    <col min="13565" max="13818" width="9.140625" style="25"/>
    <col min="13819" max="13819" width="81.140625" style="25" customWidth="1"/>
    <col min="13820" max="13820" width="12.140625" style="25" customWidth="1"/>
    <col min="13821" max="14074" width="9.140625" style="25"/>
    <col min="14075" max="14075" width="81.140625" style="25" customWidth="1"/>
    <col min="14076" max="14076" width="12.140625" style="25" customWidth="1"/>
    <col min="14077" max="14330" width="9.140625" style="25"/>
    <col min="14331" max="14331" width="81.140625" style="25" customWidth="1"/>
    <col min="14332" max="14332" width="12.140625" style="25" customWidth="1"/>
    <col min="14333" max="14586" width="9.140625" style="25"/>
    <col min="14587" max="14587" width="81.140625" style="25" customWidth="1"/>
    <col min="14588" max="14588" width="12.140625" style="25" customWidth="1"/>
    <col min="14589" max="14842" width="9.140625" style="25"/>
    <col min="14843" max="14843" width="81.140625" style="25" customWidth="1"/>
    <col min="14844" max="14844" width="12.140625" style="25" customWidth="1"/>
    <col min="14845" max="15098" width="9.140625" style="25"/>
    <col min="15099" max="15099" width="81.140625" style="25" customWidth="1"/>
    <col min="15100" max="15100" width="12.140625" style="25" customWidth="1"/>
    <col min="15101" max="15354" width="9.140625" style="25"/>
    <col min="15355" max="15355" width="81.140625" style="25" customWidth="1"/>
    <col min="15356" max="15356" width="12.140625" style="25" customWidth="1"/>
    <col min="15357" max="15610" width="9.140625" style="25"/>
    <col min="15611" max="15611" width="81.140625" style="25" customWidth="1"/>
    <col min="15612" max="15612" width="12.140625" style="25" customWidth="1"/>
    <col min="15613" max="15866" width="9.140625" style="25"/>
    <col min="15867" max="15867" width="81.140625" style="25" customWidth="1"/>
    <col min="15868" max="15868" width="12.140625" style="25" customWidth="1"/>
    <col min="15869" max="16122" width="9.140625" style="25"/>
    <col min="16123" max="16123" width="81.140625" style="25" customWidth="1"/>
    <col min="16124" max="16124" width="12.140625" style="25" customWidth="1"/>
    <col min="16125" max="16384" width="9.140625" style="25"/>
  </cols>
  <sheetData>
    <row r="1" spans="1:11" ht="15.75" thickBot="1"/>
    <row r="2" spans="1:11" customFormat="1" ht="19.5" customHeight="1">
      <c r="B2" s="650"/>
      <c r="C2" s="669" t="s">
        <v>17</v>
      </c>
      <c r="D2" s="670"/>
      <c r="E2" s="671"/>
      <c r="F2" s="15" t="s">
        <v>18</v>
      </c>
      <c r="G2" s="26"/>
      <c r="H2" s="26"/>
      <c r="J2" s="26"/>
      <c r="K2" s="26"/>
    </row>
    <row r="3" spans="1:11" customFormat="1" ht="19.5" customHeight="1">
      <c r="B3" s="652"/>
      <c r="C3" s="672" t="s">
        <v>19</v>
      </c>
      <c r="D3" s="673"/>
      <c r="E3" s="674"/>
      <c r="F3" s="16">
        <f ca="1">'B- ORÇ SOB DEMANDA'!I3</f>
        <v>45770.588280208336</v>
      </c>
      <c r="G3" s="26"/>
      <c r="H3" s="26"/>
      <c r="J3" s="26"/>
      <c r="K3" s="26"/>
    </row>
    <row r="4" spans="1:11" customFormat="1" ht="19.5" customHeight="1" thickBot="1">
      <c r="B4" s="652"/>
      <c r="C4" s="718" t="s">
        <v>20</v>
      </c>
      <c r="D4" s="719"/>
      <c r="E4" s="720"/>
      <c r="F4" s="46" t="s">
        <v>7819</v>
      </c>
      <c r="G4" s="26"/>
      <c r="H4" s="26"/>
      <c r="J4" s="26"/>
      <c r="K4" s="26"/>
    </row>
    <row r="5" spans="1:11" customFormat="1">
      <c r="B5" s="27" t="s">
        <v>21</v>
      </c>
      <c r="C5" s="657">
        <f ca="1">NOW()</f>
        <v>45770.588280208336</v>
      </c>
      <c r="D5" s="657"/>
      <c r="E5" s="655"/>
      <c r="F5" s="721"/>
      <c r="G5" s="26"/>
      <c r="I5" s="26"/>
      <c r="J5" s="26"/>
    </row>
    <row r="6" spans="1:11" customFormat="1">
      <c r="B6" s="28" t="s">
        <v>22</v>
      </c>
      <c r="C6" s="661" t="str">
        <f>'D - DESEMBOLSO'!C6:E6</f>
        <v xml:space="preserve">PONTO DE ENTREGA VOLUNTÁRIA DE PEQUENOS VOLUMES </v>
      </c>
      <c r="D6" s="661"/>
      <c r="E6" s="661"/>
      <c r="F6" s="712"/>
      <c r="G6" s="26"/>
      <c r="I6" s="26"/>
      <c r="J6" s="26"/>
    </row>
    <row r="7" spans="1:11" customFormat="1" ht="15" customHeight="1">
      <c r="B7" s="28" t="s">
        <v>23</v>
      </c>
      <c r="C7" s="661"/>
      <c r="D7" s="661"/>
      <c r="E7" s="661"/>
      <c r="F7" s="712"/>
      <c r="G7" s="26"/>
      <c r="H7" s="47"/>
      <c r="I7" s="26"/>
      <c r="J7" s="26"/>
    </row>
    <row r="8" spans="1:11" customFormat="1" ht="15.75" customHeight="1" thickBot="1">
      <c r="B8" s="29" t="s">
        <v>24</v>
      </c>
      <c r="C8" s="682" t="s">
        <v>2962</v>
      </c>
      <c r="D8" s="682"/>
      <c r="E8" s="682"/>
      <c r="F8" s="713"/>
      <c r="G8" s="26"/>
      <c r="I8" s="26"/>
      <c r="J8" s="26"/>
    </row>
    <row r="9" spans="1:11" ht="18.75" thickBot="1">
      <c r="B9" s="714" t="s">
        <v>1323</v>
      </c>
      <c r="C9" s="715"/>
      <c r="D9" s="715"/>
      <c r="E9" s="715"/>
      <c r="F9" s="716"/>
    </row>
    <row r="10" spans="1:11" ht="19.5" thickTop="1">
      <c r="A10" s="30"/>
      <c r="B10" s="30"/>
      <c r="E10" s="31"/>
      <c r="F10" s="32"/>
    </row>
    <row r="11" spans="1:11" s="37" customFormat="1" ht="18.75">
      <c r="A11" s="33"/>
      <c r="B11" s="34" t="s">
        <v>1324</v>
      </c>
      <c r="C11" s="35" t="s">
        <v>1325</v>
      </c>
      <c r="D11" s="35"/>
      <c r="E11" s="35"/>
      <c r="F11" s="36">
        <f>SUM(F12:F14)</f>
        <v>5.6500000000000002E-2</v>
      </c>
    </row>
    <row r="12" spans="1:11" s="31" customFormat="1" ht="18.75">
      <c r="A12" s="38"/>
      <c r="B12" s="38"/>
      <c r="C12" s="39">
        <v>1</v>
      </c>
      <c r="D12" s="39"/>
      <c r="E12" s="31" t="s">
        <v>1326</v>
      </c>
      <c r="F12" s="40">
        <v>0.02</v>
      </c>
    </row>
    <row r="13" spans="1:11" s="31" customFormat="1" ht="18.75">
      <c r="A13" s="38"/>
      <c r="B13" s="38"/>
      <c r="C13" s="39">
        <v>2</v>
      </c>
      <c r="D13" s="39"/>
      <c r="E13" s="31" t="s">
        <v>1327</v>
      </c>
      <c r="F13" s="40">
        <v>6.5000000000000006E-3</v>
      </c>
    </row>
    <row r="14" spans="1:11" s="31" customFormat="1" ht="18.75">
      <c r="A14" s="38"/>
      <c r="B14" s="38"/>
      <c r="C14" s="39">
        <v>3</v>
      </c>
      <c r="D14" s="39"/>
      <c r="E14" s="31" t="s">
        <v>1328</v>
      </c>
      <c r="F14" s="40">
        <v>0.03</v>
      </c>
    </row>
    <row r="15" spans="1:11" s="31" customFormat="1" ht="18.75">
      <c r="A15" s="38"/>
      <c r="B15" s="38"/>
      <c r="C15" s="39"/>
      <c r="D15" s="39"/>
      <c r="F15" s="40"/>
    </row>
    <row r="16" spans="1:11" s="37" customFormat="1" ht="18.75">
      <c r="A16" s="33"/>
      <c r="B16" s="34" t="s">
        <v>1329</v>
      </c>
      <c r="C16" s="41" t="s">
        <v>1330</v>
      </c>
      <c r="D16" s="41"/>
      <c r="E16" s="35"/>
      <c r="F16" s="36">
        <f>SUM(F17:F20)</f>
        <v>7.3000000000000009E-2</v>
      </c>
    </row>
    <row r="17" spans="1:6" s="31" customFormat="1" ht="18.75">
      <c r="A17" s="38"/>
      <c r="B17" s="38"/>
      <c r="C17" s="39">
        <v>1</v>
      </c>
      <c r="D17" s="39"/>
      <c r="E17" s="31" t="s">
        <v>1331</v>
      </c>
      <c r="F17" s="40">
        <v>0.04</v>
      </c>
    </row>
    <row r="18" spans="1:6" s="31" customFormat="1" ht="18.75">
      <c r="A18" s="38"/>
      <c r="B18" s="38"/>
      <c r="C18" s="39">
        <v>2</v>
      </c>
      <c r="D18" s="39"/>
      <c r="E18" s="31" t="s">
        <v>1332</v>
      </c>
      <c r="F18" s="40">
        <v>8.0000000000000002E-3</v>
      </c>
    </row>
    <row r="19" spans="1:6" s="31" customFormat="1" ht="18.75">
      <c r="A19" s="38"/>
      <c r="B19" s="38"/>
      <c r="C19" s="39">
        <v>3</v>
      </c>
      <c r="D19" s="39"/>
      <c r="E19" s="31" t="s">
        <v>1333</v>
      </c>
      <c r="F19" s="40">
        <v>1.2699999999999999E-2</v>
      </c>
    </row>
    <row r="20" spans="1:6" s="31" customFormat="1" ht="18.75">
      <c r="A20" s="38"/>
      <c r="B20" s="38"/>
      <c r="C20" s="39">
        <v>4</v>
      </c>
      <c r="D20" s="39"/>
      <c r="E20" s="31" t="s">
        <v>1334</v>
      </c>
      <c r="F20" s="40">
        <v>1.23E-2</v>
      </c>
    </row>
    <row r="21" spans="1:6" s="31" customFormat="1" ht="18.75">
      <c r="A21" s="38"/>
      <c r="B21" s="38"/>
      <c r="C21" s="39"/>
      <c r="D21" s="39"/>
      <c r="F21" s="40"/>
    </row>
    <row r="22" spans="1:6" s="37" customFormat="1" ht="18.75">
      <c r="A22" s="33"/>
      <c r="B22" s="34" t="s">
        <v>1335</v>
      </c>
      <c r="C22" s="41" t="s">
        <v>1336</v>
      </c>
      <c r="D22" s="41"/>
      <c r="E22" s="35"/>
      <c r="F22" s="36">
        <f>F23</f>
        <v>7.3999999999999996E-2</v>
      </c>
    </row>
    <row r="23" spans="1:6" s="31" customFormat="1" ht="18.75">
      <c r="A23" s="38"/>
      <c r="B23" s="38"/>
      <c r="C23" s="39">
        <v>1</v>
      </c>
      <c r="D23" s="39"/>
      <c r="E23" s="31" t="s">
        <v>1337</v>
      </c>
      <c r="F23" s="40">
        <v>7.3999999999999996E-2</v>
      </c>
    </row>
    <row r="24" spans="1:6">
      <c r="A24" s="30"/>
      <c r="B24" s="30"/>
      <c r="F24" s="42"/>
    </row>
    <row r="25" spans="1:6" ht="15.75" thickBot="1">
      <c r="A25" s="30"/>
      <c r="B25" s="30"/>
      <c r="F25" s="42"/>
    </row>
    <row r="26" spans="1:6" ht="21">
      <c r="A26" s="30"/>
      <c r="B26" s="194"/>
      <c r="C26" s="195"/>
      <c r="D26" s="415"/>
      <c r="E26" s="416" t="s">
        <v>1338</v>
      </c>
      <c r="F26" s="417">
        <f>(((1+(F17+F18+F19))*((1+F20)*(1+F22))/(1-F11))-1)</f>
        <v>0.22226164190779008</v>
      </c>
    </row>
    <row r="27" spans="1:6">
      <c r="A27" s="30"/>
      <c r="B27" s="30"/>
      <c r="F27" s="42"/>
    </row>
    <row r="28" spans="1:6">
      <c r="A28" s="30"/>
      <c r="B28" s="30"/>
      <c r="F28" s="42"/>
    </row>
    <row r="29" spans="1:6" ht="15.75">
      <c r="A29" s="30"/>
      <c r="B29" s="30"/>
      <c r="C29" s="717" t="s">
        <v>1339</v>
      </c>
      <c r="D29" s="717"/>
      <c r="E29" s="717"/>
      <c r="F29" s="42"/>
    </row>
    <row r="30" spans="1:6">
      <c r="A30" s="30"/>
      <c r="B30" s="30"/>
      <c r="C30" s="413"/>
      <c r="D30" s="413"/>
      <c r="E30" s="413"/>
      <c r="F30" s="42"/>
    </row>
    <row r="31" spans="1:6">
      <c r="A31" s="30"/>
      <c r="B31" s="30"/>
      <c r="C31" s="413"/>
      <c r="D31" s="413"/>
      <c r="E31" s="413"/>
      <c r="F31" s="42"/>
    </row>
    <row r="32" spans="1:6">
      <c r="A32" s="30"/>
      <c r="B32" s="30"/>
      <c r="C32" s="413"/>
      <c r="D32" s="413"/>
      <c r="E32" s="413"/>
      <c r="F32" s="42"/>
    </row>
    <row r="33" spans="1:6">
      <c r="A33" s="30"/>
      <c r="B33" s="30"/>
      <c r="C33" s="413"/>
      <c r="D33" s="413"/>
      <c r="E33" s="413"/>
      <c r="F33" s="42"/>
    </row>
    <row r="34" spans="1:6">
      <c r="A34" s="30"/>
      <c r="B34" s="30"/>
      <c r="C34" s="413"/>
      <c r="D34" s="413"/>
      <c r="E34" s="413"/>
      <c r="F34" s="42"/>
    </row>
    <row r="35" spans="1:6" ht="15.75" thickBot="1">
      <c r="A35" s="30"/>
      <c r="B35" s="30"/>
      <c r="C35" s="413"/>
      <c r="D35" s="413"/>
      <c r="E35" s="413"/>
      <c r="F35" s="42"/>
    </row>
    <row r="36" spans="1:6">
      <c r="A36" s="194"/>
      <c r="B36" s="30"/>
      <c r="D36" s="414"/>
      <c r="F36" s="42"/>
    </row>
    <row r="37" spans="1:6" ht="15.75" thickBot="1">
      <c r="A37" s="43"/>
      <c r="B37" s="43"/>
      <c r="C37" s="44"/>
      <c r="D37" s="44"/>
      <c r="E37" s="44"/>
      <c r="F37" s="45"/>
    </row>
    <row r="103" spans="2:7" ht="15.75" thickBot="1"/>
    <row r="104" spans="2:7">
      <c r="B104" s="194"/>
      <c r="C104" s="195"/>
      <c r="D104" s="195"/>
      <c r="E104" s="195"/>
      <c r="F104" s="195"/>
      <c r="G104" s="196"/>
    </row>
    <row r="105" spans="2:7">
      <c r="B105" s="30"/>
      <c r="G105" s="42"/>
    </row>
    <row r="106" spans="2:7">
      <c r="B106" s="288"/>
      <c r="C106" s="275"/>
      <c r="D106" s="275"/>
      <c r="E106" s="275"/>
      <c r="F106" s="275"/>
      <c r="G106" s="289"/>
    </row>
    <row r="107" spans="2:7">
      <c r="B107" s="288"/>
      <c r="C107" s="275"/>
      <c r="D107" s="275"/>
      <c r="E107" s="275"/>
      <c r="F107" s="275"/>
      <c r="G107" s="289"/>
    </row>
    <row r="108" spans="2:7">
      <c r="B108" s="288"/>
      <c r="C108" s="275"/>
      <c r="D108" s="275"/>
      <c r="E108" s="275"/>
      <c r="F108" s="275"/>
      <c r="G108" s="289"/>
    </row>
    <row r="109" spans="2:7" ht="15.75" thickBot="1">
      <c r="B109" s="301">
        <v>101965</v>
      </c>
      <c r="C109" s="302"/>
      <c r="D109" s="302"/>
      <c r="E109" s="302">
        <v>1.2</v>
      </c>
      <c r="F109" s="302"/>
      <c r="G109" s="303"/>
    </row>
    <row r="110" spans="2:7" ht="15.75" thickBot="1">
      <c r="B110" s="309"/>
      <c r="C110" s="310"/>
      <c r="D110" s="310"/>
      <c r="E110" s="310"/>
      <c r="F110" s="310"/>
      <c r="G110" s="311">
        <f>SUM(G106:G109)</f>
        <v>0</v>
      </c>
    </row>
    <row r="111" spans="2:7">
      <c r="B111" s="30"/>
      <c r="G111" s="42"/>
    </row>
    <row r="112" spans="2:7">
      <c r="B112" s="30"/>
      <c r="G112" s="42"/>
    </row>
    <row r="113" spans="2:7">
      <c r="B113" s="30"/>
      <c r="G113" s="42"/>
    </row>
    <row r="114" spans="2:7">
      <c r="B114" s="30"/>
      <c r="G114" s="42"/>
    </row>
    <row r="115" spans="2:7">
      <c r="B115" s="30"/>
      <c r="G115" s="42"/>
    </row>
    <row r="116" spans="2:7">
      <c r="B116" s="30"/>
      <c r="G116" s="42"/>
    </row>
    <row r="117" spans="2:7">
      <c r="B117" s="288"/>
      <c r="C117" s="275"/>
      <c r="D117" s="275"/>
      <c r="E117" s="275"/>
      <c r="F117" s="275"/>
      <c r="G117" s="289"/>
    </row>
    <row r="118" spans="2:7">
      <c r="B118" s="288"/>
      <c r="C118" s="275"/>
      <c r="D118" s="275"/>
      <c r="E118" s="275"/>
      <c r="F118" s="275"/>
      <c r="G118" s="289"/>
    </row>
    <row r="119" spans="2:7" ht="18" customHeight="1">
      <c r="B119" s="288">
        <v>98689</v>
      </c>
      <c r="C119" s="275"/>
      <c r="D119" s="275"/>
      <c r="E119" s="275">
        <f>0.9*2</f>
        <v>1.8</v>
      </c>
      <c r="F119" s="275">
        <f>IFERROR((VLOOKUP($B119,'SINTETICO 03-2025'!B11:E9663,4,FALSE)),IFERROR(DOLLAR(VLOOKUP($B119,'INSUMOS 03-2025'!$A:$F,5,FALSE)),"CÓDIGO NÃO ENCONTRADO"))</f>
        <v>98.6</v>
      </c>
      <c r="G119" s="289"/>
    </row>
    <row r="120" spans="2:7" ht="15.75" thickBot="1">
      <c r="B120" s="43"/>
      <c r="C120" s="44"/>
      <c r="D120" s="44"/>
      <c r="E120" s="44"/>
      <c r="F120" s="44"/>
      <c r="G120" s="45">
        <f>SUM(G117:G119)</f>
        <v>0</v>
      </c>
    </row>
    <row r="300" spans="8:8">
      <c r="H300" s="25">
        <f>G297*20</f>
        <v>0</v>
      </c>
    </row>
  </sheetData>
  <mergeCells count="11">
    <mergeCell ref="B2:B4"/>
    <mergeCell ref="C2:E2"/>
    <mergeCell ref="C3:E3"/>
    <mergeCell ref="C4:E4"/>
    <mergeCell ref="C5:D5"/>
    <mergeCell ref="E5:F5"/>
    <mergeCell ref="C6:F6"/>
    <mergeCell ref="C7:F7"/>
    <mergeCell ref="C8:F8"/>
    <mergeCell ref="B9:F9"/>
    <mergeCell ref="C29:E29"/>
  </mergeCells>
  <pageMargins left="0.51181102362204722" right="0.51181102362204722" top="0.78740157480314965" bottom="0.78740157480314965" header="0.31496062992125984" footer="0.31496062992125984"/>
  <pageSetup paperSize="9" scale="90" orientation="portrait" r:id="rId1"/>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09E4-FB36-47E0-9696-A5C8B1457ECA}">
  <sheetPr>
    <pageSetUpPr fitToPage="1"/>
  </sheetPr>
  <dimension ref="A1:P19"/>
  <sheetViews>
    <sheetView tabSelected="1" view="pageBreakPreview" zoomScaleNormal="100" zoomScaleSheetLayoutView="100" workbookViewId="0">
      <selection activeCell="B17" sqref="B17"/>
    </sheetView>
  </sheetViews>
  <sheetFormatPr defaultColWidth="9.7109375" defaultRowHeight="15.75"/>
  <cols>
    <col min="1" max="1" width="5.42578125" style="486" customWidth="1"/>
    <col min="2" max="2" width="12.7109375" style="486" bestFit="1" customWidth="1"/>
    <col min="3" max="3" width="31.5703125" style="486" bestFit="1" customWidth="1"/>
    <col min="4" max="4" width="39.7109375" style="486" hidden="1" customWidth="1"/>
    <col min="5" max="5" width="45.85546875" style="486" customWidth="1"/>
    <col min="6" max="6" width="19.7109375" style="486" customWidth="1"/>
    <col min="7" max="7" width="14.28515625" style="486" bestFit="1" customWidth="1"/>
    <col min="8" max="8" width="14.28515625" style="486" customWidth="1"/>
    <col min="9" max="9" width="19" style="486" customWidth="1"/>
    <col min="10" max="10" width="23" style="486" customWidth="1"/>
    <col min="11" max="12" width="16.5703125" style="486" customWidth="1"/>
    <col min="13" max="13" width="17.7109375" style="486" customWidth="1"/>
    <col min="14" max="14" width="21" style="486" customWidth="1"/>
    <col min="15" max="15" width="18.140625" style="486" customWidth="1"/>
    <col min="16" max="16" width="21.42578125" style="486" customWidth="1"/>
    <col min="17" max="18" width="16.42578125" style="486" bestFit="1" customWidth="1"/>
    <col min="19" max="19" width="15.42578125" style="486" bestFit="1" customWidth="1"/>
    <col min="20" max="16384" width="9.7109375" style="486"/>
  </cols>
  <sheetData>
    <row r="1" spans="1:16" ht="16.5" thickBot="1">
      <c r="A1" s="580"/>
      <c r="B1" s="580"/>
      <c r="C1" s="580"/>
      <c r="D1" s="580"/>
      <c r="E1" s="580"/>
      <c r="F1" s="580"/>
      <c r="G1" s="580"/>
      <c r="H1" s="580"/>
      <c r="I1" s="580"/>
      <c r="J1" s="580"/>
      <c r="K1" s="580"/>
      <c r="L1" s="580"/>
      <c r="M1" s="580"/>
      <c r="N1" s="580"/>
      <c r="O1" s="580"/>
      <c r="P1" s="580"/>
    </row>
    <row r="2" spans="1:16" ht="30">
      <c r="A2" s="583"/>
      <c r="B2" s="726" t="str">
        <f>CONCATENATE("Anexo ",'[44]RESUMO PRINCIPAL'!C7," - P L A N I L H A   D E   C U S T O   D E   M Ã O   D E   O B R A   -   S I N A P I")</f>
        <v>Anexo  - P L A N I L H A   D E   C U S T O   D E   M Ã O   D E   O B R A   -   S I N A P I</v>
      </c>
      <c r="C2" s="727"/>
      <c r="D2" s="727"/>
      <c r="E2" s="727"/>
      <c r="F2" s="487" t="s">
        <v>7911</v>
      </c>
      <c r="G2" s="594" t="s">
        <v>7912</v>
      </c>
      <c r="H2" s="587"/>
      <c r="I2" s="587"/>
      <c r="J2" s="587"/>
      <c r="K2" s="587"/>
      <c r="L2" s="587"/>
      <c r="M2" s="588"/>
      <c r="N2" s="588"/>
      <c r="O2" s="589"/>
      <c r="P2" s="580"/>
    </row>
    <row r="3" spans="1:16">
      <c r="A3" s="583"/>
      <c r="B3" s="728"/>
      <c r="C3" s="729"/>
      <c r="D3" s="729"/>
      <c r="E3" s="729"/>
      <c r="F3" s="575">
        <v>1.1011</v>
      </c>
      <c r="G3" s="592">
        <v>0.70189999999999997</v>
      </c>
      <c r="H3" s="595"/>
      <c r="I3" s="593"/>
      <c r="J3" s="593"/>
      <c r="K3" s="580"/>
      <c r="L3" s="580"/>
      <c r="M3" s="590"/>
      <c r="N3" s="590"/>
      <c r="O3" s="591"/>
      <c r="P3" s="580"/>
    </row>
    <row r="4" spans="1:16">
      <c r="A4" s="583"/>
      <c r="B4" s="730" t="s">
        <v>7913</v>
      </c>
      <c r="C4" s="732" t="s">
        <v>7914</v>
      </c>
      <c r="D4" s="734" t="s">
        <v>7915</v>
      </c>
      <c r="E4" s="732" t="s">
        <v>7916</v>
      </c>
      <c r="F4" s="722" t="s">
        <v>7917</v>
      </c>
      <c r="G4" s="723"/>
      <c r="H4" s="724"/>
      <c r="I4" s="724"/>
      <c r="J4" s="724"/>
      <c r="K4" s="723"/>
      <c r="L4" s="723"/>
      <c r="M4" s="723"/>
      <c r="N4" s="723"/>
      <c r="O4" s="725"/>
      <c r="P4" s="580"/>
    </row>
    <row r="5" spans="1:16" s="491" customFormat="1" ht="105">
      <c r="A5" s="584"/>
      <c r="B5" s="731"/>
      <c r="C5" s="733"/>
      <c r="D5" s="733"/>
      <c r="E5" s="733"/>
      <c r="F5" s="488" t="s">
        <v>7918</v>
      </c>
      <c r="G5" s="488" t="s">
        <v>7919</v>
      </c>
      <c r="H5" s="488" t="s">
        <v>7925</v>
      </c>
      <c r="I5" s="488" t="s">
        <v>7926</v>
      </c>
      <c r="J5" s="489" t="s">
        <v>7920</v>
      </c>
      <c r="K5" s="489" t="s">
        <v>7921</v>
      </c>
      <c r="L5" s="489" t="s">
        <v>7928</v>
      </c>
      <c r="M5" s="488" t="s">
        <v>7922</v>
      </c>
      <c r="N5" s="488" t="s">
        <v>7923</v>
      </c>
      <c r="O5" s="490" t="s">
        <v>7924</v>
      </c>
      <c r="P5" s="585"/>
    </row>
    <row r="6" spans="1:16" ht="25.5">
      <c r="A6" s="602"/>
      <c r="B6" s="601" t="s">
        <v>7903</v>
      </c>
      <c r="C6" s="499" t="s">
        <v>7929</v>
      </c>
      <c r="D6" s="492"/>
      <c r="E6" s="493" t="s">
        <v>7930</v>
      </c>
      <c r="F6" s="500">
        <f>IFERROR((VLOOKUP($G6,'SINTETICO 03-2025'!B11:E9663,4,FALSE)),IFERROR(DOLLAR(VLOOKUP($G6,'INSUMOS 03-2025'!$A:$F,5,FALSE)),"CÓDIGO NÃO ENCONTRADO"))</f>
        <v>24.49</v>
      </c>
      <c r="G6" s="494">
        <v>100289</v>
      </c>
      <c r="H6" s="495">
        <f>3*30</f>
        <v>90</v>
      </c>
      <c r="I6" s="495">
        <f>9*30</f>
        <v>270</v>
      </c>
      <c r="J6" s="496">
        <f>F6/(1+$F$3)</f>
        <v>11.655799343201181</v>
      </c>
      <c r="K6" s="496">
        <f>J6*0.2</f>
        <v>2.3311598686402362</v>
      </c>
      <c r="L6" s="501">
        <f>J6*(1.1429-1)</f>
        <v>1.6656137261434492</v>
      </c>
      <c r="M6" s="497">
        <f>(J6*(1+$G$3))</f>
        <v>19.837004902194089</v>
      </c>
      <c r="N6" s="497">
        <f>((J6+K6+L6)*(1+$G$3))</f>
        <v>26.639113883156448</v>
      </c>
      <c r="O6" s="498">
        <f>(H6*M6)+(I6*N6)</f>
        <v>8977.8911896497084</v>
      </c>
      <c r="P6" s="581"/>
    </row>
    <row r="7" spans="1:16" ht="16.5" thickBot="1">
      <c r="A7" s="583"/>
      <c r="B7" s="596"/>
      <c r="C7" s="597"/>
      <c r="D7" s="597"/>
      <c r="E7" s="598"/>
      <c r="F7" s="599"/>
      <c r="G7" s="600"/>
      <c r="H7" s="600"/>
      <c r="I7" s="600"/>
      <c r="J7" s="599"/>
      <c r="K7" s="599"/>
      <c r="L7" s="599"/>
      <c r="M7" s="600"/>
      <c r="N7" s="600"/>
      <c r="O7" s="599"/>
      <c r="P7" s="586"/>
    </row>
    <row r="8" spans="1:16">
      <c r="A8" s="583"/>
      <c r="B8" s="576"/>
      <c r="C8" s="576"/>
      <c r="D8" s="576"/>
      <c r="E8" s="577"/>
      <c r="F8" s="578"/>
      <c r="G8" s="579"/>
      <c r="H8" s="579"/>
      <c r="I8" s="579"/>
      <c r="J8" s="578"/>
      <c r="K8" s="578"/>
      <c r="L8" s="578"/>
      <c r="M8" s="579"/>
      <c r="N8" s="579"/>
      <c r="O8" s="578"/>
      <c r="P8" s="580"/>
    </row>
    <row r="9" spans="1:16">
      <c r="A9" s="583"/>
      <c r="B9" s="576"/>
      <c r="C9" s="576"/>
      <c r="D9" s="576"/>
      <c r="E9" s="577"/>
      <c r="F9" s="578"/>
      <c r="G9" s="579"/>
      <c r="H9" s="579"/>
      <c r="I9" s="579"/>
      <c r="J9" s="578"/>
      <c r="K9" s="578"/>
      <c r="L9" s="578"/>
      <c r="M9" s="579"/>
      <c r="N9" s="579"/>
      <c r="O9" s="578"/>
      <c r="P9" s="581"/>
    </row>
    <row r="10" spans="1:16" ht="47.25">
      <c r="A10" s="583"/>
      <c r="B10" s="576"/>
      <c r="C10" s="580" t="s">
        <v>7927</v>
      </c>
      <c r="D10" s="580"/>
      <c r="E10" s="580"/>
      <c r="F10" s="580"/>
      <c r="G10" s="580"/>
      <c r="H10" s="580"/>
      <c r="I10" s="580"/>
      <c r="J10" s="578"/>
      <c r="K10" s="578"/>
      <c r="L10" s="578"/>
      <c r="M10" s="579"/>
      <c r="N10" s="579"/>
      <c r="O10" s="578"/>
      <c r="P10" s="580"/>
    </row>
    <row r="11" spans="1:16">
      <c r="A11" s="583"/>
      <c r="B11" s="580"/>
      <c r="C11" s="580"/>
      <c r="D11" s="580"/>
      <c r="E11" s="580"/>
      <c r="F11" s="580"/>
      <c r="G11" s="580"/>
      <c r="H11" s="580"/>
      <c r="I11" s="580"/>
      <c r="J11" s="580"/>
      <c r="K11" s="580"/>
      <c r="L11" s="580"/>
      <c r="M11" s="580"/>
      <c r="N11" s="580"/>
      <c r="O11" s="580"/>
      <c r="P11" s="580"/>
    </row>
    <row r="12" spans="1:16">
      <c r="A12" s="583"/>
      <c r="B12" s="580"/>
      <c r="C12" s="580"/>
      <c r="D12" s="580"/>
      <c r="E12" s="580"/>
      <c r="F12" s="580"/>
      <c r="G12" s="580"/>
      <c r="H12" s="580"/>
      <c r="I12" s="580"/>
      <c r="J12" s="580"/>
      <c r="K12" s="580"/>
      <c r="L12" s="580"/>
      <c r="M12" s="580"/>
      <c r="N12" s="580"/>
      <c r="O12" s="580"/>
      <c r="P12" s="580"/>
    </row>
    <row r="13" spans="1:16">
      <c r="A13" s="583"/>
      <c r="B13" s="580"/>
      <c r="C13" s="580"/>
      <c r="D13" s="580"/>
      <c r="E13" s="580"/>
      <c r="F13" s="580"/>
      <c r="G13" s="580"/>
      <c r="H13" s="580"/>
      <c r="I13" s="580"/>
      <c r="J13" s="580"/>
      <c r="K13" s="580"/>
      <c r="L13" s="580"/>
      <c r="M13" s="580"/>
      <c r="N13" s="580"/>
      <c r="O13" s="580"/>
      <c r="P13" s="580"/>
    </row>
    <row r="14" spans="1:16">
      <c r="A14" s="583"/>
      <c r="B14" s="576"/>
      <c r="C14" s="580"/>
      <c r="D14" s="580"/>
      <c r="E14" s="580"/>
      <c r="F14" s="580"/>
      <c r="G14" s="580"/>
      <c r="H14" s="580"/>
      <c r="I14" s="580"/>
      <c r="J14" s="580"/>
      <c r="K14" s="580"/>
      <c r="L14" s="580"/>
      <c r="M14" s="580"/>
      <c r="N14" s="580"/>
      <c r="O14" s="580"/>
      <c r="P14" s="580"/>
    </row>
    <row r="15" spans="1:16">
      <c r="A15" s="583"/>
      <c r="B15" s="576"/>
      <c r="C15" s="580"/>
      <c r="D15" s="580"/>
      <c r="E15" s="580"/>
      <c r="F15" s="580"/>
      <c r="G15" s="580"/>
      <c r="H15" s="580"/>
      <c r="I15" s="580"/>
      <c r="J15" s="580"/>
      <c r="K15" s="580"/>
      <c r="L15" s="580"/>
      <c r="M15" s="580"/>
      <c r="N15" s="580"/>
      <c r="O15" s="580"/>
      <c r="P15" s="580"/>
    </row>
    <row r="16" spans="1:16">
      <c r="A16" s="583"/>
      <c r="B16" s="576"/>
      <c r="C16" s="580"/>
      <c r="D16" s="580"/>
      <c r="E16" s="580"/>
      <c r="F16" s="580"/>
      <c r="G16" s="580"/>
      <c r="H16" s="580"/>
      <c r="I16" s="580"/>
      <c r="J16" s="580"/>
      <c r="K16" s="580"/>
      <c r="L16" s="580"/>
      <c r="M16" s="580"/>
      <c r="N16" s="580"/>
      <c r="O16" s="580"/>
      <c r="P16" s="580"/>
    </row>
    <row r="17" spans="1:16">
      <c r="A17" s="580"/>
      <c r="B17" s="580"/>
      <c r="C17" s="580"/>
      <c r="D17" s="580"/>
      <c r="E17" s="582"/>
      <c r="F17" s="580"/>
      <c r="G17" s="580"/>
      <c r="H17" s="580"/>
      <c r="I17" s="580"/>
      <c r="J17" s="580"/>
      <c r="K17" s="580"/>
      <c r="L17" s="580"/>
      <c r="M17" s="580"/>
      <c r="N17" s="580"/>
      <c r="O17" s="580"/>
      <c r="P17" s="580"/>
    </row>
    <row r="18" spans="1:16">
      <c r="A18" s="580"/>
      <c r="B18" s="580"/>
      <c r="C18" s="580"/>
      <c r="D18" s="580"/>
      <c r="E18" s="580"/>
      <c r="F18" s="580"/>
      <c r="G18" s="580"/>
      <c r="H18" s="580"/>
      <c r="I18" s="580"/>
      <c r="J18" s="580"/>
      <c r="K18" s="580"/>
      <c r="L18" s="580"/>
      <c r="M18" s="580"/>
      <c r="N18" s="580"/>
      <c r="O18" s="580"/>
      <c r="P18" s="580"/>
    </row>
    <row r="19" spans="1:16">
      <c r="A19" s="580"/>
      <c r="B19" s="580"/>
      <c r="C19" s="580"/>
      <c r="D19" s="580"/>
      <c r="E19" s="583"/>
      <c r="F19" s="576"/>
      <c r="G19" s="580"/>
      <c r="H19" s="580"/>
      <c r="I19" s="580"/>
      <c r="J19" s="580"/>
      <c r="K19" s="580"/>
      <c r="L19" s="580"/>
      <c r="M19" s="580"/>
      <c r="N19" s="580"/>
      <c r="O19" s="580"/>
      <c r="P19" s="580"/>
    </row>
  </sheetData>
  <mergeCells count="6">
    <mergeCell ref="F4:O4"/>
    <mergeCell ref="B2:E3"/>
    <mergeCell ref="B4:B5"/>
    <mergeCell ref="C4:C5"/>
    <mergeCell ref="D4:D5"/>
    <mergeCell ref="E4:E5"/>
  </mergeCells>
  <pageMargins left="0.511811024" right="0.511811024" top="0.78740157499999996" bottom="0.78740157499999996" header="0.31496062000000002" footer="0.31496062000000002"/>
  <pageSetup paperSize="9"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08"/>
  <sheetViews>
    <sheetView tabSelected="1" view="pageBreakPreview" zoomScaleNormal="80" zoomScaleSheetLayoutView="100" workbookViewId="0">
      <selection activeCell="B17" sqref="B17"/>
    </sheetView>
  </sheetViews>
  <sheetFormatPr defaultRowHeight="15"/>
  <cols>
    <col min="1" max="1" width="20.140625" style="167" customWidth="1"/>
    <col min="2" max="2" width="61.42578125" customWidth="1"/>
    <col min="3" max="3" width="10.85546875" customWidth="1"/>
    <col min="4" max="4" width="75.140625" customWidth="1"/>
    <col min="5" max="5" width="9.140625" style="26"/>
    <col min="6" max="6" width="12" style="55" bestFit="1" customWidth="1"/>
    <col min="7" max="7" width="12.42578125" style="55" customWidth="1"/>
    <col min="8" max="8" width="15.85546875" bestFit="1" customWidth="1"/>
  </cols>
  <sheetData>
    <row r="1" spans="1:7" ht="18.75">
      <c r="A1" s="740"/>
      <c r="B1" s="742" t="s">
        <v>17</v>
      </c>
      <c r="C1" s="743"/>
      <c r="D1" s="743"/>
      <c r="E1" s="744"/>
      <c r="F1" s="745" t="s">
        <v>18</v>
      </c>
      <c r="G1" s="746"/>
    </row>
    <row r="2" spans="1:7" ht="15.75">
      <c r="A2" s="741"/>
      <c r="B2" s="747" t="s">
        <v>19</v>
      </c>
      <c r="C2" s="748"/>
      <c r="D2" s="748"/>
      <c r="E2" s="749"/>
      <c r="F2" s="750">
        <f ca="1">NOW()</f>
        <v>45770.588280208336</v>
      </c>
      <c r="G2" s="751"/>
    </row>
    <row r="3" spans="1:7" ht="19.5" thickBot="1">
      <c r="A3" s="741"/>
      <c r="B3" s="752" t="s">
        <v>20</v>
      </c>
      <c r="C3" s="753"/>
      <c r="D3" s="753"/>
      <c r="E3" s="754"/>
      <c r="F3" s="755" t="s">
        <v>7820</v>
      </c>
      <c r="G3" s="756"/>
    </row>
    <row r="4" spans="1:7" ht="18.75" thickBot="1">
      <c r="A4" s="737" t="s">
        <v>1693</v>
      </c>
      <c r="B4" s="738"/>
      <c r="C4" s="738"/>
      <c r="D4" s="738"/>
      <c r="E4" s="738"/>
      <c r="F4" s="738"/>
      <c r="G4" s="739"/>
    </row>
    <row r="5" spans="1:7" ht="15.75" thickBot="1">
      <c r="A5" s="158"/>
      <c r="B5" s="68" t="s">
        <v>1694</v>
      </c>
      <c r="C5" s="735" t="s">
        <v>7869</v>
      </c>
      <c r="D5" s="735"/>
      <c r="E5" s="735"/>
      <c r="F5" s="735"/>
      <c r="G5" s="736"/>
    </row>
    <row r="6" spans="1:7" ht="25.5">
      <c r="A6" s="89" t="s">
        <v>1695</v>
      </c>
      <c r="B6" s="70" t="s">
        <v>1318</v>
      </c>
      <c r="C6" s="70" t="s">
        <v>1696</v>
      </c>
      <c r="D6" s="70" t="s">
        <v>26</v>
      </c>
      <c r="E6" s="70" t="s">
        <v>1697</v>
      </c>
      <c r="F6" s="516" t="s">
        <v>1698</v>
      </c>
      <c r="G6" s="529" t="s">
        <v>1699</v>
      </c>
    </row>
    <row r="7" spans="1:7" ht="25.5">
      <c r="A7" s="159" t="s">
        <v>1694</v>
      </c>
      <c r="B7" s="71" t="str">
        <f>'[45]B1- ORÇAMENTO - PEV'!C19</f>
        <v>LIGAÇÃO PROVISÓRIA DE ÁGUA PARA OBRA, INSTALAÇÃO SANITÁRIA PROVI, PEQ. OBRAS - INSTALAÇÃO MÍNIMA</v>
      </c>
      <c r="C7" s="72" t="s">
        <v>1700</v>
      </c>
      <c r="D7" s="201" t="s">
        <v>13</v>
      </c>
      <c r="E7" s="172"/>
      <c r="F7" s="517"/>
      <c r="G7" s="530">
        <f>SUM(G8:G14)</f>
        <v>1403.22</v>
      </c>
    </row>
    <row r="8" spans="1:7" ht="22.5">
      <c r="A8" s="174">
        <v>88262</v>
      </c>
      <c r="B8" s="10" t="str">
        <f>IFERROR(VLOOKUP($A8,'SINTETICO 03-2025'!B11:E9663,2,FALSE),IFERROR(VLOOKUP($A8,'INSUMOS 03-2025'!$A:$F,2,FALSE),"CÓDIGO NÃO ENCONTRADO"))</f>
        <v>CARPINTEIRO DE FORMAS COM ENCARGOS COMPLEMENTARES</v>
      </c>
      <c r="C8" s="160" t="s">
        <v>1716</v>
      </c>
      <c r="D8" s="13" t="str">
        <f>IFERROR(VLOOKUP($A8,'SINTETICO 03-2025'!B11:E9663,3,FALSE),IFERROR(VLOOKUP($A8,'INSUMOS 03-2025'!$A:$F,3,FALSE),"CÓDIGO NÃO ENCONTRADO"))</f>
        <v>H</v>
      </c>
      <c r="E8" s="353">
        <v>8</v>
      </c>
      <c r="F8" s="207">
        <f>IFERROR((VLOOKUP($A8,'SINTETICO 03-2025'!B11:E9663,4,FALSE)),IFERROR(DOLLAR(VLOOKUP($A8,'INSUMOS 03-2025'!$A:$F,5,FALSE)),"CÓDIGO NÃO ENCONTRADO"))</f>
        <v>30.91</v>
      </c>
      <c r="G8" s="531">
        <f>E8*F8</f>
        <v>247.28</v>
      </c>
    </row>
    <row r="9" spans="1:7" ht="30">
      <c r="A9" s="175">
        <v>88267</v>
      </c>
      <c r="B9" s="10" t="str">
        <f>IFERROR(VLOOKUP($A9,'SINTETICO 03-2025'!B11:E9663,2,FALSE),IFERROR(VLOOKUP($A9,'INSUMOS 03-2025'!$A:$F,2,FALSE),"CÓDIGO NÃO ENCONTRADO"))</f>
        <v>ENCANADOR OU BOMBEIRO HIDRÁULICO COM ENCARGOS COMPLEMENTARES</v>
      </c>
      <c r="C9" s="160" t="s">
        <v>1716</v>
      </c>
      <c r="D9" s="13" t="str">
        <f>IFERROR(VLOOKUP($A9,'SINTETICO 03-2025'!B11:E9663,3,FALSE),IFERROR(VLOOKUP($A9,'INSUMOS 03-2025'!$A:$F,3,FALSE),"CÓDIGO NÃO ENCONTRADO"))</f>
        <v>H</v>
      </c>
      <c r="E9" s="354">
        <v>8</v>
      </c>
      <c r="F9" s="207">
        <f>IFERROR((VLOOKUP($A9,'SINTETICO 03-2025'!B11:E9663,4,FALSE)),IFERROR(DOLLAR(VLOOKUP($A9,'INSUMOS 03-2025'!$A:$F,5,FALSE)),"CÓDIGO NÃO ENCONTRADO"))</f>
        <v>30.62</v>
      </c>
      <c r="G9" s="531">
        <f t="shared" ref="G9:G14" si="0">E9*F9</f>
        <v>244.96</v>
      </c>
    </row>
    <row r="10" spans="1:7" ht="30">
      <c r="A10" s="175">
        <v>370</v>
      </c>
      <c r="B10" s="10" t="str">
        <f>IFERROR(VLOOKUP($A10,'SINTETICO 03-2025'!B11:E9663,2,FALSE),IFERROR(VLOOKUP($A10,'INSUMOS 03-2025'!$A:$F,2,FALSE),"CÓDIGO NÃO ENCONTRADO"))</f>
        <v>AREIA MEDIA - POSTO JAZIDA/FORNECEDOR (RETIRADO NA JAZIDA, SEM TRANSPORTE)</v>
      </c>
      <c r="C10" s="160" t="s">
        <v>1717</v>
      </c>
      <c r="D10" s="13" t="str">
        <f>IFERROR(VLOOKUP($A10,'SINTETICO 03-2025'!B11:E9663,3,FALSE),IFERROR(VLOOKUP($A10,'INSUMOS 03-2025'!$A:$F,3,FALSE),"CÓDIGO NÃO ENCONTRADO"))</f>
        <v>M3</v>
      </c>
      <c r="E10" s="354">
        <v>0.02</v>
      </c>
      <c r="F10" s="207" t="str">
        <f>IFERROR((VLOOKUP($A10,'SINTETICO 03-2025'!B11:E9663,4,FALSE)),IFERROR(DOLLAR(VLOOKUP($A10,'INSUMOS 03-2025'!$A:$F,5,FALSE)),"CÓDIGO NÃO ENCONTRADO"))</f>
        <v>R$ 192,50</v>
      </c>
      <c r="G10" s="531">
        <f t="shared" si="0"/>
        <v>3.85</v>
      </c>
    </row>
    <row r="11" spans="1:7" ht="30">
      <c r="A11" s="175">
        <v>4491</v>
      </c>
      <c r="B11" s="10" t="str">
        <f>IFERROR(VLOOKUP($A11,'SINTETICO 03-2025'!B11:E9663,2,FALSE),IFERROR(VLOOKUP($A11,'INSUMOS 03-2025'!$A:$F,2,FALSE),"CÓDIGO NÃO ENCONTRADO"))</f>
        <v>PONTALETE *7,5 X 7,5* CM EM PINUS, MISTA OU EQUIVALENTE DA REGIAO - BRUTA</v>
      </c>
      <c r="C11" s="160" t="s">
        <v>1717</v>
      </c>
      <c r="D11" s="13" t="str">
        <f>IFERROR(VLOOKUP($A11,'SINTETICO 03-2025'!B11:E9663,3,FALSE),IFERROR(VLOOKUP($A11,'INSUMOS 03-2025'!$A:$F,3,FALSE),"CÓDIGO NÃO ENCONTRADO"))</f>
        <v>M</v>
      </c>
      <c r="E11" s="354">
        <v>25</v>
      </c>
      <c r="F11" s="207" t="str">
        <f>IFERROR((VLOOKUP($A11,'SINTETICO 03-2025'!B11:E9663,4,FALSE)),IFERROR(DOLLAR(VLOOKUP($A11,'INSUMOS 03-2025'!$A:$F,5,FALSE)),"CÓDIGO NÃO ENCONTRADO"))</f>
        <v>R$ 7,69</v>
      </c>
      <c r="G11" s="531">
        <f t="shared" si="0"/>
        <v>192.25</v>
      </c>
    </row>
    <row r="12" spans="1:7" ht="30">
      <c r="A12" s="175">
        <v>88248</v>
      </c>
      <c r="B12" s="10" t="str">
        <f>IFERROR(VLOOKUP($A12,'SINTETICO 03-2025'!B11:E9663,2,FALSE),IFERROR(VLOOKUP($A12,'INSUMOS 03-2025'!$A:$F,2,FALSE),"CÓDIGO NÃO ENCONTRADO"))</f>
        <v>AUXILIAR DE ENCANADOR OU BOMBEIRO HIDRÁULICO COM ENCARGOS COMPLEMENTARES</v>
      </c>
      <c r="C12" s="160" t="s">
        <v>1716</v>
      </c>
      <c r="D12" s="13" t="str">
        <f>IFERROR(VLOOKUP($A12,'SINTETICO 03-2025'!B11:E9663,3,FALSE),IFERROR(VLOOKUP($A12,'INSUMOS 03-2025'!$A:$F,3,FALSE),"CÓDIGO NÃO ENCONTRADO"))</f>
        <v>H</v>
      </c>
      <c r="E12" s="354">
        <v>4</v>
      </c>
      <c r="F12" s="207">
        <f>IFERROR((VLOOKUP($A12,'SINTETICO 03-2025'!B11:E9663,4,FALSE)),IFERROR(DOLLAR(VLOOKUP($A12,'INSUMOS 03-2025'!$A:$F,5,FALSE)),"CÓDIGO NÃO ENCONTRADO"))</f>
        <v>24.02</v>
      </c>
      <c r="G12" s="531">
        <f t="shared" si="0"/>
        <v>96.08</v>
      </c>
    </row>
    <row r="13" spans="1:7" ht="30">
      <c r="A13" s="175">
        <v>6212</v>
      </c>
      <c r="B13" s="10" t="str">
        <f>IFERROR(VLOOKUP($A13,'SINTETICO 03-2025'!B11:E9663,2,FALSE),IFERROR(VLOOKUP($A13,'INSUMOS 03-2025'!$A:$F,2,FALSE),"CÓDIGO NÃO ENCONTRADO"))</f>
        <v>TABUA *2,5 X 30 CM EM PINUS, MISTA OU EQUIVALENTE DA REGIAO - BRUTA</v>
      </c>
      <c r="C13" s="160" t="s">
        <v>1717</v>
      </c>
      <c r="D13" s="13" t="str">
        <f>IFERROR(VLOOKUP($A13,'SINTETICO 03-2025'!B11:E9663,3,FALSE),IFERROR(VLOOKUP($A13,'INSUMOS 03-2025'!$A:$F,3,FALSE),"CÓDIGO NÃO ENCONTRADO"))</f>
        <v>M</v>
      </c>
      <c r="E13" s="354">
        <v>8</v>
      </c>
      <c r="F13" s="207" t="str">
        <f>IFERROR((VLOOKUP($A13,'SINTETICO 03-2025'!B11:E9663,4,FALSE)),IFERROR(DOLLAR(VLOOKUP($A13,'INSUMOS 03-2025'!$A:$F,5,FALSE)),"CÓDIGO NÃO ENCONTRADO"))</f>
        <v>R$ 12,75</v>
      </c>
      <c r="G13" s="531">
        <f t="shared" si="0"/>
        <v>102</v>
      </c>
    </row>
    <row r="14" spans="1:7" ht="30">
      <c r="A14" s="175">
        <v>89356</v>
      </c>
      <c r="B14" s="10" t="str">
        <f>IFERROR(VLOOKUP($A14,'SINTETICO 03-2025'!B11:E9663,2,FALSE),IFERROR(VLOOKUP($A14,'INSUMOS 03-2025'!$A:$F,2,FALSE),"CÓDIGO NÃO ENCONTRADO"))</f>
        <v>TUBO, PVC, SOLDÁVEL, DE 25MM, INSTALADO EM RAMAL OU SUB-RAMAL DE ÁGUA - FORNECIMENTO E INSTALAÇÃO. AF_06/2022</v>
      </c>
      <c r="C14" s="160" t="s">
        <v>1716</v>
      </c>
      <c r="D14" s="13" t="str">
        <f>IFERROR(VLOOKUP($A14,'SINTETICO 03-2025'!B11:E9663,3,FALSE),IFERROR(VLOOKUP($A14,'INSUMOS 03-2025'!$A:$F,3,FALSE),"CÓDIGO NÃO ENCONTRADO"))</f>
        <v>M</v>
      </c>
      <c r="E14" s="355">
        <v>20</v>
      </c>
      <c r="F14" s="207">
        <f>IFERROR((VLOOKUP($A14,'SINTETICO 03-2025'!B11:E9663,4,FALSE)),IFERROR(DOLLAR(VLOOKUP($A14,'INSUMOS 03-2025'!$A:$F,5,FALSE)),"CÓDIGO NÃO ENCONTRADO"))</f>
        <v>25.84</v>
      </c>
      <c r="G14" s="532">
        <f t="shared" si="0"/>
        <v>516.79999999999995</v>
      </c>
    </row>
    <row r="15" spans="1:7" ht="15.75" thickBot="1">
      <c r="A15" s="161"/>
      <c r="B15" s="75" t="s">
        <v>1701</v>
      </c>
      <c r="C15" s="84"/>
      <c r="D15" s="84"/>
      <c r="E15" s="171"/>
      <c r="F15" s="518"/>
      <c r="G15" s="533"/>
    </row>
    <row r="16" spans="1:7" ht="25.5">
      <c r="A16" s="89" t="s">
        <v>1695</v>
      </c>
      <c r="B16" s="70" t="s">
        <v>1318</v>
      </c>
      <c r="C16" s="70" t="s">
        <v>1696</v>
      </c>
      <c r="D16" s="70" t="s">
        <v>26</v>
      </c>
      <c r="E16" s="70" t="s">
        <v>1697</v>
      </c>
      <c r="F16" s="516" t="s">
        <v>1698</v>
      </c>
      <c r="G16" s="529" t="s">
        <v>1699</v>
      </c>
    </row>
    <row r="17" spans="1:7" ht="36.75" customHeight="1">
      <c r="A17" s="159" t="s">
        <v>1701</v>
      </c>
      <c r="B17" s="71" t="str">
        <f>'[45]B1- ORÇAMENTO - PEV'!C35</f>
        <v>PORTÃO METÁLICO EM TUBOS DE AÇO GALVANIZADO E TELA LOSANGULAR</v>
      </c>
      <c r="C17" s="72" t="s">
        <v>1700</v>
      </c>
      <c r="D17" s="72" t="s">
        <v>13</v>
      </c>
      <c r="E17" s="172"/>
      <c r="F17" s="517"/>
      <c r="G17" s="530">
        <f>SUM(G18:G25)</f>
        <v>3931.1251600000001</v>
      </c>
    </row>
    <row r="18" spans="1:7" ht="30">
      <c r="A18" s="175">
        <v>10927</v>
      </c>
      <c r="B18" s="10" t="str">
        <f>IFERROR(VLOOKUP($A18,'SINTETICO 03-2025'!B11:E9663,2,FALSE),IFERROR(VLOOKUP($A18,'INSUMOS 03-2025'!$A:$F,2,FALSE),"CÓDIGO NÃO ENCONTRADO"))</f>
        <v>TELA DE ARAME GALVANIZADA QUADRANGULAR / LOSANGULAR, FIO 2,77 MM (12 BWG), MALHA 8 X 8 CM, H = 2 M</v>
      </c>
      <c r="C18" s="160" t="s">
        <v>1717</v>
      </c>
      <c r="D18" s="13" t="str">
        <f>IFERROR(VLOOKUP($A18,'SINTETICO 03-2025'!B11:E9663,3,FALSE),IFERROR(VLOOKUP($A18,'INSUMOS 03-2025'!$A:$F,3,FALSE),"CÓDIGO NÃO ENCONTRADO"))</f>
        <v>M2</v>
      </c>
      <c r="E18" s="176">
        <v>11</v>
      </c>
      <c r="F18" s="207" t="str">
        <f>IFERROR((VLOOKUP($A18,'SINTETICO 03-2025'!B11:E9663,4,FALSE)),IFERROR(DOLLAR(VLOOKUP($A18,'INSUMOS 03-2025'!$A:$F,5,FALSE)),"CÓDIGO NÃO ENCONTRADO"))</f>
        <v>R$ 24,03</v>
      </c>
      <c r="G18" s="534">
        <f>E18*F18</f>
        <v>264.33000000000004</v>
      </c>
    </row>
    <row r="19" spans="1:7" ht="22.5">
      <c r="A19" s="175">
        <v>345</v>
      </c>
      <c r="B19" s="10" t="str">
        <f>IFERROR(VLOOKUP($A19,'SINTETICO 03-2025'!B11:E9663,2,FALSE),IFERROR(VLOOKUP($A19,'INSUMOS 03-2025'!$A:$F,2,FALSE),"CÓDIGO NÃO ENCONTRADO"))</f>
        <v>ARAME GALVANIZADO 18 BWG, D = 1,24MM (0,009 KG/M)</v>
      </c>
      <c r="C19" s="160" t="s">
        <v>1717</v>
      </c>
      <c r="D19" s="13" t="str">
        <f>IFERROR(VLOOKUP($A19,'SINTETICO 03-2025'!B11:E9663,3,FALSE),IFERROR(VLOOKUP($A19,'INSUMOS 03-2025'!$A:$F,3,FALSE),"CÓDIGO NÃO ENCONTRADO"))</f>
        <v>KG</v>
      </c>
      <c r="E19" s="176">
        <v>1.7</v>
      </c>
      <c r="F19" s="207" t="str">
        <f>IFERROR((VLOOKUP($A19,'SINTETICO 03-2025'!B11:E9663,4,FALSE)),IFERROR(DOLLAR(VLOOKUP($A19,'INSUMOS 03-2025'!$A:$F,5,FALSE)),"CÓDIGO NÃO ENCONTRADO"))</f>
        <v>R$ 26,71</v>
      </c>
      <c r="G19" s="534">
        <f t="shared" ref="G19:G24" si="1">E19*F19</f>
        <v>45.407000000000004</v>
      </c>
    </row>
    <row r="20" spans="1:7" ht="30">
      <c r="A20" s="175">
        <v>21015</v>
      </c>
      <c r="B20" s="10" t="str">
        <f>IFERROR(VLOOKUP($A20,'SINTETICO 03-2025'!B11:E9663,2,FALSE),IFERROR(VLOOKUP($A20,'INSUMOS 03-2025'!$A:$F,2,FALSE),"CÓDIGO NÃO ENCONTRADO"))</f>
        <v>TUBO ACO GALVANIZADO COM COSTURA, CLASSE LEVE, DN 80 MM (3"), E = 3,35 MM, *7,32* KG/M (NBR 5580)</v>
      </c>
      <c r="C20" s="160" t="s">
        <v>1717</v>
      </c>
      <c r="D20" s="13" t="str">
        <f>IFERROR(VLOOKUP($A20,'SINTETICO 03-2025'!B11:E9663,3,FALSE),IFERROR(VLOOKUP($A20,'INSUMOS 03-2025'!$A:$F,3,FALSE),"CÓDIGO NÃO ENCONTRADO"))</f>
        <v>M</v>
      </c>
      <c r="E20" s="176">
        <f>(5+5+(2*4))*1.1</f>
        <v>19.8</v>
      </c>
      <c r="F20" s="515" t="str">
        <f>IFERROR((VLOOKUP($A20,'SINTETICO 03-2025'!B11:E9663,4,FALSE)),IFERROR(DOLLAR(VLOOKUP($A20,'INSUMOS 03-2025'!$A:$F,5,FALSE)),"CÓDIGO NÃO ENCONTRADO"))</f>
        <v>R$ 115,89</v>
      </c>
      <c r="G20" s="534">
        <f t="shared" si="1"/>
        <v>2294.6220000000003</v>
      </c>
    </row>
    <row r="21" spans="1:7" ht="30">
      <c r="A21" s="175">
        <v>21012</v>
      </c>
      <c r="B21" s="10" t="str">
        <f>IFERROR(VLOOKUP($A21,'SINTETICO 03-2025'!B11:E9663,2,FALSE),IFERROR(VLOOKUP($A21,'INSUMOS 03-2025'!$A:$F,2,FALSE),"CÓDIGO NÃO ENCONTRADO"))</f>
        <v>TUBO ACO GALVANIZADO COM COSTURA, CLASSE LEVE, DN 40 MM (1 1/2"), E = 3,00 MM, *3,48* KG/M (NBR 5580)</v>
      </c>
      <c r="C21" s="160" t="s">
        <v>1717</v>
      </c>
      <c r="D21" s="13" t="str">
        <f>IFERROR(VLOOKUP($A21,'SINTETICO 03-2025'!B11:E9663,3,FALSE),IFERROR(VLOOKUP($A21,'INSUMOS 03-2025'!$A:$F,3,FALSE),"CÓDIGO NÃO ENCONTRADO"))</f>
        <v>M</v>
      </c>
      <c r="E21" s="176">
        <f>(2*3.7)</f>
        <v>7.4</v>
      </c>
      <c r="F21" s="515" t="str">
        <f>IFERROR((VLOOKUP($A21,'SINTETICO 03-2025'!B11:E9663,4,FALSE)),IFERROR(DOLLAR(VLOOKUP($A21,'INSUMOS 03-2025'!$A:$F,5,FALSE)),"CÓDIGO NÃO ENCONTRADO"))</f>
        <v>R$ 55,24</v>
      </c>
      <c r="G21" s="534">
        <f t="shared" si="1"/>
        <v>408.77600000000001</v>
      </c>
    </row>
    <row r="22" spans="1:7" ht="45">
      <c r="A22" s="175">
        <v>94962</v>
      </c>
      <c r="B22" s="10" t="str">
        <f>IFERROR(VLOOKUP($A22,'SINTETICO 03-2025'!B11:E9663,2,FALSE),IFERROR(VLOOKUP($A22,'INSUMOS 03-2025'!$A:$F,2,FALSE),"CÓDIGO NÃO ENCONTRADO"))</f>
        <v>CONCRETO MAGRO PARA LASTRO, TRAÇO 1:4,5:4,5 (EM MASSA SECA DE CIMENTO/ AREIA MÉDIA/ BRITA 1) - PREPARO MECÂNICO COM BETONEIRA 400 L. AF_05/2021</v>
      </c>
      <c r="C22" s="160" t="s">
        <v>1716</v>
      </c>
      <c r="D22" s="13" t="str">
        <f>IFERROR(VLOOKUP($A22,'SINTETICO 03-2025'!B11:E9663,3,FALSE),IFERROR(VLOOKUP($A22,'INSUMOS 03-2025'!$A:$F,3,FALSE),"CÓDIGO NÃO ENCONTRADO"))</f>
        <v>M3</v>
      </c>
      <c r="E22" s="176">
        <v>4.4800000000000006E-2</v>
      </c>
      <c r="F22" s="207">
        <f>IFERROR((VLOOKUP($A22,'SINTETICO 03-2025'!B11:E9663,4,FALSE)),IFERROR(DOLLAR(VLOOKUP($A22,'INSUMOS 03-2025'!$A:$F,5,FALSE)),"CÓDIGO NÃO ENCONTRADO"))</f>
        <v>500.45</v>
      </c>
      <c r="G22" s="534">
        <f t="shared" si="1"/>
        <v>22.420160000000003</v>
      </c>
    </row>
    <row r="23" spans="1:7" ht="22.5">
      <c r="A23" s="175">
        <v>88315</v>
      </c>
      <c r="B23" s="10" t="str">
        <f>IFERROR(VLOOKUP($A23,'SINTETICO 03-2025'!B11:E9663,2,FALSE),IFERROR(VLOOKUP($A23,'INSUMOS 03-2025'!$A:$F,2,FALSE),"CÓDIGO NÃO ENCONTRADO"))</f>
        <v>SERRALHEIRO COM ENCARGOS COMPLEMENTARES</v>
      </c>
      <c r="C23" s="160" t="s">
        <v>1716</v>
      </c>
      <c r="D23" s="13" t="str">
        <f>IFERROR(VLOOKUP($A23,'SINTETICO 03-2025'!B11:E9663,3,FALSE),IFERROR(VLOOKUP($A23,'INSUMOS 03-2025'!$A:$F,3,FALSE),"CÓDIGO NÃO ENCONTRADO"))</f>
        <v>H</v>
      </c>
      <c r="E23" s="176">
        <v>15</v>
      </c>
      <c r="F23" s="207">
        <f>IFERROR((VLOOKUP($A23,'SINTETICO 03-2025'!B11:E9663,4,FALSE)),IFERROR(DOLLAR(VLOOKUP($A23,'INSUMOS 03-2025'!$A:$F,5,FALSE)),"CÓDIGO NÃO ENCONTRADO"))</f>
        <v>31.13</v>
      </c>
      <c r="G23" s="534">
        <f t="shared" si="1"/>
        <v>466.95</v>
      </c>
    </row>
    <row r="24" spans="1:7" ht="22.5">
      <c r="A24" s="175">
        <v>88251</v>
      </c>
      <c r="B24" s="10" t="str">
        <f>IFERROR(VLOOKUP($A24,'SINTETICO 03-2025'!B11:E9663,2,FALSE),IFERROR(VLOOKUP($A24,'INSUMOS 03-2025'!$A:$F,2,FALSE),"CÓDIGO NÃO ENCONTRADO"))</f>
        <v>AUXILIAR DE SERRALHEIRO COM ENCARGOS COMPLEMENTARES</v>
      </c>
      <c r="C24" s="160" t="s">
        <v>1716</v>
      </c>
      <c r="D24" s="13" t="str">
        <f>IFERROR(VLOOKUP($A24,'SINTETICO 03-2025'!B11:E9663,3,FALSE),IFERROR(VLOOKUP($A24,'INSUMOS 03-2025'!$A:$F,3,FALSE),"CÓDIGO NÃO ENCONTRADO"))</f>
        <v>H</v>
      </c>
      <c r="E24" s="176">
        <v>14</v>
      </c>
      <c r="F24" s="207">
        <f>IFERROR((VLOOKUP($A24,'SINTETICO 03-2025'!B11:E9663,4,FALSE)),IFERROR(DOLLAR(VLOOKUP($A24,'INSUMOS 03-2025'!$A:$F,5,FALSE)),"CÓDIGO NÃO ENCONTRADO"))</f>
        <v>24.57</v>
      </c>
      <c r="G24" s="534">
        <f t="shared" si="1"/>
        <v>343.98</v>
      </c>
    </row>
    <row r="25" spans="1:7" ht="30" customHeight="1">
      <c r="A25" s="175">
        <v>43603</v>
      </c>
      <c r="B25" s="10" t="str">
        <f>IFERROR(VLOOKUP($A25,'SINTETICO 03-2025'!B11:E9663,2,FALSE),IFERROR(VLOOKUP($A25,'INSUMOS 03-2025'!$A:$F,2,FALSE),"CÓDIGO NÃO ENCONTRADO"))</f>
        <v>CADEADO SIMPLES, CORPO EM LATAO MACICO, COM LARGURA DE 50 MM E ALTURA DE APROX 40 MM, HASTE CEMENTADA EM ACO TEMPERADO COM DIAMETRO DE APROX 8,0 MM, INCLUINDO 2 CHAVES</v>
      </c>
      <c r="C25" s="160" t="s">
        <v>1716</v>
      </c>
      <c r="D25" s="13" t="str">
        <f>IFERROR(VLOOKUP($A25,'SINTETICO 03-2025'!B11:E9663,3,FALSE),IFERROR(VLOOKUP($A25,'INSUMOS 03-2025'!$A:$F,3,FALSE),"CÓDIGO NÃO ENCONTRADO"))</f>
        <v>UN</v>
      </c>
      <c r="E25" s="176">
        <v>2</v>
      </c>
      <c r="F25" s="207" t="str">
        <f>IFERROR((VLOOKUP($A25,'SINTETICO 03-2025'!B11:E9663,4,FALSE)),IFERROR(DOLLAR(VLOOKUP($A25,'INSUMOS 03-2025'!$A:$F,5,FALSE)),"CÓDIGO NÃO ENCONTRADO"))</f>
        <v>R$ 42,32</v>
      </c>
      <c r="G25" s="534">
        <f>E25*F25</f>
        <v>84.64</v>
      </c>
    </row>
    <row r="26" spans="1:7" ht="15.75" thickBot="1">
      <c r="A26" s="162"/>
      <c r="B26" s="187" t="s">
        <v>1704</v>
      </c>
      <c r="C26" s="188"/>
      <c r="D26" s="188"/>
      <c r="E26" s="189"/>
      <c r="F26" s="519"/>
      <c r="G26" s="535"/>
    </row>
    <row r="27" spans="1:7" ht="25.5">
      <c r="A27" s="89" t="s">
        <v>1695</v>
      </c>
      <c r="B27" s="70" t="s">
        <v>1318</v>
      </c>
      <c r="C27" s="70" t="s">
        <v>1696</v>
      </c>
      <c r="D27" s="70" t="s">
        <v>26</v>
      </c>
      <c r="E27" s="70" t="s">
        <v>1697</v>
      </c>
      <c r="F27" s="516" t="s">
        <v>1698</v>
      </c>
      <c r="G27" s="529" t="s">
        <v>1699</v>
      </c>
    </row>
    <row r="28" spans="1:7" ht="25.5">
      <c r="A28" s="159" t="s">
        <v>1704</v>
      </c>
      <c r="B28" s="71" t="s">
        <v>1709</v>
      </c>
      <c r="C28" s="72" t="s">
        <v>1700</v>
      </c>
      <c r="D28" s="72" t="s">
        <v>1707</v>
      </c>
      <c r="E28" s="172"/>
      <c r="F28" s="520"/>
      <c r="G28" s="536">
        <f>SUM(G29:G36)</f>
        <v>1170.94786</v>
      </c>
    </row>
    <row r="29" spans="1:7" ht="30">
      <c r="A29" s="175">
        <v>10927</v>
      </c>
      <c r="B29" s="10" t="str">
        <f>IFERROR(VLOOKUP($A29,'SINTETICO 03-2025'!B11:E9663,2,FALSE),IFERROR(VLOOKUP($A29,'INSUMOS 03-2025'!$A:$F,2,FALSE),"CÓDIGO NÃO ENCONTRADO"))</f>
        <v>TELA DE ARAME GALVANIZADA QUADRANGULAR / LOSANGULAR, FIO 2,77 MM (12 BWG), MALHA 8 X 8 CM, H = 2 M</v>
      </c>
      <c r="C29" s="160" t="s">
        <v>1717</v>
      </c>
      <c r="D29" s="13" t="str">
        <f>IFERROR(VLOOKUP($A29,'SINTETICO 03-2025'!B11:E9663,3,FALSE),IFERROR(VLOOKUP($A29,'INSUMOS 03-2025'!$A:$F,3,FALSE),"CÓDIGO NÃO ENCONTRADO"))</f>
        <v>M2</v>
      </c>
      <c r="E29" s="172">
        <f>2*1.2*1.1</f>
        <v>2.64</v>
      </c>
      <c r="F29" s="207" t="str">
        <f>IFERROR((VLOOKUP($A29,'SINTETICO 03-2025'!B11:E9663,4,FALSE)),IFERROR(DOLLAR(VLOOKUP($A29,'INSUMOS 03-2025'!$A:$F,5,FALSE)),"CÓDIGO NÃO ENCONTRADO"))</f>
        <v>R$ 24,03</v>
      </c>
      <c r="G29" s="537">
        <f>E29*F29</f>
        <v>63.439200000000007</v>
      </c>
    </row>
    <row r="30" spans="1:7" ht="22.5">
      <c r="A30" s="175">
        <v>345</v>
      </c>
      <c r="B30" s="10" t="str">
        <f>IFERROR(VLOOKUP($A30,'SINTETICO 03-2025'!B11:E9663,2,FALSE),IFERROR(VLOOKUP($A30,'INSUMOS 03-2025'!$A:$F,2,FALSE),"CÓDIGO NÃO ENCONTRADO"))</f>
        <v>ARAME GALVANIZADO 18 BWG, D = 1,24MM (0,009 KG/M)</v>
      </c>
      <c r="C30" s="160" t="s">
        <v>1717</v>
      </c>
      <c r="D30" s="13" t="str">
        <f>IFERROR(VLOOKUP($A30,'SINTETICO 03-2025'!B11:E9663,3,FALSE),IFERROR(VLOOKUP($A30,'INSUMOS 03-2025'!$A:$F,3,FALSE),"CÓDIGO NÃO ENCONTRADO"))</f>
        <v>KG</v>
      </c>
      <c r="E30" s="172">
        <v>1.2</v>
      </c>
      <c r="F30" s="207" t="str">
        <f>IFERROR((VLOOKUP($A30,'SINTETICO 03-2025'!B11:E9663,4,FALSE)),IFERROR(DOLLAR(VLOOKUP($A30,'INSUMOS 03-2025'!$A:$F,5,FALSE)),"CÓDIGO NÃO ENCONTRADO"))</f>
        <v>R$ 26,71</v>
      </c>
      <c r="G30" s="537">
        <f t="shared" ref="G30:G35" si="2">E30*F30</f>
        <v>32.052</v>
      </c>
    </row>
    <row r="31" spans="1:7" ht="30">
      <c r="A31" s="175">
        <v>21015</v>
      </c>
      <c r="B31" s="10" t="str">
        <f>IFERROR(VLOOKUP($A31,'SINTETICO 03-2025'!B11:E9663,2,FALSE),IFERROR(VLOOKUP($A31,'INSUMOS 03-2025'!$A:$F,2,FALSE),"CÓDIGO NÃO ENCONTRADO"))</f>
        <v>TUBO ACO GALVANIZADO COM COSTURA, CLASSE LEVE, DN 80 MM (3"), E = 3,35 MM, *7,32* KG/M (NBR 5580)</v>
      </c>
      <c r="C31" s="160" t="s">
        <v>1717</v>
      </c>
      <c r="D31" s="13" t="str">
        <f>IFERROR(VLOOKUP($A31,'SINTETICO 03-2025'!B11:E9663,3,FALSE),IFERROR(VLOOKUP($A31,'INSUMOS 03-2025'!$A:$F,3,FALSE),"CÓDIGO NÃO ENCONTRADO"))</f>
        <v>M</v>
      </c>
      <c r="E31" s="172">
        <f>2*2+1.2*2</f>
        <v>6.4</v>
      </c>
      <c r="F31" s="515" t="str">
        <f>IFERROR((VLOOKUP($A31,'SINTETICO 03-2025'!B11:E9663,4,FALSE)),IFERROR(DOLLAR(VLOOKUP($A31,'INSUMOS 03-2025'!$A:$F,5,FALSE)),"CÓDIGO NÃO ENCONTRADO"))</f>
        <v>R$ 115,89</v>
      </c>
      <c r="G31" s="537">
        <f t="shared" si="2"/>
        <v>741.69600000000003</v>
      </c>
    </row>
    <row r="32" spans="1:7" ht="30">
      <c r="A32" s="175">
        <v>21012</v>
      </c>
      <c r="B32" s="10" t="str">
        <f>IFERROR(VLOOKUP($A32,'SINTETICO 03-2025'!B11:E9663,2,FALSE),IFERROR(VLOOKUP($A32,'INSUMOS 03-2025'!$A:$F,2,FALSE),"CÓDIGO NÃO ENCONTRADO"))</f>
        <v>TUBO ACO GALVANIZADO COM COSTURA, CLASSE LEVE, DN 40 MM (1 1/2"), E = 3,00 MM, *3,48* KG/M (NBR 5580)</v>
      </c>
      <c r="C32" s="160" t="s">
        <v>1717</v>
      </c>
      <c r="D32" s="13" t="str">
        <f>IFERROR(VLOOKUP($A32,'SINTETICO 03-2025'!B11:E9663,3,FALSE),IFERROR(VLOOKUP($A32,'INSUMOS 03-2025'!$A:$F,3,FALSE),"CÓDIGO NÃO ENCONTRADO"))</f>
        <v>M</v>
      </c>
      <c r="E32" s="172">
        <f>1.2</f>
        <v>1.2</v>
      </c>
      <c r="F32" s="515" t="str">
        <f>IFERROR((VLOOKUP($A32,'SINTETICO 03-2025'!B11:E9663,4,FALSE)),IFERROR(DOLLAR(VLOOKUP($A32,'INSUMOS 03-2025'!$A:$F,5,FALSE)),"CÓDIGO NÃO ENCONTRADO"))</f>
        <v>R$ 55,24</v>
      </c>
      <c r="G32" s="537">
        <f t="shared" si="2"/>
        <v>66.287999999999997</v>
      </c>
    </row>
    <row r="33" spans="1:7" ht="45">
      <c r="A33" s="175">
        <v>94962</v>
      </c>
      <c r="B33" s="10" t="str">
        <f>IFERROR(VLOOKUP($A33,'SINTETICO 03-2025'!B11:E9663,2,FALSE),IFERROR(VLOOKUP($A33,'INSUMOS 03-2025'!$A:$F,2,FALSE),"CÓDIGO NÃO ENCONTRADO"))</f>
        <v>CONCRETO MAGRO PARA LASTRO, TRAÇO 1:4,5:4,5 (EM MASSA SECA DE CIMENTO/ AREIA MÉDIA/ BRITA 1) - PREPARO MECÂNICO COM BETONEIRA 400 L. AF_05/2021</v>
      </c>
      <c r="C33" s="160" t="s">
        <v>1716</v>
      </c>
      <c r="D33" s="13" t="str">
        <f>IFERROR(VLOOKUP($A33,'SINTETICO 03-2025'!B11:E9663,3,FALSE),IFERROR(VLOOKUP($A33,'INSUMOS 03-2025'!$A:$F,3,FALSE),"CÓDIGO NÃO ENCONTRADO"))</f>
        <v>M3</v>
      </c>
      <c r="E33" s="172">
        <v>4.4800000000000006E-2</v>
      </c>
      <c r="F33" s="207">
        <f>IFERROR((VLOOKUP($A33,'SINTETICO 03-2025'!B11:E9663,4,FALSE)),IFERROR(DOLLAR(VLOOKUP($A33,'INSUMOS 03-2025'!$A:$F,5,FALSE)),"CÓDIGO NÃO ENCONTRADO"))</f>
        <v>500.45</v>
      </c>
      <c r="G33" s="537">
        <f t="shared" si="2"/>
        <v>22.420160000000003</v>
      </c>
    </row>
    <row r="34" spans="1:7" ht="22.5">
      <c r="A34" s="175">
        <v>88315</v>
      </c>
      <c r="B34" s="10" t="str">
        <f>IFERROR(VLOOKUP($A34,'SINTETICO 03-2025'!B11:E9663,2,FALSE),IFERROR(VLOOKUP($A34,'INSUMOS 03-2025'!$A:$F,2,FALSE),"CÓDIGO NÃO ENCONTRADO"))</f>
        <v>SERRALHEIRO COM ENCARGOS COMPLEMENTARES</v>
      </c>
      <c r="C34" s="160" t="s">
        <v>1716</v>
      </c>
      <c r="D34" s="13" t="str">
        <f>IFERROR(VLOOKUP($A34,'SINTETICO 03-2025'!B11:E9663,3,FALSE),IFERROR(VLOOKUP($A34,'INSUMOS 03-2025'!$A:$F,3,FALSE),"CÓDIGO NÃO ENCONTRADO"))</f>
        <v>H</v>
      </c>
      <c r="E34" s="172">
        <f>E23*0.25</f>
        <v>3.75</v>
      </c>
      <c r="F34" s="207">
        <f>IFERROR((VLOOKUP($A34,'SINTETICO 03-2025'!B11:E9663,4,FALSE)),IFERROR(DOLLAR(VLOOKUP($A34,'INSUMOS 03-2025'!$A:$F,5,FALSE)),"CÓDIGO NÃO ENCONTRADO"))</f>
        <v>31.13</v>
      </c>
      <c r="G34" s="537">
        <f t="shared" si="2"/>
        <v>116.7375</v>
      </c>
    </row>
    <row r="35" spans="1:7" ht="22.5">
      <c r="A35" s="175">
        <v>88251</v>
      </c>
      <c r="B35" s="10" t="str">
        <f>IFERROR(VLOOKUP($A35,'SINTETICO 03-2025'!B11:E9663,2,FALSE),IFERROR(VLOOKUP($A35,'INSUMOS 03-2025'!$A:$F,2,FALSE),"CÓDIGO NÃO ENCONTRADO"))</f>
        <v>AUXILIAR DE SERRALHEIRO COM ENCARGOS COMPLEMENTARES</v>
      </c>
      <c r="C35" s="160" t="s">
        <v>1716</v>
      </c>
      <c r="D35" s="13" t="str">
        <f>IFERROR(VLOOKUP($A35,'SINTETICO 03-2025'!B11:E9663,3,FALSE),IFERROR(VLOOKUP($A35,'INSUMOS 03-2025'!$A:$F,3,FALSE),"CÓDIGO NÃO ENCONTRADO"))</f>
        <v>H</v>
      </c>
      <c r="E35" s="172">
        <f>E24*0.25</f>
        <v>3.5</v>
      </c>
      <c r="F35" s="207">
        <f>IFERROR((VLOOKUP($A35,'SINTETICO 03-2025'!B11:E9663,4,FALSE)),IFERROR(DOLLAR(VLOOKUP($A35,'INSUMOS 03-2025'!$A:$F,5,FALSE)),"CÓDIGO NÃO ENCONTRADO"))</f>
        <v>24.57</v>
      </c>
      <c r="G35" s="537">
        <f t="shared" si="2"/>
        <v>85.995000000000005</v>
      </c>
    </row>
    <row r="36" spans="1:7" ht="60">
      <c r="A36" s="175">
        <v>43603</v>
      </c>
      <c r="B36" s="10" t="str">
        <f>IFERROR(VLOOKUP($A36,'SINTETICO 03-2025'!B11:E9663,2,FALSE),IFERROR(VLOOKUP($A36,'INSUMOS 03-2025'!$A:$F,2,FALSE),"CÓDIGO NÃO ENCONTRADO"))</f>
        <v>CADEADO SIMPLES, CORPO EM LATAO MACICO, COM LARGURA DE 50 MM E ALTURA DE APROX 40 MM, HASTE CEMENTADA EM ACO TEMPERADO COM DIAMETRO DE APROX 8,0 MM, INCLUINDO 2 CHAVES</v>
      </c>
      <c r="C36" s="160" t="s">
        <v>1716</v>
      </c>
      <c r="D36" s="13" t="str">
        <f>IFERROR(VLOOKUP($A36,'SINTETICO 03-2025'!B11:E9663,3,FALSE),IFERROR(VLOOKUP($A36,'INSUMOS 03-2025'!$A:$F,3,FALSE),"CÓDIGO NÃO ENCONTRADO"))</f>
        <v>UN</v>
      </c>
      <c r="E36" s="172">
        <v>1</v>
      </c>
      <c r="F36" s="207" t="str">
        <f>IFERROR((VLOOKUP($A36,'SINTETICO 03-2025'!B11:E9663,4,FALSE)),IFERROR(DOLLAR(VLOOKUP($A36,'INSUMOS 03-2025'!$A:$F,5,FALSE)),"CÓDIGO NÃO ENCONTRADO"))</f>
        <v>R$ 42,32</v>
      </c>
      <c r="G36" s="537">
        <f>E36*F36</f>
        <v>42.32</v>
      </c>
    </row>
    <row r="37" spans="1:7" ht="15.75" thickBot="1">
      <c r="A37" s="161"/>
      <c r="B37" s="126" t="s">
        <v>7790</v>
      </c>
      <c r="C37" s="84"/>
      <c r="D37" s="84"/>
      <c r="E37" s="171"/>
      <c r="F37" s="518"/>
      <c r="G37" s="533"/>
    </row>
    <row r="38" spans="1:7" ht="25.5">
      <c r="A38" s="89" t="s">
        <v>1695</v>
      </c>
      <c r="B38" s="70" t="s">
        <v>1318</v>
      </c>
      <c r="C38" s="70" t="s">
        <v>1696</v>
      </c>
      <c r="D38" s="70" t="s">
        <v>26</v>
      </c>
      <c r="E38" s="70" t="s">
        <v>1697</v>
      </c>
      <c r="F38" s="516" t="s">
        <v>1712</v>
      </c>
      <c r="G38" s="529" t="s">
        <v>1699</v>
      </c>
    </row>
    <row r="39" spans="1:7">
      <c r="A39" s="159" t="s">
        <v>1705</v>
      </c>
      <c r="B39" s="78" t="s">
        <v>7791</v>
      </c>
      <c r="C39" s="76"/>
      <c r="D39" s="74" t="s">
        <v>13</v>
      </c>
      <c r="E39" s="177"/>
      <c r="F39" s="521"/>
      <c r="G39" s="538">
        <f>SUM(G40:G42)</f>
        <v>1636.8742000000002</v>
      </c>
    </row>
    <row r="40" spans="1:7" ht="30">
      <c r="A40" s="175">
        <v>14166</v>
      </c>
      <c r="B40" s="10" t="str">
        <f>IFERROR(VLOOKUP($A40,'SINTETICO 03-2025'!B11:E9663,2,FALSE),IFERROR(VLOOKUP($A40,'INSUMOS 03-2025'!$A:$F,2,FALSE),"CÓDIGO NÃO ENCONTRADO"))</f>
        <v>POSTE CONICO CONTINUO EM ACO GALVANIZADO, RETO, ENGASTADO, H = 7 M, DIAMETRO INFERIOR = *125* MM</v>
      </c>
      <c r="C40" s="160" t="s">
        <v>1717</v>
      </c>
      <c r="D40" s="13" t="str">
        <f>IFERROR(VLOOKUP($A40,'SINTETICO 03-2025'!B11:E9663,3,FALSE),IFERROR(VLOOKUP($A40,'INSUMOS 03-2025'!$A:$F,3,FALSE),"CÓDIGO NÃO ENCONTRADO"))</f>
        <v>UN</v>
      </c>
      <c r="E40" s="178">
        <v>1</v>
      </c>
      <c r="F40" s="515" t="str">
        <f>IFERROR((VLOOKUP($A40,'SINTETICO 03-2025'!B11:E9663,4,FALSE)),IFERROR(DOLLAR(VLOOKUP($A40,'INSUMOS 03-2025'!$A:$F,5,FALSE)),"CÓDIGO NÃO ENCONTRADO"))</f>
        <v>R$ 1.251,97</v>
      </c>
      <c r="G40" s="537">
        <f>E40*F40</f>
        <v>1251.97</v>
      </c>
    </row>
    <row r="41" spans="1:7" ht="60">
      <c r="A41" s="175">
        <v>5928</v>
      </c>
      <c r="B41" s="10" t="str">
        <f>IFERROR(VLOOKUP($A41,'SINTETICO 03-2025'!B11:E9663,2,FALSE),IFERROR(VLOOKUP($A41,'INSUMOS 03-2025'!$A:$F,2,FALSE),"CÓDIGO NÃO ENCONTRADO"))</f>
        <v>GUINDAUTO HIDRÁULICO, CAPACIDADE MÁXIMA DE CARGA 6200 KG, MOMENTO MÁXIMO DE CARGA 11,7 TM, ALCANCE MÁXIMO HORIZONTAL 9,70 M, INCLUSIVE CAMINHÃO TOCO PBT 16.000 KG, POTÊNCIA DE 189 CV - CHP DIURNO. AF_06/2014</v>
      </c>
      <c r="C41" s="160" t="s">
        <v>1716</v>
      </c>
      <c r="D41" s="13" t="str">
        <f>IFERROR(VLOOKUP($A41,'SINTETICO 03-2025'!B11:E9663,3,FALSE),IFERROR(VLOOKUP($A41,'INSUMOS 03-2025'!$A:$F,3,FALSE),"CÓDIGO NÃO ENCONTRADO"))</f>
        <v>CHP</v>
      </c>
      <c r="E41" s="178">
        <v>0.18</v>
      </c>
      <c r="F41" s="207">
        <f>IFERROR((VLOOKUP($A41,'SINTETICO 03-2025'!B11:E9663,4,FALSE)),IFERROR(DOLLAR(VLOOKUP($A41,'INSUMOS 03-2025'!$A:$F,5,FALSE)),"CÓDIGO NÃO ENCONTRADO"))</f>
        <v>291.69</v>
      </c>
      <c r="G41" s="537">
        <f>E41*F41</f>
        <v>52.504199999999997</v>
      </c>
    </row>
    <row r="42" spans="1:7" ht="30">
      <c r="A42" s="358">
        <v>39746</v>
      </c>
      <c r="B42" s="10" t="str">
        <f>IFERROR(VLOOKUP($A42,'SINTETICO 03-2025'!B11:E9663,2,FALSE),IFERROR(VLOOKUP($A42,'INSUMOS 03-2025'!$A:$F,2,FALSE),"CÓDIGO NÃO ENCONTRADO"))</f>
        <v>CHUMBADOR DE ACO GALVANIZADO, 1" X 600 MM, PARA POSTES DE ACO COM BASE, INCLUSO PORCA E ARRUELA</v>
      </c>
      <c r="C42" s="160" t="s">
        <v>1716</v>
      </c>
      <c r="D42" s="13" t="str">
        <f>IFERROR(VLOOKUP($A42,'SINTETICO 03-2025'!B11:E9663,3,FALSE),IFERROR(VLOOKUP($A42,'INSUMOS 03-2025'!$A:$F,3,FALSE),"CÓDIGO NÃO ENCONTRADO"))</f>
        <v>UN</v>
      </c>
      <c r="E42" s="178">
        <v>4</v>
      </c>
      <c r="F42" s="515" t="str">
        <f>IFERROR((VLOOKUP($A42,'SINTETICO 03-2025'!B11:E9663,4,FALSE)),IFERROR(DOLLAR(VLOOKUP($A42,'INSUMOS 03-2025'!$A:$F,5,FALSE)),"CÓDIGO NÃO ENCONTRADO"))</f>
        <v>R$ 83,10</v>
      </c>
      <c r="G42" s="537">
        <f>E42*F42</f>
        <v>332.4</v>
      </c>
    </row>
    <row r="43" spans="1:7" ht="15.75" thickBot="1">
      <c r="A43" s="161"/>
      <c r="B43" s="126" t="s">
        <v>1706</v>
      </c>
      <c r="C43" s="84"/>
      <c r="D43" s="84"/>
      <c r="E43" s="171"/>
      <c r="F43" s="518"/>
      <c r="G43" s="533"/>
    </row>
    <row r="44" spans="1:7" ht="25.5">
      <c r="A44" s="89" t="s">
        <v>1695</v>
      </c>
      <c r="B44" s="70" t="s">
        <v>1318</v>
      </c>
      <c r="C44" s="70" t="s">
        <v>1696</v>
      </c>
      <c r="D44" s="70" t="s">
        <v>26</v>
      </c>
      <c r="E44" s="70" t="s">
        <v>1697</v>
      </c>
      <c r="F44" s="516" t="s">
        <v>1712</v>
      </c>
      <c r="G44" s="529" t="s">
        <v>1699</v>
      </c>
    </row>
    <row r="45" spans="1:7">
      <c r="A45" s="159" t="s">
        <v>1706</v>
      </c>
      <c r="B45" s="78" t="s">
        <v>2958</v>
      </c>
      <c r="C45" s="76"/>
      <c r="D45" s="74" t="s">
        <v>13</v>
      </c>
      <c r="E45" s="177"/>
      <c r="F45" s="521"/>
      <c r="G45" s="538">
        <f>SUM(G46:G47)</f>
        <v>1711.64</v>
      </c>
    </row>
    <row r="46" spans="1:7" ht="30">
      <c r="A46" s="175">
        <v>12366</v>
      </c>
      <c r="B46" s="10" t="str">
        <f>IFERROR(VLOOKUP($A46,'SINTETICO 03-2025'!B11:E9663,2,FALSE),IFERROR(VLOOKUP($A46,'INSUMOS 03-2025'!$A:$F,2,FALSE),"CÓDIGO NÃO ENCONTRADO"))</f>
        <v>POSTE DE CONCRETO ARMADO DE SECAO CIRCULAR, EXTENSAO DE 10,00 M, RESISTENCIA DE 150 A 200 DAN, TIPO C-14</v>
      </c>
      <c r="C46" s="160" t="s">
        <v>1717</v>
      </c>
      <c r="D46" s="13" t="str">
        <f>IFERROR(VLOOKUP($A46,'SINTETICO 03-2025'!B11:E9663,3,FALSE),IFERROR(VLOOKUP($A46,'INSUMOS 03-2025'!$A:$F,3,FALSE),"CÓDIGO NÃO ENCONTRADO"))</f>
        <v>UN</v>
      </c>
      <c r="E46" s="178">
        <v>1</v>
      </c>
      <c r="F46" s="515" t="str">
        <f>IFERROR((VLOOKUP($A46,'SINTETICO 03-2025'!B11:E9663,4,FALSE)),IFERROR(DOLLAR(VLOOKUP($A46,'INSUMOS 03-2025'!$A:$F,5,FALSE)),"CÓDIGO NÃO ENCONTRADO"))</f>
        <v>R$ 1.036,15</v>
      </c>
      <c r="G46" s="537">
        <f>E46*F46</f>
        <v>1036.1500000000001</v>
      </c>
    </row>
    <row r="47" spans="1:7" ht="60.75" thickBot="1">
      <c r="A47" s="175">
        <v>100579</v>
      </c>
      <c r="B47" s="10" t="str">
        <f>IFERROR(VLOOKUP($A47,'SINTETICO 03-2025'!B11:E9663,2,FALSE),IFERROR(VLOOKUP($A47,'INSUMOS 03-2025'!$A:$F,2,FALSE),"CÓDIGO NÃO ENCONTRADO"))</f>
        <v>ASSENTAMENTO DE POSTE DE CONCRETO COM COMPRIMENTO NOMINAL DE 10 M, CARGA NOMINAL MENOR OU IGUAL A 1000 DAN, ENGASTAMENTO SIMPLES COM 1,6 M DE SOLO (NÃO INCLUI FORNECIMENTO). AF_11/2019</v>
      </c>
      <c r="C47" s="160" t="s">
        <v>1716</v>
      </c>
      <c r="D47" s="13" t="str">
        <f>IFERROR(VLOOKUP($A47,'SINTETICO 03-2025'!B11:E9663,3,FALSE),IFERROR(VLOOKUP($A47,'INSUMOS 03-2025'!$A:$F,3,FALSE),"CÓDIGO NÃO ENCONTRADO"))</f>
        <v>UN</v>
      </c>
      <c r="E47" s="178">
        <v>1</v>
      </c>
      <c r="F47" s="207">
        <f>IFERROR((VLOOKUP($A47,'SINTETICO 03-2025'!B11:E9663,4,FALSE)),IFERROR(DOLLAR(VLOOKUP($A47,'INSUMOS 03-2025'!$A:$F,5,FALSE)),"CÓDIGO NÃO ENCONTRADO"))</f>
        <v>675.49</v>
      </c>
      <c r="G47" s="537">
        <f>E47*F47</f>
        <v>675.49</v>
      </c>
    </row>
    <row r="48" spans="1:7" ht="15.75" thickBot="1">
      <c r="A48" s="165"/>
      <c r="B48" s="80" t="s">
        <v>1708</v>
      </c>
      <c r="C48" s="69"/>
      <c r="D48" s="69"/>
      <c r="E48" s="169"/>
      <c r="F48" s="522"/>
      <c r="G48" s="539"/>
    </row>
    <row r="49" spans="1:8" ht="25.5">
      <c r="A49" s="89" t="s">
        <v>1695</v>
      </c>
      <c r="B49" s="70" t="s">
        <v>1318</v>
      </c>
      <c r="C49" s="70" t="s">
        <v>1696</v>
      </c>
      <c r="D49" s="70" t="s">
        <v>26</v>
      </c>
      <c r="E49" s="70" t="s">
        <v>1697</v>
      </c>
      <c r="F49" s="516" t="s">
        <v>1712</v>
      </c>
      <c r="G49" s="529" t="s">
        <v>1699</v>
      </c>
    </row>
    <row r="50" spans="1:8" ht="25.5">
      <c r="A50" s="159" t="s">
        <v>1708</v>
      </c>
      <c r="B50" s="78" t="s">
        <v>2959</v>
      </c>
      <c r="C50" s="76"/>
      <c r="D50" s="74" t="s">
        <v>13</v>
      </c>
      <c r="E50" s="177"/>
      <c r="F50" s="521"/>
      <c r="G50" s="538">
        <f>SUM(G51:G54)</f>
        <v>208.76261999999997</v>
      </c>
      <c r="H50" t="s">
        <v>5537</v>
      </c>
    </row>
    <row r="51" spans="1:8" ht="30">
      <c r="A51" s="164">
        <v>39391</v>
      </c>
      <c r="B51" s="10" t="str">
        <f>IFERROR(VLOOKUP($A51,'SINTETICO 03-2025'!B11:E9663,2,FALSE),IFERROR(VLOOKUP($A51,'INSUMOS 03-2025'!$A:$F,2,FALSE),"CÓDIGO NÃO ENCONTRADO"))</f>
        <v>LUMINARIA LED REFLETOR RETANGULAR BIVOLT, LUZ BRANCA, 50 W</v>
      </c>
      <c r="C51" s="160" t="s">
        <v>1717</v>
      </c>
      <c r="D51" s="13" t="str">
        <f>IFERROR(VLOOKUP($A51,'SINTETICO 03-2025'!B11:E9663,3,FALSE),IFERROR(VLOOKUP($A51,'INSUMOS 03-2025'!$A:$F,3,FALSE),"CÓDIGO NÃO ENCONTRADO"))</f>
        <v>UN</v>
      </c>
      <c r="E51" s="172">
        <v>1</v>
      </c>
      <c r="F51" s="207" t="str">
        <f>IFERROR((VLOOKUP($A51,'SINTETICO 03-2025'!B11:E9663,4,FALSE)),IFERROR(DOLLAR(VLOOKUP($A51,'INSUMOS 03-2025'!$A:$F,5,FALSE)),"CÓDIGO NÃO ENCONTRADO"))</f>
        <v>R$ 27,57</v>
      </c>
      <c r="G51" s="537">
        <f>E51*F51</f>
        <v>27.57</v>
      </c>
    </row>
    <row r="52" spans="1:8" ht="30">
      <c r="A52" s="164">
        <v>21127</v>
      </c>
      <c r="B52" s="10" t="str">
        <f>IFERROR(VLOOKUP($A52,'SINTETICO 03-2025'!B11:E9663,2,FALSE),IFERROR(VLOOKUP($A52,'INSUMOS 03-2025'!$A:$F,2,FALSE),"CÓDIGO NÃO ENCONTRADO"))</f>
        <v>FITA ISOLANTE ADESIVA ANTICHAMA, USO ATE 750 V, EM ROLO DE 19 MM X 5 M</v>
      </c>
      <c r="C52" s="160" t="s">
        <v>1717</v>
      </c>
      <c r="D52" s="13" t="str">
        <f>IFERROR(VLOOKUP($A52,'SINTETICO 03-2025'!B11:E9663,3,FALSE),IFERROR(VLOOKUP($A52,'INSUMOS 03-2025'!$A:$F,3,FALSE),"CÓDIGO NÃO ENCONTRADO"))</f>
        <v>UN</v>
      </c>
      <c r="E52" s="172">
        <v>4.2000000000000003E-2</v>
      </c>
      <c r="F52" s="207" t="str">
        <f>IFERROR((VLOOKUP($A52,'SINTETICO 03-2025'!B11:E9663,4,FALSE)),IFERROR(DOLLAR(VLOOKUP($A52,'INSUMOS 03-2025'!$A:$F,5,FALSE)),"CÓDIGO NÃO ENCONTRADO"))</f>
        <v>R$ 4,23</v>
      </c>
      <c r="G52" s="537">
        <f>E52*F52</f>
        <v>0.17766000000000004</v>
      </c>
    </row>
    <row r="53" spans="1:8" ht="22.5">
      <c r="A53" s="164">
        <v>88247</v>
      </c>
      <c r="B53" s="10" t="str">
        <f>IFERROR(VLOOKUP($A53,'SINTETICO 03-2025'!B11:E9663,2,FALSE),IFERROR(VLOOKUP($A53,'INSUMOS 03-2025'!$A:$F,2,FALSE),"CÓDIGO NÃO ENCONTRADO"))</f>
        <v>AUXILIAR DE ELETRICISTA COM ENCARGOS COMPLEMENTARES</v>
      </c>
      <c r="C53" s="160" t="s">
        <v>1716</v>
      </c>
      <c r="D53" s="13" t="str">
        <f>IFERROR(VLOOKUP($A53,'SINTETICO 03-2025'!B11:E9663,3,FALSE),IFERROR(VLOOKUP($A53,'INSUMOS 03-2025'!$A:$F,3,FALSE),"CÓDIGO NÃO ENCONTRADO"))</f>
        <v>H</v>
      </c>
      <c r="E53" s="172">
        <v>1.413</v>
      </c>
      <c r="F53" s="207">
        <f>IFERROR((VLOOKUP($A53,'SINTETICO 03-2025'!B11:E9663,4,FALSE)),IFERROR(DOLLAR(VLOOKUP($A53,'INSUMOS 03-2025'!$A:$F,5,FALSE)),"CÓDIGO NÃO ENCONTRADO"))</f>
        <v>25</v>
      </c>
      <c r="G53" s="537">
        <f>E53*F53</f>
        <v>35.325000000000003</v>
      </c>
    </row>
    <row r="54" spans="1:8" ht="22.5">
      <c r="A54" s="164">
        <v>88264</v>
      </c>
      <c r="B54" s="10" t="str">
        <f>IFERROR(VLOOKUP($A54,'SINTETICO 03-2025'!B11:E9663,2,FALSE),IFERROR(VLOOKUP($A54,'INSUMOS 03-2025'!$A:$F,2,FALSE),"CÓDIGO NÃO ENCONTRADO"))</f>
        <v>ELETRICISTA COM ENCARGOS COMPLEMENTARES</v>
      </c>
      <c r="C54" s="160" t="s">
        <v>1716</v>
      </c>
      <c r="D54" s="13" t="str">
        <f>IFERROR(VLOOKUP($A54,'SINTETICO 03-2025'!B11:E9663,3,FALSE),IFERROR(VLOOKUP($A54,'INSUMOS 03-2025'!$A:$F,3,FALSE),"CÓDIGO NÃO ENCONTRADO"))</f>
        <v>H</v>
      </c>
      <c r="E54" s="172">
        <v>4.593</v>
      </c>
      <c r="F54" s="207">
        <f>IFERROR((VLOOKUP($A54,'SINTETICO 03-2025'!B11:E9663,4,FALSE)),IFERROR(DOLLAR(VLOOKUP($A54,'INSUMOS 03-2025'!$A:$F,5,FALSE)),"CÓDIGO NÃO ENCONTRADO"))</f>
        <v>31.72</v>
      </c>
      <c r="G54" s="537">
        <f>E54*F54</f>
        <v>145.68995999999999</v>
      </c>
    </row>
    <row r="55" spans="1:8" ht="15.75" thickBot="1">
      <c r="A55" s="161"/>
      <c r="B55" s="75" t="s">
        <v>1736</v>
      </c>
      <c r="C55" s="84"/>
      <c r="D55" s="84"/>
      <c r="E55" s="171"/>
      <c r="F55" s="518"/>
      <c r="G55" s="533"/>
    </row>
    <row r="56" spans="1:8" ht="25.5">
      <c r="A56" s="89" t="s">
        <v>1695</v>
      </c>
      <c r="B56" s="70" t="s">
        <v>1318</v>
      </c>
      <c r="C56" s="70" t="s">
        <v>1696</v>
      </c>
      <c r="D56" s="70" t="s">
        <v>26</v>
      </c>
      <c r="E56" s="70" t="s">
        <v>1697</v>
      </c>
      <c r="F56" s="516" t="s">
        <v>1698</v>
      </c>
      <c r="G56" s="529" t="s">
        <v>1699</v>
      </c>
    </row>
    <row r="57" spans="1:8">
      <c r="A57" s="159" t="s">
        <v>1736</v>
      </c>
      <c r="B57" s="73" t="s">
        <v>1702</v>
      </c>
      <c r="C57" s="179"/>
      <c r="D57" s="179" t="s">
        <v>1703</v>
      </c>
      <c r="E57" s="170"/>
      <c r="F57" s="517"/>
      <c r="G57" s="540">
        <f>SUM(G58:G59)</f>
        <v>4.04</v>
      </c>
    </row>
    <row r="58" spans="1:8" ht="22.5">
      <c r="A58" s="164">
        <v>88316</v>
      </c>
      <c r="B58" s="10" t="str">
        <f>IFERROR(VLOOKUP($A58,'SINTETICO 03-2025'!B11:E9663,2,FALSE),IFERROR(VLOOKUP($A58,'INSUMOS 03-2025'!$A:$F,2,FALSE),"CÓDIGO NÃO ENCONTRADO"))</f>
        <v>SERVENTE COM ENCARGOS COMPLEMENTARES</v>
      </c>
      <c r="C58" s="160" t="s">
        <v>1716</v>
      </c>
      <c r="D58" s="13" t="str">
        <f>IFERROR(VLOOKUP($A58,'SINTETICO 03-2025'!B11:E9663,3,FALSE),IFERROR(VLOOKUP($A58,'INSUMOS 03-2025'!$A:$F,3,FALSE),"CÓDIGO NÃO ENCONTRADO"))</f>
        <v>H</v>
      </c>
      <c r="E58" s="170">
        <v>0.14000000000000001</v>
      </c>
      <c r="F58" s="207">
        <f>IFERROR((VLOOKUP($A58,'SINTETICO 03-2025'!B11:E9663,4,FALSE)),IFERROR(DOLLAR(VLOOKUP($A58,'INSUMOS 03-2025'!$A:$F,5,FALSE)),"CÓDIGO NÃO ENCONTRADO"))</f>
        <v>23.75</v>
      </c>
      <c r="G58" s="541">
        <f>E58*F58</f>
        <v>3.3250000000000002</v>
      </c>
    </row>
    <row r="59" spans="1:8" ht="30">
      <c r="A59" s="164">
        <v>3</v>
      </c>
      <c r="B59" s="10" t="str">
        <f>IFERROR(VLOOKUP($A59,'SINTETICO 03-2025'!B11:E9663,2,FALSE),IFERROR(VLOOKUP($A59,'INSUMOS 03-2025'!$A:$F,2,FALSE),"CÓDIGO NÃO ENCONTRADO"))</f>
        <v>ACIDO CLORIDRICO / ACIDO MURIATICO, DILUICAO 10% A 12% PARA USO EM LIMPEZA</v>
      </c>
      <c r="C59" s="160" t="s">
        <v>1717</v>
      </c>
      <c r="D59" s="13" t="str">
        <f>IFERROR(VLOOKUP($A59,'SINTETICO 03-2025'!B11:E9663,3,FALSE),IFERROR(VLOOKUP($A59,'INSUMOS 03-2025'!$A:$F,3,FALSE),"CÓDIGO NÃO ENCONTRADO"))</f>
        <v>L</v>
      </c>
      <c r="E59" s="170">
        <v>0.05</v>
      </c>
      <c r="F59" s="207" t="str">
        <f>IFERROR((VLOOKUP($A59,'SINTETICO 03-2025'!B11:E9663,4,FALSE)),IFERROR(DOLLAR(VLOOKUP($A59,'INSUMOS 03-2025'!$A:$F,5,FALSE)),"CÓDIGO NÃO ENCONTRADO"))</f>
        <v>R$ 14,30</v>
      </c>
      <c r="G59" s="541">
        <f>E59*F59</f>
        <v>0.71500000000000008</v>
      </c>
    </row>
    <row r="60" spans="1:8" ht="15.75" thickBot="1">
      <c r="A60" s="161"/>
      <c r="B60" s="75" t="s">
        <v>1737</v>
      </c>
      <c r="C60" s="84"/>
      <c r="D60" s="84"/>
      <c r="E60" s="171"/>
      <c r="F60" s="518"/>
      <c r="G60" s="533"/>
    </row>
    <row r="61" spans="1:8" ht="25.5">
      <c r="A61" s="89" t="s">
        <v>1695</v>
      </c>
      <c r="B61" s="70" t="s">
        <v>1318</v>
      </c>
      <c r="C61" s="70" t="s">
        <v>1696</v>
      </c>
      <c r="D61" s="70" t="s">
        <v>26</v>
      </c>
      <c r="E61" s="70" t="s">
        <v>1697</v>
      </c>
      <c r="F61" s="516" t="s">
        <v>1698</v>
      </c>
      <c r="G61" s="529" t="s">
        <v>1699</v>
      </c>
    </row>
    <row r="62" spans="1:8" ht="26.25">
      <c r="A62" s="159" t="s">
        <v>1737</v>
      </c>
      <c r="B62" s="79" t="s">
        <v>1774</v>
      </c>
      <c r="C62" s="179"/>
      <c r="D62" s="179" t="s">
        <v>13</v>
      </c>
      <c r="E62" s="170"/>
      <c r="F62" s="517"/>
      <c r="G62" s="540">
        <f>SUM(G63:G73)</f>
        <v>5643.8397599999998</v>
      </c>
    </row>
    <row r="63" spans="1:8" ht="22.5">
      <c r="A63" s="134">
        <v>88309</v>
      </c>
      <c r="B63" s="10" t="str">
        <f>IFERROR(VLOOKUP($A63,'SINTETICO 03-2025'!B11:E9663,2,FALSE),IFERROR(VLOOKUP($A63,'INSUMOS 03-2025'!$A:$F,2,FALSE),"CÓDIGO NÃO ENCONTRADO"))</f>
        <v>PEDREIRO COM ENCARGOS COMPLEMENTARES</v>
      </c>
      <c r="C63" s="160" t="s">
        <v>1716</v>
      </c>
      <c r="D63" s="13" t="str">
        <f>IFERROR(VLOOKUP($A63,'SINTETICO 03-2025'!B11:E9663,3,FALSE),IFERROR(VLOOKUP($A63,'INSUMOS 03-2025'!$A:$F,3,FALSE),"CÓDIGO NÃO ENCONTRADO"))</f>
        <v>H</v>
      </c>
      <c r="E63" s="170">
        <v>4</v>
      </c>
      <c r="F63" s="207">
        <f>IFERROR((VLOOKUP($A63,'SINTETICO 03-2025'!B11:E9663,4,FALSE)),IFERROR(DOLLAR(VLOOKUP($A63,'INSUMOS 03-2025'!$A:$F,5,FALSE)),"CÓDIGO NÃO ENCONTRADO"))</f>
        <v>31.34</v>
      </c>
      <c r="G63" s="541">
        <f>E63*F63</f>
        <v>125.36</v>
      </c>
    </row>
    <row r="64" spans="1:8" ht="22.5">
      <c r="A64" s="134">
        <v>88316</v>
      </c>
      <c r="B64" s="10" t="str">
        <f>IFERROR(VLOOKUP($A64,'SINTETICO 03-2025'!B11:E9663,2,FALSE),IFERROR(VLOOKUP($A64,'INSUMOS 03-2025'!$A:$F,2,FALSE),"CÓDIGO NÃO ENCONTRADO"))</f>
        <v>SERVENTE COM ENCARGOS COMPLEMENTARES</v>
      </c>
      <c r="C64" s="160" t="s">
        <v>1716</v>
      </c>
      <c r="D64" s="13" t="str">
        <f>IFERROR(VLOOKUP($A64,'SINTETICO 03-2025'!B11:E9663,3,FALSE),IFERROR(VLOOKUP($A64,'INSUMOS 03-2025'!$A:$F,3,FALSE),"CÓDIGO NÃO ENCONTRADO"))</f>
        <v>H</v>
      </c>
      <c r="E64" s="170">
        <v>8</v>
      </c>
      <c r="F64" s="207">
        <f>IFERROR((VLOOKUP($A64,'SINTETICO 03-2025'!B11:E9663,4,FALSE)),IFERROR(DOLLAR(VLOOKUP($A64,'INSUMOS 03-2025'!$A:$F,5,FALSE)),"CÓDIGO NÃO ENCONTRADO"))</f>
        <v>23.75</v>
      </c>
      <c r="G64" s="541">
        <f t="shared" ref="G64:G72" si="3">E64*F64</f>
        <v>190</v>
      </c>
    </row>
    <row r="65" spans="1:8" ht="22.5">
      <c r="A65" s="134">
        <v>88315</v>
      </c>
      <c r="B65" s="10" t="str">
        <f>IFERROR(VLOOKUP($A65,'SINTETICO 03-2025'!B11:E9663,2,FALSE),IFERROR(VLOOKUP($A65,'INSUMOS 03-2025'!$A:$F,2,FALSE),"CÓDIGO NÃO ENCONTRADO"))</f>
        <v>SERRALHEIRO COM ENCARGOS COMPLEMENTARES</v>
      </c>
      <c r="C65" s="160" t="s">
        <v>1716</v>
      </c>
      <c r="D65" s="13" t="str">
        <f>IFERROR(VLOOKUP($A65,'SINTETICO 03-2025'!B11:E9663,3,FALSE),IFERROR(VLOOKUP($A65,'INSUMOS 03-2025'!$A:$F,3,FALSE),"CÓDIGO NÃO ENCONTRADO"))</f>
        <v>H</v>
      </c>
      <c r="E65" s="170">
        <v>16</v>
      </c>
      <c r="F65" s="207">
        <f>IFERROR((VLOOKUP($A65,'SINTETICO 03-2025'!B11:E9663,4,FALSE)),IFERROR(DOLLAR(VLOOKUP($A65,'INSUMOS 03-2025'!$A:$F,5,FALSE)),"CÓDIGO NÃO ENCONTRADO"))</f>
        <v>31.13</v>
      </c>
      <c r="G65" s="541">
        <f t="shared" si="3"/>
        <v>498.08</v>
      </c>
    </row>
    <row r="66" spans="1:8" ht="22.5">
      <c r="A66" s="134">
        <v>88251</v>
      </c>
      <c r="B66" s="10" t="str">
        <f>IFERROR(VLOOKUP($A66,'SINTETICO 03-2025'!B11:E9663,2,FALSE),IFERROR(VLOOKUP($A66,'INSUMOS 03-2025'!$A:$F,2,FALSE),"CÓDIGO NÃO ENCONTRADO"))</f>
        <v>AUXILIAR DE SERRALHEIRO COM ENCARGOS COMPLEMENTARES</v>
      </c>
      <c r="C66" s="160" t="s">
        <v>1716</v>
      </c>
      <c r="D66" s="13" t="str">
        <f>IFERROR(VLOOKUP($A66,'SINTETICO 03-2025'!B11:E9663,3,FALSE),IFERROR(VLOOKUP($A66,'INSUMOS 03-2025'!$A:$F,3,FALSE),"CÓDIGO NÃO ENCONTRADO"))</f>
        <v>H</v>
      </c>
      <c r="E66" s="170">
        <v>16</v>
      </c>
      <c r="F66" s="207">
        <f>IFERROR((VLOOKUP($A66,'SINTETICO 03-2025'!B11:E9663,4,FALSE)),IFERROR(DOLLAR(VLOOKUP($A66,'INSUMOS 03-2025'!$A:$F,5,FALSE)),"CÓDIGO NÃO ENCONTRADO"))</f>
        <v>24.57</v>
      </c>
      <c r="G66" s="541">
        <f t="shared" si="3"/>
        <v>393.12</v>
      </c>
    </row>
    <row r="67" spans="1:8" ht="45">
      <c r="A67" s="134">
        <v>83761</v>
      </c>
      <c r="B67" s="10" t="str">
        <f>IFERROR(VLOOKUP($A67,'SINTETICO 03-2025'!B11:E9663,2,FALSE),IFERROR(VLOOKUP($A67,'INSUMOS 03-2025'!$A:$F,2,FALSE),"CÓDIGO NÃO ENCONTRADO"))</f>
        <v>GRUPO DE SOLDAGEM COM GERADOR A DIESEL 60 CV PARA SOLDA ELÉTRICA, SOBRE 04 RODAS, COM MOTOR 4 CILINDROS 600 A - DEPRECIAÇÃO. AF_02/2016</v>
      </c>
      <c r="C67" s="160" t="s">
        <v>1716</v>
      </c>
      <c r="D67" s="13" t="str">
        <f>IFERROR(VLOOKUP($A67,'SINTETICO 03-2025'!B11:E9663,3,FALSE),IFERROR(VLOOKUP($A67,'INSUMOS 03-2025'!$A:$F,3,FALSE),"CÓDIGO NÃO ENCONTRADO"))</f>
        <v>H</v>
      </c>
      <c r="E67" s="170">
        <v>8</v>
      </c>
      <c r="F67" s="207">
        <f>IFERROR((VLOOKUP($A67,'SINTETICO 03-2025'!B11:E9663,4,FALSE)),IFERROR(DOLLAR(VLOOKUP($A67,'INSUMOS 03-2025'!$A:$F,5,FALSE)),"CÓDIGO NÃO ENCONTRADO"))</f>
        <v>10.210000000000001</v>
      </c>
      <c r="G67" s="541">
        <f t="shared" si="3"/>
        <v>81.680000000000007</v>
      </c>
    </row>
    <row r="68" spans="1:8" ht="30">
      <c r="A68" s="134">
        <v>43468</v>
      </c>
      <c r="B68" s="10" t="str">
        <f>IFERROR(VLOOKUP($A68,'SINTETICO 03-2025'!B11:E9663,2,FALSE),IFERROR(VLOOKUP($A68,'INSUMOS 03-2025'!$A:$F,2,FALSE),"CÓDIGO NÃO ENCONTRADO"))</f>
        <v>FERRAMENTAS - FAMILIA SOLDADOR - HORISTA (ENCARGOS COMPLEMENTARES - COLETADO CAIXA)</v>
      </c>
      <c r="C68" s="160" t="s">
        <v>1717</v>
      </c>
      <c r="D68" s="13" t="str">
        <f>IFERROR(VLOOKUP($A68,'SINTETICO 03-2025'!B11:E9663,3,FALSE),IFERROR(VLOOKUP($A68,'INSUMOS 03-2025'!$A:$F,3,FALSE),"CÓDIGO NÃO ENCONTRADO"))</f>
        <v>H</v>
      </c>
      <c r="E68" s="170">
        <v>26</v>
      </c>
      <c r="F68" s="207" t="str">
        <f>IFERROR((VLOOKUP($A68,'SINTETICO 03-2025'!B11:E9663,4,FALSE)),IFERROR(DOLLAR(VLOOKUP($A68,'INSUMOS 03-2025'!$A:$F,5,FALSE)),"CÓDIGO NÃO ENCONTRADO"))</f>
        <v>R$ 1,21</v>
      </c>
      <c r="G68" s="541">
        <f t="shared" si="3"/>
        <v>31.46</v>
      </c>
    </row>
    <row r="69" spans="1:8" ht="30">
      <c r="A69" s="134">
        <v>7692</v>
      </c>
      <c r="B69" s="10" t="str">
        <f>IFERROR(VLOOKUP($A69,'SINTETICO 03-2025'!B11:E9663,2,FALSE),IFERROR(VLOOKUP($A69,'INSUMOS 03-2025'!$A:$F,2,FALSE),"CÓDIGO NÃO ENCONTRADO"))</f>
        <v>TUBO ACO GALVANIZADO COM COSTURA, CLASSE MEDIA, DN 5", E = *5,40* MM, PESO *17,80* KG/M (NBR 5580)</v>
      </c>
      <c r="C69" s="160" t="s">
        <v>1717</v>
      </c>
      <c r="D69" s="13" t="str">
        <f>IFERROR(VLOOKUP($A69,'SINTETICO 03-2025'!B11:E9663,3,FALSE),IFERROR(VLOOKUP($A69,'INSUMOS 03-2025'!$A:$F,3,FALSE),"CÓDIGO NÃO ENCONTRADO"))</f>
        <v>M</v>
      </c>
      <c r="E69" s="170">
        <f>(3.5+0.8)*2</f>
        <v>8.6</v>
      </c>
      <c r="F69" s="515" t="str">
        <f>IFERROR((VLOOKUP($A69,'SINTETICO 03-2025'!B11:E9663,4,FALSE)),IFERROR(DOLLAR(VLOOKUP($A69,'INSUMOS 03-2025'!$A:$F,5,FALSE)),"CÓDIGO NÃO ENCONTRADO"))</f>
        <v>R$ 274,59</v>
      </c>
      <c r="G69" s="541">
        <f t="shared" si="3"/>
        <v>2361.4739999999997</v>
      </c>
    </row>
    <row r="70" spans="1:8" ht="30">
      <c r="A70" s="134">
        <v>567</v>
      </c>
      <c r="B70" s="10" t="str">
        <f>IFERROR(VLOOKUP($A70,'SINTETICO 03-2025'!B11:E9663,2,FALSE),IFERROR(VLOOKUP($A70,'INSUMOS 03-2025'!$A:$F,2,FALSE),"CÓDIGO NÃO ENCONTRADO"))</f>
        <v>CANTONEIRA (ABAS IGUAIS) EM ACO CARBONO, 25,4 MM X 3,17 MM (L X E), 1,27KG/M</v>
      </c>
      <c r="C70" s="160" t="s">
        <v>1717</v>
      </c>
      <c r="D70" s="13" t="str">
        <f>IFERROR(VLOOKUP($A70,'SINTETICO 03-2025'!B11:E9663,3,FALSE),IFERROR(VLOOKUP($A70,'INSUMOS 03-2025'!$A:$F,3,FALSE),"CÓDIGO NÃO ENCONTRADO"))</f>
        <v>M</v>
      </c>
      <c r="E70" s="170">
        <f>4*4*0.5</f>
        <v>8</v>
      </c>
      <c r="F70" s="207" t="str">
        <f>IFERROR((VLOOKUP($A70,'SINTETICO 03-2025'!B11:E9663,4,FALSE)),IFERROR(DOLLAR(VLOOKUP($A70,'INSUMOS 03-2025'!$A:$F,5,FALSE)),"CÓDIGO NÃO ENCONTRADO"))</f>
        <v>R$ 13,41</v>
      </c>
      <c r="G70" s="541">
        <f t="shared" si="3"/>
        <v>107.28</v>
      </c>
    </row>
    <row r="71" spans="1:8" ht="30">
      <c r="A71" s="134">
        <v>11046</v>
      </c>
      <c r="B71" s="10" t="str">
        <f>IFERROR(VLOOKUP($A71,'SINTETICO 03-2025'!B11:E9663,2,FALSE),IFERROR(VLOOKUP($A71,'INSUMOS 03-2025'!$A:$F,2,FALSE),"CÓDIGO NÃO ENCONTRADO"))</f>
        <v>CHAPA DE ACO GALVANIZADA BITOLA GSG 18, E = 1,25 MM (10,00 KG/M2)</v>
      </c>
      <c r="C71" s="160" t="s">
        <v>1717</v>
      </c>
      <c r="D71" s="13" t="str">
        <f>IFERROR(VLOOKUP($A71,'SINTETICO 03-2025'!B11:E9663,3,FALSE),IFERROR(VLOOKUP($A71,'INSUMOS 03-2025'!$A:$F,3,FALSE),"CÓDIGO NÃO ENCONTRADO"))</f>
        <v>KG</v>
      </c>
      <c r="E71" s="170">
        <f>7.44*10</f>
        <v>74.400000000000006</v>
      </c>
      <c r="F71" s="207" t="str">
        <f>IFERROR((VLOOKUP($A71,'SINTETICO 03-2025'!B11:E9663,4,FALSE)),IFERROR(DOLLAR(VLOOKUP($A71,'INSUMOS 03-2025'!$A:$F,5,FALSE)),"CÓDIGO NÃO ENCONTRADO"))</f>
        <v>R$ 12,41</v>
      </c>
      <c r="G71" s="541">
        <f t="shared" si="3"/>
        <v>923.30400000000009</v>
      </c>
    </row>
    <row r="72" spans="1:8" ht="60">
      <c r="A72" s="135">
        <v>100726</v>
      </c>
      <c r="B72" s="10" t="str">
        <f>IFERROR(VLOOKUP($A72,'SINTETICO 03-2025'!B11:E9663,2,FALSE),IFERROR(VLOOKUP($A72,'INSUMOS 03-2025'!$A:$F,2,FALSE),"CÓDIGO NÃO ENCONTRADO"))</f>
        <v>PINTURA COM TINTA ALQUÍDICA DE FUNDO E ACABAMENTO (ESMALTE SINTÉTICO GRAFITE) APLICADA A ROLO OU PINCEL SOBRE SUPERFÍCIES METÁLICAS (EXCETO PERFIL) EXECUTADO EM OBRA (POR DEMÃO). AF_01/2020</v>
      </c>
      <c r="C72" s="160" t="s">
        <v>1716</v>
      </c>
      <c r="D72" s="13" t="str">
        <f>IFERROR(VLOOKUP($A72,'SINTETICO 03-2025'!B11:E9663,3,FALSE),IFERROR(VLOOKUP($A72,'INSUMOS 03-2025'!$A:$F,3,FALSE),"CÓDIGO NÃO ENCONTRADO"))</f>
        <v>M2</v>
      </c>
      <c r="E72" s="170">
        <f>E73*2.1</f>
        <v>14.448</v>
      </c>
      <c r="F72" s="207">
        <f>IFERROR((VLOOKUP($A72,'SINTETICO 03-2025'!B11:E9663,4,FALSE)),IFERROR(DOLLAR(VLOOKUP($A72,'INSUMOS 03-2025'!$A:$F,5,FALSE)),"CÓDIGO NÃO ENCONTRADO"))</f>
        <v>31.42</v>
      </c>
      <c r="G72" s="541">
        <f t="shared" si="3"/>
        <v>453.95616000000001</v>
      </c>
    </row>
    <row r="73" spans="1:8" ht="22.5">
      <c r="A73" s="135" t="s">
        <v>7902</v>
      </c>
      <c r="B73" s="421" t="s">
        <v>7898</v>
      </c>
      <c r="C73" s="439" t="s">
        <v>2961</v>
      </c>
      <c r="D73" s="422" t="s">
        <v>15</v>
      </c>
      <c r="E73" s="170">
        <v>6.88</v>
      </c>
      <c r="F73" s="523">
        <f>'G- mapa de preços'!I37</f>
        <v>69.495000000000005</v>
      </c>
      <c r="G73" s="541">
        <f>F73*E73</f>
        <v>478.12560000000002</v>
      </c>
      <c r="H73" t="s">
        <v>7697</v>
      </c>
    </row>
    <row r="74" spans="1:8" ht="15.75" thickBot="1">
      <c r="A74" s="166"/>
      <c r="B74" s="190" t="s">
        <v>1710</v>
      </c>
      <c r="C74" s="191"/>
      <c r="D74" s="191"/>
      <c r="E74" s="189"/>
      <c r="F74" s="519"/>
      <c r="G74" s="535"/>
    </row>
    <row r="75" spans="1:8" ht="25.5">
      <c r="A75" s="89" t="s">
        <v>1695</v>
      </c>
      <c r="B75" s="70" t="s">
        <v>1318</v>
      </c>
      <c r="C75" s="70" t="s">
        <v>1696</v>
      </c>
      <c r="D75" s="70" t="s">
        <v>26</v>
      </c>
      <c r="E75" s="70" t="s">
        <v>1697</v>
      </c>
      <c r="F75" s="516" t="s">
        <v>1714</v>
      </c>
      <c r="G75" s="529" t="s">
        <v>1699</v>
      </c>
    </row>
    <row r="76" spans="1:8">
      <c r="A76" s="159" t="s">
        <v>1710</v>
      </c>
      <c r="B76" s="79" t="s">
        <v>1715</v>
      </c>
      <c r="C76" s="76"/>
      <c r="D76" s="74" t="s">
        <v>13</v>
      </c>
      <c r="E76" s="170"/>
      <c r="F76" s="524"/>
      <c r="G76" s="538">
        <f>SUM(G77:G78)</f>
        <v>31.285</v>
      </c>
    </row>
    <row r="77" spans="1:8" ht="60">
      <c r="A77" s="134">
        <v>37556</v>
      </c>
      <c r="B77" s="10" t="str">
        <f>IFERROR(VLOOKUP($A77,'SINTETICO 03-2025'!B11:E9663,2,FALSE),IFERROR(VLOOKUP($A77,'INSUMOS 03-2025'!$A:$F,2,FALSE),"CÓDIGO NÃO ENCONTRADO"))</f>
        <v>PLACA DE SINALIZACAO DE SEGURANCA CONTRA INCENDIO, FOTOLUMINESCENTE, QUADRADA, *20 X 20* CM, EM PVC *2* MM ANTI-CHAMAS (SIMBOLOS, CORES E PICTOGRAMAS CONFORME NBR 16820)</v>
      </c>
      <c r="C77" s="160" t="s">
        <v>1717</v>
      </c>
      <c r="D77" s="13" t="str">
        <f>IFERROR(VLOOKUP($A77,'SINTETICO 03-2025'!B11:E9663,3,FALSE),IFERROR(VLOOKUP($A77,'INSUMOS 03-2025'!$A:$F,3,FALSE),"CÓDIGO NÃO ENCONTRADO"))</f>
        <v>UN</v>
      </c>
      <c r="E77" s="177">
        <v>1</v>
      </c>
      <c r="F77" s="207" t="str">
        <f>IFERROR((VLOOKUP($A77,'SINTETICO 03-2025'!B11:E9663,4,FALSE)),IFERROR(DOLLAR(VLOOKUP($A77,'INSUMOS 03-2025'!$A:$F,5,FALSE)),"CÓDIGO NÃO ENCONTRADO"))</f>
        <v>R$ 28,91</v>
      </c>
      <c r="G77" s="541">
        <f>E77*F77</f>
        <v>28.91</v>
      </c>
    </row>
    <row r="78" spans="1:8" ht="22.5">
      <c r="A78" s="134">
        <v>88316</v>
      </c>
      <c r="B78" s="10" t="str">
        <f>IFERROR(VLOOKUP($A78,'SINTETICO 03-2025'!B11:E9663,2,FALSE),IFERROR(VLOOKUP($A78,'INSUMOS 03-2025'!$A:$F,2,FALSE),"CÓDIGO NÃO ENCONTRADO"))</f>
        <v>SERVENTE COM ENCARGOS COMPLEMENTARES</v>
      </c>
      <c r="C78" s="160" t="s">
        <v>1716</v>
      </c>
      <c r="D78" s="13" t="str">
        <f>IFERROR(VLOOKUP($A78,'SINTETICO 03-2025'!B11:E9663,3,FALSE),IFERROR(VLOOKUP($A78,'INSUMOS 03-2025'!$A:$F,3,FALSE),"CÓDIGO NÃO ENCONTRADO"))</f>
        <v>H</v>
      </c>
      <c r="E78" s="177">
        <v>0.1</v>
      </c>
      <c r="F78" s="207">
        <f>IFERROR((VLOOKUP($A78,'SINTETICO 03-2025'!B11:E9663,4,FALSE)),IFERROR(DOLLAR(VLOOKUP($A78,'INSUMOS 03-2025'!$A:$F,5,FALSE)),"CÓDIGO NÃO ENCONTRADO"))</f>
        <v>23.75</v>
      </c>
      <c r="G78" s="541">
        <f>F78*E78</f>
        <v>2.375</v>
      </c>
    </row>
    <row r="79" spans="1:8">
      <c r="A79" s="166"/>
      <c r="B79" s="190" t="s">
        <v>1711</v>
      </c>
      <c r="C79" s="191"/>
      <c r="D79" s="191"/>
      <c r="E79" s="189"/>
      <c r="F79" s="519"/>
      <c r="G79" s="535"/>
    </row>
    <row r="80" spans="1:8" ht="25.5">
      <c r="A80" s="192" t="s">
        <v>1695</v>
      </c>
      <c r="B80" s="157" t="s">
        <v>1318</v>
      </c>
      <c r="C80" s="157" t="s">
        <v>1696</v>
      </c>
      <c r="D80" s="157" t="s">
        <v>26</v>
      </c>
      <c r="E80" s="157" t="s">
        <v>1697</v>
      </c>
      <c r="F80" s="525" t="s">
        <v>1714</v>
      </c>
      <c r="G80" s="542" t="s">
        <v>1699</v>
      </c>
    </row>
    <row r="81" spans="1:7">
      <c r="A81" s="159" t="s">
        <v>1711</v>
      </c>
      <c r="B81" s="79" t="s">
        <v>1786</v>
      </c>
      <c r="C81" s="76"/>
      <c r="D81" s="74" t="s">
        <v>15</v>
      </c>
      <c r="E81" s="170"/>
      <c r="F81" s="524"/>
      <c r="G81" s="538">
        <f>SUM(G82:G87)</f>
        <v>254.34629999999999</v>
      </c>
    </row>
    <row r="82" spans="1:7" ht="45">
      <c r="A82" s="134">
        <v>4417</v>
      </c>
      <c r="B82" s="10" t="str">
        <f>IFERROR(VLOOKUP($A82,'SINTETICO 03-2025'!B11:E9663,2,FALSE),IFERROR(VLOOKUP($A82,'INSUMOS 03-2025'!$A:$F,2,FALSE),"CÓDIGO NÃO ENCONTRADO"))</f>
        <v>SARRAFO NAO APARELHADO *2,5 X 7* CM, EM MACARANDUBA/MASSARANDUBA, ANGELIM, PEROBA-ROSA OU EQUIVALENTE DA REGIAO - BRUTA</v>
      </c>
      <c r="C82" s="160" t="s">
        <v>1717</v>
      </c>
      <c r="D82" s="13" t="str">
        <f>IFERROR(VLOOKUP($A82,'SINTETICO 03-2025'!B11:E9663,3,FALSE),IFERROR(VLOOKUP($A82,'INSUMOS 03-2025'!$A:$F,3,FALSE),"CÓDIGO NÃO ENCONTRADO"))</f>
        <v>M</v>
      </c>
      <c r="E82" s="177">
        <v>1</v>
      </c>
      <c r="F82" s="207" t="str">
        <f>IFERROR((VLOOKUP($A82,'SINTETICO 03-2025'!B11:E9663,4,FALSE)),IFERROR(DOLLAR(VLOOKUP($A82,'INSUMOS 03-2025'!$A:$F,5,FALSE)),"CÓDIGO NÃO ENCONTRADO"))</f>
        <v>R$ 7,05</v>
      </c>
      <c r="G82" s="543">
        <f>E82*F82</f>
        <v>7.05</v>
      </c>
    </row>
    <row r="83" spans="1:7" ht="30">
      <c r="A83" s="134">
        <v>4491</v>
      </c>
      <c r="B83" s="10" t="str">
        <f>IFERROR(VLOOKUP($A83,'SINTETICO 03-2025'!B11:E9663,2,FALSE),IFERROR(VLOOKUP($A83,'INSUMOS 03-2025'!$A:$F,2,FALSE),"CÓDIGO NÃO ENCONTRADO"))</f>
        <v>PONTALETE *7,5 X 7,5* CM EM PINUS, MISTA OU EQUIVALENTE DA REGIAO - BRUTA</v>
      </c>
      <c r="C83" s="160" t="s">
        <v>1717</v>
      </c>
      <c r="D83" s="13" t="str">
        <f>IFERROR(VLOOKUP($A83,'SINTETICO 03-2025'!B11:E9663,3,FALSE),IFERROR(VLOOKUP($A83,'INSUMOS 03-2025'!$A:$F,3,FALSE),"CÓDIGO NÃO ENCONTRADO"))</f>
        <v>M</v>
      </c>
      <c r="E83" s="177">
        <v>4</v>
      </c>
      <c r="F83" s="207" t="str">
        <f>IFERROR((VLOOKUP($A83,'SINTETICO 03-2025'!B11:E9663,4,FALSE)),IFERROR(DOLLAR(VLOOKUP($A83,'INSUMOS 03-2025'!$A:$F,5,FALSE)),"CÓDIGO NÃO ENCONTRADO"))</f>
        <v>R$ 7,69</v>
      </c>
      <c r="G83" s="543">
        <f>E83*F83</f>
        <v>30.76</v>
      </c>
    </row>
    <row r="84" spans="1:7" ht="45">
      <c r="A84" s="134">
        <v>4813</v>
      </c>
      <c r="B84" s="10" t="str">
        <f>IFERROR(VLOOKUP($A84,'SINTETICO 03-2025'!B11:E9663,2,FALSE),IFERROR(VLOOKUP($A84,'INSUMOS 03-2025'!$A:$F,2,FALSE),"CÓDIGO NÃO ENCONTRADO"))</f>
        <v>PLACA DE OBRA (PARA CONSTRUCAO CIVIL) EM CHAPA GALVANIZADA *N. 22*, ADESIVADA, DE *2,4 X 1,2* M (SEM POSTES PARA FIXACAO)</v>
      </c>
      <c r="C84" s="160" t="s">
        <v>1717</v>
      </c>
      <c r="D84" s="13" t="str">
        <f>IFERROR(VLOOKUP($A84,'SINTETICO 03-2025'!B11:E9663,3,FALSE),IFERROR(VLOOKUP($A84,'INSUMOS 03-2025'!$A:$F,3,FALSE),"CÓDIGO NÃO ENCONTRADO"))</f>
        <v>M2</v>
      </c>
      <c r="E84" s="177">
        <v>0.34</v>
      </c>
      <c r="F84" s="515" t="str">
        <f>IFERROR((VLOOKUP($A84,'SINTETICO 03-2025'!B11:E9663,4,FALSE)),IFERROR(DOLLAR(VLOOKUP($A84,'INSUMOS 03-2025'!$A:$F,5,FALSE)),"CÓDIGO NÃO ENCONTRADO"))</f>
        <v>R$ 400,00</v>
      </c>
      <c r="G84" s="543">
        <f>E84*F84</f>
        <v>136</v>
      </c>
    </row>
    <row r="85" spans="1:7" ht="22.5">
      <c r="A85" s="134">
        <v>5075</v>
      </c>
      <c r="B85" s="10" t="str">
        <f>IFERROR(VLOOKUP($A85,'SINTETICO 03-2025'!B11:E9663,2,FALSE),IFERROR(VLOOKUP($A85,'INSUMOS 03-2025'!$A:$F,2,FALSE),"CÓDIGO NÃO ENCONTRADO"))</f>
        <v>PREGO DE ACO POLIDO COM CABECA 18 X 30 (2 3/4 X 10)</v>
      </c>
      <c r="C85" s="160" t="s">
        <v>1717</v>
      </c>
      <c r="D85" s="13" t="str">
        <f>IFERROR(VLOOKUP($A85,'SINTETICO 03-2025'!B11:E9663,3,FALSE),IFERROR(VLOOKUP($A85,'INSUMOS 03-2025'!$A:$F,3,FALSE),"CÓDIGO NÃO ENCONTRADO"))</f>
        <v>KG</v>
      </c>
      <c r="E85" s="177">
        <v>0.11</v>
      </c>
      <c r="F85" s="207" t="str">
        <f>IFERROR((VLOOKUP($A85,'SINTETICO 03-2025'!B11:E9663,4,FALSE)),IFERROR(DOLLAR(VLOOKUP($A85,'INSUMOS 03-2025'!$A:$F,5,FALSE)),"CÓDIGO NÃO ENCONTRADO"))</f>
        <v>R$ 19,33</v>
      </c>
      <c r="G85" s="543">
        <f>E85*F85</f>
        <v>2.1262999999999996</v>
      </c>
    </row>
    <row r="86" spans="1:7" ht="22.5">
      <c r="A86" s="134">
        <v>88262</v>
      </c>
      <c r="B86" s="10" t="str">
        <f>IFERROR(VLOOKUP($A86,'SINTETICO 03-2025'!B11:E9663,2,FALSE),IFERROR(VLOOKUP($A86,'INSUMOS 03-2025'!$A:$F,2,FALSE),"CÓDIGO NÃO ENCONTRADO"))</f>
        <v>CARPINTEIRO DE FORMAS COM ENCARGOS COMPLEMENTARES</v>
      </c>
      <c r="C86" s="160" t="s">
        <v>1716</v>
      </c>
      <c r="D86" s="13" t="str">
        <f>IFERROR(VLOOKUP($A86,'SINTETICO 03-2025'!B11:E9663,3,FALSE),IFERROR(VLOOKUP($A86,'INSUMOS 03-2025'!$A:$F,3,FALSE),"CÓDIGO NÃO ENCONTRADO"))</f>
        <v>H</v>
      </c>
      <c r="E86" s="177">
        <v>1</v>
      </c>
      <c r="F86" s="207">
        <f>IFERROR((VLOOKUP($A86,'SINTETICO 03-2025'!B11:E9663,4,FALSE)),IFERROR(DOLLAR(VLOOKUP($A86,'INSUMOS 03-2025'!$A:$F,5,FALSE)),"CÓDIGO NÃO ENCONTRADO"))</f>
        <v>30.91</v>
      </c>
      <c r="G86" s="543">
        <f>F86*E86</f>
        <v>30.91</v>
      </c>
    </row>
    <row r="87" spans="1:7" ht="22.5">
      <c r="A87" s="134">
        <v>88316</v>
      </c>
      <c r="B87" s="10" t="str">
        <f>IFERROR(VLOOKUP($A87,'SINTETICO 03-2025'!B11:E9663,2,FALSE),IFERROR(VLOOKUP($A87,'INSUMOS 03-2025'!$A:$F,2,FALSE),"CÓDIGO NÃO ENCONTRADO"))</f>
        <v>SERVENTE COM ENCARGOS COMPLEMENTARES</v>
      </c>
      <c r="C87" s="160" t="s">
        <v>1716</v>
      </c>
      <c r="D87" s="13" t="str">
        <f>IFERROR(VLOOKUP($A87,'SINTETICO 03-2025'!B11:E9663,3,FALSE),IFERROR(VLOOKUP($A87,'INSUMOS 03-2025'!$A:$F,3,FALSE),"CÓDIGO NÃO ENCONTRADO"))</f>
        <v>H</v>
      </c>
      <c r="E87" s="177">
        <v>2</v>
      </c>
      <c r="F87" s="207">
        <f>IFERROR((VLOOKUP($A87,'SINTETICO 03-2025'!B11:E9663,4,FALSE)),IFERROR(DOLLAR(VLOOKUP($A87,'INSUMOS 03-2025'!$A:$F,5,FALSE)),"CÓDIGO NÃO ENCONTRADO"))</f>
        <v>23.75</v>
      </c>
      <c r="G87" s="543">
        <f>F87*E87</f>
        <v>47.5</v>
      </c>
    </row>
    <row r="88" spans="1:7">
      <c r="A88" s="166"/>
      <c r="B88" s="190" t="s">
        <v>1713</v>
      </c>
      <c r="C88" s="191"/>
      <c r="D88" s="191"/>
      <c r="E88" s="189"/>
      <c r="F88" s="519"/>
      <c r="G88" s="535"/>
    </row>
    <row r="89" spans="1:7" ht="25.5">
      <c r="A89" s="192" t="s">
        <v>1695</v>
      </c>
      <c r="B89" s="157" t="s">
        <v>1318</v>
      </c>
      <c r="C89" s="157" t="s">
        <v>1696</v>
      </c>
      <c r="D89" s="157" t="s">
        <v>26</v>
      </c>
      <c r="E89" s="157" t="s">
        <v>1697</v>
      </c>
      <c r="F89" s="525" t="s">
        <v>1714</v>
      </c>
      <c r="G89" s="542" t="s">
        <v>1699</v>
      </c>
    </row>
    <row r="90" spans="1:7" ht="34.5" customHeight="1">
      <c r="A90" s="159" t="s">
        <v>1713</v>
      </c>
      <c r="B90" s="79" t="s">
        <v>7814</v>
      </c>
      <c r="C90" s="76"/>
      <c r="D90" s="74" t="s">
        <v>1300</v>
      </c>
      <c r="E90" s="170"/>
      <c r="F90" s="524"/>
      <c r="G90" s="538">
        <f>SUM(G91:G96)</f>
        <v>137.54131000000001</v>
      </c>
    </row>
    <row r="91" spans="1:7" ht="30">
      <c r="A91" s="134">
        <v>370</v>
      </c>
      <c r="B91" s="10" t="str">
        <f>IFERROR(VLOOKUP($A91,'SINTETICO 03-2025'!B11:E9663,2,FALSE),IFERROR(VLOOKUP($A91,'INSUMOS 03-2025'!$A:$F,2,FALSE),"CÓDIGO NÃO ENCONTRADO"))</f>
        <v>AREIA MEDIA - POSTO JAZIDA/FORNECEDOR (RETIRADO NA JAZIDA, SEM TRANSPORTE)</v>
      </c>
      <c r="C91" s="160" t="s">
        <v>1717</v>
      </c>
      <c r="D91" s="13" t="str">
        <f>IFERROR(VLOOKUP($A91,'SINTETICO 03-2025'!B11:E9663,3,FALSE),IFERROR(VLOOKUP($A91,'INSUMOS 03-2025'!$A:$F,3,FALSE),"CÓDIGO NÃO ENCONTRADO"))</f>
        <v>M3</v>
      </c>
      <c r="E91" s="177">
        <v>0.11</v>
      </c>
      <c r="F91" s="207" t="str">
        <f>IFERROR((VLOOKUP($A91,'SINTETICO 03-2025'!B11:E9663,4,FALSE)),IFERROR(DOLLAR(VLOOKUP($A91,'INSUMOS 03-2025'!$A:$F,5,FALSE)),"CÓDIGO NÃO ENCONTRADO"))</f>
        <v>R$ 192,50</v>
      </c>
      <c r="G91" s="543">
        <f>E91*F91</f>
        <v>21.175000000000001</v>
      </c>
    </row>
    <row r="92" spans="1:7" ht="22.5">
      <c r="A92" s="134">
        <v>34753</v>
      </c>
      <c r="B92" s="10" t="str">
        <f>IFERROR(VLOOKUP($A92,'SINTETICO 03-2025'!B11:E9663,2,FALSE),IFERROR(VLOOKUP($A92,'INSUMOS 03-2025'!$A:$F,2,FALSE),"CÓDIGO NÃO ENCONTRADO"))</f>
        <v>CIMENTO PORTLAND POZOLANICO CP IV-32</v>
      </c>
      <c r="C92" s="160" t="s">
        <v>1717</v>
      </c>
      <c r="D92" s="13" t="str">
        <f>IFERROR(VLOOKUP($A92,'SINTETICO 03-2025'!B11:E9663,3,FALSE),IFERROR(VLOOKUP($A92,'INSUMOS 03-2025'!$A:$F,3,FALSE),"CÓDIGO NÃO ENCONTRADO"))</f>
        <v>KG</v>
      </c>
      <c r="E92" s="177">
        <v>20.5</v>
      </c>
      <c r="F92" s="207" t="str">
        <f>IFERROR((VLOOKUP($A92,'SINTETICO 03-2025'!B11:E9663,4,FALSE)),IFERROR(DOLLAR(VLOOKUP($A92,'INSUMOS 03-2025'!$A:$F,5,FALSE)),"CÓDIGO NÃO ENCONTRADO"))</f>
        <v>R$ 0,63</v>
      </c>
      <c r="G92" s="543">
        <f>E92*F92</f>
        <v>12.915000000000001</v>
      </c>
    </row>
    <row r="93" spans="1:7" ht="30">
      <c r="A93" s="134">
        <v>4721</v>
      </c>
      <c r="B93" s="10" t="str">
        <f>IFERROR(VLOOKUP($A93,'SINTETICO 03-2025'!B11:E9663,2,FALSE),IFERROR(VLOOKUP($A93,'INSUMOS 03-2025'!$A:$F,2,FALSE),"CÓDIGO NÃO ENCONTRADO"))</f>
        <v>PEDRA BRITADA N. 1 (9,5 A 19 MM) POSTO PEDREIRA/FORNECEDOR, SEM FRETE</v>
      </c>
      <c r="C93" s="160" t="s">
        <v>1717</v>
      </c>
      <c r="D93" s="13" t="str">
        <f>IFERROR(VLOOKUP($A93,'SINTETICO 03-2025'!B11:E9663,3,FALSE),IFERROR(VLOOKUP($A93,'INSUMOS 03-2025'!$A:$F,3,FALSE),"CÓDIGO NÃO ENCONTRADO"))</f>
        <v>M3</v>
      </c>
      <c r="E93" s="177">
        <v>3.1E-2</v>
      </c>
      <c r="F93" s="207" t="str">
        <f>IFERROR((VLOOKUP($A93,'SINTETICO 03-2025'!B11:E9663,4,FALSE)),IFERROR(DOLLAR(VLOOKUP($A93,'INSUMOS 03-2025'!$A:$F,5,FALSE)),"CÓDIGO NÃO ENCONTRADO"))</f>
        <v>R$ 186,31</v>
      </c>
      <c r="G93" s="543">
        <f>E93*F93</f>
        <v>5.7756100000000004</v>
      </c>
    </row>
    <row r="94" spans="1:7" ht="30">
      <c r="A94" s="134">
        <v>7271</v>
      </c>
      <c r="B94" s="10" t="str">
        <f>IFERROR(VLOOKUP($A94,'SINTETICO 03-2025'!B11:E9663,2,FALSE),IFERROR(VLOOKUP($A94,'INSUMOS 03-2025'!$A:$F,2,FALSE),"CÓDIGO NÃO ENCONTRADO"))</f>
        <v>BLOCO CERAMICO / TIJOLO VAZADO PARA ALVENARIA DE VEDACAO, 8 FUROS NA HORIZONTAL DE 9 X 19 X 19 CM (L X A X C)</v>
      </c>
      <c r="C94" s="160" t="s">
        <v>1717</v>
      </c>
      <c r="D94" s="13" t="str">
        <f>IFERROR(VLOOKUP($A94,'SINTETICO 03-2025'!B11:E9663,3,FALSE),IFERROR(VLOOKUP($A94,'INSUMOS 03-2025'!$A:$F,3,FALSE),"CÓDIGO NÃO ENCONTRADO"))</f>
        <v>UN</v>
      </c>
      <c r="E94" s="177">
        <v>20</v>
      </c>
      <c r="F94" s="207" t="str">
        <f>IFERROR((VLOOKUP($A94,'SINTETICO 03-2025'!B11:E9663,4,FALSE)),IFERROR(DOLLAR(VLOOKUP($A94,'INSUMOS 03-2025'!$A:$F,5,FALSE)),"CÓDIGO NÃO ENCONTRADO"))</f>
        <v>R$ 0,89</v>
      </c>
      <c r="G94" s="543">
        <f>E94*F94</f>
        <v>17.8</v>
      </c>
    </row>
    <row r="95" spans="1:7" ht="22.5">
      <c r="A95" s="134">
        <v>88309</v>
      </c>
      <c r="B95" s="10" t="str">
        <f>IFERROR(VLOOKUP($A95,'SINTETICO 03-2025'!B11:E9663,2,FALSE),IFERROR(VLOOKUP($A95,'INSUMOS 03-2025'!$A:$F,2,FALSE),"CÓDIGO NÃO ENCONTRADO"))</f>
        <v>PEDREIRO COM ENCARGOS COMPLEMENTARES</v>
      </c>
      <c r="C95" s="160" t="s">
        <v>1716</v>
      </c>
      <c r="D95" s="13" t="str">
        <f>IFERROR(VLOOKUP($A95,'SINTETICO 03-2025'!B11:E9663,3,FALSE),IFERROR(VLOOKUP($A95,'INSUMOS 03-2025'!$A:$F,3,FALSE),"CÓDIGO NÃO ENCONTRADO"))</f>
        <v>H</v>
      </c>
      <c r="E95" s="177">
        <v>0.98</v>
      </c>
      <c r="F95" s="207">
        <f>IFERROR((VLOOKUP($A95,'SINTETICO 03-2025'!B11:E9663,4,FALSE)),IFERROR(DOLLAR(VLOOKUP($A95,'INSUMOS 03-2025'!$A:$F,5,FALSE)),"CÓDIGO NÃO ENCONTRADO"))</f>
        <v>31.34</v>
      </c>
      <c r="G95" s="543">
        <f>E95*F95</f>
        <v>30.713200000000001</v>
      </c>
    </row>
    <row r="96" spans="1:7" ht="22.5">
      <c r="A96" s="134">
        <v>88316</v>
      </c>
      <c r="B96" s="10" t="str">
        <f>IFERROR(VLOOKUP($A96,'SINTETICO 03-2025'!B11:E9663,2,FALSE),IFERROR(VLOOKUP($A96,'INSUMOS 03-2025'!$A:$F,2,FALSE),"CÓDIGO NÃO ENCONTRADO"))</f>
        <v>SERVENTE COM ENCARGOS COMPLEMENTARES</v>
      </c>
      <c r="C96" s="160" t="s">
        <v>1716</v>
      </c>
      <c r="D96" s="13" t="str">
        <f>IFERROR(VLOOKUP($A96,'SINTETICO 03-2025'!B11:E9663,3,FALSE),IFERROR(VLOOKUP($A96,'INSUMOS 03-2025'!$A:$F,3,FALSE),"CÓDIGO NÃO ENCONTRADO"))</f>
        <v>H</v>
      </c>
      <c r="E96" s="177">
        <v>2.0699999999999998</v>
      </c>
      <c r="F96" s="207">
        <f>IFERROR((VLOOKUP($A96,'SINTETICO 03-2025'!B11:E9663,4,FALSE)),IFERROR(DOLLAR(VLOOKUP($A96,'INSUMOS 03-2025'!$A:$F,5,FALSE)),"CÓDIGO NÃO ENCONTRADO"))</f>
        <v>23.75</v>
      </c>
      <c r="G96" s="543">
        <f>F96*E96</f>
        <v>49.162499999999994</v>
      </c>
    </row>
    <row r="97" spans="1:7">
      <c r="A97" s="166"/>
      <c r="B97" s="190" t="s">
        <v>1785</v>
      </c>
      <c r="C97" s="191"/>
      <c r="D97" s="191"/>
      <c r="E97" s="189"/>
      <c r="F97" s="519"/>
      <c r="G97" s="535"/>
    </row>
    <row r="98" spans="1:7" ht="25.5">
      <c r="A98" s="192" t="s">
        <v>1695</v>
      </c>
      <c r="B98" s="157" t="s">
        <v>1318</v>
      </c>
      <c r="C98" s="157" t="s">
        <v>1696</v>
      </c>
      <c r="D98" s="157" t="s">
        <v>26</v>
      </c>
      <c r="E98" s="157" t="s">
        <v>1697</v>
      </c>
      <c r="F98" s="525" t="s">
        <v>1714</v>
      </c>
      <c r="G98" s="542" t="s">
        <v>1699</v>
      </c>
    </row>
    <row r="99" spans="1:7">
      <c r="A99" s="159" t="s">
        <v>1785</v>
      </c>
      <c r="B99" s="79" t="s">
        <v>2960</v>
      </c>
      <c r="C99" s="76"/>
      <c r="D99" s="74" t="s">
        <v>1300</v>
      </c>
      <c r="E99" s="170"/>
      <c r="F99" s="524"/>
      <c r="G99" s="538">
        <f>SUM(G100:G102)</f>
        <v>275.872726</v>
      </c>
    </row>
    <row r="100" spans="1:7" ht="30">
      <c r="A100" s="134">
        <v>41627</v>
      </c>
      <c r="B100" s="10" t="str">
        <f>IFERROR(VLOOKUP($A100,'SINTETICO 03-2025'!B11:E9663,2,FALSE),IFERROR(VLOOKUP($A100,'INSUMOS 03-2025'!$A:$F,2,FALSE),"CÓDIGO NÃO ENCONTRADO"))</f>
        <v>CAIXA DE CONCRETO ARMADO PRE-MOLDADO, COM FUNDO E TAMPA, DIMENSOES DE 0,30 X 0,30 X 0,30 M</v>
      </c>
      <c r="C100" s="160" t="s">
        <v>1717</v>
      </c>
      <c r="D100" s="13" t="str">
        <f>IFERROR(VLOOKUP($A100,'SINTETICO 03-2025'!B11:E9663,3,FALSE),IFERROR(VLOOKUP($A100,'INSUMOS 03-2025'!$A:$F,3,FALSE),"CÓDIGO NÃO ENCONTRADO"))</f>
        <v>UN</v>
      </c>
      <c r="E100" s="177">
        <v>1</v>
      </c>
      <c r="F100" s="207" t="str">
        <f>IFERROR((VLOOKUP($A100,'SINTETICO 03-2025'!B11:E9663,4,FALSE)),IFERROR(DOLLAR(VLOOKUP($A100,'INSUMOS 03-2025'!$A:$F,5,FALSE)),"CÓDIGO NÃO ENCONTRADO"))</f>
        <v>R$ 195,62</v>
      </c>
      <c r="G100" s="543">
        <f>E100*F100</f>
        <v>195.62</v>
      </c>
    </row>
    <row r="101" spans="1:7" ht="22.5">
      <c r="A101" s="134">
        <v>88309</v>
      </c>
      <c r="B101" s="10" t="str">
        <f>IFERROR(VLOOKUP($A101,'SINTETICO 03-2025'!B11:E9663,2,FALSE),IFERROR(VLOOKUP($A101,'INSUMOS 03-2025'!$A:$F,2,FALSE),"CÓDIGO NÃO ENCONTRADO"))</f>
        <v>PEDREIRO COM ENCARGOS COMPLEMENTARES</v>
      </c>
      <c r="C101" s="160" t="s">
        <v>1716</v>
      </c>
      <c r="D101" s="13" t="str">
        <f>IFERROR(VLOOKUP($A101,'SINTETICO 03-2025'!B11:E9663,3,FALSE),IFERROR(VLOOKUP($A101,'INSUMOS 03-2025'!$A:$F,3,FALSE),"CÓDIGO NÃO ENCONTRADO"))</f>
        <v>H</v>
      </c>
      <c r="E101" s="177">
        <v>0.67889999999999995</v>
      </c>
      <c r="F101" s="207">
        <f>IFERROR((VLOOKUP($A101,'SINTETICO 03-2025'!B11:E9663,4,FALSE)),IFERROR(DOLLAR(VLOOKUP($A101,'INSUMOS 03-2025'!$A:$F,5,FALSE)),"CÓDIGO NÃO ENCONTRADO"))</f>
        <v>31.34</v>
      </c>
      <c r="G101" s="543">
        <f>E101*F101</f>
        <v>21.276726</v>
      </c>
    </row>
    <row r="102" spans="1:7" ht="22.5">
      <c r="A102" s="163">
        <v>88316</v>
      </c>
      <c r="B102" s="77" t="str">
        <f>IFERROR(VLOOKUP($A102,'SINTETICO 03-2025'!B11:E9663,2,FALSE),IFERROR(VLOOKUP($A102,'INSUMOS 03-2025'!$A:$F,2,FALSE),"CÓDIGO NÃO ENCONTRADO"))</f>
        <v>SERVENTE COM ENCARGOS COMPLEMENTARES</v>
      </c>
      <c r="C102" s="160" t="s">
        <v>1716</v>
      </c>
      <c r="D102" s="13" t="str">
        <f>IFERROR(VLOOKUP($A102,'SINTETICO 03-2025'!B11:E9663,3,FALSE),IFERROR(VLOOKUP($A102,'INSUMOS 03-2025'!$A:$F,3,FALSE),"CÓDIGO NÃO ENCONTRADO"))</f>
        <v>H</v>
      </c>
      <c r="E102" s="180">
        <v>2.4832000000000001</v>
      </c>
      <c r="F102" s="207">
        <f>IFERROR((VLOOKUP($A102,'SINTETICO 03-2025'!B11:E9663,4,FALSE)),IFERROR(DOLLAR(VLOOKUP($A102,'INSUMOS 03-2025'!$A:$F,5,FALSE)),"CÓDIGO NÃO ENCONTRADO"))</f>
        <v>23.75</v>
      </c>
      <c r="G102" s="534">
        <f>F102*E102</f>
        <v>58.975999999999999</v>
      </c>
    </row>
    <row r="103" spans="1:7" ht="15.75" thickBot="1">
      <c r="A103" s="162"/>
      <c r="B103" s="187" t="s">
        <v>1828</v>
      </c>
      <c r="C103" s="188"/>
      <c r="D103" s="188"/>
      <c r="E103" s="181"/>
      <c r="F103" s="519"/>
      <c r="G103" s="535"/>
    </row>
    <row r="104" spans="1:7" ht="25.5">
      <c r="A104" s="89" t="s">
        <v>1695</v>
      </c>
      <c r="B104" s="70" t="s">
        <v>1318</v>
      </c>
      <c r="C104" s="70" t="s">
        <v>1696</v>
      </c>
      <c r="D104" s="70" t="s">
        <v>26</v>
      </c>
      <c r="E104" s="70" t="s">
        <v>1697</v>
      </c>
      <c r="F104" s="516" t="s">
        <v>1698</v>
      </c>
      <c r="G104" s="529" t="s">
        <v>1699</v>
      </c>
    </row>
    <row r="105" spans="1:7" ht="38.25">
      <c r="A105" s="159" t="s">
        <v>1828</v>
      </c>
      <c r="B105" s="71" t="s">
        <v>5541</v>
      </c>
      <c r="C105" s="72" t="s">
        <v>1700</v>
      </c>
      <c r="D105" s="72" t="s">
        <v>5540</v>
      </c>
      <c r="E105" s="182"/>
      <c r="F105" s="520"/>
      <c r="G105" s="538">
        <f>SUM(G106:G110)</f>
        <v>574.26895000000002</v>
      </c>
    </row>
    <row r="106" spans="1:7" ht="45">
      <c r="A106" s="175">
        <v>34493</v>
      </c>
      <c r="B106" s="10" t="str">
        <f>IFERROR(VLOOKUP($A106,'SINTETICO 03-2025'!B11:E9663,2,FALSE),IFERROR(VLOOKUP($A106,'INSUMOS 03-2025'!$A:$F,2,FALSE),"CÓDIGO NÃO ENCONTRADO"))</f>
        <v>CONCRETO USINADO BOMBEAVEL, CLASSE DE RESISTENCIA C25, COM BRITA 0 E 1, SLUMP = 100 +/- 20 MM, EXCLUI SERVICO DE BOMBEAMENTO (NBR 8953)</v>
      </c>
      <c r="C106" s="160" t="s">
        <v>1717</v>
      </c>
      <c r="D106" s="13" t="str">
        <f>IFERROR(VLOOKUP($A106,'SINTETICO 03-2025'!B11:E9663,3,FALSE),IFERROR(VLOOKUP($A106,'INSUMOS 03-2025'!$A:$F,3,FALSE),"CÓDIGO NÃO ENCONTRADO"))</f>
        <v>M3</v>
      </c>
      <c r="E106" s="176">
        <v>1.1499999999999999</v>
      </c>
      <c r="F106" s="207" t="str">
        <f>IFERROR((VLOOKUP($A106,'SINTETICO 03-2025'!B11:E9663,4,FALSE)),IFERROR(DOLLAR(VLOOKUP($A106,'INSUMOS 03-2025'!$A:$F,5,FALSE)),"CÓDIGO NÃO ENCONTRADO"))</f>
        <v>R$ 478,10</v>
      </c>
      <c r="G106" s="537">
        <f>E106*F106</f>
        <v>549.81499999999994</v>
      </c>
    </row>
    <row r="107" spans="1:7" ht="22.5">
      <c r="A107" s="175">
        <v>88309</v>
      </c>
      <c r="B107" s="10" t="str">
        <f>IFERROR(VLOOKUP($A107,'SINTETICO 03-2025'!B11:E9663,2,FALSE),IFERROR(VLOOKUP($A107,'INSUMOS 03-2025'!$A:$F,2,FALSE),"CÓDIGO NÃO ENCONTRADO"))</f>
        <v>PEDREIRO COM ENCARGOS COMPLEMENTARES</v>
      </c>
      <c r="C107" s="160" t="s">
        <v>1717</v>
      </c>
      <c r="D107" s="13" t="str">
        <f>IFERROR(VLOOKUP($A107,'SINTETICO 03-2025'!B11:E9663,3,FALSE),IFERROR(VLOOKUP($A107,'INSUMOS 03-2025'!$A:$F,3,FALSE),"CÓDIGO NÃO ENCONTRADO"))</f>
        <v>H</v>
      </c>
      <c r="E107" s="176">
        <v>0.36299999999999999</v>
      </c>
      <c r="F107" s="207">
        <f>IFERROR((VLOOKUP($A107,'SINTETICO 03-2025'!B11:E9663,4,FALSE)),IFERROR(DOLLAR(VLOOKUP($A107,'INSUMOS 03-2025'!$A:$F,5,FALSE)),"CÓDIGO NÃO ENCONTRADO"))</f>
        <v>31.34</v>
      </c>
      <c r="G107" s="537">
        <f>E107*F107</f>
        <v>11.37642</v>
      </c>
    </row>
    <row r="108" spans="1:7" ht="22.5">
      <c r="A108" s="175">
        <v>88316</v>
      </c>
      <c r="B108" s="10" t="str">
        <f>IFERROR(VLOOKUP($A108,'SINTETICO 03-2025'!B11:E9663,2,FALSE),IFERROR(VLOOKUP($A108,'INSUMOS 03-2025'!$A:$F,2,FALSE),"CÓDIGO NÃO ENCONTRADO"))</f>
        <v>SERVENTE COM ENCARGOS COMPLEMENTARES</v>
      </c>
      <c r="C108" s="160" t="s">
        <v>1717</v>
      </c>
      <c r="D108" s="13" t="str">
        <f>IFERROR(VLOOKUP($A108,'SINTETICO 03-2025'!B11:E9663,3,FALSE),IFERROR(VLOOKUP($A108,'INSUMOS 03-2025'!$A:$F,3,FALSE),"CÓDIGO NÃO ENCONTRADO"))</f>
        <v>H</v>
      </c>
      <c r="E108" s="176">
        <v>0.54400000000000004</v>
      </c>
      <c r="F108" s="207">
        <f>IFERROR((VLOOKUP($A108,'SINTETICO 03-2025'!B11:E9663,4,FALSE)),IFERROR(DOLLAR(VLOOKUP($A108,'INSUMOS 03-2025'!$A:$F,5,FALSE)),"CÓDIGO NÃO ENCONTRADO"))</f>
        <v>23.75</v>
      </c>
      <c r="G108" s="537">
        <f>E108*F108</f>
        <v>12.920000000000002</v>
      </c>
    </row>
    <row r="109" spans="1:7" ht="30">
      <c r="A109" s="175">
        <v>90586</v>
      </c>
      <c r="B109" s="10" t="str">
        <f>IFERROR(VLOOKUP($A109,'SINTETICO 03-2025'!B11:E9663,2,FALSE),IFERROR(VLOOKUP($A109,'INSUMOS 03-2025'!$A:$F,2,FALSE),"CÓDIGO NÃO ENCONTRADO"))</f>
        <v>VIBRADOR DE IMERSÃO, DIÂMETRO DE PONTEIRA 45MM, MOTOR ELÉTRICO TRIFÁSICO POTÊNCIA DE 2 CV - CHP DIURNO. AF_06/2015</v>
      </c>
      <c r="C109" s="160" t="s">
        <v>1717</v>
      </c>
      <c r="D109" s="13" t="str">
        <f>IFERROR(VLOOKUP($A109,'SINTETICO 03-2025'!B11:E9663,3,FALSE),IFERROR(VLOOKUP($A109,'INSUMOS 03-2025'!$A:$F,3,FALSE),"CÓDIGO NÃO ENCONTRADO"))</f>
        <v>CHP</v>
      </c>
      <c r="E109" s="176">
        <v>8.7999999999999995E-2</v>
      </c>
      <c r="F109" s="207">
        <f>IFERROR((VLOOKUP($A109,'SINTETICO 03-2025'!B11:E9663,4,FALSE)),IFERROR(DOLLAR(VLOOKUP($A109,'INSUMOS 03-2025'!$A:$F,5,FALSE)),"CÓDIGO NÃO ENCONTRADO"))</f>
        <v>1.23</v>
      </c>
      <c r="G109" s="537">
        <f>E109*F109</f>
        <v>0.10823999999999999</v>
      </c>
    </row>
    <row r="110" spans="1:7" ht="30">
      <c r="A110" s="175">
        <v>90587</v>
      </c>
      <c r="B110" s="10" t="str">
        <f>IFERROR(VLOOKUP($A110,'SINTETICO 03-2025'!B11:E9663,2,FALSE),IFERROR(VLOOKUP($A110,'INSUMOS 03-2025'!$A:$F,2,FALSE),"CÓDIGO NÃO ENCONTRADO"))</f>
        <v>VIBRADOR DE IMERSÃO, DIÂMETRO DE PONTEIRA 45MM, MOTOR ELÉTRICO TRIFÁSICO POTÊNCIA DE 2 CV - CHI DIURNO. AF_06/2015</v>
      </c>
      <c r="C110" s="160" t="s">
        <v>1717</v>
      </c>
      <c r="D110" s="13" t="str">
        <f>IFERROR(VLOOKUP($A110,'SINTETICO 03-2025'!B11:E9663,3,FALSE),IFERROR(VLOOKUP($A110,'INSUMOS 03-2025'!$A:$F,3,FALSE),"CÓDIGO NÃO ENCONTRADO"))</f>
        <v>CHI</v>
      </c>
      <c r="E110" s="176">
        <v>9.2999999999999999E-2</v>
      </c>
      <c r="F110" s="207">
        <f>IFERROR((VLOOKUP($A110,'SINTETICO 03-2025'!B11:E9663,4,FALSE)),IFERROR(DOLLAR(VLOOKUP($A110,'INSUMOS 03-2025'!$A:$F,5,FALSE)),"CÓDIGO NÃO ENCONTRADO"))</f>
        <v>0.53</v>
      </c>
      <c r="G110" s="537">
        <f>E110*F110</f>
        <v>4.929E-2</v>
      </c>
    </row>
    <row r="111" spans="1:7" ht="15.75" thickBot="1">
      <c r="A111" s="166"/>
      <c r="B111" s="190" t="s">
        <v>5560</v>
      </c>
      <c r="C111" s="191"/>
      <c r="D111" s="191"/>
      <c r="E111" s="189"/>
      <c r="F111" s="519"/>
      <c r="G111" s="535"/>
    </row>
    <row r="112" spans="1:7" ht="25.5">
      <c r="A112" s="89" t="s">
        <v>1695</v>
      </c>
      <c r="B112" s="70" t="s">
        <v>1318</v>
      </c>
      <c r="C112" s="70" t="s">
        <v>1696</v>
      </c>
      <c r="D112" s="70" t="s">
        <v>26</v>
      </c>
      <c r="E112" s="70" t="s">
        <v>1697</v>
      </c>
      <c r="F112" s="516" t="s">
        <v>1714</v>
      </c>
      <c r="G112" s="529" t="s">
        <v>1699</v>
      </c>
    </row>
    <row r="113" spans="1:7" ht="26.25">
      <c r="A113" s="159" t="s">
        <v>5560</v>
      </c>
      <c r="B113" s="79" t="s">
        <v>5548</v>
      </c>
      <c r="C113" s="76"/>
      <c r="D113" s="74" t="s">
        <v>13</v>
      </c>
      <c r="E113" s="170"/>
      <c r="F113" s="524"/>
      <c r="G113" s="538">
        <f>SUM(G114:G115)</f>
        <v>392.375</v>
      </c>
    </row>
    <row r="114" spans="1:7" ht="35.25" customHeight="1">
      <c r="A114" s="134" t="s">
        <v>7901</v>
      </c>
      <c r="B114" s="10" t="s">
        <v>7695</v>
      </c>
      <c r="C114" s="350" t="s">
        <v>2961</v>
      </c>
      <c r="D114" s="13" t="s">
        <v>7</v>
      </c>
      <c r="E114" s="351">
        <v>1</v>
      </c>
      <c r="F114" s="352">
        <f>'G- mapa de preços'!I20</f>
        <v>390</v>
      </c>
      <c r="G114" s="543">
        <f>E114*F114</f>
        <v>390</v>
      </c>
    </row>
    <row r="115" spans="1:7" ht="22.5">
      <c r="A115" s="134">
        <v>88316</v>
      </c>
      <c r="B115" s="10" t="str">
        <f>IFERROR(VLOOKUP($A115,'SINTETICO 03-2025'!B11:E9663,2,FALSE),IFERROR(VLOOKUP($A115,'INSUMOS 03-2025'!$A:$F,2,FALSE),"CÓDIGO NÃO ENCONTRADO"))</f>
        <v>SERVENTE COM ENCARGOS COMPLEMENTARES</v>
      </c>
      <c r="C115" s="160" t="s">
        <v>1716</v>
      </c>
      <c r="D115" s="13" t="str">
        <f>IFERROR(VLOOKUP($A115,'SINTETICO 03-2025'!B11:E9663,3,FALSE),IFERROR(VLOOKUP($A115,'INSUMOS 03-2025'!$A:$F,3,FALSE),"CÓDIGO NÃO ENCONTRADO"))</f>
        <v>H</v>
      </c>
      <c r="E115" s="177">
        <v>0.1</v>
      </c>
      <c r="F115" s="207">
        <f>IFERROR((VLOOKUP($A115,'SINTETICO 03-2025'!B11:E9663,4,FALSE)),IFERROR(DOLLAR(VLOOKUP($A115,'INSUMOS 03-2025'!$A:$F,5,FALSE)),"CÓDIGO NÃO ENCONTRADO"))</f>
        <v>23.75</v>
      </c>
      <c r="G115" s="541">
        <f>F115*E115</f>
        <v>2.375</v>
      </c>
    </row>
    <row r="116" spans="1:7">
      <c r="A116" s="166"/>
      <c r="B116" s="190" t="s">
        <v>5558</v>
      </c>
      <c r="C116" s="191"/>
      <c r="D116" s="191"/>
      <c r="E116" s="189"/>
      <c r="F116" s="519"/>
      <c r="G116" s="535"/>
    </row>
    <row r="117" spans="1:7" ht="25.5">
      <c r="A117" s="157" t="s">
        <v>1695</v>
      </c>
      <c r="B117" s="157" t="s">
        <v>1318</v>
      </c>
      <c r="C117" s="157" t="s">
        <v>1696</v>
      </c>
      <c r="D117" s="157" t="s">
        <v>26</v>
      </c>
      <c r="E117" s="157" t="s">
        <v>1697</v>
      </c>
      <c r="F117" s="525" t="s">
        <v>1714</v>
      </c>
      <c r="G117" s="544" t="s">
        <v>1699</v>
      </c>
    </row>
    <row r="118" spans="1:7" ht="26.25">
      <c r="A118" s="325" t="str">
        <f>B116</f>
        <v>CPU 15/SLU/DF</v>
      </c>
      <c r="B118" s="79" t="s">
        <v>5561</v>
      </c>
      <c r="C118" s="160"/>
      <c r="D118" s="74" t="s">
        <v>13</v>
      </c>
      <c r="E118" s="177"/>
      <c r="F118" s="207"/>
      <c r="G118" s="545">
        <f>SUM(G119:G121)</f>
        <v>256.79157600000002</v>
      </c>
    </row>
    <row r="119" spans="1:7" ht="30">
      <c r="A119" s="326">
        <v>39796</v>
      </c>
      <c r="B119" s="10" t="str">
        <f>IFERROR(VLOOKUP($A119,'SINTETICO 03-2025'!B11:E9663,2,FALSE),IFERROR(VLOOKUP($A119,'INSUMOS 03-2025'!$A:$F,2,FALSE),"CÓDIGO NÃO ENCONTRADO"))</f>
        <v>QUADRO DE DISTRIBUICAO, SEM BARRAMENTO, EM PVC, DE EMBUTIR, PARA 12 DISJUNTORES NEMA OU 16 DISJUNTORES DIN</v>
      </c>
      <c r="C119" s="160" t="s">
        <v>1716</v>
      </c>
      <c r="D119" s="13" t="str">
        <f>IFERROR(VLOOKUP($A119,'SINTETICO 03-2025'!B11:E9663,3,FALSE),IFERROR(VLOOKUP($A119,'INSUMOS 03-2025'!$A:$F,3,FALSE),"CÓDIGO NÃO ENCONTRADO"))</f>
        <v>UN</v>
      </c>
      <c r="E119" s="177">
        <v>1</v>
      </c>
      <c r="F119" s="207" t="str">
        <f>IFERROR((VLOOKUP($A119,'SINTETICO 03-2025'!B11:E9663,4,FALSE)),IFERROR(DOLLAR(VLOOKUP($A119,'INSUMOS 03-2025'!$A:$F,5,FALSE)),"CÓDIGO NÃO ENCONTRADO"))</f>
        <v>R$ 170,39</v>
      </c>
      <c r="G119" s="541">
        <f>F119*E119</f>
        <v>170.39</v>
      </c>
    </row>
    <row r="120" spans="1:7" ht="22.5">
      <c r="A120" s="326">
        <v>88247</v>
      </c>
      <c r="B120" s="10" t="str">
        <f>IFERROR(VLOOKUP($A120,'SINTETICO 03-2025'!B11:E9663,2,FALSE),IFERROR(VLOOKUP($A120,'INSUMOS 03-2025'!$A:$F,2,FALSE),"CÓDIGO NÃO ENCONTRADO"))</f>
        <v>AUXILIAR DE ELETRICISTA COM ENCARGOS COMPLEMENTARES</v>
      </c>
      <c r="C120" s="160" t="s">
        <v>1716</v>
      </c>
      <c r="D120" s="13" t="str">
        <f>IFERROR(VLOOKUP($A120,'SINTETICO 03-2025'!B11:E9663,3,FALSE),IFERROR(VLOOKUP($A120,'INSUMOS 03-2025'!$A:$F,3,FALSE),"CÓDIGO NÃO ENCONTRADO"))</f>
        <v>H</v>
      </c>
      <c r="E120" s="177">
        <v>1.5233000000000001</v>
      </c>
      <c r="F120" s="207">
        <f>IFERROR((VLOOKUP($A120,'SINTETICO 03-2025'!B11:E9663,4,FALSE)),IFERROR(DOLLAR(VLOOKUP($A120,'INSUMOS 03-2025'!$A:$F,5,FALSE)),"CÓDIGO NÃO ENCONTRADO"))</f>
        <v>25</v>
      </c>
      <c r="G120" s="541">
        <f>F120*E120</f>
        <v>38.082500000000003</v>
      </c>
    </row>
    <row r="121" spans="1:7" ht="26.25" customHeight="1">
      <c r="A121" s="326">
        <v>88264</v>
      </c>
      <c r="B121" s="10" t="str">
        <f>IFERROR(VLOOKUP($A121,'SINTETICO 03-2025'!B11:E9663,2,FALSE),IFERROR(VLOOKUP($A121,'INSUMOS 03-2025'!$A:$F,2,FALSE),"CÓDIGO NÃO ENCONTRADO"))</f>
        <v>ELETRICISTA COM ENCARGOS COMPLEMENTARES</v>
      </c>
      <c r="C121" s="160" t="s">
        <v>1716</v>
      </c>
      <c r="D121" s="13" t="str">
        <f>IFERROR(VLOOKUP($A121,'SINTETICO 03-2025'!B11:E9663,3,FALSE),IFERROR(VLOOKUP($A121,'INSUMOS 03-2025'!$A:$F,3,FALSE),"CÓDIGO NÃO ENCONTRADO"))</f>
        <v>H</v>
      </c>
      <c r="E121" s="177">
        <v>1.5233000000000001</v>
      </c>
      <c r="F121" s="207">
        <f>IFERROR((VLOOKUP($A121,'SINTETICO 03-2025'!B11:E9663,4,FALSE)),IFERROR(DOLLAR(VLOOKUP($A121,'INSUMOS 03-2025'!$A:$F,5,FALSE)),"CÓDIGO NÃO ENCONTRADO"))</f>
        <v>31.72</v>
      </c>
      <c r="G121" s="541">
        <f>F121*E121</f>
        <v>48.319076000000003</v>
      </c>
    </row>
    <row r="122" spans="1:7" ht="15.75" thickBot="1">
      <c r="A122" s="166"/>
      <c r="B122" s="190" t="s">
        <v>5539</v>
      </c>
      <c r="C122" s="191"/>
      <c r="D122" s="191"/>
      <c r="E122" s="189"/>
      <c r="F122" s="519"/>
      <c r="G122" s="535"/>
    </row>
    <row r="123" spans="1:7" ht="25.5">
      <c r="A123" s="89" t="s">
        <v>1695</v>
      </c>
      <c r="B123" s="70" t="s">
        <v>1318</v>
      </c>
      <c r="C123" s="70" t="s">
        <v>1696</v>
      </c>
      <c r="D123" s="70" t="s">
        <v>26</v>
      </c>
      <c r="E123" s="70" t="s">
        <v>1697</v>
      </c>
      <c r="F123" s="516" t="s">
        <v>1714</v>
      </c>
      <c r="G123" s="529" t="s">
        <v>1699</v>
      </c>
    </row>
    <row r="124" spans="1:7" ht="26.25">
      <c r="A124" s="159" t="s">
        <v>5539</v>
      </c>
      <c r="B124" s="79" t="s">
        <v>5562</v>
      </c>
      <c r="C124" s="76"/>
      <c r="D124" s="74" t="s">
        <v>13</v>
      </c>
      <c r="E124" s="170"/>
      <c r="F124" s="524"/>
      <c r="G124" s="538">
        <f>SUM(G125:G127)</f>
        <v>221.75152</v>
      </c>
    </row>
    <row r="125" spans="1:7" ht="30">
      <c r="A125" s="134">
        <v>39446</v>
      </c>
      <c r="B125" s="10" t="str">
        <f>IFERROR(VLOOKUP($A125,'SINTETICO 03-2025'!B11:E9663,2,FALSE),IFERROR(VLOOKUP($A125,'INSUMOS 03-2025'!$A:$F,2,FALSE),"CÓDIGO NÃO ENCONTRADO"))</f>
        <v>DISPOSITIVO DR, 2 POLOS, SENSIBILIDADE DE 30 MA, CORRENTE DE 40 A, TIPO AC</v>
      </c>
      <c r="C125" s="160" t="s">
        <v>1716</v>
      </c>
      <c r="D125" s="13" t="str">
        <f>IFERROR(VLOOKUP($A125,'SINTETICO 03-2025'!B11:E9663,3,FALSE),IFERROR(VLOOKUP($A125,'INSUMOS 03-2025'!$A:$F,3,FALSE),"CÓDIGO NÃO ENCONTRADO"))</f>
        <v>UN</v>
      </c>
      <c r="E125" s="177">
        <v>1</v>
      </c>
      <c r="F125" s="207" t="str">
        <f>IFERROR((VLOOKUP($A125,'SINTETICO 03-2025'!B11:E9663,4,FALSE)),IFERROR(DOLLAR(VLOOKUP($A125,'INSUMOS 03-2025'!$A:$F,5,FALSE)),"CÓDIGO NÃO ENCONTRADO"))</f>
        <v>R$ 216,59</v>
      </c>
      <c r="G125" s="541">
        <f>F125*E125</f>
        <v>216.59</v>
      </c>
    </row>
    <row r="126" spans="1:7" ht="22.5">
      <c r="A126" s="134">
        <v>88247</v>
      </c>
      <c r="B126" s="10" t="str">
        <f>IFERROR(VLOOKUP($A126,'SINTETICO 03-2025'!B11:E9663,2,FALSE),IFERROR(VLOOKUP($A126,'INSUMOS 03-2025'!$A:$F,2,FALSE),"CÓDIGO NÃO ENCONTRADO"))</f>
        <v>AUXILIAR DE ELETRICISTA COM ENCARGOS COMPLEMENTARES</v>
      </c>
      <c r="C126" s="160" t="s">
        <v>1716</v>
      </c>
      <c r="D126" s="13" t="str">
        <f>IFERROR(VLOOKUP($A126,'SINTETICO 03-2025'!B11:E9663,3,FALSE),IFERROR(VLOOKUP($A126,'INSUMOS 03-2025'!$A:$F,3,FALSE),"CÓDIGO NÃO ENCONTRADO"))</f>
        <v>H</v>
      </c>
      <c r="E126" s="177">
        <v>9.0999999999999998E-2</v>
      </c>
      <c r="F126" s="207">
        <f>IFERROR((VLOOKUP($A126,'SINTETICO 03-2025'!B11:E9663,4,FALSE)),IFERROR(DOLLAR(VLOOKUP($A126,'INSUMOS 03-2025'!$A:$F,5,FALSE)),"CÓDIGO NÃO ENCONTRADO"))</f>
        <v>25</v>
      </c>
      <c r="G126" s="541">
        <f>F126*E126</f>
        <v>2.2749999999999999</v>
      </c>
    </row>
    <row r="127" spans="1:7" ht="22.5">
      <c r="A127" s="134">
        <v>88264</v>
      </c>
      <c r="B127" s="10" t="str">
        <f>IFERROR(VLOOKUP($A127,'SINTETICO 03-2025'!B11:E9663,2,FALSE),IFERROR(VLOOKUP($A127,'INSUMOS 03-2025'!$A:$F,2,FALSE),"CÓDIGO NÃO ENCONTRADO"))</f>
        <v>ELETRICISTA COM ENCARGOS COMPLEMENTARES</v>
      </c>
      <c r="C127" s="160" t="s">
        <v>1716</v>
      </c>
      <c r="D127" s="13" t="str">
        <f>IFERROR(VLOOKUP($A127,'SINTETICO 03-2025'!B11:E9663,3,FALSE),IFERROR(VLOOKUP($A127,'INSUMOS 03-2025'!$A:$F,3,FALSE),"CÓDIGO NÃO ENCONTRADO"))</f>
        <v>H</v>
      </c>
      <c r="E127" s="177">
        <v>9.0999999999999998E-2</v>
      </c>
      <c r="F127" s="207">
        <f>IFERROR((VLOOKUP($A127,'SINTETICO 03-2025'!B11:E9663,4,FALSE)),IFERROR(DOLLAR(VLOOKUP($A127,'INSUMOS 03-2025'!$A:$F,5,FALSE)),"CÓDIGO NÃO ENCONTRADO"))</f>
        <v>31.72</v>
      </c>
      <c r="G127" s="541">
        <f>F127*E127</f>
        <v>2.88652</v>
      </c>
    </row>
    <row r="128" spans="1:7" ht="15.75" thickBot="1">
      <c r="A128" s="166"/>
      <c r="B128" s="190" t="s">
        <v>5559</v>
      </c>
      <c r="C128" s="191"/>
      <c r="D128" s="191"/>
      <c r="E128" s="189"/>
      <c r="F128" s="519"/>
      <c r="G128" s="535"/>
    </row>
    <row r="129" spans="1:8" ht="25.5">
      <c r="A129" s="89" t="s">
        <v>1695</v>
      </c>
      <c r="B129" s="70" t="s">
        <v>1318</v>
      </c>
      <c r="C129" s="70" t="s">
        <v>1696</v>
      </c>
      <c r="D129" s="70" t="s">
        <v>26</v>
      </c>
      <c r="E129" s="70" t="s">
        <v>1697</v>
      </c>
      <c r="F129" s="516" t="s">
        <v>1714</v>
      </c>
      <c r="G129" s="529" t="s">
        <v>1699</v>
      </c>
    </row>
    <row r="130" spans="1:8" ht="26.25">
      <c r="A130" s="159" t="str">
        <f>B128</f>
        <v>CPU 17/SLU/DF</v>
      </c>
      <c r="B130" s="79" t="s">
        <v>5563</v>
      </c>
      <c r="C130" s="76"/>
      <c r="D130" s="74" t="s">
        <v>13</v>
      </c>
      <c r="E130" s="170"/>
      <c r="F130" s="524"/>
      <c r="G130" s="538">
        <f>SUM(G131:G133)</f>
        <v>217.97152</v>
      </c>
    </row>
    <row r="131" spans="1:8" ht="30">
      <c r="A131" s="134">
        <v>39445</v>
      </c>
      <c r="B131" s="10" t="str">
        <f>IFERROR(VLOOKUP($A131,'SINTETICO 03-2025'!B11:E9663,2,FALSE),IFERROR(VLOOKUP($A131,'INSUMOS 03-2025'!$A:$F,2,FALSE),"CÓDIGO NÃO ENCONTRADO"))</f>
        <v>DISPOSITIVO DR, 2 POLOS, SENSIBILIDADE DE 30 MA, CORRENTE DE 25 A, TIPO AC</v>
      </c>
      <c r="C131" s="160" t="s">
        <v>1716</v>
      </c>
      <c r="D131" s="13" t="str">
        <f>IFERROR(VLOOKUP($A131,'SINTETICO 03-2025'!B11:E9663,3,FALSE),IFERROR(VLOOKUP($A131,'INSUMOS 03-2025'!$A:$F,3,FALSE),"CÓDIGO NÃO ENCONTRADO"))</f>
        <v>UN</v>
      </c>
      <c r="E131" s="177">
        <v>1</v>
      </c>
      <c r="F131" s="207" t="str">
        <f>IFERROR((VLOOKUP($A131,'SINTETICO 03-2025'!B11:E9663,4,FALSE)),IFERROR(DOLLAR(VLOOKUP($A131,'INSUMOS 03-2025'!$A:$F,5,FALSE)),"CÓDIGO NÃO ENCONTRADO"))</f>
        <v>R$ 212,81</v>
      </c>
      <c r="G131" s="541">
        <f>F131*E131</f>
        <v>212.81</v>
      </c>
    </row>
    <row r="132" spans="1:8" ht="22.5">
      <c r="A132" s="134">
        <v>88247</v>
      </c>
      <c r="B132" s="10" t="str">
        <f>IFERROR(VLOOKUP($A132,'SINTETICO 03-2025'!B11:E9663,2,FALSE),IFERROR(VLOOKUP($A132,'INSUMOS 03-2025'!$A:$F,2,FALSE),"CÓDIGO NÃO ENCONTRADO"))</f>
        <v>AUXILIAR DE ELETRICISTA COM ENCARGOS COMPLEMENTARES</v>
      </c>
      <c r="C132" s="160" t="s">
        <v>1716</v>
      </c>
      <c r="D132" s="13" t="str">
        <f>IFERROR(VLOOKUP($A132,'SINTETICO 03-2025'!B11:E9663,3,FALSE),IFERROR(VLOOKUP($A132,'INSUMOS 03-2025'!$A:$F,3,FALSE),"CÓDIGO NÃO ENCONTRADO"))</f>
        <v>H</v>
      </c>
      <c r="E132" s="177">
        <v>9.0999999999999998E-2</v>
      </c>
      <c r="F132" s="207">
        <f>IFERROR((VLOOKUP($A132,'SINTETICO 03-2025'!B11:E9663,4,FALSE)),IFERROR(DOLLAR(VLOOKUP($A132,'INSUMOS 03-2025'!$A:$F,5,FALSE)),"CÓDIGO NÃO ENCONTRADO"))</f>
        <v>25</v>
      </c>
      <c r="G132" s="541">
        <f>F132*E132</f>
        <v>2.2749999999999999</v>
      </c>
    </row>
    <row r="133" spans="1:8" ht="22.5">
      <c r="A133" s="134">
        <v>88264</v>
      </c>
      <c r="B133" s="10" t="str">
        <f>IFERROR(VLOOKUP($A133,'SINTETICO 03-2025'!B11:E9663,2,FALSE),IFERROR(VLOOKUP($A133,'INSUMOS 03-2025'!$A:$F,2,FALSE),"CÓDIGO NÃO ENCONTRADO"))</f>
        <v>ELETRICISTA COM ENCARGOS COMPLEMENTARES</v>
      </c>
      <c r="C133" s="160" t="s">
        <v>1716</v>
      </c>
      <c r="D133" s="13" t="str">
        <f>IFERROR(VLOOKUP($A133,'SINTETICO 03-2025'!B11:E9663,3,FALSE),IFERROR(VLOOKUP($A133,'INSUMOS 03-2025'!$A:$F,3,FALSE),"CÓDIGO NÃO ENCONTRADO"))</f>
        <v>H</v>
      </c>
      <c r="E133" s="177">
        <v>9.0999999999999998E-2</v>
      </c>
      <c r="F133" s="207">
        <f>IFERROR((VLOOKUP($A133,'SINTETICO 03-2025'!B11:E9663,4,FALSE)),IFERROR(DOLLAR(VLOOKUP($A133,'INSUMOS 03-2025'!$A:$F,5,FALSE)),"CÓDIGO NÃO ENCONTRADO"))</f>
        <v>31.72</v>
      </c>
      <c r="G133" s="541">
        <f>F133*E133</f>
        <v>2.88652</v>
      </c>
    </row>
    <row r="134" spans="1:8" ht="15.75" thickBot="1">
      <c r="A134" s="166"/>
      <c r="B134" s="190" t="s">
        <v>7687</v>
      </c>
      <c r="C134" s="191"/>
      <c r="D134" s="191"/>
      <c r="E134" s="189"/>
      <c r="F134" s="519"/>
      <c r="G134" s="535"/>
    </row>
    <row r="135" spans="1:8" ht="25.5">
      <c r="A135" s="89" t="s">
        <v>1695</v>
      </c>
      <c r="B135" s="70" t="s">
        <v>1318</v>
      </c>
      <c r="C135" s="70" t="s">
        <v>1696</v>
      </c>
      <c r="D135" s="70" t="s">
        <v>26</v>
      </c>
      <c r="E135" s="70" t="s">
        <v>1697</v>
      </c>
      <c r="F135" s="516" t="s">
        <v>1714</v>
      </c>
      <c r="G135" s="529" t="s">
        <v>1699</v>
      </c>
    </row>
    <row r="136" spans="1:8" ht="26.25">
      <c r="A136" s="159" t="str">
        <f>B134</f>
        <v>CPU 18/SLU/DF</v>
      </c>
      <c r="B136" s="79" t="s">
        <v>5564</v>
      </c>
      <c r="C136" s="76"/>
      <c r="D136" s="74" t="s">
        <v>13</v>
      </c>
      <c r="E136" s="170"/>
      <c r="F136" s="524"/>
      <c r="G136" s="538">
        <f>SUM(G137:G139)</f>
        <v>236.78152</v>
      </c>
    </row>
    <row r="137" spans="1:8" ht="30">
      <c r="A137" s="134">
        <v>39447</v>
      </c>
      <c r="B137" s="10" t="str">
        <f>IFERROR(VLOOKUP($A137,'SINTETICO 03-2025'!B11:E9663,2,FALSE),IFERROR(VLOOKUP($A137,'INSUMOS 03-2025'!$A:$F,2,FALSE),"CÓDIGO NÃO ENCONTRADO"))</f>
        <v>DISPOSITIVO DR, 2 POLOS, SENSIBILIDADE DE 30 MA, CORRENTE DE 63 A, TIPO AC</v>
      </c>
      <c r="C137" s="160" t="s">
        <v>1716</v>
      </c>
      <c r="D137" s="13" t="str">
        <f>IFERROR(VLOOKUP($A137,'SINTETICO 03-2025'!B11:E9663,3,FALSE),IFERROR(VLOOKUP($A137,'INSUMOS 03-2025'!$A:$F,3,FALSE),"CÓDIGO NÃO ENCONTRADO"))</f>
        <v>UN</v>
      </c>
      <c r="E137" s="177">
        <v>1</v>
      </c>
      <c r="F137" s="207" t="str">
        <f>IFERROR((VLOOKUP($A137,'SINTETICO 03-2025'!B11:E9663,4,FALSE)),IFERROR(DOLLAR(VLOOKUP($A137,'INSUMOS 03-2025'!$A:$F,5,FALSE)),"CÓDIGO NÃO ENCONTRADO"))</f>
        <v>R$ 231,62</v>
      </c>
      <c r="G137" s="541">
        <f>F137*E137</f>
        <v>231.62</v>
      </c>
    </row>
    <row r="138" spans="1:8" ht="22.5">
      <c r="A138" s="134">
        <v>88247</v>
      </c>
      <c r="B138" s="10" t="str">
        <f>IFERROR(VLOOKUP($A138,'SINTETICO 03-2025'!B11:E9663,2,FALSE),IFERROR(VLOOKUP($A138,'INSUMOS 03-2025'!$A:$F,2,FALSE),"CÓDIGO NÃO ENCONTRADO"))</f>
        <v>AUXILIAR DE ELETRICISTA COM ENCARGOS COMPLEMENTARES</v>
      </c>
      <c r="C138" s="160" t="s">
        <v>1716</v>
      </c>
      <c r="D138" s="13" t="str">
        <f>IFERROR(VLOOKUP($A138,'SINTETICO 03-2025'!B11:E9663,3,FALSE),IFERROR(VLOOKUP($A138,'INSUMOS 03-2025'!$A:$F,3,FALSE),"CÓDIGO NÃO ENCONTRADO"))</f>
        <v>H</v>
      </c>
      <c r="E138" s="177">
        <v>9.0999999999999998E-2</v>
      </c>
      <c r="F138" s="207">
        <f>IFERROR((VLOOKUP($A138,'SINTETICO 03-2025'!B11:E9663,4,FALSE)),IFERROR(DOLLAR(VLOOKUP($A138,'INSUMOS 03-2025'!$A:$F,5,FALSE)),"CÓDIGO NÃO ENCONTRADO"))</f>
        <v>25</v>
      </c>
      <c r="G138" s="541">
        <f>F138*E138</f>
        <v>2.2749999999999999</v>
      </c>
    </row>
    <row r="139" spans="1:8" ht="22.5">
      <c r="A139" s="134">
        <v>88264</v>
      </c>
      <c r="B139" s="10" t="str">
        <f>IFERROR(VLOOKUP($A139,'SINTETICO 03-2025'!B11:E9663,2,FALSE),IFERROR(VLOOKUP($A139,'INSUMOS 03-2025'!$A:$F,2,FALSE),"CÓDIGO NÃO ENCONTRADO"))</f>
        <v>ELETRICISTA COM ENCARGOS COMPLEMENTARES</v>
      </c>
      <c r="C139" s="160" t="s">
        <v>1716</v>
      </c>
      <c r="D139" s="13" t="str">
        <f>IFERROR(VLOOKUP($A139,'SINTETICO 03-2025'!B11:E9663,3,FALSE),IFERROR(VLOOKUP($A139,'INSUMOS 03-2025'!$A:$F,3,FALSE),"CÓDIGO NÃO ENCONTRADO"))</f>
        <v>H</v>
      </c>
      <c r="E139" s="177">
        <v>9.0999999999999998E-2</v>
      </c>
      <c r="F139" s="207">
        <f>IFERROR((VLOOKUP($A139,'SINTETICO 03-2025'!B11:E9663,4,FALSE)),IFERROR(DOLLAR(VLOOKUP($A139,'INSUMOS 03-2025'!$A:$F,5,FALSE)),"CÓDIGO NÃO ENCONTRADO"))</f>
        <v>31.72</v>
      </c>
      <c r="G139" s="541">
        <f>F139*E139</f>
        <v>2.88652</v>
      </c>
    </row>
    <row r="140" spans="1:8" ht="15.75" thickBot="1">
      <c r="A140" s="166"/>
      <c r="B140" s="190" t="s">
        <v>7694</v>
      </c>
      <c r="C140" s="191"/>
      <c r="D140" s="191"/>
      <c r="E140" s="189"/>
      <c r="F140" s="519"/>
      <c r="G140" s="535"/>
    </row>
    <row r="141" spans="1:8" ht="25.5">
      <c r="A141" s="89" t="s">
        <v>1695</v>
      </c>
      <c r="B141" s="70" t="s">
        <v>1318</v>
      </c>
      <c r="C141" s="70" t="s">
        <v>1696</v>
      </c>
      <c r="D141" s="70" t="s">
        <v>26</v>
      </c>
      <c r="E141" s="70" t="s">
        <v>1697</v>
      </c>
      <c r="F141" s="516" t="s">
        <v>1714</v>
      </c>
      <c r="G141" s="529" t="s">
        <v>1699</v>
      </c>
    </row>
    <row r="142" spans="1:8" ht="64.5">
      <c r="A142" s="325" t="str">
        <f>B140</f>
        <v>CPU 19/SLU/DF</v>
      </c>
      <c r="B142" s="79" t="s">
        <v>7688</v>
      </c>
      <c r="C142" s="76"/>
      <c r="D142" s="74" t="s">
        <v>13</v>
      </c>
      <c r="E142" s="170"/>
      <c r="F142" s="524"/>
      <c r="G142" s="520">
        <f>SUM(G143:G148)</f>
        <v>522.00304800000004</v>
      </c>
      <c r="H142" t="s">
        <v>7689</v>
      </c>
    </row>
    <row r="143" spans="1:8" ht="75">
      <c r="A143" s="326">
        <v>90099</v>
      </c>
      <c r="B143" s="10" t="str">
        <f>IFERROR(VLOOKUP($A143,'SINTETICO 03-2025'!B11:E9663,2,FALSE),IFERROR(VLOOKUP($A143,'INSUMOS 03-2025'!$A:$F,2,FALSE),"CÓDIGO NÃO ENCONTRADO"))</f>
        <v>ESCAVAÇÃO MECANIZADA DE VALA COM PROF. ATÉ 1,5 M (MÉDIA MONTANTE E JUSANTE/UMA COMPOSIÇÃO POR TRECHO), RETROESCAV. (0,26 M3), LARG. MENOR QUE 0,8 M, EM SOLO DE 1A CATEGORIA, EM LOCAIS COM ALTO NÍVEL DE INTERFERÊNCIA. AF_09/2024</v>
      </c>
      <c r="C143" s="160" t="s">
        <v>1716</v>
      </c>
      <c r="D143" s="13" t="str">
        <f>IFERROR(VLOOKUP($A143,'SINTETICO 03-2025'!B11:E9663,3,FALSE),IFERROR(VLOOKUP($A143,'INSUMOS 03-2025'!$A:$F,3,FALSE),"CÓDIGO NÃO ENCONTRADO"))</f>
        <v>M3</v>
      </c>
      <c r="E143" s="177">
        <v>3.5478999999999998</v>
      </c>
      <c r="F143" s="207">
        <f>IFERROR((VLOOKUP($A143,'SINTETICO 03-2025'!B11:E9663,4,FALSE)),IFERROR(DOLLAR(VLOOKUP($A143,'INSUMOS 03-2025'!$A:$F,5,FALSE)),"CÓDIGO NÃO ENCONTRADO"))</f>
        <v>15.47</v>
      </c>
      <c r="G143" s="541">
        <f t="shared" ref="G143:G148" si="4">F143*E143</f>
        <v>54.886012999999998</v>
      </c>
    </row>
    <row r="144" spans="1:8" ht="30">
      <c r="A144" s="326">
        <v>93382</v>
      </c>
      <c r="B144" s="10" t="str">
        <f>IFERROR(VLOOKUP($A144,'SINTETICO 03-2025'!B11:E9663,2,FALSE),IFERROR(VLOOKUP($A144,'INSUMOS 03-2025'!$A:$F,2,FALSE),"CÓDIGO NÃO ENCONTRADO"))</f>
        <v>REATERRO MANUAL DE VALAS, COM COMPACTADOR DE SOLOS DE PERCUSSÃO. AF_08/2023</v>
      </c>
      <c r="C144" s="160" t="s">
        <v>1716</v>
      </c>
      <c r="D144" s="13" t="str">
        <f>IFERROR(VLOOKUP($A144,'SINTETICO 03-2025'!B11:E9663,3,FALSE),IFERROR(VLOOKUP($A144,'INSUMOS 03-2025'!$A:$F,3,FALSE),"CÓDIGO NÃO ENCONTRADO"))</f>
        <v>M3</v>
      </c>
      <c r="E144" s="177">
        <v>3.3864999999999998</v>
      </c>
      <c r="F144" s="207">
        <f>IFERROR((VLOOKUP($A144,'SINTETICO 03-2025'!B11:E9663,4,FALSE)),IFERROR(DOLLAR(VLOOKUP($A144,'INSUMOS 03-2025'!$A:$F,5,FALSE)),"CÓDIGO NÃO ENCONTRADO"))</f>
        <v>27.39</v>
      </c>
      <c r="G144" s="541">
        <f t="shared" si="4"/>
        <v>92.756235000000004</v>
      </c>
    </row>
    <row r="145" spans="1:7" ht="30">
      <c r="A145" s="326">
        <v>101622</v>
      </c>
      <c r="B145" s="10" t="str">
        <f>IFERROR(VLOOKUP($A145,'SINTETICO 03-2025'!B11:E9663,2,FALSE),IFERROR(VLOOKUP($A145,'INSUMOS 03-2025'!$A:$F,2,FALSE),"CÓDIGO NÃO ENCONTRADO"))</f>
        <v>PREPARO DE FUNDO DE VALA COM LARGURA MENOR QUE 1,5 M, COM CAMADA DE AREIA, LANÇAMENTO MECANIZADO. AF_08/2020</v>
      </c>
      <c r="C145" s="160" t="s">
        <v>1716</v>
      </c>
      <c r="D145" s="13" t="str">
        <f>IFERROR(VLOOKUP($A145,'SINTETICO 03-2025'!B11:E9663,3,FALSE),IFERROR(VLOOKUP($A145,'INSUMOS 03-2025'!$A:$F,3,FALSE),"CÓDIGO NÃO ENCONTRADO"))</f>
        <v>M3</v>
      </c>
      <c r="E145" s="177">
        <v>0.13</v>
      </c>
      <c r="F145" s="207">
        <f>IFERROR((VLOOKUP($A145,'SINTETICO 03-2025'!B11:E9663,4,FALSE)),IFERROR(DOLLAR(VLOOKUP($A145,'INSUMOS 03-2025'!$A:$F,5,FALSE)),"CÓDIGO NÃO ENCONTRADO"))</f>
        <v>314.36</v>
      </c>
      <c r="G145" s="541">
        <f t="shared" si="4"/>
        <v>40.866800000000005</v>
      </c>
    </row>
    <row r="146" spans="1:7" ht="30">
      <c r="A146" s="326">
        <v>104062</v>
      </c>
      <c r="B146" s="10" t="str">
        <f>IFERROR(VLOOKUP($A146,'SINTETICO 03-2025'!B11:E9663,2,FALSE),IFERROR(VLOOKUP($A146,'INSUMOS 03-2025'!$A:$F,2,FALSE),"CÓDIGO NÃO ENCONTRADO"))</f>
        <v>CURVA LONGA, 90 GRAUS, PVC OCRE, JUNTA ELÁSTICA, DN 100 MM, PARA COLETOR PREDIAL DE ESGOTO. AF_06/2022</v>
      </c>
      <c r="C146" s="160" t="s">
        <v>1716</v>
      </c>
      <c r="D146" s="13" t="str">
        <f>IFERROR(VLOOKUP($A146,'SINTETICO 03-2025'!B11:E9663,3,FALSE),IFERROR(VLOOKUP($A146,'INSUMOS 03-2025'!$A:$F,3,FALSE),"CÓDIGO NÃO ENCONTRADO"))</f>
        <v>UN</v>
      </c>
      <c r="E146" s="177">
        <v>1</v>
      </c>
      <c r="F146" s="207">
        <f>IFERROR((VLOOKUP($A146,'SINTETICO 03-2025'!B11:E9663,4,FALSE)),IFERROR(DOLLAR(VLOOKUP($A146,'INSUMOS 03-2025'!$A:$F,5,FALSE)),"CÓDIGO NÃO ENCONTRADO"))</f>
        <v>69.25</v>
      </c>
      <c r="G146" s="541">
        <f t="shared" si="4"/>
        <v>69.25</v>
      </c>
    </row>
    <row r="147" spans="1:7" ht="30">
      <c r="A147" s="326">
        <v>104076</v>
      </c>
      <c r="B147" s="10" t="str">
        <f>IFERROR(VLOOKUP($A147,'SINTETICO 03-2025'!B11:E9663,2,FALSE),IFERROR(VLOOKUP($A147,'INSUMOS 03-2025'!$A:$F,2,FALSE),"CÓDIGO NÃO ENCONTRADO"))</f>
        <v>SELIM, PVC OCRE, COM TRAVA, DN 125 X 100 MM OU 150 X 100 MM, PARA COLETOR PREDIAL DE ESGOTO. AF_06/2022</v>
      </c>
      <c r="C147" s="160" t="s">
        <v>1716</v>
      </c>
      <c r="D147" s="13" t="str">
        <f>IFERROR(VLOOKUP($A147,'SINTETICO 03-2025'!B11:E9663,3,FALSE),IFERROR(VLOOKUP($A147,'INSUMOS 03-2025'!$A:$F,3,FALSE),"CÓDIGO NÃO ENCONTRADO"))</f>
        <v>UN</v>
      </c>
      <c r="E147" s="177">
        <v>1</v>
      </c>
      <c r="F147" s="207">
        <f>IFERROR((VLOOKUP($A147,'SINTETICO 03-2025'!B11:E9663,4,FALSE)),IFERROR(DOLLAR(VLOOKUP($A147,'INSUMOS 03-2025'!$A:$F,5,FALSE)),"CÓDIGO NÃO ENCONTRADO"))</f>
        <v>44.71</v>
      </c>
      <c r="G147" s="541">
        <f t="shared" si="4"/>
        <v>44.71</v>
      </c>
    </row>
    <row r="148" spans="1:7" ht="30.75" thickBot="1">
      <c r="A148" s="326">
        <v>104085</v>
      </c>
      <c r="B148" s="10" t="str">
        <f>IFERROR(VLOOKUP($A148,'SINTETICO 03-2025'!B11:E9663,2,FALSE),IFERROR(VLOOKUP($A148,'INSUMOS 03-2025'!$A:$F,2,FALSE),"CÓDIGO NÃO ENCONTRADO"))</f>
        <v>TUBO, PVC OCRE, JUNTA ELÁSTICA, DN 100 MM, PARA COLETOR PREDIAL DE ESGOTO. AF_06/2022</v>
      </c>
      <c r="C148" s="160" t="s">
        <v>1716</v>
      </c>
      <c r="D148" s="13" t="str">
        <f>IFERROR(VLOOKUP($A148,'SINTETICO 03-2025'!B11:E9663,3,FALSE),IFERROR(VLOOKUP($A148,'INSUMOS 03-2025'!$A:$F,3,FALSE),"CÓDIGO NÃO ENCONTRADO"))</f>
        <v>M</v>
      </c>
      <c r="E148" s="177">
        <v>4.2</v>
      </c>
      <c r="F148" s="207">
        <f>IFERROR((VLOOKUP($A148,'SINTETICO 03-2025'!B11:E9663,4,FALSE)),IFERROR(DOLLAR(VLOOKUP($A148,'INSUMOS 03-2025'!$A:$F,5,FALSE)),"CÓDIGO NÃO ENCONTRADO"))</f>
        <v>52.27</v>
      </c>
      <c r="G148" s="541">
        <f t="shared" si="4"/>
        <v>219.53400000000002</v>
      </c>
    </row>
    <row r="149" spans="1:7" ht="15.75" thickBot="1">
      <c r="A149" s="158"/>
      <c r="B149" s="340" t="s">
        <v>7813</v>
      </c>
      <c r="C149" s="69"/>
      <c r="D149" s="69"/>
      <c r="E149" s="169"/>
      <c r="F149" s="526"/>
      <c r="G149" s="546"/>
    </row>
    <row r="150" spans="1:7" ht="26.25" thickBot="1">
      <c r="A150" s="341" t="s">
        <v>1695</v>
      </c>
      <c r="B150" s="342" t="s">
        <v>1318</v>
      </c>
      <c r="C150" s="342" t="s">
        <v>7691</v>
      </c>
      <c r="D150" s="342" t="s">
        <v>26</v>
      </c>
      <c r="E150" s="342" t="s">
        <v>1697</v>
      </c>
      <c r="F150" s="527" t="s">
        <v>1698</v>
      </c>
      <c r="G150" s="547" t="s">
        <v>1699</v>
      </c>
    </row>
    <row r="151" spans="1:7" ht="25.5">
      <c r="A151" s="343" t="s">
        <v>7813</v>
      </c>
      <c r="B151" s="344" t="s">
        <v>7692</v>
      </c>
      <c r="C151" s="345"/>
      <c r="D151" s="344" t="s">
        <v>7693</v>
      </c>
      <c r="E151" s="346"/>
      <c r="F151" s="528"/>
      <c r="G151" s="347">
        <f>SUM(G152:G155)</f>
        <v>56.405695999999999</v>
      </c>
    </row>
    <row r="152" spans="1:7" ht="42" customHeight="1">
      <c r="A152" s="348">
        <v>6079</v>
      </c>
      <c r="B152" s="10" t="str">
        <f>IFERROR(VLOOKUP($A152,'SINTETICO 03-2025'!B11:E9663,2,FALSE),IFERROR(VLOOKUP($A152,'INSUMOS 03-2025'!$A:$F,2,FALSE),"CÓDIGO NÃO ENCONTRADO"))</f>
        <v>ARGILA, ARGILA VERMELHA OU ARGILA ARENOSA (RETIRADA NA JAZIDA, SEM TRANSPORTE)</v>
      </c>
      <c r="C152" s="160" t="s">
        <v>1716</v>
      </c>
      <c r="D152" s="13" t="str">
        <f>IFERROR(VLOOKUP($A152,'SINTETICO 03-2025'!B11:E9663,3,FALSE),IFERROR(VLOOKUP($A152,'INSUMOS 03-2025'!$A:$F,3,FALSE),"CÓDIGO NÃO ENCONTRADO"))</f>
        <v>M3</v>
      </c>
      <c r="E152" s="177">
        <v>1.4</v>
      </c>
      <c r="F152" s="515" t="str">
        <f>IFERROR((VLOOKUP($A152,'SINTETICO 03-2025'!B11:E9663,4,FALSE)),IFERROR(DOLLAR(VLOOKUP($A152,'INSUMOS 03-2025'!$A:$F,5,FALSE)),"CÓDIGO NÃO ENCONTRADO"))</f>
        <v>R$ 38,76</v>
      </c>
      <c r="G152" s="541">
        <f>F152*E152</f>
        <v>54.263999999999996</v>
      </c>
    </row>
    <row r="153" spans="1:7" ht="42.75" customHeight="1">
      <c r="A153" s="348">
        <v>88316</v>
      </c>
      <c r="B153" s="10" t="str">
        <f>IFERROR(VLOOKUP($A153,'SINTETICO 03-2025'!B11:E9663,2,FALSE),IFERROR(VLOOKUP($A153,'INSUMOS 03-2025'!$A:$F,2,FALSE),"CÓDIGO NÃO ENCONTRADO"))</f>
        <v>SERVENTE COM ENCARGOS COMPLEMENTARES</v>
      </c>
      <c r="C153" s="160" t="s">
        <v>1716</v>
      </c>
      <c r="D153" s="13" t="str">
        <f>IFERROR(VLOOKUP($A153,'SINTETICO 03-2025'!B11:E9663,3,FALSE),IFERROR(VLOOKUP($A153,'INSUMOS 03-2025'!$A:$F,3,FALSE),"CÓDIGO NÃO ENCONTRADO"))</f>
        <v>H</v>
      </c>
      <c r="E153" s="177">
        <v>8.3000000000000001E-3</v>
      </c>
      <c r="F153" s="207">
        <f>IFERROR((VLOOKUP($A153,'SINTETICO 03-2025'!B11:E9663,4,FALSE)),IFERROR(DOLLAR(VLOOKUP($A153,'INSUMOS 03-2025'!$A:$F,5,FALSE)),"CÓDIGO NÃO ENCONTRADO"))</f>
        <v>23.75</v>
      </c>
      <c r="G153" s="541">
        <f>F153*E153</f>
        <v>0.19712499999999999</v>
      </c>
    </row>
    <row r="154" spans="1:7" ht="45">
      <c r="A154" s="348">
        <v>5940</v>
      </c>
      <c r="B154" s="10" t="str">
        <f>IFERROR(VLOOKUP($A154,'SINTETICO 03-2025'!B11:E9663,2,FALSE),IFERROR(VLOOKUP($A154,'INSUMOS 03-2025'!$A:$F,2,FALSE),"CÓDIGO NÃO ENCONTRADO"))</f>
        <v>PÁ CARREGADEIRA SOBRE RODAS, POTÊNCIA LÍQUIDA 128 HP, CAPACIDADE DA CAÇAMBA 1,7 A 2,8 M3, PESO OPERACIONAL 11632 KG - CHP DIURNO. AF_06/2014</v>
      </c>
      <c r="C154" s="160" t="s">
        <v>1716</v>
      </c>
      <c r="D154" s="13" t="str">
        <f>IFERROR(VLOOKUP($A154,'SINTETICO 03-2025'!B11:E9663,3,FALSE),IFERROR(VLOOKUP($A154,'INSUMOS 03-2025'!$A:$F,3,FALSE),"CÓDIGO NÃO ENCONTRADO"))</f>
        <v>CHP</v>
      </c>
      <c r="E154" s="177">
        <v>8.3000000000000001E-3</v>
      </c>
      <c r="F154" s="207">
        <f>IFERROR((VLOOKUP($A154,'SINTETICO 03-2025'!B11:E9663,4,FALSE)),IFERROR(DOLLAR(VLOOKUP($A154,'INSUMOS 03-2025'!$A:$F,5,FALSE)),"CÓDIGO NÃO ENCONTRADO"))</f>
        <v>169.13</v>
      </c>
      <c r="G154" s="541">
        <f>F154*E154</f>
        <v>1.4037789999999999</v>
      </c>
    </row>
    <row r="155" spans="1:7" ht="45.75" thickBot="1">
      <c r="A155" s="348">
        <v>5942</v>
      </c>
      <c r="B155" s="10" t="str">
        <f>IFERROR(VLOOKUP($A155,'SINTETICO 03-2025'!B11:E9663,2,FALSE),IFERROR(VLOOKUP($A155,'INSUMOS 03-2025'!$A:$F,2,FALSE),"CÓDIGO NÃO ENCONTRADO"))</f>
        <v>PÁ CARREGADEIRA SOBRE RODAS, POTÊNCIA LÍQUIDA 128 HP, CAPACIDADE DA CAÇAMBA 1,7 A 2,8 M3, PESO OPERACIONAL 11632 KG - CHI DIURNO. AF_06/2014</v>
      </c>
      <c r="C155" s="160" t="s">
        <v>1716</v>
      </c>
      <c r="D155" s="13" t="str">
        <f>IFERROR(VLOOKUP($A155,'SINTETICO 03-2025'!B11:E9663,3,FALSE),IFERROR(VLOOKUP($A155,'INSUMOS 03-2025'!$A:$F,3,FALSE),"CÓDIGO NÃO ENCONTRADO"))</f>
        <v>CHI</v>
      </c>
      <c r="E155" s="177">
        <v>7.4000000000000003E-3</v>
      </c>
      <c r="F155" s="207">
        <f>IFERROR((VLOOKUP($A155,'SINTETICO 03-2025'!B11:E9663,4,FALSE)),IFERROR(DOLLAR(VLOOKUP($A155,'INSUMOS 03-2025'!$A:$F,5,FALSE)),"CÓDIGO NÃO ENCONTRADO"))</f>
        <v>73.08</v>
      </c>
      <c r="G155" s="541">
        <f>F155*E155</f>
        <v>0.54079200000000005</v>
      </c>
    </row>
    <row r="156" spans="1:7" ht="15.75" thickBot="1">
      <c r="A156" s="158"/>
      <c r="B156" s="340" t="s">
        <v>7875</v>
      </c>
      <c r="C156" s="69"/>
      <c r="D156" s="69"/>
      <c r="E156" s="169"/>
      <c r="F156" s="526"/>
      <c r="G156" s="546"/>
    </row>
    <row r="157" spans="1:7" ht="26.25" thickBot="1">
      <c r="A157" s="341" t="s">
        <v>1695</v>
      </c>
      <c r="B157" s="342" t="s">
        <v>1318</v>
      </c>
      <c r="C157" s="342" t="s">
        <v>7691</v>
      </c>
      <c r="D157" s="342" t="s">
        <v>26</v>
      </c>
      <c r="E157" s="342" t="s">
        <v>1697</v>
      </c>
      <c r="F157" s="527" t="s">
        <v>1698</v>
      </c>
      <c r="G157" s="547" t="s">
        <v>1699</v>
      </c>
    </row>
    <row r="158" spans="1:7" ht="29.25" customHeight="1">
      <c r="A158" s="343" t="s">
        <v>7875</v>
      </c>
      <c r="B158" s="344" t="s">
        <v>7876</v>
      </c>
      <c r="C158" s="345"/>
      <c r="D158" s="344" t="s">
        <v>7877</v>
      </c>
      <c r="E158" s="346"/>
      <c r="F158" s="528"/>
      <c r="G158" s="347">
        <f>SUM(G159:G162)</f>
        <v>11.931939999999997</v>
      </c>
    </row>
    <row r="159" spans="1:7" ht="45">
      <c r="A159" s="348">
        <v>39258</v>
      </c>
      <c r="B159" s="10" t="str">
        <f>IFERROR(VLOOKUP($A159,'SINTETICO 03-2025'!B11:E9663,2,FALSE),IFERROR(VLOOKUP($A159,'INSUMOS 03-2025'!$A:$F,2,FALSE),"CÓDIGO NÃO ENCONTRADO"))</f>
        <v>CABO MULTIPOLAR DE COBRE, FLEXIVEL, CLASSE 4 OU 5, ISOLACAO EM HEPR, COBERTURA EM PVC-ST2, ANTICHAMA BWF-B, 0,6/1 KV, 3 CONDUTORES DE 2,5 MM2</v>
      </c>
      <c r="C159" s="160" t="s">
        <v>1716</v>
      </c>
      <c r="D159" s="13" t="str">
        <f>IFERROR(VLOOKUP($A159,'SINTETICO 03-2025'!B11:E9663,3,FALSE),IFERROR(VLOOKUP($A159,'INSUMOS 03-2025'!$A:$F,3,FALSE),"CÓDIGO NÃO ENCONTRADO"))</f>
        <v>M</v>
      </c>
      <c r="E159" s="177">
        <v>1.0269999999999999</v>
      </c>
      <c r="F159" s="207" t="str">
        <f>IFERROR((VLOOKUP($A159,'SINTETICO 03-2025'!B11:E9663,4,FALSE)),IFERROR(DOLLAR(VLOOKUP($A159,'INSUMOS 03-2025'!$A:$F,5,FALSE)),"CÓDIGO NÃO ENCONTRADO"))</f>
        <v>R$ 11,08</v>
      </c>
      <c r="G159" s="541">
        <f>F159*E159</f>
        <v>11.379159999999999</v>
      </c>
    </row>
    <row r="160" spans="1:7" ht="22.5" customHeight="1">
      <c r="A160" s="348">
        <v>88264</v>
      </c>
      <c r="B160" s="10" t="str">
        <f>IFERROR(VLOOKUP($A160,'SINTETICO 03-2025'!B11:E9663,2,FALSE),IFERROR(VLOOKUP($A160,'INSUMOS 03-2025'!$A:$F,2,FALSE),"CÓDIGO NÃO ENCONTRADO"))</f>
        <v>ELETRICISTA COM ENCARGOS COMPLEMENTARES</v>
      </c>
      <c r="C160" s="160" t="s">
        <v>1716</v>
      </c>
      <c r="D160" s="13" t="str">
        <f>IFERROR(VLOOKUP($A160,'SINTETICO 03-2025'!B11:E9663,3,FALSE),IFERROR(VLOOKUP($A160,'INSUMOS 03-2025'!$A:$F,3,FALSE),"CÓDIGO NÃO ENCONTRADO"))</f>
        <v>H</v>
      </c>
      <c r="E160" s="177">
        <v>8.9999999999999993E-3</v>
      </c>
      <c r="F160" s="207">
        <f>IFERROR((VLOOKUP($A160,'SINTETICO 03-2025'!B11:E9663,4,FALSE)),IFERROR(DOLLAR(VLOOKUP($A160,'INSUMOS 03-2025'!$A:$F,5,FALSE)),"CÓDIGO NÃO ENCONTRADO"))</f>
        <v>31.72</v>
      </c>
      <c r="G160" s="541">
        <f>F160*E160</f>
        <v>0.28547999999999996</v>
      </c>
    </row>
    <row r="161" spans="1:8" ht="22.5">
      <c r="A161" s="348">
        <v>88247</v>
      </c>
      <c r="B161" s="10" t="str">
        <f>IFERROR(VLOOKUP($A161,'SINTETICO 03-2025'!B11:E9663,2,FALSE),IFERROR(VLOOKUP($A161,'INSUMOS 03-2025'!$A:$F,2,FALSE),"CÓDIGO NÃO ENCONTRADO"))</f>
        <v>AUXILIAR DE ELETRICISTA COM ENCARGOS COMPLEMENTARES</v>
      </c>
      <c r="C161" s="160" t="s">
        <v>1716</v>
      </c>
      <c r="D161" s="13" t="str">
        <f>IFERROR(VLOOKUP($A161,'SINTETICO 03-2025'!B11:E9663,3,FALSE),IFERROR(VLOOKUP($A161,'INSUMOS 03-2025'!$A:$F,3,FALSE),"CÓDIGO NÃO ENCONTRADO"))</f>
        <v>H</v>
      </c>
      <c r="E161" s="177">
        <v>8.9999999999999993E-3</v>
      </c>
      <c r="F161" s="207">
        <f>IFERROR((VLOOKUP($A161,'SINTETICO 03-2025'!B11:E9663,4,FALSE)),IFERROR(DOLLAR(VLOOKUP($A161,'INSUMOS 03-2025'!$A:$F,5,FALSE)),"CÓDIGO NÃO ENCONTRADO"))</f>
        <v>25</v>
      </c>
      <c r="G161" s="541">
        <f>F161*E161</f>
        <v>0.22499999999999998</v>
      </c>
    </row>
    <row r="162" spans="1:8" ht="60" customHeight="1">
      <c r="A162" s="348">
        <v>21127</v>
      </c>
      <c r="B162" s="10" t="str">
        <f>IFERROR(VLOOKUP($A162,'SINTETICO 03-2025'!B11:E9663,2,FALSE),IFERROR(VLOOKUP($A162,'INSUMOS 03-2025'!$A:$F,2,FALSE),"CÓDIGO NÃO ENCONTRADO"))</f>
        <v>FITA ISOLANTE ADESIVA ANTICHAMA, USO ATE 750 V, EM ROLO DE 19 MM X 5 M</v>
      </c>
      <c r="C162" s="160" t="s">
        <v>1716</v>
      </c>
      <c r="D162" s="13" t="str">
        <f>IFERROR(VLOOKUP($A162,'SINTETICO 03-2025'!B11:E9663,3,FALSE),IFERROR(VLOOKUP($A162,'INSUMOS 03-2025'!$A:$F,3,FALSE),"CÓDIGO NÃO ENCONTRADO"))</f>
        <v>UN</v>
      </c>
      <c r="E162" s="177">
        <v>0.01</v>
      </c>
      <c r="F162" s="207" t="str">
        <f>IFERROR((VLOOKUP($A162,'SINTETICO 03-2025'!B11:E9663,4,FALSE)),IFERROR(DOLLAR(VLOOKUP($A162,'INSUMOS 03-2025'!$A:$F,5,FALSE)),"CÓDIGO NÃO ENCONTRADO"))</f>
        <v>R$ 4,23</v>
      </c>
      <c r="G162" s="541">
        <f>F162*E162</f>
        <v>4.2300000000000004E-2</v>
      </c>
    </row>
    <row r="168" spans="1:8">
      <c r="H168" s="173"/>
    </row>
    <row r="171" spans="1:8" ht="29.25" customHeight="1"/>
    <row r="172" spans="1:8" ht="29.25" customHeight="1"/>
    <row r="173" spans="1:8" ht="29.25" customHeight="1"/>
    <row r="174" spans="1:8" ht="29.25" customHeight="1"/>
    <row r="175" spans="1:8" ht="29.25" customHeight="1"/>
    <row r="176" spans="1:8" ht="29.25" customHeight="1"/>
    <row r="180" ht="36" customHeight="1"/>
    <row r="189" ht="27.75" customHeight="1"/>
    <row r="190" ht="59.25" customHeight="1"/>
    <row r="308" spans="8:8">
      <c r="H308">
        <f>G317*20</f>
        <v>0</v>
      </c>
    </row>
  </sheetData>
  <mergeCells count="9">
    <mergeCell ref="C5:G5"/>
    <mergeCell ref="A4:G4"/>
    <mergeCell ref="A1:A3"/>
    <mergeCell ref="B1:E1"/>
    <mergeCell ref="F1:G1"/>
    <mergeCell ref="B2:E2"/>
    <mergeCell ref="F2:G2"/>
    <mergeCell ref="B3:E3"/>
    <mergeCell ref="F3:G3"/>
  </mergeCells>
  <conditionalFormatting sqref="B8:B14">
    <cfRule type="containsText" dxfId="41" priority="74" operator="containsText" text="CÓDIGO NÃO ENCONTRADO">
      <formula>NOT(ISERROR(SEARCH("CÓDIGO NÃO ENCONTRADO",B8)))</formula>
    </cfRule>
  </conditionalFormatting>
  <conditionalFormatting sqref="B18:B25">
    <cfRule type="containsText" dxfId="40" priority="72" operator="containsText" text="CÓDIGO NÃO ENCONTRADO">
      <formula>NOT(ISERROR(SEARCH("CÓDIGO NÃO ENCONTRADO",B18)))</formula>
    </cfRule>
  </conditionalFormatting>
  <conditionalFormatting sqref="B29:B36">
    <cfRule type="containsText" dxfId="39" priority="71" operator="containsText" text="CÓDIGO NÃO ENCONTRADO">
      <formula>NOT(ISERROR(SEARCH("CÓDIGO NÃO ENCONTRADO",B29)))</formula>
    </cfRule>
  </conditionalFormatting>
  <conditionalFormatting sqref="B40:B42">
    <cfRule type="containsText" dxfId="38" priority="18" operator="containsText" text="CÓDIGO NÃO ENCONTRADO">
      <formula>NOT(ISERROR(SEARCH("CÓDIGO NÃO ENCONTRADO",B40)))</formula>
    </cfRule>
  </conditionalFormatting>
  <conditionalFormatting sqref="B46:B47">
    <cfRule type="containsText" dxfId="37" priority="70" operator="containsText" text="CÓDIGO NÃO ENCONTRADO">
      <formula>NOT(ISERROR(SEARCH("CÓDIGO NÃO ENCONTRADO",B46)))</formula>
    </cfRule>
  </conditionalFormatting>
  <conditionalFormatting sqref="B51:B54">
    <cfRule type="containsText" dxfId="36" priority="69" operator="containsText" text="CÓDIGO NÃO ENCONTRADO">
      <formula>NOT(ISERROR(SEARCH("CÓDIGO NÃO ENCONTRADO",B51)))</formula>
    </cfRule>
  </conditionalFormatting>
  <conditionalFormatting sqref="B58:B59">
    <cfRule type="containsText" dxfId="35" priority="68" operator="containsText" text="CÓDIGO NÃO ENCONTRADO">
      <formula>NOT(ISERROR(SEARCH("CÓDIGO NÃO ENCONTRADO",B58)))</formula>
    </cfRule>
  </conditionalFormatting>
  <conditionalFormatting sqref="B63:B73">
    <cfRule type="containsText" dxfId="34" priority="67" operator="containsText" text="CÓDIGO NÃO ENCONTRADO">
      <formula>NOT(ISERROR(SEARCH("CÓDIGO NÃO ENCONTRADO",B63)))</formula>
    </cfRule>
  </conditionalFormatting>
  <conditionalFormatting sqref="B77:B78">
    <cfRule type="containsText" dxfId="33" priority="66" operator="containsText" text="CÓDIGO NÃO ENCONTRADO">
      <formula>NOT(ISERROR(SEARCH("CÓDIGO NÃO ENCONTRADO",B77)))</formula>
    </cfRule>
  </conditionalFormatting>
  <conditionalFormatting sqref="B82:B87">
    <cfRule type="containsText" dxfId="32" priority="65" operator="containsText" text="CÓDIGO NÃO ENCONTRADO">
      <formula>NOT(ISERROR(SEARCH("CÓDIGO NÃO ENCONTRADO",B82)))</formula>
    </cfRule>
  </conditionalFormatting>
  <conditionalFormatting sqref="B91:B96">
    <cfRule type="containsText" dxfId="31" priority="64" operator="containsText" text="CÓDIGO NÃO ENCONTRADO">
      <formula>NOT(ISERROR(SEARCH("CÓDIGO NÃO ENCONTRADO",B91)))</formula>
    </cfRule>
  </conditionalFormatting>
  <conditionalFormatting sqref="B100:B101">
    <cfRule type="containsText" dxfId="30" priority="63" operator="containsText" text="CÓDIGO NÃO ENCONTRADO">
      <formula>NOT(ISERROR(SEARCH("CÓDIGO NÃO ENCONTRADO",B100)))</formula>
    </cfRule>
  </conditionalFormatting>
  <conditionalFormatting sqref="B106:B110">
    <cfRule type="containsText" dxfId="29" priority="60" operator="containsText" text="CÓDIGO NÃO ENCONTRADO">
      <formula>NOT(ISERROR(SEARCH("CÓDIGO NÃO ENCONTRADO",B106)))</formula>
    </cfRule>
  </conditionalFormatting>
  <conditionalFormatting sqref="B113:B115">
    <cfRule type="containsText" dxfId="28" priority="32" operator="containsText" text="CÓDIGO NÃO ENCONTRADO">
      <formula>NOT(ISERROR(SEARCH("CÓDIGO NÃO ENCONTRADO",B113)))</formula>
    </cfRule>
  </conditionalFormatting>
  <conditionalFormatting sqref="B118:B121">
    <cfRule type="containsText" dxfId="27" priority="15" operator="containsText" text="CÓDIGO NÃO ENCONTRADO">
      <formula>NOT(ISERROR(SEARCH("CÓDIGO NÃO ENCONTRADO",B118)))</formula>
    </cfRule>
  </conditionalFormatting>
  <conditionalFormatting sqref="B124:B127">
    <cfRule type="containsText" dxfId="26" priority="13" operator="containsText" text="CÓDIGO NÃO ENCONTRADO">
      <formula>NOT(ISERROR(SEARCH("CÓDIGO NÃO ENCONTRADO",B124)))</formula>
    </cfRule>
  </conditionalFormatting>
  <conditionalFormatting sqref="B130:B133">
    <cfRule type="containsText" dxfId="25" priority="11" operator="containsText" text="CÓDIGO NÃO ENCONTRADO">
      <formula>NOT(ISERROR(SEARCH("CÓDIGO NÃO ENCONTRADO",B130)))</formula>
    </cfRule>
  </conditionalFormatting>
  <conditionalFormatting sqref="B136:B139">
    <cfRule type="containsText" dxfId="24" priority="9" operator="containsText" text="CÓDIGO NÃO ENCONTRADO">
      <formula>NOT(ISERROR(SEARCH("CÓDIGO NÃO ENCONTRADO",B136)))</formula>
    </cfRule>
  </conditionalFormatting>
  <conditionalFormatting sqref="B142:B148">
    <cfRule type="containsText" dxfId="23" priority="7" operator="containsText" text="CÓDIGO NÃO ENCONTRADO">
      <formula>NOT(ISERROR(SEARCH("CÓDIGO NÃO ENCONTRADO",B142)))</formula>
    </cfRule>
  </conditionalFormatting>
  <conditionalFormatting sqref="B152:B155">
    <cfRule type="containsText" dxfId="22" priority="5" operator="containsText" text="CÓDIGO NÃO ENCONTRADO">
      <formula>NOT(ISERROR(SEARCH("CÓDIGO NÃO ENCONTRADO",B152)))</formula>
    </cfRule>
  </conditionalFormatting>
  <conditionalFormatting sqref="B159:B162">
    <cfRule type="containsText" dxfId="21" priority="3" operator="containsText" text="CÓDIGO NÃO ENCONTRADO">
      <formula>NOT(ISERROR(SEARCH("CÓDIGO NÃO ENCONTRADO",B159)))</formula>
    </cfRule>
  </conditionalFormatting>
  <conditionalFormatting sqref="D8:D14">
    <cfRule type="containsText" dxfId="20" priority="37" operator="containsText" text="CÓDIGO NÃO ENCONTRADO">
      <formula>NOT(ISERROR(SEARCH("CÓDIGO NÃO ENCONTRADO",D8)))</formula>
    </cfRule>
  </conditionalFormatting>
  <conditionalFormatting sqref="D18:D25">
    <cfRule type="containsText" dxfId="19" priority="39" operator="containsText" text="CÓDIGO NÃO ENCONTRADO">
      <formula>NOT(ISERROR(SEARCH("CÓDIGO NÃO ENCONTRADO",D18)))</formula>
    </cfRule>
  </conditionalFormatting>
  <conditionalFormatting sqref="D29:D36">
    <cfRule type="containsText" dxfId="18" priority="40" operator="containsText" text="CÓDIGO NÃO ENCONTRADO">
      <formula>NOT(ISERROR(SEARCH("CÓDIGO NÃO ENCONTRADO",D29)))</formula>
    </cfRule>
  </conditionalFormatting>
  <conditionalFormatting sqref="D40:D42">
    <cfRule type="containsText" dxfId="17" priority="17" operator="containsText" text="CÓDIGO NÃO ENCONTRADO">
      <formula>NOT(ISERROR(SEARCH("CÓDIGO NÃO ENCONTRADO",D40)))</formula>
    </cfRule>
  </conditionalFormatting>
  <conditionalFormatting sqref="D46:D47">
    <cfRule type="containsText" dxfId="16" priority="41" operator="containsText" text="CÓDIGO NÃO ENCONTRADO">
      <formula>NOT(ISERROR(SEARCH("CÓDIGO NÃO ENCONTRADO",D46)))</formula>
    </cfRule>
  </conditionalFormatting>
  <conditionalFormatting sqref="D51:D54">
    <cfRule type="containsText" dxfId="15" priority="42" operator="containsText" text="CÓDIGO NÃO ENCONTRADO">
      <formula>NOT(ISERROR(SEARCH("CÓDIGO NÃO ENCONTRADO",D51)))</formula>
    </cfRule>
  </conditionalFormatting>
  <conditionalFormatting sqref="D58:D59">
    <cfRule type="containsText" dxfId="14" priority="43" operator="containsText" text="CÓDIGO NÃO ENCONTRADO">
      <formula>NOT(ISERROR(SEARCH("CÓDIGO NÃO ENCONTRADO",D58)))</formula>
    </cfRule>
  </conditionalFormatting>
  <conditionalFormatting sqref="D63:D73">
    <cfRule type="containsText" dxfId="13" priority="44" operator="containsText" text="CÓDIGO NÃO ENCONTRADO">
      <formula>NOT(ISERROR(SEARCH("CÓDIGO NÃO ENCONTRADO",D63)))</formula>
    </cfRule>
  </conditionalFormatting>
  <conditionalFormatting sqref="D77:D78">
    <cfRule type="containsText" dxfId="12" priority="45" operator="containsText" text="CÓDIGO NÃO ENCONTRADO">
      <formula>NOT(ISERROR(SEARCH("CÓDIGO NÃO ENCONTRADO",D77)))</formula>
    </cfRule>
  </conditionalFormatting>
  <conditionalFormatting sqref="D82:D87">
    <cfRule type="containsText" dxfId="11" priority="46" operator="containsText" text="CÓDIGO NÃO ENCONTRADO">
      <formula>NOT(ISERROR(SEARCH("CÓDIGO NÃO ENCONTRADO",D82)))</formula>
    </cfRule>
  </conditionalFormatting>
  <conditionalFormatting sqref="D91:D96">
    <cfRule type="containsText" dxfId="10" priority="47" operator="containsText" text="CÓDIGO NÃO ENCONTRADO">
      <formula>NOT(ISERROR(SEARCH("CÓDIGO NÃO ENCONTRADO",D91)))</formula>
    </cfRule>
  </conditionalFormatting>
  <conditionalFormatting sqref="D100:D102">
    <cfRule type="containsText" dxfId="9" priority="48" operator="containsText" text="CÓDIGO NÃO ENCONTRADO">
      <formula>NOT(ISERROR(SEARCH("CÓDIGO NÃO ENCONTRADO",D100)))</formula>
    </cfRule>
  </conditionalFormatting>
  <conditionalFormatting sqref="D106:D110">
    <cfRule type="containsText" dxfId="8" priority="52" operator="containsText" text="CÓDIGO NÃO ENCONTRADO">
      <formula>NOT(ISERROR(SEARCH("CÓDIGO NÃO ENCONTRADO",D106)))</formula>
    </cfRule>
  </conditionalFormatting>
  <conditionalFormatting sqref="D114:D115">
    <cfRule type="containsText" dxfId="7" priority="33" operator="containsText" text="CÓDIGO NÃO ENCONTRADO">
      <formula>NOT(ISERROR(SEARCH("CÓDIGO NÃO ENCONTRADO",D114)))</formula>
    </cfRule>
  </conditionalFormatting>
  <conditionalFormatting sqref="D119:D121">
    <cfRule type="containsText" dxfId="6" priority="16" operator="containsText" text="CÓDIGO NÃO ENCONTRADO">
      <formula>NOT(ISERROR(SEARCH("CÓDIGO NÃO ENCONTRADO",D119)))</formula>
    </cfRule>
  </conditionalFormatting>
  <conditionalFormatting sqref="D125:D127">
    <cfRule type="containsText" dxfId="5" priority="14" operator="containsText" text="CÓDIGO NÃO ENCONTRADO">
      <formula>NOT(ISERROR(SEARCH("CÓDIGO NÃO ENCONTRADO",D125)))</formula>
    </cfRule>
  </conditionalFormatting>
  <conditionalFormatting sqref="D131:D133">
    <cfRule type="containsText" dxfId="4" priority="12" operator="containsText" text="CÓDIGO NÃO ENCONTRADO">
      <formula>NOT(ISERROR(SEARCH("CÓDIGO NÃO ENCONTRADO",D131)))</formula>
    </cfRule>
  </conditionalFormatting>
  <conditionalFormatting sqref="D137:D139">
    <cfRule type="containsText" dxfId="3" priority="10" operator="containsText" text="CÓDIGO NÃO ENCONTRADO">
      <formula>NOT(ISERROR(SEARCH("CÓDIGO NÃO ENCONTRADO",D137)))</formula>
    </cfRule>
  </conditionalFormatting>
  <conditionalFormatting sqref="D143:D148">
    <cfRule type="containsText" dxfId="2" priority="8" operator="containsText" text="CÓDIGO NÃO ENCONTRADO">
      <formula>NOT(ISERROR(SEARCH("CÓDIGO NÃO ENCONTRADO",D143)))</formula>
    </cfRule>
  </conditionalFormatting>
  <conditionalFormatting sqref="D152:D155">
    <cfRule type="containsText" dxfId="1" priority="6" operator="containsText" text="CÓDIGO NÃO ENCONTRADO">
      <formula>NOT(ISERROR(SEARCH("CÓDIGO NÃO ENCONTRADO",D152)))</formula>
    </cfRule>
  </conditionalFormatting>
  <conditionalFormatting sqref="D159:D162">
    <cfRule type="containsText" dxfId="0" priority="4" operator="containsText" text="CÓDIGO NÃO ENCONTRADO">
      <formula>NOT(ISERROR(SEARCH("CÓDIGO NÃO ENCONTRADO",D159)))</formula>
    </cfRule>
  </conditionalFormatting>
  <pageMargins left="0.7" right="0.7" top="0.75" bottom="0.75" header="0.3" footer="0.3"/>
  <pageSetup scale="44" fitToHeight="0" orientation="portrait" horizontalDpi="300" r:id="rId1"/>
  <rowBreaks count="1" manualBreakCount="1">
    <brk id="119"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398AD-65B2-47AA-B767-7B21429A4C7E}">
  <sheetPr>
    <pageSetUpPr fitToPage="1"/>
  </sheetPr>
  <dimension ref="A1:L317"/>
  <sheetViews>
    <sheetView view="pageBreakPreview" zoomScaleNormal="80" zoomScaleSheetLayoutView="100" workbookViewId="0">
      <selection activeCell="B17" sqref="B17"/>
    </sheetView>
  </sheetViews>
  <sheetFormatPr defaultRowHeight="15"/>
  <cols>
    <col min="1" max="1" width="20.140625" style="167" customWidth="1"/>
    <col min="2" max="2" width="61.42578125" customWidth="1"/>
    <col min="3" max="3" width="10.85546875" customWidth="1"/>
    <col min="4" max="4" width="9.140625" customWidth="1"/>
    <col min="5" max="5" width="9.140625" style="26"/>
    <col min="6" max="6" width="12" style="47" bestFit="1" customWidth="1"/>
    <col min="7" max="7" width="12.85546875" style="47" customWidth="1"/>
    <col min="8" max="8" width="20.140625" customWidth="1"/>
    <col min="9" max="9" width="13.42578125" customWidth="1"/>
  </cols>
  <sheetData>
    <row r="1" spans="1:9" ht="18.75">
      <c r="A1" s="740"/>
      <c r="B1" s="742" t="s">
        <v>17</v>
      </c>
      <c r="C1" s="743"/>
      <c r="D1" s="743"/>
      <c r="E1" s="744"/>
      <c r="F1" s="745" t="s">
        <v>18</v>
      </c>
      <c r="G1" s="746"/>
    </row>
    <row r="2" spans="1:9" ht="15.75">
      <c r="A2" s="741"/>
      <c r="B2" s="747" t="s">
        <v>19</v>
      </c>
      <c r="C2" s="748"/>
      <c r="D2" s="748"/>
      <c r="E2" s="749"/>
      <c r="F2" s="750">
        <f ca="1">NOW()</f>
        <v>45770.588280208336</v>
      </c>
      <c r="G2" s="751"/>
    </row>
    <row r="3" spans="1:9" ht="19.5" thickBot="1">
      <c r="A3" s="741"/>
      <c r="B3" s="752" t="s">
        <v>20</v>
      </c>
      <c r="C3" s="753"/>
      <c r="D3" s="753"/>
      <c r="E3" s="754"/>
      <c r="F3" s="755" t="s">
        <v>7820</v>
      </c>
      <c r="G3" s="756"/>
    </row>
    <row r="4" spans="1:9" ht="18.75" thickBot="1">
      <c r="A4" s="737" t="s">
        <v>7894</v>
      </c>
      <c r="B4" s="738"/>
      <c r="C4" s="738"/>
      <c r="D4" s="738"/>
      <c r="E4" s="738"/>
      <c r="F4" s="738"/>
      <c r="G4" s="739"/>
    </row>
    <row r="5" spans="1:9" ht="42.75">
      <c r="A5" s="455" t="s">
        <v>7878</v>
      </c>
      <c r="B5" s="456" t="s">
        <v>7879</v>
      </c>
      <c r="C5" s="456" t="s">
        <v>6</v>
      </c>
      <c r="D5" s="456" t="s">
        <v>7880</v>
      </c>
      <c r="E5" s="456" t="s">
        <v>7881</v>
      </c>
      <c r="F5" s="456" t="s">
        <v>7882</v>
      </c>
      <c r="G5" s="456" t="s">
        <v>7883</v>
      </c>
      <c r="H5" s="456" t="s">
        <v>7884</v>
      </c>
      <c r="I5" s="482" t="s">
        <v>7885</v>
      </c>
    </row>
    <row r="6" spans="1:9" ht="61.5" customHeight="1">
      <c r="A6" s="477" t="str">
        <f>'B.1- ORÇAMENTO'!C84</f>
        <v>SONDAGENS TERRESTRES A PERCUSSAO / ROTATIVO - ENSAIO DE SPT</v>
      </c>
      <c r="B6" s="462">
        <v>45646</v>
      </c>
      <c r="C6" s="481" t="s">
        <v>7893</v>
      </c>
      <c r="D6" s="457" t="s">
        <v>7887</v>
      </c>
      <c r="E6" s="461"/>
      <c r="F6" s="458" t="s">
        <v>7886</v>
      </c>
      <c r="G6" s="459">
        <v>1</v>
      </c>
      <c r="H6" s="460">
        <v>85</v>
      </c>
      <c r="I6" s="458"/>
    </row>
    <row r="7" spans="1:9" ht="34.5" customHeight="1">
      <c r="A7" s="478"/>
      <c r="B7" s="464"/>
      <c r="C7" s="465"/>
      <c r="D7" s="466"/>
      <c r="E7" s="467"/>
      <c r="F7" s="468"/>
      <c r="G7" s="469"/>
      <c r="H7" s="474" t="s">
        <v>7888</v>
      </c>
      <c r="I7" s="475">
        <f>MEDIAN(H6:H6)</f>
        <v>85</v>
      </c>
    </row>
    <row r="8" spans="1:9">
      <c r="A8" s="478"/>
      <c r="B8" s="464"/>
      <c r="C8" s="465"/>
      <c r="D8" s="466"/>
      <c r="E8" s="467"/>
      <c r="F8" s="468"/>
      <c r="G8" s="469"/>
      <c r="H8" s="474" t="s">
        <v>7889</v>
      </c>
      <c r="I8" s="475">
        <f>I7*1.5</f>
        <v>127.5</v>
      </c>
    </row>
    <row r="9" spans="1:9">
      <c r="A9" s="478"/>
      <c r="B9" s="464"/>
      <c r="C9" s="465"/>
      <c r="D9" s="466"/>
      <c r="E9" s="467"/>
      <c r="F9" s="468"/>
      <c r="G9" s="469"/>
      <c r="H9" s="474" t="s">
        <v>7890</v>
      </c>
      <c r="I9" s="475">
        <f>I7*0.5</f>
        <v>42.5</v>
      </c>
    </row>
    <row r="10" spans="1:9">
      <c r="A10" s="478"/>
      <c r="B10" s="470"/>
      <c r="C10" s="470"/>
      <c r="D10" s="471"/>
      <c r="E10" s="471"/>
      <c r="F10" s="472"/>
      <c r="G10" s="472"/>
      <c r="H10" s="473" t="s">
        <v>7891</v>
      </c>
      <c r="I10" s="476">
        <f>AVERAGE(H6:H6)</f>
        <v>85</v>
      </c>
    </row>
    <row r="11" spans="1:9">
      <c r="A11" s="478"/>
      <c r="B11" s="470"/>
      <c r="C11" s="479"/>
      <c r="D11" s="480"/>
      <c r="E11" s="471"/>
      <c r="F11" s="472"/>
      <c r="G11" s="472"/>
      <c r="H11" s="473" t="s">
        <v>7892</v>
      </c>
      <c r="I11" s="476">
        <f>MEDIAN(H6:H6)</f>
        <v>85</v>
      </c>
    </row>
    <row r="12" spans="1:9">
      <c r="A12" s="463"/>
    </row>
    <row r="13" spans="1:9" ht="42.75">
      <c r="A13" s="455" t="s">
        <v>7878</v>
      </c>
      <c r="B13" s="456" t="s">
        <v>7879</v>
      </c>
      <c r="C13" s="456" t="s">
        <v>6</v>
      </c>
      <c r="D13" s="456" t="s">
        <v>7880</v>
      </c>
      <c r="E13" s="456" t="s">
        <v>7881</v>
      </c>
      <c r="F13" s="456" t="s">
        <v>7882</v>
      </c>
      <c r="G13" s="456" t="s">
        <v>7883</v>
      </c>
      <c r="H13" s="456" t="s">
        <v>7884</v>
      </c>
      <c r="I13" s="482" t="s">
        <v>7885</v>
      </c>
    </row>
    <row r="14" spans="1:9" ht="102" customHeight="1">
      <c r="A14" s="757" t="str">
        <f>'B.1- ORÇAMENTO'!C315</f>
        <v>PLACA DE INAUGURAÇÃO EM CHAPA DE AÇO INOXIDÁVEL ESCOVADO COM IMPRESSÃO EM BAIXO RELEVO (42x59 cm)</v>
      </c>
      <c r="B14" s="462">
        <v>45646</v>
      </c>
      <c r="C14" s="481" t="s">
        <v>7895</v>
      </c>
      <c r="D14" s="457" t="s">
        <v>7887</v>
      </c>
      <c r="E14" s="461"/>
      <c r="F14" s="458" t="s">
        <v>7886</v>
      </c>
      <c r="G14" s="459">
        <v>1</v>
      </c>
      <c r="H14" s="460">
        <v>390</v>
      </c>
      <c r="I14" s="458"/>
    </row>
    <row r="15" spans="1:9" ht="38.25">
      <c r="A15" s="757"/>
      <c r="B15" s="462">
        <v>45712</v>
      </c>
      <c r="C15" s="481" t="s">
        <v>7895</v>
      </c>
      <c r="D15" s="457" t="s">
        <v>7896</v>
      </c>
      <c r="E15" s="461"/>
      <c r="F15" s="458" t="s">
        <v>7886</v>
      </c>
      <c r="G15" s="459">
        <v>1</v>
      </c>
      <c r="H15" s="460">
        <v>890</v>
      </c>
      <c r="I15" s="458"/>
    </row>
    <row r="16" spans="1:9">
      <c r="A16" s="478"/>
      <c r="B16" s="464"/>
      <c r="C16" s="465"/>
      <c r="D16" s="466"/>
      <c r="E16" s="467"/>
      <c r="F16" s="468"/>
      <c r="G16" s="469"/>
      <c r="H16" s="483" t="s">
        <v>7888</v>
      </c>
      <c r="I16" s="484">
        <f>MEDIAN(H14:H15)</f>
        <v>640</v>
      </c>
    </row>
    <row r="17" spans="1:12">
      <c r="A17" s="478"/>
      <c r="B17" s="464"/>
      <c r="C17" s="465"/>
      <c r="D17" s="466"/>
      <c r="E17" s="467"/>
      <c r="F17" s="468"/>
      <c r="G17" s="469"/>
      <c r="H17" s="474" t="s">
        <v>7889</v>
      </c>
      <c r="I17" s="475">
        <f>I16*1.5</f>
        <v>960</v>
      </c>
    </row>
    <row r="18" spans="1:12" ht="36.75" customHeight="1">
      <c r="A18" s="478"/>
      <c r="B18" s="464"/>
      <c r="C18" s="465"/>
      <c r="D18" s="466"/>
      <c r="E18" s="467"/>
      <c r="F18" s="468"/>
      <c r="G18" s="469"/>
      <c r="H18" s="474" t="s">
        <v>7890</v>
      </c>
      <c r="I18" s="475">
        <f>I16*0.5</f>
        <v>320</v>
      </c>
    </row>
    <row r="19" spans="1:12">
      <c r="A19" s="478"/>
      <c r="B19" s="470"/>
      <c r="C19" s="470"/>
      <c r="D19" s="471"/>
      <c r="E19" s="471"/>
      <c r="F19" s="472"/>
      <c r="G19" s="472"/>
      <c r="H19" s="473" t="s">
        <v>7891</v>
      </c>
      <c r="I19" s="476">
        <f>AVERAGE(H14:H14)</f>
        <v>390</v>
      </c>
    </row>
    <row r="20" spans="1:12">
      <c r="A20" s="478"/>
      <c r="B20" s="470"/>
      <c r="C20" s="479"/>
      <c r="D20" s="480"/>
      <c r="E20" s="471"/>
      <c r="F20" s="472"/>
      <c r="G20" s="472"/>
      <c r="H20" s="473" t="s">
        <v>7892</v>
      </c>
      <c r="I20" s="476">
        <f>MEDIAN(H14:H14)</f>
        <v>390</v>
      </c>
    </row>
    <row r="22" spans="1:12" ht="42.75">
      <c r="A22" s="455" t="s">
        <v>7878</v>
      </c>
      <c r="B22" s="456" t="s">
        <v>7879</v>
      </c>
      <c r="C22" s="456" t="s">
        <v>6</v>
      </c>
      <c r="D22" s="456" t="s">
        <v>7880</v>
      </c>
      <c r="E22" s="456" t="s">
        <v>7881</v>
      </c>
      <c r="F22" s="456" t="s">
        <v>7882</v>
      </c>
      <c r="G22" s="456" t="s">
        <v>7883</v>
      </c>
      <c r="H22" s="456" t="s">
        <v>7884</v>
      </c>
      <c r="I22" s="482" t="s">
        <v>7885</v>
      </c>
    </row>
    <row r="23" spans="1:12" ht="114.75">
      <c r="A23" s="477" t="str">
        <f>'B.1- ORÇAMENTO'!C187</f>
        <v>BEBEDOURO ÁGUA, TIPO VERTICAL ELÉTRICO COM DUAS TORNEIRAS (JATO E COPO), VOLTAGEM 220 V, MATERIAL GABINETE AÇO INOXIDÁVEL</v>
      </c>
      <c r="B23" s="462">
        <v>45646</v>
      </c>
      <c r="C23" s="481" t="s">
        <v>7897</v>
      </c>
      <c r="D23" s="457" t="s">
        <v>7887</v>
      </c>
      <c r="E23" s="461"/>
      <c r="F23" s="458" t="s">
        <v>7886</v>
      </c>
      <c r="G23" s="459">
        <v>1</v>
      </c>
      <c r="H23" s="460">
        <v>664</v>
      </c>
      <c r="I23" s="458"/>
    </row>
    <row r="24" spans="1:12">
      <c r="A24" s="478"/>
      <c r="B24" s="464"/>
      <c r="C24" s="465"/>
      <c r="D24" s="466"/>
      <c r="E24" s="467"/>
      <c r="F24" s="468"/>
      <c r="G24" s="469"/>
      <c r="H24" s="474" t="s">
        <v>7888</v>
      </c>
      <c r="I24" s="475">
        <f>MEDIAN(H23:H23)</f>
        <v>664</v>
      </c>
      <c r="L24" s="485"/>
    </row>
    <row r="25" spans="1:12">
      <c r="A25" s="478"/>
      <c r="B25" s="464"/>
      <c r="C25" s="465"/>
      <c r="D25" s="466"/>
      <c r="E25" s="467"/>
      <c r="F25" s="468"/>
      <c r="G25" s="469"/>
      <c r="H25" s="474" t="s">
        <v>7889</v>
      </c>
      <c r="I25" s="475">
        <f>I24*1.5</f>
        <v>996</v>
      </c>
    </row>
    <row r="26" spans="1:12" ht="30" customHeight="1">
      <c r="A26" s="478"/>
      <c r="B26" s="464"/>
      <c r="C26" s="465"/>
      <c r="D26" s="466"/>
      <c r="E26" s="467"/>
      <c r="F26" s="468"/>
      <c r="G26" s="469"/>
      <c r="H26" s="474" t="s">
        <v>7890</v>
      </c>
      <c r="I26" s="475">
        <f>I24*0.5</f>
        <v>332</v>
      </c>
    </row>
    <row r="27" spans="1:12">
      <c r="A27" s="478"/>
      <c r="B27" s="470"/>
      <c r="C27" s="470"/>
      <c r="D27" s="471"/>
      <c r="E27" s="471"/>
      <c r="F27" s="472"/>
      <c r="G27" s="472"/>
      <c r="H27" s="473" t="s">
        <v>7891</v>
      </c>
      <c r="I27" s="476">
        <f>AVERAGE(H23:H23)</f>
        <v>664</v>
      </c>
    </row>
    <row r="28" spans="1:12">
      <c r="A28" s="478"/>
      <c r="B28" s="470"/>
      <c r="C28" s="479"/>
      <c r="D28" s="480"/>
      <c r="E28" s="471"/>
      <c r="F28" s="472"/>
      <c r="G28" s="472"/>
      <c r="H28" s="473" t="s">
        <v>7892</v>
      </c>
      <c r="I28" s="476">
        <f>MEDIAN(H23:H23)</f>
        <v>664</v>
      </c>
    </row>
    <row r="30" spans="1:12" ht="42.75">
      <c r="A30" s="455" t="s">
        <v>7878</v>
      </c>
      <c r="B30" s="456" t="s">
        <v>7879</v>
      </c>
      <c r="C30" s="456" t="s">
        <v>6</v>
      </c>
      <c r="D30" s="456" t="s">
        <v>7880</v>
      </c>
      <c r="E30" s="456" t="s">
        <v>7881</v>
      </c>
      <c r="F30" s="456" t="s">
        <v>7882</v>
      </c>
      <c r="G30" s="456" t="s">
        <v>7883</v>
      </c>
      <c r="H30" s="456" t="s">
        <v>7884</v>
      </c>
      <c r="I30" s="482" t="s">
        <v>7885</v>
      </c>
    </row>
    <row r="31" spans="1:12" ht="25.5">
      <c r="A31" s="757" t="str">
        <f>'F-COMPOSIÇÕES '!B73</f>
        <v xml:space="preserve">ADESIVO EM VINIL COM IMPRESSÃO DIGITAL COLORIDA </v>
      </c>
      <c r="B31" s="462">
        <v>45712</v>
      </c>
      <c r="C31" s="481" t="s">
        <v>7899</v>
      </c>
      <c r="D31" s="457" t="s">
        <v>7887</v>
      </c>
      <c r="E31" s="461"/>
      <c r="F31" s="458" t="s">
        <v>7900</v>
      </c>
      <c r="G31" s="459">
        <v>1</v>
      </c>
      <c r="H31" s="460">
        <v>43.99</v>
      </c>
      <c r="I31" s="458"/>
    </row>
    <row r="32" spans="1:12" ht="38.25">
      <c r="A32" s="757"/>
      <c r="B32" s="462">
        <v>45712</v>
      </c>
      <c r="C32" s="481" t="s">
        <v>7899</v>
      </c>
      <c r="D32" s="457" t="s">
        <v>7896</v>
      </c>
      <c r="E32" s="461"/>
      <c r="F32" s="458" t="s">
        <v>7900</v>
      </c>
      <c r="G32" s="459">
        <v>1</v>
      </c>
      <c r="H32" s="460">
        <v>95</v>
      </c>
      <c r="I32" s="458"/>
    </row>
    <row r="33" spans="1:9">
      <c r="A33" s="478"/>
      <c r="B33" s="464"/>
      <c r="C33" s="465"/>
      <c r="D33" s="466"/>
      <c r="E33" s="467"/>
      <c r="F33" s="468"/>
      <c r="G33" s="469"/>
      <c r="H33" s="474" t="s">
        <v>7888</v>
      </c>
      <c r="I33" s="475">
        <f>MEDIAN(H31:H32)</f>
        <v>69.495000000000005</v>
      </c>
    </row>
    <row r="34" spans="1:9">
      <c r="A34" s="478"/>
      <c r="B34" s="464"/>
      <c r="C34" s="465"/>
      <c r="D34" s="466"/>
      <c r="E34" s="467"/>
      <c r="F34" s="468"/>
      <c r="G34" s="469"/>
      <c r="H34" s="474" t="s">
        <v>7889</v>
      </c>
      <c r="I34" s="475">
        <f>I33*1.5</f>
        <v>104.24250000000001</v>
      </c>
    </row>
    <row r="35" spans="1:9">
      <c r="A35" s="478"/>
      <c r="B35" s="464"/>
      <c r="C35" s="465"/>
      <c r="D35" s="466"/>
      <c r="E35" s="467"/>
      <c r="F35" s="468"/>
      <c r="G35" s="469"/>
      <c r="H35" s="474" t="s">
        <v>7890</v>
      </c>
      <c r="I35" s="475">
        <f>I33*0.5</f>
        <v>34.747500000000002</v>
      </c>
    </row>
    <row r="36" spans="1:9">
      <c r="A36" s="478"/>
      <c r="B36" s="470"/>
      <c r="C36" s="470"/>
      <c r="D36" s="471"/>
      <c r="E36" s="471"/>
      <c r="F36" s="472"/>
      <c r="G36" s="472"/>
      <c r="H36" s="473" t="s">
        <v>7891</v>
      </c>
      <c r="I36" s="476">
        <f>AVERAGE(H31:H32)</f>
        <v>69.495000000000005</v>
      </c>
    </row>
    <row r="37" spans="1:9">
      <c r="A37" s="478"/>
      <c r="B37" s="470"/>
      <c r="C37" s="479"/>
      <c r="D37" s="480"/>
      <c r="E37" s="471"/>
      <c r="F37" s="472"/>
      <c r="G37" s="472"/>
      <c r="H37" s="473" t="s">
        <v>7892</v>
      </c>
      <c r="I37" s="476">
        <f>MEDIAN(H31:H32)</f>
        <v>69.495000000000005</v>
      </c>
    </row>
    <row r="68" spans="8:8">
      <c r="H68" t="s">
        <v>7697</v>
      </c>
    </row>
    <row r="90" ht="34.5" customHeight="1"/>
    <row r="114" ht="35.25" customHeight="1"/>
    <row r="121" ht="26.25" customHeight="1"/>
    <row r="137" spans="8:8">
      <c r="H137" t="s">
        <v>7689</v>
      </c>
    </row>
    <row r="152" spans="8:8" ht="42" customHeight="1"/>
    <row r="153" spans="8:8" ht="42.75" customHeight="1"/>
    <row r="158" spans="8:8" ht="29.25" customHeight="1"/>
    <row r="160" spans="8:8" ht="22.5" customHeight="1">
      <c r="H160" s="173"/>
    </row>
    <row r="162" ht="60" customHeight="1"/>
    <row r="168" ht="29.25" customHeight="1"/>
    <row r="169" ht="29.25" customHeight="1"/>
    <row r="170" ht="29.25" customHeight="1"/>
    <row r="171" ht="39.75" customHeight="1"/>
    <row r="172" ht="29.25" customHeight="1"/>
    <row r="173" ht="29.25" customHeight="1"/>
    <row r="174" ht="29.25" customHeight="1"/>
    <row r="175" ht="29.25" customHeight="1"/>
    <row r="176" ht="29.25" customHeight="1"/>
    <row r="177" spans="8:8">
      <c r="H177" s="173"/>
    </row>
    <row r="185" spans="8:8" ht="29.25" customHeight="1"/>
    <row r="186" spans="8:8" ht="29.25" customHeight="1"/>
    <row r="187" spans="8:8" ht="29.25" customHeight="1"/>
    <row r="188" spans="8:8" ht="29.25" customHeight="1"/>
    <row r="189" spans="8:8" ht="29.25" customHeight="1"/>
    <row r="190" spans="8:8" ht="29.25" customHeight="1"/>
    <row r="194" spans="2:9" s="167" customFormat="1" ht="36" customHeight="1">
      <c r="B194"/>
      <c r="C194"/>
      <c r="D194"/>
      <c r="E194" s="26"/>
      <c r="F194" s="47"/>
      <c r="G194" s="47"/>
      <c r="H194"/>
      <c r="I194"/>
    </row>
    <row r="203" spans="2:9" s="167" customFormat="1" ht="27.75" customHeight="1">
      <c r="B203"/>
      <c r="C203"/>
      <c r="D203"/>
      <c r="E203" s="26"/>
      <c r="F203" s="47"/>
      <c r="G203" s="47"/>
      <c r="H203"/>
      <c r="I203"/>
    </row>
    <row r="204" spans="2:9" s="167" customFormat="1" ht="59.25" customHeight="1">
      <c r="B204"/>
      <c r="C204"/>
      <c r="D204"/>
      <c r="E204" s="26"/>
      <c r="F204" s="47"/>
      <c r="G204" s="47"/>
      <c r="H204"/>
      <c r="I204"/>
    </row>
    <row r="317" spans="8:8">
      <c r="H317">
        <f>G172*20</f>
        <v>0</v>
      </c>
    </row>
  </sheetData>
  <mergeCells count="10">
    <mergeCell ref="A4:G4"/>
    <mergeCell ref="A14:A15"/>
    <mergeCell ref="A31:A32"/>
    <mergeCell ref="A1:A3"/>
    <mergeCell ref="B1:E1"/>
    <mergeCell ref="F1:G1"/>
    <mergeCell ref="B2:E2"/>
    <mergeCell ref="F2:G2"/>
    <mergeCell ref="B3:E3"/>
    <mergeCell ref="F3:G3"/>
  </mergeCells>
  <pageMargins left="0.7" right="0.7" top="0.75" bottom="0.75" header="0.3" footer="0.3"/>
  <pageSetup scale="53" fitToHeight="0" orientation="portrait"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A- RESUMO</vt:lpstr>
      <vt:lpstr>B.1- ORÇAMENTO</vt:lpstr>
      <vt:lpstr>B- ORÇ SOB DEMANDA</vt:lpstr>
      <vt:lpstr>C - FÍSICO FINANCEIRO</vt:lpstr>
      <vt:lpstr>D - DESEMBOLSO</vt:lpstr>
      <vt:lpstr>E - BDI</vt:lpstr>
      <vt:lpstr>F1-VIGIA NOTURNO</vt:lpstr>
      <vt:lpstr>F-COMPOSIÇÕES </vt:lpstr>
      <vt:lpstr>G- mapa de preços</vt:lpstr>
      <vt:lpstr>SINTETICO 03-2025</vt:lpstr>
      <vt:lpstr>INSUMOS 03-2025</vt:lpstr>
      <vt:lpstr>'A- RESUMO'!Area_de_impressao</vt:lpstr>
      <vt:lpstr>'B- ORÇ SOB DEMANDA'!Area_de_impressao</vt:lpstr>
      <vt:lpstr>'B.1- ORÇAMENTO'!Area_de_impressao</vt:lpstr>
      <vt:lpstr>'C - FÍSICO FINANCEIRO'!Area_de_impressao</vt:lpstr>
      <vt:lpstr>'D - DESEMBOLSO'!Area_de_impressao</vt:lpstr>
      <vt:lpstr>'E - BDI'!Area_de_impressao</vt:lpstr>
      <vt:lpstr>'F-COMPOSIÇÕES '!Area_de_impressao</vt:lpstr>
      <vt:lpstr>'G- mapa de preços'!Area_de_impressao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Corporativo</dc:creator>
  <cp:lastModifiedBy>Fernando Edson Oliveira Pereira</cp:lastModifiedBy>
  <cp:lastPrinted>2025-04-23T17:09:40Z</cp:lastPrinted>
  <dcterms:created xsi:type="dcterms:W3CDTF">2019-07-26T18:01:46Z</dcterms:created>
  <dcterms:modified xsi:type="dcterms:W3CDTF">2025-04-23T17:09:44Z</dcterms:modified>
</cp:coreProperties>
</file>